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F:\USTAT\Cds\GCds\Annuari\Comuni\2023\Tabelle aggiornate\01 Popolazione\"/>
    </mc:Choice>
  </mc:AlternateContent>
  <bookViews>
    <workbookView xWindow="-15" yWindow="165" windowWidth="9315" windowHeight="10650"/>
  </bookViews>
  <sheets>
    <sheet name="2022" sheetId="13" r:id="rId1"/>
    <sheet name="2021" sheetId="12" r:id="rId2"/>
    <sheet name="2020" sheetId="11" r:id="rId3"/>
    <sheet name="2019" sheetId="10" r:id="rId4"/>
    <sheet name="2018" sheetId="9" r:id="rId5"/>
    <sheet name="2017" sheetId="8" r:id="rId6"/>
    <sheet name="2016" sheetId="7" r:id="rId7"/>
    <sheet name="2015" sheetId="6" r:id="rId8"/>
    <sheet name="2014" sheetId="5" r:id="rId9"/>
    <sheet name="2013" sheetId="4" r:id="rId10"/>
    <sheet name="2012" sheetId="3" r:id="rId11"/>
    <sheet name="2011" sheetId="1" r:id="rId12"/>
    <sheet name="2010" sheetId="2" r:id="rId13"/>
  </sheets>
  <definedNames>
    <definedName name="_xlnm.Print_Area" localSheetId="12">'2010'!$A$1:$K$57</definedName>
    <definedName name="_xlnm.Print_Area" localSheetId="11">'2011'!$A$1:$K$57</definedName>
    <definedName name="_xlnm.Print_Area" localSheetId="10">'2012'!$A$1:$J$57</definedName>
    <definedName name="_xlnm.Print_Area" localSheetId="2">'2020'!$A$1:$C$56</definedName>
    <definedName name="_xlnm.Print_Area" localSheetId="1">'2021'!$A$1:$C$56</definedName>
    <definedName name="_xlnm.Print_Area" localSheetId="0">'2022'!$A$1:$C$56</definedName>
  </definedNames>
  <calcPr calcId="162913"/>
</workbook>
</file>

<file path=xl/calcChain.xml><?xml version="1.0" encoding="utf-8"?>
<calcChain xmlns="http://schemas.openxmlformats.org/spreadsheetml/2006/main">
  <c r="D14" i="9" l="1"/>
  <c r="D13" i="9" s="1"/>
  <c r="D12" i="9" s="1"/>
  <c r="D15" i="9"/>
  <c r="D16" i="9"/>
  <c r="D17" i="9"/>
  <c r="D18" i="9"/>
  <c r="D19" i="9"/>
  <c r="D20" i="9"/>
  <c r="D21" i="9"/>
  <c r="D24" i="9"/>
  <c r="D25" i="9"/>
  <c r="D27" i="9"/>
  <c r="D26" i="9" s="1"/>
  <c r="D28" i="9"/>
  <c r="D30" i="9"/>
  <c r="D29" i="9" s="1"/>
  <c r="D31" i="9"/>
  <c r="D32" i="9"/>
  <c r="D34" i="9"/>
  <c r="D33" i="9" s="1"/>
  <c r="D35" i="9"/>
  <c r="D36" i="9"/>
  <c r="D39" i="9"/>
  <c r="D38" i="9" s="1"/>
  <c r="D40" i="9"/>
  <c r="D43" i="9"/>
  <c r="D44" i="9"/>
  <c r="D45" i="9"/>
  <c r="D46" i="9"/>
  <c r="D48" i="9"/>
  <c r="D47" i="9" s="1"/>
  <c r="D49" i="9"/>
  <c r="D50" i="9"/>
  <c r="D53" i="9"/>
  <c r="D52" i="9" s="1"/>
  <c r="D54" i="9"/>
  <c r="D55" i="9"/>
  <c r="D57" i="9"/>
  <c r="D70" i="9"/>
  <c r="D124" i="9"/>
  <c r="D149" i="9"/>
  <c r="D159" i="9"/>
  <c r="D167" i="9"/>
  <c r="D171" i="9"/>
  <c r="D176" i="9"/>
  <c r="D189" i="9"/>
  <c r="D188" i="9" s="1"/>
  <c r="D190" i="9"/>
  <c r="D191" i="9"/>
  <c r="D192" i="9"/>
  <c r="D193" i="9"/>
  <c r="D194" i="9"/>
  <c r="D195" i="9"/>
  <c r="D196" i="9"/>
  <c r="D199" i="9"/>
  <c r="D198" i="9" s="1"/>
  <c r="D200" i="9"/>
  <c r="D201" i="9"/>
  <c r="D202" i="9"/>
  <c r="D203" i="9"/>
  <c r="D205" i="9" l="1"/>
  <c r="D42" i="9"/>
  <c r="D23" i="9"/>
  <c r="G13" i="9"/>
  <c r="C14" i="9"/>
  <c r="C13" i="9" s="1"/>
  <c r="C12" i="9" s="1"/>
  <c r="E14" i="9"/>
  <c r="E13" i="9" s="1"/>
  <c r="E12" i="9" s="1"/>
  <c r="F14" i="9"/>
  <c r="F13" i="9" s="1"/>
  <c r="F12" i="9" s="1"/>
  <c r="G14" i="9"/>
  <c r="H14" i="9"/>
  <c r="H13" i="9" s="1"/>
  <c r="I14" i="9"/>
  <c r="I13" i="9" s="1"/>
  <c r="I12" i="9" s="1"/>
  <c r="C15" i="9"/>
  <c r="E15" i="9"/>
  <c r="F15" i="9"/>
  <c r="G15" i="9"/>
  <c r="H15" i="9"/>
  <c r="I15" i="9"/>
  <c r="C16" i="9"/>
  <c r="E16" i="9"/>
  <c r="F16" i="9"/>
  <c r="G16" i="9"/>
  <c r="H16" i="9"/>
  <c r="I16" i="9"/>
  <c r="C17" i="9"/>
  <c r="I17" i="9"/>
  <c r="C18" i="9"/>
  <c r="E18" i="9"/>
  <c r="E17" i="9" s="1"/>
  <c r="F18" i="9"/>
  <c r="F17" i="9" s="1"/>
  <c r="G18" i="9"/>
  <c r="G17" i="9" s="1"/>
  <c r="H18" i="9"/>
  <c r="H17" i="9" s="1"/>
  <c r="I18" i="9"/>
  <c r="C19" i="9"/>
  <c r="E19" i="9"/>
  <c r="F19" i="9"/>
  <c r="G19" i="9"/>
  <c r="H19" i="9"/>
  <c r="I19" i="9"/>
  <c r="C20" i="9"/>
  <c r="E20" i="9"/>
  <c r="F20" i="9"/>
  <c r="G20" i="9"/>
  <c r="H20" i="9"/>
  <c r="I20" i="9"/>
  <c r="C21" i="9"/>
  <c r="E21" i="9"/>
  <c r="F21" i="9"/>
  <c r="G21" i="9"/>
  <c r="H21" i="9"/>
  <c r="I21" i="9"/>
  <c r="C24" i="9"/>
  <c r="E24" i="9"/>
  <c r="F24" i="9"/>
  <c r="G24" i="9"/>
  <c r="H24" i="9"/>
  <c r="I24" i="9"/>
  <c r="C25" i="9"/>
  <c r="E25" i="9"/>
  <c r="F25" i="9"/>
  <c r="G25" i="9"/>
  <c r="H25" i="9"/>
  <c r="I25" i="9"/>
  <c r="G26" i="9"/>
  <c r="H26" i="9"/>
  <c r="C27" i="9"/>
  <c r="C26" i="9" s="1"/>
  <c r="E27" i="9"/>
  <c r="E26" i="9" s="1"/>
  <c r="E23" i="9" s="1"/>
  <c r="F27" i="9"/>
  <c r="F26" i="9" s="1"/>
  <c r="G27" i="9"/>
  <c r="H27" i="9"/>
  <c r="I27" i="9"/>
  <c r="I26" i="9" s="1"/>
  <c r="C28" i="9"/>
  <c r="E28" i="9"/>
  <c r="F28" i="9"/>
  <c r="G28" i="9"/>
  <c r="H28" i="9"/>
  <c r="I28" i="9"/>
  <c r="E29" i="9"/>
  <c r="C30" i="9"/>
  <c r="C29" i="9" s="1"/>
  <c r="E30" i="9"/>
  <c r="F30" i="9"/>
  <c r="F29" i="9" s="1"/>
  <c r="G30" i="9"/>
  <c r="G29" i="9" s="1"/>
  <c r="H30" i="9"/>
  <c r="H29" i="9" s="1"/>
  <c r="I30" i="9"/>
  <c r="I29" i="9" s="1"/>
  <c r="C31" i="9"/>
  <c r="E31" i="9"/>
  <c r="F31" i="9"/>
  <c r="G31" i="9"/>
  <c r="H31" i="9"/>
  <c r="I31" i="9"/>
  <c r="C32" i="9"/>
  <c r="E32" i="9"/>
  <c r="F32" i="9"/>
  <c r="G32" i="9"/>
  <c r="H32" i="9"/>
  <c r="I32" i="9"/>
  <c r="F33" i="9"/>
  <c r="C34" i="9"/>
  <c r="C33" i="9" s="1"/>
  <c r="E34" i="9"/>
  <c r="E33" i="9" s="1"/>
  <c r="F34" i="9"/>
  <c r="G34" i="9"/>
  <c r="H34" i="9"/>
  <c r="H33" i="9" s="1"/>
  <c r="I34" i="9"/>
  <c r="I33" i="9" s="1"/>
  <c r="C35" i="9"/>
  <c r="E35" i="9"/>
  <c r="F35" i="9"/>
  <c r="G35" i="9"/>
  <c r="H35" i="9"/>
  <c r="I35" i="9"/>
  <c r="C36" i="9"/>
  <c r="E36" i="9"/>
  <c r="F36" i="9"/>
  <c r="G36" i="9"/>
  <c r="G33" i="9" s="1"/>
  <c r="H36" i="9"/>
  <c r="I36" i="9"/>
  <c r="C38" i="9"/>
  <c r="H38" i="9"/>
  <c r="I38" i="9"/>
  <c r="C39" i="9"/>
  <c r="E39" i="9"/>
  <c r="E38" i="9" s="1"/>
  <c r="F39" i="9"/>
  <c r="F38" i="9" s="1"/>
  <c r="G39" i="9"/>
  <c r="G38" i="9" s="1"/>
  <c r="H39" i="9"/>
  <c r="I39" i="9"/>
  <c r="C40" i="9"/>
  <c r="E40" i="9"/>
  <c r="F40" i="9"/>
  <c r="G40" i="9"/>
  <c r="H40" i="9"/>
  <c r="I40" i="9"/>
  <c r="C43" i="9"/>
  <c r="E43" i="9"/>
  <c r="F43" i="9"/>
  <c r="G43" i="9"/>
  <c r="G42" i="9" s="1"/>
  <c r="H43" i="9"/>
  <c r="H42" i="9" s="1"/>
  <c r="I43" i="9"/>
  <c r="C44" i="9"/>
  <c r="I44" i="9"/>
  <c r="C45" i="9"/>
  <c r="E45" i="9"/>
  <c r="E44" i="9" s="1"/>
  <c r="F45" i="9"/>
  <c r="F44" i="9" s="1"/>
  <c r="F42" i="9" s="1"/>
  <c r="G45" i="9"/>
  <c r="G44" i="9" s="1"/>
  <c r="H45" i="9"/>
  <c r="H44" i="9" s="1"/>
  <c r="I45" i="9"/>
  <c r="C46" i="9"/>
  <c r="E46" i="9"/>
  <c r="F46" i="9"/>
  <c r="G46" i="9"/>
  <c r="H46" i="9"/>
  <c r="I46" i="9"/>
  <c r="F47" i="9"/>
  <c r="C48" i="9"/>
  <c r="C47" i="9" s="1"/>
  <c r="E48" i="9"/>
  <c r="E47" i="9" s="1"/>
  <c r="F48" i="9"/>
  <c r="G48" i="9"/>
  <c r="H48" i="9"/>
  <c r="H47" i="9" s="1"/>
  <c r="I48" i="9"/>
  <c r="I47" i="9" s="1"/>
  <c r="C49" i="9"/>
  <c r="E49" i="9"/>
  <c r="F49" i="9"/>
  <c r="G49" i="9"/>
  <c r="H49" i="9"/>
  <c r="I49" i="9"/>
  <c r="C50" i="9"/>
  <c r="E50" i="9"/>
  <c r="F50" i="9"/>
  <c r="G50" i="9"/>
  <c r="G47" i="9" s="1"/>
  <c r="H50" i="9"/>
  <c r="I50" i="9"/>
  <c r="H52" i="9"/>
  <c r="C53" i="9"/>
  <c r="E53" i="9"/>
  <c r="E52" i="9" s="1"/>
  <c r="F53" i="9"/>
  <c r="F52" i="9" s="1"/>
  <c r="G53" i="9"/>
  <c r="G52" i="9" s="1"/>
  <c r="H53" i="9"/>
  <c r="I53" i="9"/>
  <c r="C54" i="9"/>
  <c r="E54" i="9"/>
  <c r="F54" i="9"/>
  <c r="G54" i="9"/>
  <c r="H54" i="9"/>
  <c r="I54" i="9"/>
  <c r="C55" i="9"/>
  <c r="C52" i="9" s="1"/>
  <c r="E55" i="9"/>
  <c r="F55" i="9"/>
  <c r="G55" i="9"/>
  <c r="H55" i="9"/>
  <c r="I55" i="9"/>
  <c r="I52" i="9" s="1"/>
  <c r="C57" i="9"/>
  <c r="E57" i="9"/>
  <c r="F57" i="9"/>
  <c r="G57" i="9"/>
  <c r="H57" i="9"/>
  <c r="I57" i="9"/>
  <c r="C70" i="9"/>
  <c r="E70" i="9"/>
  <c r="F70" i="9"/>
  <c r="G70" i="9"/>
  <c r="H70" i="9"/>
  <c r="I70" i="9"/>
  <c r="C124" i="9"/>
  <c r="E124" i="9"/>
  <c r="F124" i="9"/>
  <c r="G124" i="9"/>
  <c r="H124" i="9"/>
  <c r="I124" i="9"/>
  <c r="C149" i="9"/>
  <c r="E149" i="9"/>
  <c r="F149" i="9"/>
  <c r="G149" i="9"/>
  <c r="H149" i="9"/>
  <c r="I149" i="9"/>
  <c r="C159" i="9"/>
  <c r="E159" i="9"/>
  <c r="F159" i="9"/>
  <c r="G159" i="9"/>
  <c r="H159" i="9"/>
  <c r="I159" i="9"/>
  <c r="C167" i="9"/>
  <c r="E167" i="9"/>
  <c r="F167" i="9"/>
  <c r="G167" i="9"/>
  <c r="H167" i="9"/>
  <c r="I167" i="9"/>
  <c r="C171" i="9"/>
  <c r="E171" i="9"/>
  <c r="F171" i="9"/>
  <c r="G171" i="9"/>
  <c r="H171" i="9"/>
  <c r="I171" i="9"/>
  <c r="C176" i="9"/>
  <c r="E176" i="9"/>
  <c r="F176" i="9"/>
  <c r="G176" i="9"/>
  <c r="H176" i="9"/>
  <c r="I176" i="9"/>
  <c r="C189" i="9"/>
  <c r="E189" i="9"/>
  <c r="E188" i="9" s="1"/>
  <c r="E205" i="9" s="1"/>
  <c r="F189" i="9"/>
  <c r="F188" i="9" s="1"/>
  <c r="G189" i="9"/>
  <c r="G188" i="9" s="1"/>
  <c r="H189" i="9"/>
  <c r="I189" i="9"/>
  <c r="C190" i="9"/>
  <c r="E190" i="9"/>
  <c r="F190" i="9"/>
  <c r="G190" i="9"/>
  <c r="H190" i="9"/>
  <c r="I190" i="9"/>
  <c r="C191" i="9"/>
  <c r="C188" i="9" s="1"/>
  <c r="E191" i="9"/>
  <c r="F191" i="9"/>
  <c r="G191" i="9"/>
  <c r="H191" i="9"/>
  <c r="I191" i="9"/>
  <c r="I188" i="9" s="1"/>
  <c r="C192" i="9"/>
  <c r="E192" i="9"/>
  <c r="F192" i="9"/>
  <c r="G192" i="9"/>
  <c r="H192" i="9"/>
  <c r="I192" i="9"/>
  <c r="C193" i="9"/>
  <c r="E193" i="9"/>
  <c r="F193" i="9"/>
  <c r="G193" i="9"/>
  <c r="H193" i="9"/>
  <c r="I193" i="9"/>
  <c r="C194" i="9"/>
  <c r="E194" i="9"/>
  <c r="F194" i="9"/>
  <c r="G194" i="9"/>
  <c r="H194" i="9"/>
  <c r="H188" i="9" s="1"/>
  <c r="I194" i="9"/>
  <c r="C195" i="9"/>
  <c r="E195" i="9"/>
  <c r="F195" i="9"/>
  <c r="G195" i="9"/>
  <c r="H195" i="9"/>
  <c r="I195" i="9"/>
  <c r="C196" i="9"/>
  <c r="E196" i="9"/>
  <c r="F196" i="9"/>
  <c r="G196" i="9"/>
  <c r="H196" i="9"/>
  <c r="I196" i="9"/>
  <c r="E198" i="9"/>
  <c r="C199" i="9"/>
  <c r="C198" i="9" s="1"/>
  <c r="E199" i="9"/>
  <c r="F199" i="9"/>
  <c r="G199" i="9"/>
  <c r="G198" i="9" s="1"/>
  <c r="H199" i="9"/>
  <c r="H198" i="9" s="1"/>
  <c r="I199" i="9"/>
  <c r="I198" i="9" s="1"/>
  <c r="C200" i="9"/>
  <c r="E200" i="9"/>
  <c r="F200" i="9"/>
  <c r="G200" i="9"/>
  <c r="H200" i="9"/>
  <c r="I200" i="9"/>
  <c r="C201" i="9"/>
  <c r="E201" i="9"/>
  <c r="F201" i="9"/>
  <c r="F198" i="9" s="1"/>
  <c r="G201" i="9"/>
  <c r="H201" i="9"/>
  <c r="I201" i="9"/>
  <c r="C202" i="9"/>
  <c r="E202" i="9"/>
  <c r="F202" i="9"/>
  <c r="G202" i="9"/>
  <c r="H202" i="9"/>
  <c r="I202" i="9"/>
  <c r="C203" i="9"/>
  <c r="E203" i="9"/>
  <c r="F203" i="9"/>
  <c r="G203" i="9"/>
  <c r="H203" i="9"/>
  <c r="I203" i="9"/>
  <c r="I23" i="9" l="1"/>
  <c r="C23" i="9"/>
  <c r="H23" i="9"/>
  <c r="H205" i="9"/>
  <c r="G205" i="9"/>
  <c r="G23" i="9"/>
  <c r="F205" i="9"/>
  <c r="F23" i="9"/>
  <c r="I205" i="9"/>
  <c r="C205" i="9"/>
  <c r="E42" i="9"/>
  <c r="I42" i="9"/>
  <c r="C42" i="9"/>
  <c r="H12" i="9"/>
  <c r="G12" i="9"/>
  <c r="D199" i="8"/>
  <c r="D198" i="8"/>
  <c r="D205" i="8"/>
  <c r="E199" i="8"/>
  <c r="E198" i="8"/>
  <c r="E205" i="8"/>
  <c r="F199" i="8"/>
  <c r="F198" i="8"/>
  <c r="F205" i="8"/>
  <c r="G199" i="8"/>
  <c r="G198" i="8"/>
  <c r="G205" i="8"/>
  <c r="H199" i="8"/>
  <c r="H198" i="8"/>
  <c r="H205" i="8"/>
  <c r="I199" i="8"/>
  <c r="I198" i="8"/>
  <c r="I205" i="8"/>
  <c r="D200" i="8"/>
  <c r="E200" i="8"/>
  <c r="F200" i="8"/>
  <c r="G200" i="8"/>
  <c r="H200" i="8"/>
  <c r="I200" i="8"/>
  <c r="D201" i="8"/>
  <c r="E201" i="8"/>
  <c r="F201" i="8"/>
  <c r="G201" i="8"/>
  <c r="H201" i="8"/>
  <c r="I201" i="8"/>
  <c r="D202" i="8"/>
  <c r="E202" i="8"/>
  <c r="F202" i="8"/>
  <c r="G202" i="8"/>
  <c r="H202" i="8"/>
  <c r="I202" i="8"/>
  <c r="D203" i="8"/>
  <c r="E203" i="8"/>
  <c r="F203" i="8"/>
  <c r="G203" i="8"/>
  <c r="H203" i="8"/>
  <c r="I203" i="8"/>
  <c r="C203" i="8"/>
  <c r="C202" i="8"/>
  <c r="C201" i="8"/>
  <c r="C200" i="8"/>
  <c r="C199" i="8"/>
  <c r="C198" i="8"/>
  <c r="C205" i="8"/>
  <c r="H14" i="8"/>
  <c r="H13" i="8"/>
  <c r="I14" i="8"/>
  <c r="H15" i="8"/>
  <c r="I15" i="8"/>
  <c r="H16" i="8"/>
  <c r="I16" i="8"/>
  <c r="H18" i="8"/>
  <c r="H17" i="8"/>
  <c r="H12" i="8"/>
  <c r="I18" i="8"/>
  <c r="I17" i="8"/>
  <c r="H19" i="8"/>
  <c r="I19" i="8"/>
  <c r="H20" i="8"/>
  <c r="I20" i="8"/>
  <c r="H21" i="8"/>
  <c r="I21" i="8"/>
  <c r="H24" i="8"/>
  <c r="I24" i="8"/>
  <c r="H25" i="8"/>
  <c r="I25" i="8"/>
  <c r="H27" i="8"/>
  <c r="H26" i="8"/>
  <c r="H23" i="8"/>
  <c r="I27" i="8"/>
  <c r="I26" i="8"/>
  <c r="H28" i="8"/>
  <c r="I28" i="8"/>
  <c r="H30" i="8"/>
  <c r="H29" i="8"/>
  <c r="I30" i="8"/>
  <c r="I29" i="8"/>
  <c r="H31" i="8"/>
  <c r="I31" i="8"/>
  <c r="H32" i="8"/>
  <c r="I32" i="8"/>
  <c r="H34" i="8"/>
  <c r="H33" i="8"/>
  <c r="I34" i="8"/>
  <c r="H35" i="8"/>
  <c r="I35" i="8"/>
  <c r="H36" i="8"/>
  <c r="I36" i="8"/>
  <c r="I33" i="8"/>
  <c r="H39" i="8"/>
  <c r="I39" i="8"/>
  <c r="H40" i="8"/>
  <c r="I40" i="8"/>
  <c r="H43" i="8"/>
  <c r="I43" i="8"/>
  <c r="H45" i="8"/>
  <c r="H44" i="8"/>
  <c r="I45" i="8"/>
  <c r="H46" i="8"/>
  <c r="I46" i="8"/>
  <c r="H48" i="8"/>
  <c r="H47" i="8"/>
  <c r="I48" i="8"/>
  <c r="H49" i="8"/>
  <c r="I49" i="8"/>
  <c r="H50" i="8"/>
  <c r="I50" i="8"/>
  <c r="I47" i="8"/>
  <c r="H53" i="8"/>
  <c r="I53" i="8"/>
  <c r="H54" i="8"/>
  <c r="I54" i="8"/>
  <c r="I52" i="8"/>
  <c r="H55" i="8"/>
  <c r="H52" i="8"/>
  <c r="I55" i="8"/>
  <c r="H57" i="8"/>
  <c r="I57" i="8"/>
  <c r="H70" i="8"/>
  <c r="I70" i="8"/>
  <c r="H124" i="8"/>
  <c r="I124" i="8"/>
  <c r="H149" i="8"/>
  <c r="I149" i="8"/>
  <c r="H159" i="8"/>
  <c r="I159" i="8"/>
  <c r="H167" i="8"/>
  <c r="I167" i="8"/>
  <c r="H171" i="8"/>
  <c r="I171" i="8"/>
  <c r="H176" i="8"/>
  <c r="I176" i="8"/>
  <c r="H189" i="8"/>
  <c r="I189" i="8"/>
  <c r="H190" i="8"/>
  <c r="I190" i="8"/>
  <c r="H191" i="8"/>
  <c r="I191" i="8"/>
  <c r="I188" i="8"/>
  <c r="H192" i="8"/>
  <c r="I192" i="8"/>
  <c r="H193" i="8"/>
  <c r="I193" i="8"/>
  <c r="H194" i="8"/>
  <c r="I194" i="8"/>
  <c r="H195" i="8"/>
  <c r="I195" i="8"/>
  <c r="H196" i="8"/>
  <c r="I196" i="8"/>
  <c r="G196" i="8"/>
  <c r="F196" i="8"/>
  <c r="E196" i="8"/>
  <c r="D196" i="8"/>
  <c r="C196" i="8"/>
  <c r="G195" i="8"/>
  <c r="F195" i="8"/>
  <c r="E195" i="8"/>
  <c r="D195" i="8"/>
  <c r="C195" i="8"/>
  <c r="G194" i="8"/>
  <c r="F194" i="8"/>
  <c r="E194" i="8"/>
  <c r="D194" i="8"/>
  <c r="C194" i="8"/>
  <c r="G193" i="8"/>
  <c r="F193" i="8"/>
  <c r="E193" i="8"/>
  <c r="D193" i="8"/>
  <c r="C193" i="8"/>
  <c r="G192" i="8"/>
  <c r="F192" i="8"/>
  <c r="E192" i="8"/>
  <c r="D192" i="8"/>
  <c r="C192" i="8"/>
  <c r="G191" i="8"/>
  <c r="F191" i="8"/>
  <c r="E191" i="8"/>
  <c r="D191" i="8"/>
  <c r="C191" i="8"/>
  <c r="G190" i="8"/>
  <c r="F190" i="8"/>
  <c r="E190" i="8"/>
  <c r="D190" i="8"/>
  <c r="C190" i="8"/>
  <c r="G189" i="8"/>
  <c r="F189" i="8"/>
  <c r="F188" i="8"/>
  <c r="E189" i="8"/>
  <c r="D189" i="8"/>
  <c r="C189" i="8"/>
  <c r="G176" i="8"/>
  <c r="F176" i="8"/>
  <c r="E176" i="8"/>
  <c r="D176" i="8"/>
  <c r="C176" i="8"/>
  <c r="G171" i="8"/>
  <c r="F171" i="8"/>
  <c r="E171" i="8"/>
  <c r="D171" i="8"/>
  <c r="C171" i="8"/>
  <c r="G167" i="8"/>
  <c r="F167" i="8"/>
  <c r="E167" i="8"/>
  <c r="D167" i="8"/>
  <c r="C167" i="8"/>
  <c r="G159" i="8"/>
  <c r="F159" i="8"/>
  <c r="E159" i="8"/>
  <c r="D159" i="8"/>
  <c r="C159" i="8"/>
  <c r="G149" i="8"/>
  <c r="F149" i="8"/>
  <c r="E149" i="8"/>
  <c r="D149" i="8"/>
  <c r="C149" i="8"/>
  <c r="G124" i="8"/>
  <c r="F124" i="8"/>
  <c r="E124" i="8"/>
  <c r="D124" i="8"/>
  <c r="C124" i="8"/>
  <c r="G70" i="8"/>
  <c r="F70" i="8"/>
  <c r="E70" i="8"/>
  <c r="D70" i="8"/>
  <c r="C70" i="8"/>
  <c r="G57" i="8"/>
  <c r="F57" i="8"/>
  <c r="E57" i="8"/>
  <c r="D57" i="8"/>
  <c r="C57" i="8"/>
  <c r="G55" i="8"/>
  <c r="F55" i="8"/>
  <c r="E55" i="8"/>
  <c r="D55" i="8"/>
  <c r="C55" i="8"/>
  <c r="G54" i="8"/>
  <c r="F54" i="8"/>
  <c r="E54" i="8"/>
  <c r="E52" i="8"/>
  <c r="D54" i="8"/>
  <c r="C54" i="8"/>
  <c r="G53" i="8"/>
  <c r="F53" i="8"/>
  <c r="E53" i="8"/>
  <c r="D53" i="8"/>
  <c r="D52" i="8"/>
  <c r="C53" i="8"/>
  <c r="G50" i="8"/>
  <c r="F50" i="8"/>
  <c r="E50" i="8"/>
  <c r="D50" i="8"/>
  <c r="D47" i="8"/>
  <c r="C50" i="8"/>
  <c r="G49" i="8"/>
  <c r="F49" i="8"/>
  <c r="E49" i="8"/>
  <c r="E47" i="8"/>
  <c r="D49" i="8"/>
  <c r="C49" i="8"/>
  <c r="G48" i="8"/>
  <c r="G47" i="8"/>
  <c r="F48" i="8"/>
  <c r="F47" i="8"/>
  <c r="E48" i="8"/>
  <c r="D48" i="8"/>
  <c r="C48" i="8"/>
  <c r="G46" i="8"/>
  <c r="F46" i="8"/>
  <c r="E46" i="8"/>
  <c r="D46" i="8"/>
  <c r="C46" i="8"/>
  <c r="G45" i="8"/>
  <c r="G44" i="8"/>
  <c r="G42" i="8"/>
  <c r="F45" i="8"/>
  <c r="F44" i="8"/>
  <c r="E45" i="8"/>
  <c r="E44" i="8"/>
  <c r="E42" i="8"/>
  <c r="D45" i="8"/>
  <c r="D44" i="8"/>
  <c r="C45" i="8"/>
  <c r="C44" i="8"/>
  <c r="G43" i="8"/>
  <c r="F43" i="8"/>
  <c r="E43" i="8"/>
  <c r="D43" i="8"/>
  <c r="C43" i="8"/>
  <c r="G40" i="8"/>
  <c r="F40" i="8"/>
  <c r="E40" i="8"/>
  <c r="D40" i="8"/>
  <c r="C40" i="8"/>
  <c r="C38" i="8"/>
  <c r="G39" i="8"/>
  <c r="F39" i="8"/>
  <c r="F38" i="8"/>
  <c r="E39" i="8"/>
  <c r="E38" i="8"/>
  <c r="D39" i="8"/>
  <c r="D38" i="8"/>
  <c r="C39" i="8"/>
  <c r="G36" i="8"/>
  <c r="F36" i="8"/>
  <c r="E36" i="8"/>
  <c r="E33" i="8"/>
  <c r="D36" i="8"/>
  <c r="C36" i="8"/>
  <c r="G35" i="8"/>
  <c r="F35" i="8"/>
  <c r="E35" i="8"/>
  <c r="D35" i="8"/>
  <c r="D33" i="8"/>
  <c r="D23" i="8"/>
  <c r="C35" i="8"/>
  <c r="G34" i="8"/>
  <c r="F34" i="8"/>
  <c r="E34" i="8"/>
  <c r="D34" i="8"/>
  <c r="C34" i="8"/>
  <c r="C33" i="8"/>
  <c r="G32" i="8"/>
  <c r="F32" i="8"/>
  <c r="E32" i="8"/>
  <c r="D32" i="8"/>
  <c r="C32" i="8"/>
  <c r="G31" i="8"/>
  <c r="F31" i="8"/>
  <c r="E31" i="8"/>
  <c r="D31" i="8"/>
  <c r="C31" i="8"/>
  <c r="G30" i="8"/>
  <c r="F30" i="8"/>
  <c r="F29" i="8"/>
  <c r="E30" i="8"/>
  <c r="E29" i="8"/>
  <c r="D30" i="8"/>
  <c r="C30" i="8"/>
  <c r="G28" i="8"/>
  <c r="F28" i="8"/>
  <c r="E28" i="8"/>
  <c r="E26" i="8"/>
  <c r="D28" i="8"/>
  <c r="C28" i="8"/>
  <c r="G27" i="8"/>
  <c r="G26" i="8"/>
  <c r="F27" i="8"/>
  <c r="F26" i="8"/>
  <c r="E27" i="8"/>
  <c r="D27" i="8"/>
  <c r="C27" i="8"/>
  <c r="C26" i="8"/>
  <c r="G25" i="8"/>
  <c r="F25" i="8"/>
  <c r="E25" i="8"/>
  <c r="D25" i="8"/>
  <c r="C25" i="8"/>
  <c r="G24" i="8"/>
  <c r="F24" i="8"/>
  <c r="F23" i="8"/>
  <c r="E24" i="8"/>
  <c r="D24" i="8"/>
  <c r="C24" i="8"/>
  <c r="G21" i="8"/>
  <c r="F21" i="8"/>
  <c r="E21" i="8"/>
  <c r="D21" i="8"/>
  <c r="C21" i="8"/>
  <c r="G20" i="8"/>
  <c r="F20" i="8"/>
  <c r="E20" i="8"/>
  <c r="D20" i="8"/>
  <c r="C20" i="8"/>
  <c r="G19" i="8"/>
  <c r="F19" i="8"/>
  <c r="E19" i="8"/>
  <c r="D19" i="8"/>
  <c r="C19" i="8"/>
  <c r="G18" i="8"/>
  <c r="F18" i="8"/>
  <c r="E18" i="8"/>
  <c r="E17" i="8"/>
  <c r="D18" i="8"/>
  <c r="C18" i="8"/>
  <c r="C17" i="8"/>
  <c r="G16" i="8"/>
  <c r="F16" i="8"/>
  <c r="F13" i="8"/>
  <c r="E16" i="8"/>
  <c r="D16" i="8"/>
  <c r="C16" i="8"/>
  <c r="G15" i="8"/>
  <c r="F15" i="8"/>
  <c r="E15" i="8"/>
  <c r="D15" i="8"/>
  <c r="C15" i="8"/>
  <c r="C13" i="8"/>
  <c r="G14" i="8"/>
  <c r="G13" i="8"/>
  <c r="F14" i="8"/>
  <c r="E14" i="8"/>
  <c r="D14" i="8"/>
  <c r="D13" i="8"/>
  <c r="D12" i="8"/>
  <c r="C14" i="8"/>
  <c r="D17" i="8"/>
  <c r="G38" i="8"/>
  <c r="F52" i="8"/>
  <c r="I38" i="8"/>
  <c r="H38" i="8"/>
  <c r="D26" i="8"/>
  <c r="C47" i="8"/>
  <c r="I44" i="8"/>
  <c r="I13" i="8"/>
  <c r="I12" i="8"/>
  <c r="F33" i="8"/>
  <c r="C52" i="8"/>
  <c r="F17" i="8"/>
  <c r="G33" i="8"/>
  <c r="D29" i="8"/>
  <c r="G52" i="8"/>
  <c r="I218" i="7"/>
  <c r="H218" i="7"/>
  <c r="G218" i="7"/>
  <c r="F218" i="7"/>
  <c r="E218" i="7"/>
  <c r="D218" i="7"/>
  <c r="C218" i="7"/>
  <c r="I217" i="7"/>
  <c r="H217" i="7"/>
  <c r="G217" i="7"/>
  <c r="F217" i="7"/>
  <c r="E217" i="7"/>
  <c r="D217" i="7"/>
  <c r="C217" i="7"/>
  <c r="I216" i="7"/>
  <c r="H216" i="7"/>
  <c r="G216" i="7"/>
  <c r="F216" i="7"/>
  <c r="E216" i="7"/>
  <c r="D216" i="7"/>
  <c r="C216" i="7"/>
  <c r="I215" i="7"/>
  <c r="H215" i="7"/>
  <c r="G215" i="7"/>
  <c r="F215" i="7"/>
  <c r="E215" i="7"/>
  <c r="D215" i="7"/>
  <c r="C215" i="7"/>
  <c r="I214" i="7"/>
  <c r="H214" i="7"/>
  <c r="G214" i="7"/>
  <c r="F214" i="7"/>
  <c r="E214" i="7"/>
  <c r="D214" i="7"/>
  <c r="C214" i="7"/>
  <c r="I211" i="7"/>
  <c r="H211" i="7"/>
  <c r="G211" i="7"/>
  <c r="F211" i="7"/>
  <c r="E211" i="7"/>
  <c r="D211" i="7"/>
  <c r="C211" i="7"/>
  <c r="I210" i="7"/>
  <c r="H210" i="7"/>
  <c r="G210" i="7"/>
  <c r="F210" i="7"/>
  <c r="E210" i="7"/>
  <c r="D210" i="7"/>
  <c r="C210" i="7"/>
  <c r="I209" i="7"/>
  <c r="H209" i="7"/>
  <c r="G209" i="7"/>
  <c r="F209" i="7"/>
  <c r="E209" i="7"/>
  <c r="D209" i="7"/>
  <c r="C209" i="7"/>
  <c r="I208" i="7"/>
  <c r="H208" i="7"/>
  <c r="G208" i="7"/>
  <c r="F208" i="7"/>
  <c r="E208" i="7"/>
  <c r="D208" i="7"/>
  <c r="C208" i="7"/>
  <c r="I207" i="7"/>
  <c r="H207" i="7"/>
  <c r="G207" i="7"/>
  <c r="F207" i="7"/>
  <c r="E207" i="7"/>
  <c r="D207" i="7"/>
  <c r="C207" i="7"/>
  <c r="I206" i="7"/>
  <c r="H206" i="7"/>
  <c r="G206" i="7"/>
  <c r="F206" i="7"/>
  <c r="E206" i="7"/>
  <c r="D206" i="7"/>
  <c r="C206" i="7"/>
  <c r="I205" i="7"/>
  <c r="H205" i="7"/>
  <c r="G205" i="7"/>
  <c r="F205" i="7"/>
  <c r="E205" i="7"/>
  <c r="D205" i="7"/>
  <c r="C205" i="7"/>
  <c r="I204" i="7"/>
  <c r="H204" i="7"/>
  <c r="G204" i="7"/>
  <c r="F204" i="7"/>
  <c r="E204" i="7"/>
  <c r="D204" i="7"/>
  <c r="C204" i="7"/>
  <c r="I191" i="7"/>
  <c r="H191" i="7"/>
  <c r="G191" i="7"/>
  <c r="F191" i="7"/>
  <c r="E191" i="7"/>
  <c r="D191" i="7"/>
  <c r="C191" i="7"/>
  <c r="I186" i="7"/>
  <c r="H186" i="7"/>
  <c r="G186" i="7"/>
  <c r="F186" i="7"/>
  <c r="E186" i="7"/>
  <c r="D186" i="7"/>
  <c r="C186" i="7"/>
  <c r="I178" i="7"/>
  <c r="H178" i="7"/>
  <c r="G178" i="7"/>
  <c r="F178" i="7"/>
  <c r="E178" i="7"/>
  <c r="D178" i="7"/>
  <c r="C178" i="7"/>
  <c r="I159" i="7"/>
  <c r="H159" i="7"/>
  <c r="G159" i="7"/>
  <c r="F159" i="7"/>
  <c r="E159" i="7"/>
  <c r="D159" i="7"/>
  <c r="C159" i="7"/>
  <c r="I149" i="7"/>
  <c r="H149" i="7"/>
  <c r="G149" i="7"/>
  <c r="F149" i="7"/>
  <c r="E149" i="7"/>
  <c r="D149" i="7"/>
  <c r="C149" i="7"/>
  <c r="I124" i="7"/>
  <c r="H124" i="7"/>
  <c r="G124" i="7"/>
  <c r="F124" i="7"/>
  <c r="E124" i="7"/>
  <c r="D124" i="7"/>
  <c r="C124" i="7"/>
  <c r="I70" i="7"/>
  <c r="H70" i="7"/>
  <c r="G70" i="7"/>
  <c r="F70" i="7"/>
  <c r="E70" i="7"/>
  <c r="D70" i="7"/>
  <c r="C70" i="7"/>
  <c r="I57" i="7"/>
  <c r="H57" i="7"/>
  <c r="G57" i="7"/>
  <c r="F57" i="7"/>
  <c r="E57" i="7"/>
  <c r="D57" i="7"/>
  <c r="C57" i="7"/>
  <c r="I55" i="7"/>
  <c r="H55" i="7"/>
  <c r="G55" i="7"/>
  <c r="F55" i="7"/>
  <c r="E55" i="7"/>
  <c r="D55" i="7"/>
  <c r="C55" i="7"/>
  <c r="I54" i="7"/>
  <c r="H54" i="7"/>
  <c r="G54" i="7"/>
  <c r="F54" i="7"/>
  <c r="E54" i="7"/>
  <c r="D54" i="7"/>
  <c r="C54" i="7"/>
  <c r="I53" i="7"/>
  <c r="H53" i="7"/>
  <c r="G53" i="7"/>
  <c r="F53" i="7"/>
  <c r="E53" i="7"/>
  <c r="D53" i="7"/>
  <c r="C53" i="7"/>
  <c r="I50" i="7"/>
  <c r="H50" i="7"/>
  <c r="G50" i="7"/>
  <c r="F50" i="7"/>
  <c r="E50" i="7"/>
  <c r="D50" i="7"/>
  <c r="C50" i="7"/>
  <c r="I49" i="7"/>
  <c r="H49" i="7"/>
  <c r="G49" i="7"/>
  <c r="F49" i="7"/>
  <c r="E49" i="7"/>
  <c r="D49" i="7"/>
  <c r="C49" i="7"/>
  <c r="I48" i="7"/>
  <c r="H48" i="7"/>
  <c r="G48" i="7"/>
  <c r="F48" i="7"/>
  <c r="E48" i="7"/>
  <c r="D48" i="7"/>
  <c r="C48" i="7"/>
  <c r="I46" i="7"/>
  <c r="H46" i="7"/>
  <c r="G46" i="7"/>
  <c r="F46" i="7"/>
  <c r="E46" i="7"/>
  <c r="D46" i="7"/>
  <c r="C46" i="7"/>
  <c r="I45" i="7"/>
  <c r="H45" i="7"/>
  <c r="G45" i="7"/>
  <c r="F45" i="7"/>
  <c r="E45" i="7"/>
  <c r="D45" i="7"/>
  <c r="C45" i="7"/>
  <c r="I43" i="7"/>
  <c r="H43" i="7"/>
  <c r="G43" i="7"/>
  <c r="F43" i="7"/>
  <c r="E43" i="7"/>
  <c r="D43" i="7"/>
  <c r="C43" i="7"/>
  <c r="I40" i="7"/>
  <c r="H40" i="7"/>
  <c r="G40" i="7"/>
  <c r="G38" i="7"/>
  <c r="F40" i="7"/>
  <c r="E40" i="7"/>
  <c r="D40" i="7"/>
  <c r="C40" i="7"/>
  <c r="I39" i="7"/>
  <c r="H39" i="7"/>
  <c r="H38" i="7"/>
  <c r="G39" i="7"/>
  <c r="F39" i="7"/>
  <c r="E39" i="7"/>
  <c r="E38" i="7"/>
  <c r="D39" i="7"/>
  <c r="C39" i="7"/>
  <c r="C38" i="7"/>
  <c r="I36" i="7"/>
  <c r="H36" i="7"/>
  <c r="G36" i="7"/>
  <c r="F36" i="7"/>
  <c r="E36" i="7"/>
  <c r="D36" i="7"/>
  <c r="C36" i="7"/>
  <c r="I35" i="7"/>
  <c r="H35" i="7"/>
  <c r="G35" i="7"/>
  <c r="F35" i="7"/>
  <c r="E35" i="7"/>
  <c r="D35" i="7"/>
  <c r="C35" i="7"/>
  <c r="I34" i="7"/>
  <c r="H34" i="7"/>
  <c r="H33" i="7"/>
  <c r="G34" i="7"/>
  <c r="F34" i="7"/>
  <c r="E34" i="7"/>
  <c r="D34" i="7"/>
  <c r="D33" i="7"/>
  <c r="C34" i="7"/>
  <c r="I32" i="7"/>
  <c r="H32" i="7"/>
  <c r="G32" i="7"/>
  <c r="F32" i="7"/>
  <c r="E32" i="7"/>
  <c r="D32" i="7"/>
  <c r="C32" i="7"/>
  <c r="I31" i="7"/>
  <c r="H31" i="7"/>
  <c r="G31" i="7"/>
  <c r="G29" i="7"/>
  <c r="F31" i="7"/>
  <c r="E31" i="7"/>
  <c r="D31" i="7"/>
  <c r="C31" i="7"/>
  <c r="I30" i="7"/>
  <c r="I29" i="7"/>
  <c r="H30" i="7"/>
  <c r="G30" i="7"/>
  <c r="F30" i="7"/>
  <c r="E30" i="7"/>
  <c r="E29" i="7"/>
  <c r="D30" i="7"/>
  <c r="C30" i="7"/>
  <c r="C29" i="7"/>
  <c r="I28" i="7"/>
  <c r="H28" i="7"/>
  <c r="G28" i="7"/>
  <c r="G26" i="7"/>
  <c r="G23" i="7"/>
  <c r="F28" i="7"/>
  <c r="E28" i="7"/>
  <c r="D28" i="7"/>
  <c r="C28" i="7"/>
  <c r="I27" i="7"/>
  <c r="H27" i="7"/>
  <c r="H26" i="7"/>
  <c r="H23" i="7"/>
  <c r="G27" i="7"/>
  <c r="F27" i="7"/>
  <c r="E27" i="7"/>
  <c r="D27" i="7"/>
  <c r="D26" i="7"/>
  <c r="C27" i="7"/>
  <c r="C26" i="7"/>
  <c r="I25" i="7"/>
  <c r="H25" i="7"/>
  <c r="G25" i="7"/>
  <c r="F25" i="7"/>
  <c r="E25" i="7"/>
  <c r="D25" i="7"/>
  <c r="C25" i="7"/>
  <c r="I24" i="7"/>
  <c r="H24" i="7"/>
  <c r="G24" i="7"/>
  <c r="F24" i="7"/>
  <c r="F23" i="7"/>
  <c r="E24" i="7"/>
  <c r="D24" i="7"/>
  <c r="C24" i="7"/>
  <c r="I21" i="7"/>
  <c r="H21" i="7"/>
  <c r="G21" i="7"/>
  <c r="F21" i="7"/>
  <c r="E21" i="7"/>
  <c r="D21" i="7"/>
  <c r="C21" i="7"/>
  <c r="I20" i="7"/>
  <c r="H20" i="7"/>
  <c r="H17" i="7"/>
  <c r="G20" i="7"/>
  <c r="F20" i="7"/>
  <c r="E20" i="7"/>
  <c r="D20" i="7"/>
  <c r="C20" i="7"/>
  <c r="I19" i="7"/>
  <c r="H19" i="7"/>
  <c r="G19" i="7"/>
  <c r="F19" i="7"/>
  <c r="E19" i="7"/>
  <c r="D19" i="7"/>
  <c r="C19" i="7"/>
  <c r="C17" i="7"/>
  <c r="I18" i="7"/>
  <c r="H18" i="7"/>
  <c r="G18" i="7"/>
  <c r="F18" i="7"/>
  <c r="F17" i="7"/>
  <c r="E18" i="7"/>
  <c r="E17" i="7"/>
  <c r="D18" i="7"/>
  <c r="C18" i="7"/>
  <c r="I16" i="7"/>
  <c r="H16" i="7"/>
  <c r="G16" i="7"/>
  <c r="F16" i="7"/>
  <c r="F13" i="7"/>
  <c r="F12" i="7"/>
  <c r="E16" i="7"/>
  <c r="D16" i="7"/>
  <c r="C16" i="7"/>
  <c r="I15" i="7"/>
  <c r="H15" i="7"/>
  <c r="G15" i="7"/>
  <c r="G13" i="7"/>
  <c r="G12" i="7"/>
  <c r="F15" i="7"/>
  <c r="E15" i="7"/>
  <c r="D15" i="7"/>
  <c r="C15" i="7"/>
  <c r="I14" i="7"/>
  <c r="H14" i="7"/>
  <c r="G14" i="7"/>
  <c r="F14" i="7"/>
  <c r="E14" i="7"/>
  <c r="D14" i="7"/>
  <c r="C14" i="7"/>
  <c r="C13" i="7"/>
  <c r="D219" i="6"/>
  <c r="E219" i="6"/>
  <c r="F219" i="6"/>
  <c r="G219" i="6"/>
  <c r="H219" i="6"/>
  <c r="I219" i="6"/>
  <c r="D220" i="6"/>
  <c r="E220" i="6"/>
  <c r="F220" i="6"/>
  <c r="G220" i="6"/>
  <c r="H220" i="6"/>
  <c r="I220" i="6"/>
  <c r="D221" i="6"/>
  <c r="E221" i="6"/>
  <c r="F221" i="6"/>
  <c r="G221" i="6"/>
  <c r="H221" i="6"/>
  <c r="I221" i="6"/>
  <c r="D222" i="6"/>
  <c r="E222" i="6"/>
  <c r="F222" i="6"/>
  <c r="G222" i="6"/>
  <c r="H222" i="6"/>
  <c r="I222" i="6"/>
  <c r="D223" i="6"/>
  <c r="E223" i="6"/>
  <c r="F223" i="6"/>
  <c r="G223" i="6"/>
  <c r="H223" i="6"/>
  <c r="I223" i="6"/>
  <c r="C222" i="6"/>
  <c r="C223" i="6"/>
  <c r="C221" i="6"/>
  <c r="C220" i="6"/>
  <c r="C219" i="6"/>
  <c r="I216" i="6"/>
  <c r="H216" i="6"/>
  <c r="G216" i="6"/>
  <c r="F216" i="6"/>
  <c r="E216" i="6"/>
  <c r="D216" i="6"/>
  <c r="C216" i="6"/>
  <c r="I215" i="6"/>
  <c r="H215" i="6"/>
  <c r="G215" i="6"/>
  <c r="F215" i="6"/>
  <c r="E215" i="6"/>
  <c r="D215" i="6"/>
  <c r="C215" i="6"/>
  <c r="I214" i="6"/>
  <c r="H214" i="6"/>
  <c r="G214" i="6"/>
  <c r="F214" i="6"/>
  <c r="E214" i="6"/>
  <c r="D214" i="6"/>
  <c r="C214" i="6"/>
  <c r="I213" i="6"/>
  <c r="H213" i="6"/>
  <c r="G213" i="6"/>
  <c r="F213" i="6"/>
  <c r="E213" i="6"/>
  <c r="D213" i="6"/>
  <c r="C213" i="6"/>
  <c r="I212" i="6"/>
  <c r="H212" i="6"/>
  <c r="G212" i="6"/>
  <c r="F212" i="6"/>
  <c r="E212" i="6"/>
  <c r="D212" i="6"/>
  <c r="C212" i="6"/>
  <c r="I211" i="6"/>
  <c r="H211" i="6"/>
  <c r="G211" i="6"/>
  <c r="F211" i="6"/>
  <c r="E211" i="6"/>
  <c r="D211" i="6"/>
  <c r="C211" i="6"/>
  <c r="I210" i="6"/>
  <c r="H210" i="6"/>
  <c r="G210" i="6"/>
  <c r="F210" i="6"/>
  <c r="E210" i="6"/>
  <c r="E208" i="6"/>
  <c r="D210" i="6"/>
  <c r="C210" i="6"/>
  <c r="I209" i="6"/>
  <c r="I208" i="6"/>
  <c r="H209" i="6"/>
  <c r="G209" i="6"/>
  <c r="G208" i="6"/>
  <c r="F209" i="6"/>
  <c r="E209" i="6"/>
  <c r="D209" i="6"/>
  <c r="D208" i="6"/>
  <c r="C209" i="6"/>
  <c r="I195" i="6"/>
  <c r="H195" i="6"/>
  <c r="G195" i="6"/>
  <c r="F195" i="6"/>
  <c r="E195" i="6"/>
  <c r="D195" i="6"/>
  <c r="C195" i="6"/>
  <c r="I190" i="6"/>
  <c r="H190" i="6"/>
  <c r="G190" i="6"/>
  <c r="F190" i="6"/>
  <c r="E190" i="6"/>
  <c r="D190" i="6"/>
  <c r="C190" i="6"/>
  <c r="I182" i="6"/>
  <c r="H182" i="6"/>
  <c r="G182" i="6"/>
  <c r="F182" i="6"/>
  <c r="E182" i="6"/>
  <c r="D182" i="6"/>
  <c r="C182" i="6"/>
  <c r="I163" i="6"/>
  <c r="H163" i="6"/>
  <c r="G163" i="6"/>
  <c r="F163" i="6"/>
  <c r="E163" i="6"/>
  <c r="D163" i="6"/>
  <c r="C163" i="6"/>
  <c r="I153" i="6"/>
  <c r="H153" i="6"/>
  <c r="G153" i="6"/>
  <c r="F153" i="6"/>
  <c r="E153" i="6"/>
  <c r="D153" i="6"/>
  <c r="C153" i="6"/>
  <c r="I124" i="6"/>
  <c r="H124" i="6"/>
  <c r="G124" i="6"/>
  <c r="F124" i="6"/>
  <c r="E124" i="6"/>
  <c r="D124" i="6"/>
  <c r="C124" i="6"/>
  <c r="I70" i="6"/>
  <c r="H70" i="6"/>
  <c r="G70" i="6"/>
  <c r="F70" i="6"/>
  <c r="E70" i="6"/>
  <c r="D70" i="6"/>
  <c r="C70" i="6"/>
  <c r="I57" i="6"/>
  <c r="H57" i="6"/>
  <c r="G57" i="6"/>
  <c r="F57" i="6"/>
  <c r="E57" i="6"/>
  <c r="D57" i="6"/>
  <c r="C57" i="6"/>
  <c r="I55" i="6"/>
  <c r="H55" i="6"/>
  <c r="H52" i="6"/>
  <c r="G55" i="6"/>
  <c r="F55" i="6"/>
  <c r="E55" i="6"/>
  <c r="D55" i="6"/>
  <c r="C55" i="6"/>
  <c r="I54" i="6"/>
  <c r="I52" i="6"/>
  <c r="H54" i="6"/>
  <c r="G54" i="6"/>
  <c r="F54" i="6"/>
  <c r="E54" i="6"/>
  <c r="D54" i="6"/>
  <c r="D52" i="6"/>
  <c r="C54" i="6"/>
  <c r="C52" i="6"/>
  <c r="I53" i="6"/>
  <c r="H53" i="6"/>
  <c r="G53" i="6"/>
  <c r="F53" i="6"/>
  <c r="E53" i="6"/>
  <c r="D53" i="6"/>
  <c r="C53" i="6"/>
  <c r="I50" i="6"/>
  <c r="H50" i="6"/>
  <c r="G50" i="6"/>
  <c r="F50" i="6"/>
  <c r="E50" i="6"/>
  <c r="D50" i="6"/>
  <c r="C50" i="6"/>
  <c r="I49" i="6"/>
  <c r="H49" i="6"/>
  <c r="G49" i="6"/>
  <c r="F49" i="6"/>
  <c r="E49" i="6"/>
  <c r="D49" i="6"/>
  <c r="C49" i="6"/>
  <c r="I48" i="6"/>
  <c r="H48" i="6"/>
  <c r="G48" i="6"/>
  <c r="F48" i="6"/>
  <c r="F47" i="6"/>
  <c r="E48" i="6"/>
  <c r="D48" i="6"/>
  <c r="C48" i="6"/>
  <c r="I46" i="6"/>
  <c r="H46" i="6"/>
  <c r="G46" i="6"/>
  <c r="G44" i="6"/>
  <c r="F46" i="6"/>
  <c r="E46" i="6"/>
  <c r="D46" i="6"/>
  <c r="C46" i="6"/>
  <c r="I45" i="6"/>
  <c r="H45" i="6"/>
  <c r="H44" i="6"/>
  <c r="G45" i="6"/>
  <c r="F45" i="6"/>
  <c r="F44" i="6"/>
  <c r="F42" i="6"/>
  <c r="E45" i="6"/>
  <c r="E44" i="6"/>
  <c r="D45" i="6"/>
  <c r="C45" i="6"/>
  <c r="I43" i="6"/>
  <c r="H43" i="6"/>
  <c r="G43" i="6"/>
  <c r="F43" i="6"/>
  <c r="E43" i="6"/>
  <c r="D43" i="6"/>
  <c r="C43" i="6"/>
  <c r="I40" i="6"/>
  <c r="H40" i="6"/>
  <c r="H38" i="6"/>
  <c r="G40" i="6"/>
  <c r="F40" i="6"/>
  <c r="E40" i="6"/>
  <c r="D40" i="6"/>
  <c r="C40" i="6"/>
  <c r="C38" i="6"/>
  <c r="I39" i="6"/>
  <c r="I38" i="6"/>
  <c r="H39" i="6"/>
  <c r="G39" i="6"/>
  <c r="G38" i="6"/>
  <c r="F39" i="6"/>
  <c r="F38" i="6"/>
  <c r="E39" i="6"/>
  <c r="E38" i="6"/>
  <c r="D39" i="6"/>
  <c r="C39" i="6"/>
  <c r="I36" i="6"/>
  <c r="H36" i="6"/>
  <c r="G36" i="6"/>
  <c r="F36" i="6"/>
  <c r="E36" i="6"/>
  <c r="D36" i="6"/>
  <c r="C36" i="6"/>
  <c r="I35" i="6"/>
  <c r="H35" i="6"/>
  <c r="G35" i="6"/>
  <c r="F35" i="6"/>
  <c r="E35" i="6"/>
  <c r="D35" i="6"/>
  <c r="C35" i="6"/>
  <c r="C33" i="6"/>
  <c r="I34" i="6"/>
  <c r="H34" i="6"/>
  <c r="H33" i="6"/>
  <c r="G34" i="6"/>
  <c r="F34" i="6"/>
  <c r="F33" i="6"/>
  <c r="E34" i="6"/>
  <c r="D34" i="6"/>
  <c r="C34" i="6"/>
  <c r="I33" i="6"/>
  <c r="I32" i="6"/>
  <c r="H32" i="6"/>
  <c r="G32" i="6"/>
  <c r="F32" i="6"/>
  <c r="E32" i="6"/>
  <c r="D32" i="6"/>
  <c r="C32" i="6"/>
  <c r="I31" i="6"/>
  <c r="H31" i="6"/>
  <c r="G31" i="6"/>
  <c r="F31" i="6"/>
  <c r="E31" i="6"/>
  <c r="E29" i="6"/>
  <c r="D31" i="6"/>
  <c r="D29" i="6"/>
  <c r="C31" i="6"/>
  <c r="I30" i="6"/>
  <c r="H30" i="6"/>
  <c r="G30" i="6"/>
  <c r="F30" i="6"/>
  <c r="F29" i="6"/>
  <c r="E30" i="6"/>
  <c r="D30" i="6"/>
  <c r="C30" i="6"/>
  <c r="I28" i="6"/>
  <c r="H28" i="6"/>
  <c r="G28" i="6"/>
  <c r="G26" i="6"/>
  <c r="G23" i="6"/>
  <c r="F28" i="6"/>
  <c r="E28" i="6"/>
  <c r="D28" i="6"/>
  <c r="C28" i="6"/>
  <c r="I27" i="6"/>
  <c r="H27" i="6"/>
  <c r="H26" i="6"/>
  <c r="H23" i="6"/>
  <c r="G27" i="6"/>
  <c r="F27" i="6"/>
  <c r="E27" i="6"/>
  <c r="D27" i="6"/>
  <c r="C27" i="6"/>
  <c r="C26" i="6"/>
  <c r="C23" i="6"/>
  <c r="I25" i="6"/>
  <c r="H25" i="6"/>
  <c r="G25" i="6"/>
  <c r="F25" i="6"/>
  <c r="E25" i="6"/>
  <c r="D25" i="6"/>
  <c r="D23" i="6"/>
  <c r="C25" i="6"/>
  <c r="I24" i="6"/>
  <c r="H24" i="6"/>
  <c r="G24" i="6"/>
  <c r="F24" i="6"/>
  <c r="E24" i="6"/>
  <c r="E23" i="6"/>
  <c r="D24" i="6"/>
  <c r="C24" i="6"/>
  <c r="I21" i="6"/>
  <c r="H21" i="6"/>
  <c r="G21" i="6"/>
  <c r="F21" i="6"/>
  <c r="E21" i="6"/>
  <c r="D21" i="6"/>
  <c r="C21" i="6"/>
  <c r="I20" i="6"/>
  <c r="H20" i="6"/>
  <c r="G20" i="6"/>
  <c r="G17" i="6"/>
  <c r="F20" i="6"/>
  <c r="E20" i="6"/>
  <c r="D20" i="6"/>
  <c r="C20" i="6"/>
  <c r="I19" i="6"/>
  <c r="H19" i="6"/>
  <c r="H17" i="6"/>
  <c r="H12" i="6"/>
  <c r="G19" i="6"/>
  <c r="F19" i="6"/>
  <c r="E19" i="6"/>
  <c r="D19" i="6"/>
  <c r="C19" i="6"/>
  <c r="C17" i="6"/>
  <c r="I18" i="6"/>
  <c r="I17" i="6"/>
  <c r="I12" i="6"/>
  <c r="H18" i="6"/>
  <c r="G18" i="6"/>
  <c r="F18" i="6"/>
  <c r="E18" i="6"/>
  <c r="D18" i="6"/>
  <c r="D17" i="6"/>
  <c r="C18" i="6"/>
  <c r="I16" i="6"/>
  <c r="H16" i="6"/>
  <c r="G16" i="6"/>
  <c r="F16" i="6"/>
  <c r="E16" i="6"/>
  <c r="D16" i="6"/>
  <c r="C16" i="6"/>
  <c r="I15" i="6"/>
  <c r="H15" i="6"/>
  <c r="G15" i="6"/>
  <c r="F15" i="6"/>
  <c r="E15" i="6"/>
  <c r="D15" i="6"/>
  <c r="C15" i="6"/>
  <c r="I14" i="6"/>
  <c r="I13" i="6"/>
  <c r="H14" i="6"/>
  <c r="G14" i="6"/>
  <c r="F14" i="6"/>
  <c r="E14" i="6"/>
  <c r="D14" i="6"/>
  <c r="D13" i="6"/>
  <c r="C14" i="6"/>
  <c r="I222" i="5"/>
  <c r="H222" i="5"/>
  <c r="G222" i="5"/>
  <c r="G218" i="5"/>
  <c r="F222" i="5"/>
  <c r="E222" i="5"/>
  <c r="D222" i="5"/>
  <c r="C222" i="5"/>
  <c r="I221" i="5"/>
  <c r="H221" i="5"/>
  <c r="H218" i="5"/>
  <c r="G221" i="5"/>
  <c r="F221" i="5"/>
  <c r="E221" i="5"/>
  <c r="D221" i="5"/>
  <c r="C221" i="5"/>
  <c r="I220" i="5"/>
  <c r="I218" i="5"/>
  <c r="H220" i="5"/>
  <c r="G220" i="5"/>
  <c r="F220" i="5"/>
  <c r="E220" i="5"/>
  <c r="D220" i="5"/>
  <c r="C220" i="5"/>
  <c r="C218" i="5"/>
  <c r="I219" i="5"/>
  <c r="H219" i="5"/>
  <c r="G219" i="5"/>
  <c r="F219" i="5"/>
  <c r="E219" i="5"/>
  <c r="D219" i="5"/>
  <c r="D218" i="5"/>
  <c r="C219" i="5"/>
  <c r="I216" i="5"/>
  <c r="H216" i="5"/>
  <c r="G216" i="5"/>
  <c r="F216" i="5"/>
  <c r="E216" i="5"/>
  <c r="D216" i="5"/>
  <c r="C216" i="5"/>
  <c r="I215" i="5"/>
  <c r="H215" i="5"/>
  <c r="G215" i="5"/>
  <c r="F215" i="5"/>
  <c r="E215" i="5"/>
  <c r="D215" i="5"/>
  <c r="C215" i="5"/>
  <c r="I214" i="5"/>
  <c r="H214" i="5"/>
  <c r="G214" i="5"/>
  <c r="G208" i="5"/>
  <c r="F214" i="5"/>
  <c r="E214" i="5"/>
  <c r="D214" i="5"/>
  <c r="C214" i="5"/>
  <c r="I213" i="5"/>
  <c r="H213" i="5"/>
  <c r="H208" i="5"/>
  <c r="G213" i="5"/>
  <c r="F213" i="5"/>
  <c r="E213" i="5"/>
  <c r="D213" i="5"/>
  <c r="C213" i="5"/>
  <c r="I212" i="5"/>
  <c r="I208" i="5"/>
  <c r="H212" i="5"/>
  <c r="G212" i="5"/>
  <c r="F212" i="5"/>
  <c r="E212" i="5"/>
  <c r="D212" i="5"/>
  <c r="C212" i="5"/>
  <c r="C208" i="5"/>
  <c r="I211" i="5"/>
  <c r="H211" i="5"/>
  <c r="G211" i="5"/>
  <c r="F211" i="5"/>
  <c r="E211" i="5"/>
  <c r="D211" i="5"/>
  <c r="D208" i="5"/>
  <c r="C211" i="5"/>
  <c r="I210" i="5"/>
  <c r="H210" i="5"/>
  <c r="G210" i="5"/>
  <c r="F210" i="5"/>
  <c r="E210" i="5"/>
  <c r="E208" i="5"/>
  <c r="D210" i="5"/>
  <c r="C210" i="5"/>
  <c r="I209" i="5"/>
  <c r="H209" i="5"/>
  <c r="G209" i="5"/>
  <c r="F209" i="5"/>
  <c r="F208" i="5"/>
  <c r="E209" i="5"/>
  <c r="D209" i="5"/>
  <c r="C209" i="5"/>
  <c r="I195" i="5"/>
  <c r="H195" i="5"/>
  <c r="G195" i="5"/>
  <c r="F195" i="5"/>
  <c r="E195" i="5"/>
  <c r="D195" i="5"/>
  <c r="C195" i="5"/>
  <c r="I190" i="5"/>
  <c r="H190" i="5"/>
  <c r="G190" i="5"/>
  <c r="F190" i="5"/>
  <c r="E190" i="5"/>
  <c r="D190" i="5"/>
  <c r="C190" i="5"/>
  <c r="I182" i="5"/>
  <c r="H182" i="5"/>
  <c r="G182" i="5"/>
  <c r="F182" i="5"/>
  <c r="E182" i="5"/>
  <c r="D182" i="5"/>
  <c r="C182" i="5"/>
  <c r="I163" i="5"/>
  <c r="H163" i="5"/>
  <c r="G163" i="5"/>
  <c r="F163" i="5"/>
  <c r="E163" i="5"/>
  <c r="D163" i="5"/>
  <c r="C163" i="5"/>
  <c r="I153" i="5"/>
  <c r="H153" i="5"/>
  <c r="G153" i="5"/>
  <c r="F153" i="5"/>
  <c r="E153" i="5"/>
  <c r="D153" i="5"/>
  <c r="C153" i="5"/>
  <c r="I124" i="5"/>
  <c r="H124" i="5"/>
  <c r="G124" i="5"/>
  <c r="F124" i="5"/>
  <c r="E124" i="5"/>
  <c r="D124" i="5"/>
  <c r="C124" i="5"/>
  <c r="I70" i="5"/>
  <c r="H70" i="5"/>
  <c r="G70" i="5"/>
  <c r="F70" i="5"/>
  <c r="E70" i="5"/>
  <c r="D70" i="5"/>
  <c r="C70" i="5"/>
  <c r="I57" i="5"/>
  <c r="H57" i="5"/>
  <c r="G57" i="5"/>
  <c r="F57" i="5"/>
  <c r="E57" i="5"/>
  <c r="D57" i="5"/>
  <c r="C57" i="5"/>
  <c r="I55" i="5"/>
  <c r="I52" i="5"/>
  <c r="H55" i="5"/>
  <c r="G55" i="5"/>
  <c r="F55" i="5"/>
  <c r="E55" i="5"/>
  <c r="D55" i="5"/>
  <c r="C55" i="5"/>
  <c r="C52" i="5"/>
  <c r="I54" i="5"/>
  <c r="H54" i="5"/>
  <c r="G54" i="5"/>
  <c r="F54" i="5"/>
  <c r="E54" i="5"/>
  <c r="D54" i="5"/>
  <c r="D52" i="5"/>
  <c r="C54" i="5"/>
  <c r="I53" i="5"/>
  <c r="H53" i="5"/>
  <c r="G53" i="5"/>
  <c r="F53" i="5"/>
  <c r="F52" i="5"/>
  <c r="E53" i="5"/>
  <c r="E52" i="5"/>
  <c r="D53" i="5"/>
  <c r="C53" i="5"/>
  <c r="I50" i="5"/>
  <c r="H50" i="5"/>
  <c r="G50" i="5"/>
  <c r="F50" i="5"/>
  <c r="E50" i="5"/>
  <c r="D50" i="5"/>
  <c r="C50" i="5"/>
  <c r="I49" i="5"/>
  <c r="H49" i="5"/>
  <c r="G49" i="5"/>
  <c r="F49" i="5"/>
  <c r="E49" i="5"/>
  <c r="D49" i="5"/>
  <c r="C49" i="5"/>
  <c r="I48" i="5"/>
  <c r="I47" i="5"/>
  <c r="I42" i="5"/>
  <c r="H48" i="5"/>
  <c r="H47" i="5"/>
  <c r="G48" i="5"/>
  <c r="F48" i="5"/>
  <c r="E48" i="5"/>
  <c r="D48" i="5"/>
  <c r="D47" i="5"/>
  <c r="C48" i="5"/>
  <c r="I46" i="5"/>
  <c r="H46" i="5"/>
  <c r="G46" i="5"/>
  <c r="F46" i="5"/>
  <c r="E46" i="5"/>
  <c r="D46" i="5"/>
  <c r="C46" i="5"/>
  <c r="I45" i="5"/>
  <c r="H45" i="5"/>
  <c r="G45" i="5"/>
  <c r="F45" i="5"/>
  <c r="E45" i="5"/>
  <c r="D45" i="5"/>
  <c r="C45" i="5"/>
  <c r="I43" i="5"/>
  <c r="H43" i="5"/>
  <c r="G43" i="5"/>
  <c r="F43" i="5"/>
  <c r="E43" i="5"/>
  <c r="D43" i="5"/>
  <c r="C43" i="5"/>
  <c r="I40" i="5"/>
  <c r="H40" i="5"/>
  <c r="G40" i="5"/>
  <c r="F40" i="5"/>
  <c r="E40" i="5"/>
  <c r="D40" i="5"/>
  <c r="C40" i="5"/>
  <c r="I39" i="5"/>
  <c r="H39" i="5"/>
  <c r="G39" i="5"/>
  <c r="F39" i="5"/>
  <c r="E39" i="5"/>
  <c r="D39" i="5"/>
  <c r="C39" i="5"/>
  <c r="I36" i="5"/>
  <c r="H36" i="5"/>
  <c r="G36" i="5"/>
  <c r="F36" i="5"/>
  <c r="E36" i="5"/>
  <c r="D36" i="5"/>
  <c r="C36" i="5"/>
  <c r="I35" i="5"/>
  <c r="H35" i="5"/>
  <c r="G35" i="5"/>
  <c r="F35" i="5"/>
  <c r="E35" i="5"/>
  <c r="D35" i="5"/>
  <c r="C35" i="5"/>
  <c r="I34" i="5"/>
  <c r="H34" i="5"/>
  <c r="G34" i="5"/>
  <c r="F34" i="5"/>
  <c r="E34" i="5"/>
  <c r="D34" i="5"/>
  <c r="C34" i="5"/>
  <c r="I32" i="5"/>
  <c r="H32" i="5"/>
  <c r="G32" i="5"/>
  <c r="F32" i="5"/>
  <c r="E32" i="5"/>
  <c r="D32" i="5"/>
  <c r="C32" i="5"/>
  <c r="I31" i="5"/>
  <c r="H31" i="5"/>
  <c r="G31" i="5"/>
  <c r="F31" i="5"/>
  <c r="E31" i="5"/>
  <c r="D31" i="5"/>
  <c r="C31" i="5"/>
  <c r="I30" i="5"/>
  <c r="H30" i="5"/>
  <c r="G30" i="5"/>
  <c r="F30" i="5"/>
  <c r="E30" i="5"/>
  <c r="D30" i="5"/>
  <c r="C30" i="5"/>
  <c r="C29" i="5"/>
  <c r="I28" i="5"/>
  <c r="H28" i="5"/>
  <c r="G28" i="5"/>
  <c r="F28" i="5"/>
  <c r="E28" i="5"/>
  <c r="D28" i="5"/>
  <c r="C28" i="5"/>
  <c r="I27" i="5"/>
  <c r="H27" i="5"/>
  <c r="G27" i="5"/>
  <c r="F27" i="5"/>
  <c r="E27" i="5"/>
  <c r="D27" i="5"/>
  <c r="C27" i="5"/>
  <c r="I25" i="5"/>
  <c r="H25" i="5"/>
  <c r="G25" i="5"/>
  <c r="F25" i="5"/>
  <c r="E25" i="5"/>
  <c r="D25" i="5"/>
  <c r="C25" i="5"/>
  <c r="I24" i="5"/>
  <c r="H24" i="5"/>
  <c r="G24" i="5"/>
  <c r="F24" i="5"/>
  <c r="E24" i="5"/>
  <c r="D24" i="5"/>
  <c r="C24" i="5"/>
  <c r="I21" i="5"/>
  <c r="H21" i="5"/>
  <c r="G21" i="5"/>
  <c r="F21" i="5"/>
  <c r="E21" i="5"/>
  <c r="D21" i="5"/>
  <c r="C21" i="5"/>
  <c r="I20" i="5"/>
  <c r="H20" i="5"/>
  <c r="G20" i="5"/>
  <c r="F20" i="5"/>
  <c r="E20" i="5"/>
  <c r="D20" i="5"/>
  <c r="C20" i="5"/>
  <c r="I19" i="5"/>
  <c r="H19" i="5"/>
  <c r="G19" i="5"/>
  <c r="F19" i="5"/>
  <c r="E19" i="5"/>
  <c r="D19" i="5"/>
  <c r="C19" i="5"/>
  <c r="I18" i="5"/>
  <c r="H18" i="5"/>
  <c r="G18" i="5"/>
  <c r="F18" i="5"/>
  <c r="E18" i="5"/>
  <c r="D18" i="5"/>
  <c r="C18" i="5"/>
  <c r="I16" i="5"/>
  <c r="H16" i="5"/>
  <c r="G16" i="5"/>
  <c r="F16" i="5"/>
  <c r="E16" i="5"/>
  <c r="D16" i="5"/>
  <c r="C16" i="5"/>
  <c r="I15" i="5"/>
  <c r="H15" i="5"/>
  <c r="G15" i="5"/>
  <c r="F15" i="5"/>
  <c r="E15" i="5"/>
  <c r="D15" i="5"/>
  <c r="C15" i="5"/>
  <c r="I14" i="5"/>
  <c r="H14" i="5"/>
  <c r="G14" i="5"/>
  <c r="F14" i="5"/>
  <c r="E14" i="5"/>
  <c r="D14" i="5"/>
  <c r="C14" i="5"/>
  <c r="I222" i="4"/>
  <c r="H222" i="4"/>
  <c r="G222" i="4"/>
  <c r="F222" i="4"/>
  <c r="F218" i="4"/>
  <c r="E222" i="4"/>
  <c r="D222" i="4"/>
  <c r="C222" i="4"/>
  <c r="I221" i="4"/>
  <c r="H221" i="4"/>
  <c r="G221" i="4"/>
  <c r="F221" i="4"/>
  <c r="E221" i="4"/>
  <c r="D221" i="4"/>
  <c r="C221" i="4"/>
  <c r="I220" i="4"/>
  <c r="H220" i="4"/>
  <c r="G220" i="4"/>
  <c r="F220" i="4"/>
  <c r="E220" i="4"/>
  <c r="D220" i="4"/>
  <c r="C220" i="4"/>
  <c r="I219" i="4"/>
  <c r="H219" i="4"/>
  <c r="G219" i="4"/>
  <c r="F219" i="4"/>
  <c r="E219" i="4"/>
  <c r="E218" i="4"/>
  <c r="D219" i="4"/>
  <c r="C219" i="4"/>
  <c r="I216" i="4"/>
  <c r="H216" i="4"/>
  <c r="G216" i="4"/>
  <c r="F216" i="4"/>
  <c r="E216" i="4"/>
  <c r="D216" i="4"/>
  <c r="C216" i="4"/>
  <c r="I215" i="4"/>
  <c r="H215" i="4"/>
  <c r="G215" i="4"/>
  <c r="F215" i="4"/>
  <c r="E215" i="4"/>
  <c r="D215" i="4"/>
  <c r="C215" i="4"/>
  <c r="I214" i="4"/>
  <c r="H214" i="4"/>
  <c r="G214" i="4"/>
  <c r="F214" i="4"/>
  <c r="E214" i="4"/>
  <c r="D214" i="4"/>
  <c r="C214" i="4"/>
  <c r="C208" i="4"/>
  <c r="I213" i="4"/>
  <c r="H213" i="4"/>
  <c r="G213" i="4"/>
  <c r="F213" i="4"/>
  <c r="E213" i="4"/>
  <c r="D213" i="4"/>
  <c r="D208" i="4"/>
  <c r="C213" i="4"/>
  <c r="I212" i="4"/>
  <c r="H212" i="4"/>
  <c r="G212" i="4"/>
  <c r="F212" i="4"/>
  <c r="E212" i="4"/>
  <c r="E208" i="4"/>
  <c r="D212" i="4"/>
  <c r="C212" i="4"/>
  <c r="I211" i="4"/>
  <c r="H211" i="4"/>
  <c r="G211" i="4"/>
  <c r="F211" i="4"/>
  <c r="F208" i="4"/>
  <c r="E211" i="4"/>
  <c r="D211" i="4"/>
  <c r="C211" i="4"/>
  <c r="I210" i="4"/>
  <c r="H210" i="4"/>
  <c r="G210" i="4"/>
  <c r="F210" i="4"/>
  <c r="E210" i="4"/>
  <c r="D210" i="4"/>
  <c r="C210" i="4"/>
  <c r="I209" i="4"/>
  <c r="H209" i="4"/>
  <c r="G209" i="4"/>
  <c r="F209" i="4"/>
  <c r="E209" i="4"/>
  <c r="D209" i="4"/>
  <c r="C209" i="4"/>
  <c r="I195" i="4"/>
  <c r="H195" i="4"/>
  <c r="G195" i="4"/>
  <c r="F195" i="4"/>
  <c r="E195" i="4"/>
  <c r="D195" i="4"/>
  <c r="C195" i="4"/>
  <c r="I190" i="4"/>
  <c r="H190" i="4"/>
  <c r="G190" i="4"/>
  <c r="F190" i="4"/>
  <c r="E190" i="4"/>
  <c r="D190" i="4"/>
  <c r="C190" i="4"/>
  <c r="I182" i="4"/>
  <c r="H182" i="4"/>
  <c r="G182" i="4"/>
  <c r="F182" i="4"/>
  <c r="E182" i="4"/>
  <c r="D182" i="4"/>
  <c r="C182" i="4"/>
  <c r="I163" i="4"/>
  <c r="H163" i="4"/>
  <c r="G163" i="4"/>
  <c r="F163" i="4"/>
  <c r="E163" i="4"/>
  <c r="D163" i="4"/>
  <c r="C163" i="4"/>
  <c r="I153" i="4"/>
  <c r="H153" i="4"/>
  <c r="G153" i="4"/>
  <c r="F153" i="4"/>
  <c r="E153" i="4"/>
  <c r="D153" i="4"/>
  <c r="C153" i="4"/>
  <c r="I124" i="4"/>
  <c r="H124" i="4"/>
  <c r="G124" i="4"/>
  <c r="F124" i="4"/>
  <c r="E124" i="4"/>
  <c r="D124" i="4"/>
  <c r="C124" i="4"/>
  <c r="I70" i="4"/>
  <c r="H70" i="4"/>
  <c r="G70" i="4"/>
  <c r="F70" i="4"/>
  <c r="E70" i="4"/>
  <c r="D70" i="4"/>
  <c r="C70" i="4"/>
  <c r="I57" i="4"/>
  <c r="H57" i="4"/>
  <c r="G57" i="4"/>
  <c r="F57" i="4"/>
  <c r="E57" i="4"/>
  <c r="D57" i="4"/>
  <c r="C57" i="4"/>
  <c r="I55" i="4"/>
  <c r="H55" i="4"/>
  <c r="G55" i="4"/>
  <c r="G52" i="4"/>
  <c r="F55" i="4"/>
  <c r="E55" i="4"/>
  <c r="D55" i="4"/>
  <c r="C55" i="4"/>
  <c r="I54" i="4"/>
  <c r="H54" i="4"/>
  <c r="H52" i="4"/>
  <c r="G54" i="4"/>
  <c r="F54" i="4"/>
  <c r="E54" i="4"/>
  <c r="D54" i="4"/>
  <c r="C54" i="4"/>
  <c r="I53" i="4"/>
  <c r="I52" i="4"/>
  <c r="H53" i="4"/>
  <c r="G53" i="4"/>
  <c r="F53" i="4"/>
  <c r="F52" i="4"/>
  <c r="E53" i="4"/>
  <c r="D53" i="4"/>
  <c r="D52" i="4"/>
  <c r="C53" i="4"/>
  <c r="C52" i="4"/>
  <c r="E52" i="4"/>
  <c r="I50" i="4"/>
  <c r="H50" i="4"/>
  <c r="G50" i="4"/>
  <c r="F50" i="4"/>
  <c r="E50" i="4"/>
  <c r="D50" i="4"/>
  <c r="C50" i="4"/>
  <c r="I49" i="4"/>
  <c r="H49" i="4"/>
  <c r="G49" i="4"/>
  <c r="F49" i="4"/>
  <c r="E49" i="4"/>
  <c r="D49" i="4"/>
  <c r="C49" i="4"/>
  <c r="I48" i="4"/>
  <c r="I47" i="4"/>
  <c r="H48" i="4"/>
  <c r="G48" i="4"/>
  <c r="F48" i="4"/>
  <c r="E48" i="4"/>
  <c r="E47" i="4"/>
  <c r="E42" i="4"/>
  <c r="D48" i="4"/>
  <c r="C48" i="4"/>
  <c r="C47" i="4"/>
  <c r="H47" i="4"/>
  <c r="D47" i="4"/>
  <c r="I46" i="4"/>
  <c r="I44" i="4"/>
  <c r="I42" i="4"/>
  <c r="H46" i="4"/>
  <c r="G46" i="4"/>
  <c r="F46" i="4"/>
  <c r="E46" i="4"/>
  <c r="D46" i="4"/>
  <c r="C46" i="4"/>
  <c r="I45" i="4"/>
  <c r="H45" i="4"/>
  <c r="H44" i="4"/>
  <c r="H42" i="4"/>
  <c r="G45" i="4"/>
  <c r="G44" i="4"/>
  <c r="F45" i="4"/>
  <c r="E45" i="4"/>
  <c r="D45" i="4"/>
  <c r="D44" i="4"/>
  <c r="D42" i="4"/>
  <c r="C45" i="4"/>
  <c r="C44" i="4"/>
  <c r="I43" i="4"/>
  <c r="H43" i="4"/>
  <c r="G43" i="4"/>
  <c r="F43" i="4"/>
  <c r="E43" i="4"/>
  <c r="D43" i="4"/>
  <c r="C43" i="4"/>
  <c r="I40" i="4"/>
  <c r="H40" i="4"/>
  <c r="H38" i="4"/>
  <c r="G40" i="4"/>
  <c r="F40" i="4"/>
  <c r="E40" i="4"/>
  <c r="D40" i="4"/>
  <c r="C40" i="4"/>
  <c r="I39" i="4"/>
  <c r="H39" i="4"/>
  <c r="G39" i="4"/>
  <c r="G38" i="4"/>
  <c r="F39" i="4"/>
  <c r="F38" i="4"/>
  <c r="E39" i="4"/>
  <c r="E38" i="4"/>
  <c r="D39" i="4"/>
  <c r="D38" i="4"/>
  <c r="C39" i="4"/>
  <c r="C38" i="4"/>
  <c r="I36" i="4"/>
  <c r="H36" i="4"/>
  <c r="G36" i="4"/>
  <c r="F36" i="4"/>
  <c r="E36" i="4"/>
  <c r="D36" i="4"/>
  <c r="C36" i="4"/>
  <c r="I35" i="4"/>
  <c r="H35" i="4"/>
  <c r="G35" i="4"/>
  <c r="F35" i="4"/>
  <c r="E35" i="4"/>
  <c r="D35" i="4"/>
  <c r="C35" i="4"/>
  <c r="I34" i="4"/>
  <c r="H34" i="4"/>
  <c r="H33" i="4"/>
  <c r="G34" i="4"/>
  <c r="G33" i="4"/>
  <c r="F34" i="4"/>
  <c r="F33" i="4"/>
  <c r="E34" i="4"/>
  <c r="E33" i="4"/>
  <c r="D34" i="4"/>
  <c r="C34" i="4"/>
  <c r="C33" i="4"/>
  <c r="I33" i="4"/>
  <c r="I32" i="4"/>
  <c r="H32" i="4"/>
  <c r="G32" i="4"/>
  <c r="F32" i="4"/>
  <c r="E32" i="4"/>
  <c r="D32" i="4"/>
  <c r="C32" i="4"/>
  <c r="I31" i="4"/>
  <c r="H31" i="4"/>
  <c r="G31" i="4"/>
  <c r="G29" i="4"/>
  <c r="F31" i="4"/>
  <c r="F29" i="4"/>
  <c r="E31" i="4"/>
  <c r="D31" i="4"/>
  <c r="C31" i="4"/>
  <c r="I30" i="4"/>
  <c r="H30" i="4"/>
  <c r="H29" i="4"/>
  <c r="G30" i="4"/>
  <c r="F30" i="4"/>
  <c r="E30" i="4"/>
  <c r="D30" i="4"/>
  <c r="D29" i="4"/>
  <c r="C30" i="4"/>
  <c r="I29" i="4"/>
  <c r="E29" i="4"/>
  <c r="C29" i="4"/>
  <c r="I28" i="4"/>
  <c r="H28" i="4"/>
  <c r="G28" i="4"/>
  <c r="F28" i="4"/>
  <c r="E28" i="4"/>
  <c r="D28" i="4"/>
  <c r="C28" i="4"/>
  <c r="I27" i="4"/>
  <c r="H27" i="4"/>
  <c r="G27" i="4"/>
  <c r="G26" i="4"/>
  <c r="F27" i="4"/>
  <c r="F26" i="4"/>
  <c r="E27" i="4"/>
  <c r="E26" i="4"/>
  <c r="D27" i="4"/>
  <c r="D26" i="4"/>
  <c r="C27" i="4"/>
  <c r="H26" i="4"/>
  <c r="I25" i="4"/>
  <c r="H25" i="4"/>
  <c r="G25" i="4"/>
  <c r="F25" i="4"/>
  <c r="E25" i="4"/>
  <c r="D25" i="4"/>
  <c r="C25" i="4"/>
  <c r="I24" i="4"/>
  <c r="H24" i="4"/>
  <c r="G24" i="4"/>
  <c r="G23" i="4"/>
  <c r="F24" i="4"/>
  <c r="E24" i="4"/>
  <c r="D24" i="4"/>
  <c r="C24" i="4"/>
  <c r="I21" i="4"/>
  <c r="H21" i="4"/>
  <c r="G21" i="4"/>
  <c r="F21" i="4"/>
  <c r="E21" i="4"/>
  <c r="D21" i="4"/>
  <c r="C21" i="4"/>
  <c r="I20" i="4"/>
  <c r="H20" i="4"/>
  <c r="G20" i="4"/>
  <c r="F20" i="4"/>
  <c r="F17" i="4"/>
  <c r="F12" i="4"/>
  <c r="E20" i="4"/>
  <c r="D20" i="4"/>
  <c r="C20" i="4"/>
  <c r="I19" i="4"/>
  <c r="H19" i="4"/>
  <c r="H17" i="4"/>
  <c r="G19" i="4"/>
  <c r="G17" i="4"/>
  <c r="F19" i="4"/>
  <c r="E19" i="4"/>
  <c r="D19" i="4"/>
  <c r="C19" i="4"/>
  <c r="C17" i="4"/>
  <c r="I18" i="4"/>
  <c r="I17" i="4"/>
  <c r="H18" i="4"/>
  <c r="G18" i="4"/>
  <c r="F18" i="4"/>
  <c r="E18" i="4"/>
  <c r="D18" i="4"/>
  <c r="D17" i="4"/>
  <c r="C18" i="4"/>
  <c r="E17" i="4"/>
  <c r="I16" i="4"/>
  <c r="H16" i="4"/>
  <c r="G16" i="4"/>
  <c r="F16" i="4"/>
  <c r="E16" i="4"/>
  <c r="D16" i="4"/>
  <c r="C16" i="4"/>
  <c r="I15" i="4"/>
  <c r="H15" i="4"/>
  <c r="G15" i="4"/>
  <c r="G13" i="4"/>
  <c r="G12" i="4"/>
  <c r="F15" i="4"/>
  <c r="E15" i="4"/>
  <c r="D15" i="4"/>
  <c r="C15" i="4"/>
  <c r="C13" i="4"/>
  <c r="C12" i="4"/>
  <c r="I14" i="4"/>
  <c r="H14" i="4"/>
  <c r="H13" i="4"/>
  <c r="G14" i="4"/>
  <c r="F14" i="4"/>
  <c r="F13" i="4"/>
  <c r="E14" i="4"/>
  <c r="D14" i="4"/>
  <c r="C14" i="4"/>
  <c r="I235" i="3"/>
  <c r="H235" i="3"/>
  <c r="H231" i="3"/>
  <c r="G235" i="3"/>
  <c r="F235" i="3"/>
  <c r="E235" i="3"/>
  <c r="D235" i="3"/>
  <c r="C235" i="3"/>
  <c r="I234" i="3"/>
  <c r="H234" i="3"/>
  <c r="G234" i="3"/>
  <c r="F234" i="3"/>
  <c r="E234" i="3"/>
  <c r="D234" i="3"/>
  <c r="C234" i="3"/>
  <c r="I233" i="3"/>
  <c r="H233" i="3"/>
  <c r="G233" i="3"/>
  <c r="F233" i="3"/>
  <c r="E233" i="3"/>
  <c r="D233" i="3"/>
  <c r="C233" i="3"/>
  <c r="I232" i="3"/>
  <c r="H232" i="3"/>
  <c r="G232" i="3"/>
  <c r="F232" i="3"/>
  <c r="F231" i="3"/>
  <c r="E232" i="3"/>
  <c r="D232" i="3"/>
  <c r="C232" i="3"/>
  <c r="I229" i="3"/>
  <c r="H229" i="3"/>
  <c r="G229" i="3"/>
  <c r="F229" i="3"/>
  <c r="E229" i="3"/>
  <c r="D229" i="3"/>
  <c r="C229" i="3"/>
  <c r="I228" i="3"/>
  <c r="H228" i="3"/>
  <c r="G228" i="3"/>
  <c r="F228" i="3"/>
  <c r="E228" i="3"/>
  <c r="D228" i="3"/>
  <c r="C228" i="3"/>
  <c r="I227" i="3"/>
  <c r="H227" i="3"/>
  <c r="G227" i="3"/>
  <c r="F227" i="3"/>
  <c r="E227" i="3"/>
  <c r="D227" i="3"/>
  <c r="C227" i="3"/>
  <c r="I226" i="3"/>
  <c r="H226" i="3"/>
  <c r="G226" i="3"/>
  <c r="F226" i="3"/>
  <c r="E226" i="3"/>
  <c r="D226" i="3"/>
  <c r="C226" i="3"/>
  <c r="I225" i="3"/>
  <c r="H225" i="3"/>
  <c r="G225" i="3"/>
  <c r="F225" i="3"/>
  <c r="E225" i="3"/>
  <c r="D225" i="3"/>
  <c r="C225" i="3"/>
  <c r="I224" i="3"/>
  <c r="H224" i="3"/>
  <c r="G224" i="3"/>
  <c r="F224" i="3"/>
  <c r="E224" i="3"/>
  <c r="D224" i="3"/>
  <c r="C224" i="3"/>
  <c r="I223" i="3"/>
  <c r="H223" i="3"/>
  <c r="G223" i="3"/>
  <c r="F223" i="3"/>
  <c r="E223" i="3"/>
  <c r="D223" i="3"/>
  <c r="C223" i="3"/>
  <c r="I222" i="3"/>
  <c r="H222" i="3"/>
  <c r="G222" i="3"/>
  <c r="F222" i="3"/>
  <c r="E222" i="3"/>
  <c r="D222" i="3"/>
  <c r="C222" i="3"/>
  <c r="I208" i="3"/>
  <c r="H208" i="3"/>
  <c r="G208" i="3"/>
  <c r="F208" i="3"/>
  <c r="E208" i="3"/>
  <c r="D208" i="3"/>
  <c r="C208" i="3"/>
  <c r="I203" i="3"/>
  <c r="H203" i="3"/>
  <c r="G203" i="3"/>
  <c r="F203" i="3"/>
  <c r="E203" i="3"/>
  <c r="D203" i="3"/>
  <c r="C203" i="3"/>
  <c r="I195" i="3"/>
  <c r="H195" i="3"/>
  <c r="G195" i="3"/>
  <c r="F195" i="3"/>
  <c r="E195" i="3"/>
  <c r="D195" i="3"/>
  <c r="C195" i="3"/>
  <c r="I176" i="3"/>
  <c r="H176" i="3"/>
  <c r="G176" i="3"/>
  <c r="F176" i="3"/>
  <c r="E176" i="3"/>
  <c r="D176" i="3"/>
  <c r="C176" i="3"/>
  <c r="I166" i="3"/>
  <c r="H166" i="3"/>
  <c r="G166" i="3"/>
  <c r="F166" i="3"/>
  <c r="E166" i="3"/>
  <c r="D166" i="3"/>
  <c r="C166" i="3"/>
  <c r="I135" i="3"/>
  <c r="H135" i="3"/>
  <c r="G135" i="3"/>
  <c r="F135" i="3"/>
  <c r="E135" i="3"/>
  <c r="D135" i="3"/>
  <c r="C135" i="3"/>
  <c r="I74" i="3"/>
  <c r="H74" i="3"/>
  <c r="G74" i="3"/>
  <c r="F74" i="3"/>
  <c r="E74" i="3"/>
  <c r="D74" i="3"/>
  <c r="C74" i="3"/>
  <c r="I58" i="3"/>
  <c r="H58" i="3"/>
  <c r="G58" i="3"/>
  <c r="F58" i="3"/>
  <c r="E58" i="3"/>
  <c r="D58" i="3"/>
  <c r="C58" i="3"/>
  <c r="I56" i="3"/>
  <c r="H56" i="3"/>
  <c r="G56" i="3"/>
  <c r="F56" i="3"/>
  <c r="E56" i="3"/>
  <c r="D56" i="3"/>
  <c r="D53" i="3"/>
  <c r="C56" i="3"/>
  <c r="I55" i="3"/>
  <c r="H55" i="3"/>
  <c r="G55" i="3"/>
  <c r="F55" i="3"/>
  <c r="E55" i="3"/>
  <c r="D55" i="3"/>
  <c r="C55" i="3"/>
  <c r="I54" i="3"/>
  <c r="H54" i="3"/>
  <c r="G54" i="3"/>
  <c r="G53" i="3"/>
  <c r="F54" i="3"/>
  <c r="E54" i="3"/>
  <c r="D54" i="3"/>
  <c r="C54" i="3"/>
  <c r="I51" i="3"/>
  <c r="H51" i="3"/>
  <c r="G51" i="3"/>
  <c r="G48" i="3"/>
  <c r="F51" i="3"/>
  <c r="E51" i="3"/>
  <c r="D51" i="3"/>
  <c r="C51" i="3"/>
  <c r="I50" i="3"/>
  <c r="H50" i="3"/>
  <c r="G50" i="3"/>
  <c r="F50" i="3"/>
  <c r="E50" i="3"/>
  <c r="D50" i="3"/>
  <c r="C50" i="3"/>
  <c r="C48" i="3"/>
  <c r="I49" i="3"/>
  <c r="H49" i="3"/>
  <c r="G49" i="3"/>
  <c r="F49" i="3"/>
  <c r="E49" i="3"/>
  <c r="E48" i="3"/>
  <c r="E42" i="3"/>
  <c r="D49" i="3"/>
  <c r="D48" i="3"/>
  <c r="C49" i="3"/>
  <c r="I47" i="3"/>
  <c r="H47" i="3"/>
  <c r="G47" i="3"/>
  <c r="F47" i="3"/>
  <c r="F44" i="3"/>
  <c r="F42" i="3"/>
  <c r="E47" i="3"/>
  <c r="D47" i="3"/>
  <c r="C47" i="3"/>
  <c r="I46" i="3"/>
  <c r="H46" i="3"/>
  <c r="G46" i="3"/>
  <c r="G44" i="3"/>
  <c r="G42" i="3"/>
  <c r="F46" i="3"/>
  <c r="E46" i="3"/>
  <c r="D46" i="3"/>
  <c r="C46" i="3"/>
  <c r="I45" i="3"/>
  <c r="I44" i="3"/>
  <c r="H45" i="3"/>
  <c r="H44" i="3"/>
  <c r="G45" i="3"/>
  <c r="F45" i="3"/>
  <c r="E45" i="3"/>
  <c r="D45" i="3"/>
  <c r="C45" i="3"/>
  <c r="C44" i="3"/>
  <c r="I43" i="3"/>
  <c r="H43" i="3"/>
  <c r="G43" i="3"/>
  <c r="F43" i="3"/>
  <c r="E43" i="3"/>
  <c r="D43" i="3"/>
  <c r="D42" i="3"/>
  <c r="C43" i="3"/>
  <c r="C42" i="3"/>
  <c r="I40" i="3"/>
  <c r="H40" i="3"/>
  <c r="G40" i="3"/>
  <c r="F40" i="3"/>
  <c r="E40" i="3"/>
  <c r="E38" i="3"/>
  <c r="D40" i="3"/>
  <c r="D38" i="3"/>
  <c r="C40" i="3"/>
  <c r="I39" i="3"/>
  <c r="I38" i="3"/>
  <c r="H39" i="3"/>
  <c r="G39" i="3"/>
  <c r="G38" i="3"/>
  <c r="F39" i="3"/>
  <c r="F38" i="3"/>
  <c r="E39" i="3"/>
  <c r="D39" i="3"/>
  <c r="C39" i="3"/>
  <c r="I36" i="3"/>
  <c r="H36" i="3"/>
  <c r="H33" i="3"/>
  <c r="G36" i="3"/>
  <c r="F36" i="3"/>
  <c r="E36" i="3"/>
  <c r="D36" i="3"/>
  <c r="C36" i="3"/>
  <c r="C33" i="3"/>
  <c r="I35" i="3"/>
  <c r="H35" i="3"/>
  <c r="G35" i="3"/>
  <c r="F35" i="3"/>
  <c r="E35" i="3"/>
  <c r="D35" i="3"/>
  <c r="C35" i="3"/>
  <c r="I34" i="3"/>
  <c r="H34" i="3"/>
  <c r="G34" i="3"/>
  <c r="F34" i="3"/>
  <c r="E34" i="3"/>
  <c r="E33" i="3"/>
  <c r="D34" i="3"/>
  <c r="C34" i="3"/>
  <c r="I32" i="3"/>
  <c r="H32" i="3"/>
  <c r="G32" i="3"/>
  <c r="F32" i="3"/>
  <c r="E32" i="3"/>
  <c r="D32" i="3"/>
  <c r="C32" i="3"/>
  <c r="I31" i="3"/>
  <c r="H31" i="3"/>
  <c r="G31" i="3"/>
  <c r="G29" i="3"/>
  <c r="F31" i="3"/>
  <c r="F29" i="3"/>
  <c r="E31" i="3"/>
  <c r="D31" i="3"/>
  <c r="C31" i="3"/>
  <c r="I30" i="3"/>
  <c r="H30" i="3"/>
  <c r="H29" i="3"/>
  <c r="G30" i="3"/>
  <c r="F30" i="3"/>
  <c r="E30" i="3"/>
  <c r="D30" i="3"/>
  <c r="D29" i="3"/>
  <c r="C30" i="3"/>
  <c r="C29" i="3"/>
  <c r="I28" i="3"/>
  <c r="H28" i="3"/>
  <c r="H26" i="3"/>
  <c r="G28" i="3"/>
  <c r="G26" i="3"/>
  <c r="F28" i="3"/>
  <c r="E28" i="3"/>
  <c r="D28" i="3"/>
  <c r="C28" i="3"/>
  <c r="I27" i="3"/>
  <c r="I26" i="3"/>
  <c r="H27" i="3"/>
  <c r="G27" i="3"/>
  <c r="F27" i="3"/>
  <c r="F26" i="3"/>
  <c r="E27" i="3"/>
  <c r="E26" i="3"/>
  <c r="E23" i="3"/>
  <c r="D27" i="3"/>
  <c r="C27" i="3"/>
  <c r="I25" i="3"/>
  <c r="H25" i="3"/>
  <c r="G25" i="3"/>
  <c r="F25" i="3"/>
  <c r="E25" i="3"/>
  <c r="D25" i="3"/>
  <c r="C25" i="3"/>
  <c r="I24" i="3"/>
  <c r="H24" i="3"/>
  <c r="G24" i="3"/>
  <c r="F24" i="3"/>
  <c r="E24" i="3"/>
  <c r="D24" i="3"/>
  <c r="C24" i="3"/>
  <c r="I21" i="3"/>
  <c r="H21" i="3"/>
  <c r="G21" i="3"/>
  <c r="F21" i="3"/>
  <c r="E21" i="3"/>
  <c r="D21" i="3"/>
  <c r="C21" i="3"/>
  <c r="I20" i="3"/>
  <c r="H20" i="3"/>
  <c r="G20" i="3"/>
  <c r="F20" i="3"/>
  <c r="E20" i="3"/>
  <c r="D20" i="3"/>
  <c r="C20" i="3"/>
  <c r="I19" i="3"/>
  <c r="H19" i="3"/>
  <c r="G19" i="3"/>
  <c r="F19" i="3"/>
  <c r="E19" i="3"/>
  <c r="D19" i="3"/>
  <c r="C19" i="3"/>
  <c r="I18" i="3"/>
  <c r="H18" i="3"/>
  <c r="G18" i="3"/>
  <c r="F18" i="3"/>
  <c r="F17" i="3"/>
  <c r="E18" i="3"/>
  <c r="D18" i="3"/>
  <c r="C18" i="3"/>
  <c r="I16" i="3"/>
  <c r="H16" i="3"/>
  <c r="G16" i="3"/>
  <c r="F16" i="3"/>
  <c r="F13" i="3"/>
  <c r="E16" i="3"/>
  <c r="D16" i="3"/>
  <c r="C16" i="3"/>
  <c r="I15" i="3"/>
  <c r="H15" i="3"/>
  <c r="G15" i="3"/>
  <c r="F15" i="3"/>
  <c r="E15" i="3"/>
  <c r="D15" i="3"/>
  <c r="C15" i="3"/>
  <c r="I14" i="3"/>
  <c r="I13" i="3"/>
  <c r="H14" i="3"/>
  <c r="G14" i="3"/>
  <c r="F14" i="3"/>
  <c r="E14" i="3"/>
  <c r="D14" i="3"/>
  <c r="C14" i="3"/>
  <c r="C13" i="3"/>
  <c r="I245" i="2"/>
  <c r="H245" i="2"/>
  <c r="G245" i="2"/>
  <c r="F245" i="2"/>
  <c r="E245" i="2"/>
  <c r="D245" i="2"/>
  <c r="C245" i="2"/>
  <c r="I243" i="2"/>
  <c r="H243" i="2"/>
  <c r="G243" i="2"/>
  <c r="F243" i="2"/>
  <c r="E243" i="2"/>
  <c r="D243" i="2"/>
  <c r="C243" i="2"/>
  <c r="I242" i="2"/>
  <c r="H242" i="2"/>
  <c r="G242" i="2"/>
  <c r="F242" i="2"/>
  <c r="E242" i="2"/>
  <c r="D242" i="2"/>
  <c r="C242" i="2"/>
  <c r="I238" i="2"/>
  <c r="H238" i="2"/>
  <c r="G238" i="2"/>
  <c r="F238" i="2"/>
  <c r="E238" i="2"/>
  <c r="D238" i="2"/>
  <c r="C238" i="2"/>
  <c r="I237" i="2"/>
  <c r="H237" i="2"/>
  <c r="G237" i="2"/>
  <c r="F237" i="2"/>
  <c r="E237" i="2"/>
  <c r="D237" i="2"/>
  <c r="C237" i="2"/>
  <c r="I236" i="2"/>
  <c r="H236" i="2"/>
  <c r="G236" i="2"/>
  <c r="F236" i="2"/>
  <c r="E236" i="2"/>
  <c r="D236" i="2"/>
  <c r="C236" i="2"/>
  <c r="I235" i="2"/>
  <c r="H235" i="2"/>
  <c r="G235" i="2"/>
  <c r="F235" i="2"/>
  <c r="E235" i="2"/>
  <c r="D235" i="2"/>
  <c r="C235" i="2"/>
  <c r="I233" i="2"/>
  <c r="H233" i="2"/>
  <c r="G233" i="2"/>
  <c r="F233" i="2"/>
  <c r="E233" i="2"/>
  <c r="D233" i="2"/>
  <c r="C233" i="2"/>
  <c r="I232" i="2"/>
  <c r="H232" i="2"/>
  <c r="G232" i="2"/>
  <c r="F232" i="2"/>
  <c r="E232" i="2"/>
  <c r="D232" i="2"/>
  <c r="C232" i="2"/>
  <c r="I204" i="2"/>
  <c r="H204" i="2"/>
  <c r="G204" i="2"/>
  <c r="F204" i="2"/>
  <c r="E204" i="2"/>
  <c r="D204" i="2"/>
  <c r="C204" i="2"/>
  <c r="I196" i="2"/>
  <c r="H196" i="2"/>
  <c r="G196" i="2"/>
  <c r="F196" i="2"/>
  <c r="E196" i="2"/>
  <c r="D196" i="2"/>
  <c r="C196" i="2"/>
  <c r="I177" i="2"/>
  <c r="H177" i="2"/>
  <c r="G177" i="2"/>
  <c r="F177" i="2"/>
  <c r="E177" i="2"/>
  <c r="D177" i="2"/>
  <c r="C177" i="2"/>
  <c r="I167" i="2"/>
  <c r="H167" i="2"/>
  <c r="G167" i="2"/>
  <c r="F167" i="2"/>
  <c r="E167" i="2"/>
  <c r="D167" i="2"/>
  <c r="C167" i="2"/>
  <c r="I74" i="2"/>
  <c r="H74" i="2"/>
  <c r="G74" i="2"/>
  <c r="F74" i="2"/>
  <c r="E74" i="2"/>
  <c r="D74" i="2"/>
  <c r="C74" i="2"/>
  <c r="I58" i="2"/>
  <c r="H58" i="2"/>
  <c r="G58" i="2"/>
  <c r="F58" i="2"/>
  <c r="E58" i="2"/>
  <c r="D58" i="2"/>
  <c r="C58" i="2"/>
  <c r="I56" i="2"/>
  <c r="H56" i="2"/>
  <c r="G56" i="2"/>
  <c r="F56" i="2"/>
  <c r="E56" i="2"/>
  <c r="D56" i="2"/>
  <c r="C56" i="2"/>
  <c r="C53" i="2"/>
  <c r="I55" i="2"/>
  <c r="H55" i="2"/>
  <c r="G55" i="2"/>
  <c r="F55" i="2"/>
  <c r="E55" i="2"/>
  <c r="D55" i="2"/>
  <c r="C55" i="2"/>
  <c r="I54" i="2"/>
  <c r="I53" i="2"/>
  <c r="H54" i="2"/>
  <c r="G54" i="2"/>
  <c r="G53" i="2"/>
  <c r="F54" i="2"/>
  <c r="F53" i="2"/>
  <c r="E54" i="2"/>
  <c r="D54" i="2"/>
  <c r="C54" i="2"/>
  <c r="H53" i="2"/>
  <c r="D53" i="2"/>
  <c r="I51" i="2"/>
  <c r="H51" i="2"/>
  <c r="G51" i="2"/>
  <c r="F51" i="2"/>
  <c r="E51" i="2"/>
  <c r="D51" i="2"/>
  <c r="C51" i="2"/>
  <c r="I50" i="2"/>
  <c r="H50" i="2"/>
  <c r="G50" i="2"/>
  <c r="F50" i="2"/>
  <c r="E50" i="2"/>
  <c r="D50" i="2"/>
  <c r="C50" i="2"/>
  <c r="I49" i="2"/>
  <c r="I48" i="2"/>
  <c r="H49" i="2"/>
  <c r="H48" i="2"/>
  <c r="G49" i="2"/>
  <c r="F49" i="2"/>
  <c r="E49" i="2"/>
  <c r="E48" i="2"/>
  <c r="D49" i="2"/>
  <c r="D48" i="2"/>
  <c r="C49" i="2"/>
  <c r="C48" i="2"/>
  <c r="I47" i="2"/>
  <c r="H47" i="2"/>
  <c r="G47" i="2"/>
  <c r="F47" i="2"/>
  <c r="E47" i="2"/>
  <c r="D47" i="2"/>
  <c r="C47" i="2"/>
  <c r="I46" i="2"/>
  <c r="H46" i="2"/>
  <c r="G46" i="2"/>
  <c r="F46" i="2"/>
  <c r="F44" i="2"/>
  <c r="E46" i="2"/>
  <c r="D46" i="2"/>
  <c r="C46" i="2"/>
  <c r="I45" i="2"/>
  <c r="I44" i="2"/>
  <c r="H45" i="2"/>
  <c r="G45" i="2"/>
  <c r="G44" i="2"/>
  <c r="F45" i="2"/>
  <c r="E45" i="2"/>
  <c r="E44" i="2"/>
  <c r="D45" i="2"/>
  <c r="C45" i="2"/>
  <c r="C44" i="2"/>
  <c r="D44" i="2"/>
  <c r="I43" i="2"/>
  <c r="H43" i="2"/>
  <c r="G43" i="2"/>
  <c r="F43" i="2"/>
  <c r="E43" i="2"/>
  <c r="D43" i="2"/>
  <c r="D42" i="2"/>
  <c r="C43" i="2"/>
  <c r="I40" i="2"/>
  <c r="H40" i="2"/>
  <c r="H38" i="2"/>
  <c r="G40" i="2"/>
  <c r="G38" i="2"/>
  <c r="F40" i="2"/>
  <c r="F38" i="2"/>
  <c r="E40" i="2"/>
  <c r="D40" i="2"/>
  <c r="C40" i="2"/>
  <c r="I39" i="2"/>
  <c r="I38" i="2"/>
  <c r="H39" i="2"/>
  <c r="G39" i="2"/>
  <c r="F39" i="2"/>
  <c r="E39" i="2"/>
  <c r="E38" i="2"/>
  <c r="D39" i="2"/>
  <c r="D38" i="2"/>
  <c r="C39" i="2"/>
  <c r="C38" i="2"/>
  <c r="I36" i="2"/>
  <c r="H36" i="2"/>
  <c r="G36" i="2"/>
  <c r="F36" i="2"/>
  <c r="E36" i="2"/>
  <c r="E33" i="2"/>
  <c r="D36" i="2"/>
  <c r="C36" i="2"/>
  <c r="I35" i="2"/>
  <c r="H35" i="2"/>
  <c r="G35" i="2"/>
  <c r="G33" i="2"/>
  <c r="F35" i="2"/>
  <c r="E35" i="2"/>
  <c r="D35" i="2"/>
  <c r="C35" i="2"/>
  <c r="I34" i="2"/>
  <c r="I33" i="2"/>
  <c r="H34" i="2"/>
  <c r="H33" i="2"/>
  <c r="G34" i="2"/>
  <c r="F34" i="2"/>
  <c r="F33" i="2"/>
  <c r="E34" i="2"/>
  <c r="D34" i="2"/>
  <c r="D33" i="2"/>
  <c r="C34" i="2"/>
  <c r="C33" i="2"/>
  <c r="I32" i="2"/>
  <c r="H32" i="2"/>
  <c r="G32" i="2"/>
  <c r="F32" i="2"/>
  <c r="E32" i="2"/>
  <c r="D32" i="2"/>
  <c r="C32" i="2"/>
  <c r="I31" i="2"/>
  <c r="I29" i="2"/>
  <c r="H31" i="2"/>
  <c r="G31" i="2"/>
  <c r="F31" i="2"/>
  <c r="E31" i="2"/>
  <c r="E29" i="2"/>
  <c r="D31" i="2"/>
  <c r="C31" i="2"/>
  <c r="I30" i="2"/>
  <c r="H30" i="2"/>
  <c r="H29" i="2"/>
  <c r="G30" i="2"/>
  <c r="G29" i="2"/>
  <c r="F30" i="2"/>
  <c r="E30" i="2"/>
  <c r="D30" i="2"/>
  <c r="D29" i="2"/>
  <c r="C30" i="2"/>
  <c r="F29" i="2"/>
  <c r="C29" i="2"/>
  <c r="I27" i="2"/>
  <c r="H27" i="2"/>
  <c r="G27" i="2"/>
  <c r="F27" i="2"/>
  <c r="E27" i="2"/>
  <c r="D27" i="2"/>
  <c r="C27" i="2"/>
  <c r="I25" i="2"/>
  <c r="H25" i="2"/>
  <c r="G25" i="2"/>
  <c r="F25" i="2"/>
  <c r="E25" i="2"/>
  <c r="D25" i="2"/>
  <c r="C25" i="2"/>
  <c r="I24" i="2"/>
  <c r="H24" i="2"/>
  <c r="G24" i="2"/>
  <c r="F24" i="2"/>
  <c r="E24" i="2"/>
  <c r="D24" i="2"/>
  <c r="C24" i="2"/>
  <c r="I21" i="2"/>
  <c r="H21" i="2"/>
  <c r="G21" i="2"/>
  <c r="F21" i="2"/>
  <c r="E21" i="2"/>
  <c r="D21" i="2"/>
  <c r="C21" i="2"/>
  <c r="I20" i="2"/>
  <c r="H20" i="2"/>
  <c r="G20" i="2"/>
  <c r="F20" i="2"/>
  <c r="E20" i="2"/>
  <c r="E17" i="2"/>
  <c r="D20" i="2"/>
  <c r="C20" i="2"/>
  <c r="I19" i="2"/>
  <c r="H19" i="2"/>
  <c r="G19" i="2"/>
  <c r="G17" i="2"/>
  <c r="F19" i="2"/>
  <c r="E19" i="2"/>
  <c r="D19" i="2"/>
  <c r="C19" i="2"/>
  <c r="I18" i="2"/>
  <c r="I17" i="2"/>
  <c r="H18" i="2"/>
  <c r="H17" i="2"/>
  <c r="G18" i="2"/>
  <c r="F18" i="2"/>
  <c r="F17" i="2"/>
  <c r="E18" i="2"/>
  <c r="D18" i="2"/>
  <c r="D17" i="2"/>
  <c r="C18" i="2"/>
  <c r="C17" i="2"/>
  <c r="I14" i="2"/>
  <c r="H14" i="2"/>
  <c r="G14" i="2"/>
  <c r="F14" i="2"/>
  <c r="E14" i="2"/>
  <c r="D14" i="2"/>
  <c r="C14" i="2"/>
  <c r="I245" i="1"/>
  <c r="H245" i="1"/>
  <c r="G245" i="1"/>
  <c r="F245" i="1"/>
  <c r="E245" i="1"/>
  <c r="D245" i="1"/>
  <c r="C245" i="1"/>
  <c r="C241" i="1"/>
  <c r="I244" i="1"/>
  <c r="H244" i="1"/>
  <c r="G244" i="1"/>
  <c r="F244" i="1"/>
  <c r="E244" i="1"/>
  <c r="D244" i="1"/>
  <c r="C244" i="1"/>
  <c r="I243" i="1"/>
  <c r="H243" i="1"/>
  <c r="G243" i="1"/>
  <c r="G241" i="1"/>
  <c r="F243" i="1"/>
  <c r="E243" i="1"/>
  <c r="D243" i="1"/>
  <c r="C243" i="1"/>
  <c r="I242" i="1"/>
  <c r="H242" i="1"/>
  <c r="H241" i="1"/>
  <c r="G242" i="1"/>
  <c r="F242" i="1"/>
  <c r="F241" i="1"/>
  <c r="E242" i="1"/>
  <c r="E241" i="1"/>
  <c r="D242" i="1"/>
  <c r="C242" i="1"/>
  <c r="I237" i="1"/>
  <c r="H237" i="1"/>
  <c r="G237" i="1"/>
  <c r="F237" i="1"/>
  <c r="E237" i="1"/>
  <c r="D237" i="1"/>
  <c r="C237" i="1"/>
  <c r="I236" i="1"/>
  <c r="H236" i="1"/>
  <c r="G236" i="1"/>
  <c r="F236" i="1"/>
  <c r="E236" i="1"/>
  <c r="D236" i="1"/>
  <c r="C236" i="1"/>
  <c r="I235" i="1"/>
  <c r="H235" i="1"/>
  <c r="G235" i="1"/>
  <c r="F235" i="1"/>
  <c r="E235" i="1"/>
  <c r="D235" i="1"/>
  <c r="C235" i="1"/>
  <c r="I234" i="1"/>
  <c r="H234" i="1"/>
  <c r="G234" i="1"/>
  <c r="F234" i="1"/>
  <c r="E234" i="1"/>
  <c r="D234" i="1"/>
  <c r="C234" i="1"/>
  <c r="I233" i="1"/>
  <c r="H233" i="1"/>
  <c r="G233" i="1"/>
  <c r="F233" i="1"/>
  <c r="E233" i="1"/>
  <c r="D233" i="1"/>
  <c r="C233" i="1"/>
  <c r="I232" i="1"/>
  <c r="H232" i="1"/>
  <c r="G232" i="1"/>
  <c r="F232" i="1"/>
  <c r="E232" i="1"/>
  <c r="D232" i="1"/>
  <c r="C232" i="1"/>
  <c r="I196" i="1"/>
  <c r="H196" i="1"/>
  <c r="G196" i="1"/>
  <c r="F196" i="1"/>
  <c r="E196" i="1"/>
  <c r="D196" i="1"/>
  <c r="C196" i="1"/>
  <c r="I177" i="1"/>
  <c r="H177" i="1"/>
  <c r="G177" i="1"/>
  <c r="F177" i="1"/>
  <c r="E177" i="1"/>
  <c r="D177" i="1"/>
  <c r="C177" i="1"/>
  <c r="I167" i="1"/>
  <c r="H167" i="1"/>
  <c r="G167" i="1"/>
  <c r="F167" i="1"/>
  <c r="E167" i="1"/>
  <c r="D167" i="1"/>
  <c r="C167" i="1"/>
  <c r="I136" i="1"/>
  <c r="H136" i="1"/>
  <c r="G136" i="1"/>
  <c r="F136" i="1"/>
  <c r="E136" i="1"/>
  <c r="D136" i="1"/>
  <c r="C136" i="1"/>
  <c r="I74" i="1"/>
  <c r="H74" i="1"/>
  <c r="G74" i="1"/>
  <c r="F74" i="1"/>
  <c r="E74" i="1"/>
  <c r="D74" i="1"/>
  <c r="C74" i="1"/>
  <c r="I58" i="1"/>
  <c r="H58" i="1"/>
  <c r="G58" i="1"/>
  <c r="F58" i="1"/>
  <c r="E58" i="1"/>
  <c r="D58" i="1"/>
  <c r="C58" i="1"/>
  <c r="I56" i="1"/>
  <c r="H56" i="1"/>
  <c r="G56" i="1"/>
  <c r="F56" i="1"/>
  <c r="E56" i="1"/>
  <c r="D56" i="1"/>
  <c r="C56" i="1"/>
  <c r="I55" i="1"/>
  <c r="H55" i="1"/>
  <c r="G55" i="1"/>
  <c r="F55" i="1"/>
  <c r="E55" i="1"/>
  <c r="D55" i="1"/>
  <c r="C55" i="1"/>
  <c r="I54" i="1"/>
  <c r="H54" i="1"/>
  <c r="H53" i="1"/>
  <c r="G54" i="1"/>
  <c r="F54" i="1"/>
  <c r="F53" i="1"/>
  <c r="E54" i="1"/>
  <c r="E53" i="1"/>
  <c r="D54" i="1"/>
  <c r="C54" i="1"/>
  <c r="C53" i="1"/>
  <c r="I53" i="1"/>
  <c r="I51" i="1"/>
  <c r="H51" i="1"/>
  <c r="G51" i="1"/>
  <c r="G48" i="1"/>
  <c r="F51" i="1"/>
  <c r="E51" i="1"/>
  <c r="D51" i="1"/>
  <c r="C51" i="1"/>
  <c r="I50" i="1"/>
  <c r="H50" i="1"/>
  <c r="G50" i="1"/>
  <c r="F50" i="1"/>
  <c r="E50" i="1"/>
  <c r="D50" i="1"/>
  <c r="C50" i="1"/>
  <c r="I49" i="1"/>
  <c r="I48" i="1"/>
  <c r="H49" i="1"/>
  <c r="G49" i="1"/>
  <c r="F49" i="1"/>
  <c r="F48" i="1"/>
  <c r="E49" i="1"/>
  <c r="D49" i="1"/>
  <c r="D48" i="1"/>
  <c r="C49" i="1"/>
  <c r="E48" i="1"/>
  <c r="I47" i="1"/>
  <c r="H47" i="1"/>
  <c r="G47" i="1"/>
  <c r="F47" i="1"/>
  <c r="E47" i="1"/>
  <c r="D47" i="1"/>
  <c r="C47" i="1"/>
  <c r="I46" i="1"/>
  <c r="H46" i="1"/>
  <c r="G46" i="1"/>
  <c r="G44" i="1"/>
  <c r="G42" i="1"/>
  <c r="F46" i="1"/>
  <c r="E46" i="1"/>
  <c r="D46" i="1"/>
  <c r="C46" i="1"/>
  <c r="C44" i="1"/>
  <c r="I45" i="1"/>
  <c r="H45" i="1"/>
  <c r="H44" i="1"/>
  <c r="G45" i="1"/>
  <c r="F45" i="1"/>
  <c r="F44" i="1"/>
  <c r="E45" i="1"/>
  <c r="E44" i="1"/>
  <c r="D45" i="1"/>
  <c r="C45" i="1"/>
  <c r="I43" i="1"/>
  <c r="H43" i="1"/>
  <c r="G43" i="1"/>
  <c r="F43" i="1"/>
  <c r="E43" i="1"/>
  <c r="D43" i="1"/>
  <c r="C43" i="1"/>
  <c r="I40" i="1"/>
  <c r="H40" i="1"/>
  <c r="G40" i="1"/>
  <c r="F40" i="1"/>
  <c r="F38" i="1"/>
  <c r="E40" i="1"/>
  <c r="D40" i="1"/>
  <c r="C40" i="1"/>
  <c r="I39" i="1"/>
  <c r="I38" i="1"/>
  <c r="H39" i="1"/>
  <c r="H38" i="1"/>
  <c r="G39" i="1"/>
  <c r="G38" i="1"/>
  <c r="F39" i="1"/>
  <c r="E39" i="1"/>
  <c r="E38" i="1"/>
  <c r="D39" i="1"/>
  <c r="C39" i="1"/>
  <c r="C38" i="1"/>
  <c r="D38" i="1"/>
  <c r="I36" i="1"/>
  <c r="H36" i="1"/>
  <c r="H33" i="1"/>
  <c r="G36" i="1"/>
  <c r="F36" i="1"/>
  <c r="E36" i="1"/>
  <c r="D36" i="1"/>
  <c r="C36" i="1"/>
  <c r="C33" i="1"/>
  <c r="I35" i="1"/>
  <c r="H35" i="1"/>
  <c r="G35" i="1"/>
  <c r="F35" i="1"/>
  <c r="F33" i="1"/>
  <c r="E35" i="1"/>
  <c r="D35" i="1"/>
  <c r="C35" i="1"/>
  <c r="I34" i="1"/>
  <c r="I33" i="1"/>
  <c r="H34" i="1"/>
  <c r="G34" i="1"/>
  <c r="G33" i="1"/>
  <c r="F34" i="1"/>
  <c r="E34" i="1"/>
  <c r="D34" i="1"/>
  <c r="C34" i="1"/>
  <c r="D33" i="1"/>
  <c r="I32" i="1"/>
  <c r="H32" i="1"/>
  <c r="G32" i="1"/>
  <c r="F32" i="1"/>
  <c r="E32" i="1"/>
  <c r="D32" i="1"/>
  <c r="C32" i="1"/>
  <c r="I31" i="1"/>
  <c r="H31" i="1"/>
  <c r="G31" i="1"/>
  <c r="F31" i="1"/>
  <c r="F29" i="1"/>
  <c r="E31" i="1"/>
  <c r="D31" i="1"/>
  <c r="C31" i="1"/>
  <c r="I30" i="1"/>
  <c r="I29" i="1"/>
  <c r="H30" i="1"/>
  <c r="H29" i="1"/>
  <c r="G30" i="1"/>
  <c r="G29" i="1"/>
  <c r="F30" i="1"/>
  <c r="E30" i="1"/>
  <c r="E29" i="1"/>
  <c r="D30" i="1"/>
  <c r="D29" i="1"/>
  <c r="C30" i="1"/>
  <c r="C29" i="1"/>
  <c r="I28" i="1"/>
  <c r="I26" i="1"/>
  <c r="H28" i="1"/>
  <c r="G28" i="1"/>
  <c r="F28" i="1"/>
  <c r="E28" i="1"/>
  <c r="E26" i="1"/>
  <c r="D28" i="1"/>
  <c r="D26" i="1"/>
  <c r="C28" i="1"/>
  <c r="I27" i="1"/>
  <c r="H27" i="1"/>
  <c r="G27" i="1"/>
  <c r="G26" i="1"/>
  <c r="F27" i="1"/>
  <c r="F26" i="1"/>
  <c r="E27" i="1"/>
  <c r="D27" i="1"/>
  <c r="C27" i="1"/>
  <c r="C26" i="1"/>
  <c r="H26" i="1"/>
  <c r="I25" i="1"/>
  <c r="H25" i="1"/>
  <c r="G25" i="1"/>
  <c r="F25" i="1"/>
  <c r="E25" i="1"/>
  <c r="D25" i="1"/>
  <c r="D23" i="1"/>
  <c r="C25" i="1"/>
  <c r="I24" i="1"/>
  <c r="I23" i="1"/>
  <c r="H24" i="1"/>
  <c r="G24" i="1"/>
  <c r="F24" i="1"/>
  <c r="E24" i="1"/>
  <c r="D24" i="1"/>
  <c r="C24" i="1"/>
  <c r="I21" i="1"/>
  <c r="H21" i="1"/>
  <c r="G21" i="1"/>
  <c r="F21" i="1"/>
  <c r="E21" i="1"/>
  <c r="D21" i="1"/>
  <c r="C21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6" i="1"/>
  <c r="H16" i="1"/>
  <c r="G16" i="1"/>
  <c r="F16" i="1"/>
  <c r="E16" i="1"/>
  <c r="D16" i="1"/>
  <c r="C16" i="1"/>
  <c r="I14" i="1"/>
  <c r="H14" i="1"/>
  <c r="G14" i="1"/>
  <c r="F14" i="1"/>
  <c r="E14" i="1"/>
  <c r="D14" i="1"/>
  <c r="C14" i="1"/>
  <c r="F33" i="3"/>
  <c r="D44" i="3"/>
  <c r="C38" i="3"/>
  <c r="D13" i="3"/>
  <c r="H13" i="3"/>
  <c r="H12" i="3"/>
  <c r="C17" i="3"/>
  <c r="C12" i="3"/>
  <c r="G17" i="3"/>
  <c r="H38" i="3"/>
  <c r="G33" i="3"/>
  <c r="G231" i="3"/>
  <c r="C53" i="3"/>
  <c r="I53" i="3"/>
  <c r="F48" i="3"/>
  <c r="E44" i="3"/>
  <c r="F53" i="3"/>
  <c r="H53" i="3"/>
  <c r="E231" i="3"/>
  <c r="D26" i="3"/>
  <c r="C231" i="3"/>
  <c r="C26" i="3"/>
  <c r="C23" i="3"/>
  <c r="E29" i="3"/>
  <c r="I29" i="3"/>
  <c r="E13" i="3"/>
  <c r="H221" i="3"/>
  <c r="D221" i="3"/>
  <c r="H17" i="3"/>
  <c r="E17" i="3"/>
  <c r="I17" i="3"/>
  <c r="I12" i="3"/>
  <c r="C42" i="2"/>
  <c r="E12" i="3"/>
  <c r="C218" i="4"/>
  <c r="E44" i="4"/>
  <c r="D218" i="4"/>
  <c r="H218" i="4"/>
  <c r="F23" i="4"/>
  <c r="H12" i="4"/>
  <c r="D13" i="5"/>
  <c r="D12" i="5"/>
  <c r="C17" i="5"/>
  <c r="G17" i="5"/>
  <c r="G29" i="5"/>
  <c r="E29" i="5"/>
  <c r="E44" i="5"/>
  <c r="I44" i="5"/>
  <c r="C13" i="5"/>
  <c r="C12" i="5"/>
  <c r="G13" i="5"/>
  <c r="G12" i="5"/>
  <c r="D26" i="5"/>
  <c r="C44" i="5"/>
  <c r="G44" i="5"/>
  <c r="H13" i="5"/>
  <c r="F17" i="5"/>
  <c r="F38" i="5"/>
  <c r="G38" i="5"/>
  <c r="F33" i="5"/>
  <c r="H29" i="5"/>
  <c r="C26" i="5"/>
  <c r="C23" i="5"/>
  <c r="G26" i="5"/>
  <c r="F29" i="5"/>
  <c r="E218" i="5"/>
  <c r="D29" i="5"/>
  <c r="D23" i="5"/>
  <c r="F44" i="5"/>
  <c r="C47" i="5"/>
  <c r="C42" i="5"/>
  <c r="G47" i="5"/>
  <c r="E13" i="5"/>
  <c r="I13" i="5"/>
  <c r="F13" i="5"/>
  <c r="F12" i="5"/>
  <c r="D17" i="5"/>
  <c r="H17" i="5"/>
  <c r="H12" i="5"/>
  <c r="E17" i="5"/>
  <c r="I17" i="5"/>
  <c r="I12" i="5"/>
  <c r="D38" i="5"/>
  <c r="H38" i="5"/>
  <c r="I38" i="5"/>
  <c r="E38" i="5"/>
  <c r="D33" i="5"/>
  <c r="H33" i="5"/>
  <c r="E33" i="5"/>
  <c r="I33" i="5"/>
  <c r="C33" i="5"/>
  <c r="G33" i="5"/>
  <c r="G23" i="5"/>
  <c r="E26" i="5"/>
  <c r="I26" i="5"/>
  <c r="F26" i="5"/>
  <c r="F23" i="5"/>
  <c r="I29" i="5"/>
  <c r="H26" i="5"/>
  <c r="D44" i="5"/>
  <c r="D42" i="5"/>
  <c r="H44" i="5"/>
  <c r="E47" i="5"/>
  <c r="E42" i="5"/>
  <c r="G52" i="5"/>
  <c r="F218" i="5"/>
  <c r="H52" i="5"/>
  <c r="I23" i="5"/>
  <c r="E12" i="5"/>
  <c r="E23" i="5"/>
  <c r="C13" i="6"/>
  <c r="C12" i="6"/>
  <c r="D47" i="6"/>
  <c r="D26" i="6"/>
  <c r="E26" i="6"/>
  <c r="I26" i="6"/>
  <c r="I29" i="6"/>
  <c r="C44" i="6"/>
  <c r="C42" i="6"/>
  <c r="I44" i="6"/>
  <c r="C47" i="6"/>
  <c r="E52" i="6"/>
  <c r="E13" i="6"/>
  <c r="E12" i="6"/>
  <c r="F26" i="6"/>
  <c r="F23" i="6"/>
  <c r="G29" i="6"/>
  <c r="E47" i="6"/>
  <c r="G52" i="6"/>
  <c r="E17" i="6"/>
  <c r="D44" i="6"/>
  <c r="D42" i="6"/>
  <c r="H47" i="6"/>
  <c r="F13" i="6"/>
  <c r="F17" i="6"/>
  <c r="C29" i="6"/>
  <c r="D38" i="6"/>
  <c r="G47" i="6"/>
  <c r="F52" i="6"/>
  <c r="G13" i="6"/>
  <c r="D33" i="6"/>
  <c r="H13" i="6"/>
  <c r="H29" i="6"/>
  <c r="E33" i="6"/>
  <c r="G218" i="6"/>
  <c r="H218" i="6"/>
  <c r="D218" i="6"/>
  <c r="G33" i="6"/>
  <c r="G42" i="6"/>
  <c r="H208" i="6"/>
  <c r="I218" i="6"/>
  <c r="E218" i="6"/>
  <c r="E42" i="6"/>
  <c r="F218" i="6"/>
  <c r="C218" i="6"/>
  <c r="D12" i="6"/>
  <c r="H44" i="7"/>
  <c r="C44" i="7"/>
  <c r="G44" i="7"/>
  <c r="G42" i="7"/>
  <c r="D52" i="7"/>
  <c r="H52" i="7"/>
  <c r="C203" i="7"/>
  <c r="C220" i="7"/>
  <c r="G203" i="7"/>
  <c r="G220" i="7"/>
  <c r="D47" i="7"/>
  <c r="H47" i="7"/>
  <c r="H42" i="7"/>
  <c r="C213" i="7"/>
  <c r="G213" i="7"/>
  <c r="H29" i="7"/>
  <c r="C12" i="7"/>
  <c r="I38" i="7"/>
  <c r="F203" i="7"/>
  <c r="D17" i="7"/>
  <c r="H203" i="7"/>
  <c r="D203" i="7"/>
  <c r="I13" i="7"/>
  <c r="D38" i="7"/>
  <c r="F47" i="7"/>
  <c r="G17" i="7"/>
  <c r="D29" i="7"/>
  <c r="D23" i="7"/>
  <c r="E203" i="7"/>
  <c r="I203" i="7"/>
  <c r="E13" i="7"/>
  <c r="E12" i="7"/>
  <c r="I17" i="7"/>
  <c r="F29" i="7"/>
  <c r="D44" i="7"/>
  <c r="D42" i="7"/>
  <c r="F38" i="7"/>
  <c r="F44" i="7"/>
  <c r="E44" i="7"/>
  <c r="E42" i="7"/>
  <c r="I44" i="7"/>
  <c r="D13" i="7"/>
  <c r="D12" i="7"/>
  <c r="H13" i="7"/>
  <c r="H12" i="7"/>
  <c r="C47" i="7"/>
  <c r="G47" i="7"/>
  <c r="E47" i="7"/>
  <c r="I47" i="7"/>
  <c r="I42" i="7"/>
  <c r="F213" i="7"/>
  <c r="F220" i="7"/>
  <c r="E213" i="7"/>
  <c r="E220" i="7"/>
  <c r="I213" i="7"/>
  <c r="D213" i="7"/>
  <c r="H213" i="7"/>
  <c r="F26" i="7"/>
  <c r="E26" i="7"/>
  <c r="I26" i="7"/>
  <c r="I23" i="7"/>
  <c r="C33" i="7"/>
  <c r="C23" i="7"/>
  <c r="G33" i="7"/>
  <c r="F33" i="7"/>
  <c r="E33" i="7"/>
  <c r="I33" i="7"/>
  <c r="C52" i="7"/>
  <c r="G52" i="7"/>
  <c r="F52" i="7"/>
  <c r="E52" i="7"/>
  <c r="I52" i="7"/>
  <c r="C42" i="7"/>
  <c r="D220" i="7"/>
  <c r="I220" i="7"/>
  <c r="E23" i="7"/>
  <c r="F42" i="7"/>
  <c r="H220" i="7"/>
  <c r="E23" i="8"/>
  <c r="C12" i="8"/>
  <c r="D42" i="8"/>
  <c r="G42" i="5"/>
  <c r="G10" i="5"/>
  <c r="D10" i="6"/>
  <c r="D225" i="6"/>
  <c r="F12" i="6"/>
  <c r="F10" i="6"/>
  <c r="F225" i="6"/>
  <c r="E10" i="5"/>
  <c r="H23" i="5"/>
  <c r="I42" i="2"/>
  <c r="C42" i="4"/>
  <c r="G23" i="8"/>
  <c r="C42" i="8"/>
  <c r="H10" i="6"/>
  <c r="H225" i="6"/>
  <c r="C10" i="6"/>
  <c r="C225" i="6"/>
  <c r="I208" i="4"/>
  <c r="H208" i="4"/>
  <c r="E10" i="6"/>
  <c r="E225" i="6"/>
  <c r="I12" i="7"/>
  <c r="I23" i="6"/>
  <c r="H42" i="5"/>
  <c r="H10" i="5"/>
  <c r="D10" i="5"/>
  <c r="C10" i="3"/>
  <c r="E188" i="8"/>
  <c r="G12" i="6"/>
  <c r="G10" i="6"/>
  <c r="G225" i="6"/>
  <c r="I10" i="5"/>
  <c r="D23" i="4"/>
  <c r="H23" i="1"/>
  <c r="C23" i="1"/>
  <c r="E33" i="1"/>
  <c r="F42" i="1"/>
  <c r="G53" i="1"/>
  <c r="D241" i="1"/>
  <c r="E53" i="2"/>
  <c r="H23" i="3"/>
  <c r="C26" i="4"/>
  <c r="I26" i="4"/>
  <c r="D33" i="4"/>
  <c r="F44" i="4"/>
  <c r="G47" i="4"/>
  <c r="G42" i="4"/>
  <c r="G10" i="4"/>
  <c r="G29" i="8"/>
  <c r="H188" i="8"/>
  <c r="I23" i="8"/>
  <c r="G208" i="4"/>
  <c r="H42" i="6"/>
  <c r="C29" i="8"/>
  <c r="C23" i="8"/>
  <c r="G188" i="8"/>
  <c r="D188" i="8"/>
  <c r="C42" i="1"/>
  <c r="E23" i="1"/>
  <c r="I44" i="1"/>
  <c r="C48" i="1"/>
  <c r="H48" i="1"/>
  <c r="H42" i="1"/>
  <c r="D53" i="1"/>
  <c r="E42" i="2"/>
  <c r="G48" i="2"/>
  <c r="G42" i="2"/>
  <c r="F48" i="2"/>
  <c r="D33" i="3"/>
  <c r="D23" i="3"/>
  <c r="I33" i="3"/>
  <c r="I23" i="3"/>
  <c r="I10" i="3"/>
  <c r="I13" i="4"/>
  <c r="I12" i="4"/>
  <c r="C23" i="4"/>
  <c r="C10" i="4"/>
  <c r="I23" i="4"/>
  <c r="H23" i="4"/>
  <c r="H10" i="4"/>
  <c r="C38" i="5"/>
  <c r="C10" i="5"/>
  <c r="I47" i="6"/>
  <c r="I42" i="6"/>
  <c r="I10" i="6"/>
  <c r="I225" i="6"/>
  <c r="C208" i="6"/>
  <c r="F208" i="6"/>
  <c r="G17" i="8"/>
  <c r="G12" i="8"/>
  <c r="I42" i="1"/>
  <c r="F23" i="1"/>
  <c r="E42" i="1"/>
  <c r="F42" i="2"/>
  <c r="H44" i="2"/>
  <c r="H42" i="2"/>
  <c r="D13" i="4"/>
  <c r="D12" i="4"/>
  <c r="D10" i="4"/>
  <c r="E13" i="8"/>
  <c r="E12" i="8"/>
  <c r="F12" i="8"/>
  <c r="F42" i="8"/>
  <c r="C188" i="8"/>
  <c r="I42" i="8"/>
  <c r="G23" i="1"/>
  <c r="D44" i="1"/>
  <c r="D42" i="1"/>
  <c r="I241" i="1"/>
  <c r="G13" i="3"/>
  <c r="G12" i="3"/>
  <c r="F12" i="3"/>
  <c r="F10" i="3"/>
  <c r="D17" i="3"/>
  <c r="D12" i="3"/>
  <c r="G23" i="3"/>
  <c r="F23" i="3"/>
  <c r="I48" i="3"/>
  <c r="I42" i="3"/>
  <c r="H48" i="3"/>
  <c r="H42" i="3"/>
  <c r="H10" i="3"/>
  <c r="E53" i="3"/>
  <c r="E10" i="3"/>
  <c r="G221" i="3"/>
  <c r="F221" i="3"/>
  <c r="E221" i="3"/>
  <c r="C221" i="3"/>
  <c r="I221" i="3"/>
  <c r="D231" i="3"/>
  <c r="I231" i="3"/>
  <c r="E13" i="4"/>
  <c r="E12" i="4"/>
  <c r="E23" i="4"/>
  <c r="I38" i="4"/>
  <c r="F47" i="4"/>
  <c r="F42" i="4"/>
  <c r="F10" i="4"/>
  <c r="I218" i="4"/>
  <c r="G218" i="4"/>
  <c r="F47" i="5"/>
  <c r="F42" i="5"/>
  <c r="F10" i="5"/>
  <c r="H42" i="8"/>
  <c r="E10" i="4"/>
  <c r="D10" i="3"/>
  <c r="G10" i="3"/>
  <c r="I10" i="4"/>
</calcChain>
</file>

<file path=xl/sharedStrings.xml><?xml version="1.0" encoding="utf-8"?>
<sst xmlns="http://schemas.openxmlformats.org/spreadsheetml/2006/main" count="4390" uniqueCount="306">
  <si>
    <t>Persone nelle economie domestiche ...</t>
  </si>
  <si>
    <t xml:space="preserve">Persone nelle </t>
  </si>
  <si>
    <t xml:space="preserve">Persone in </t>
  </si>
  <si>
    <t>ED con valore</t>
  </si>
  <si>
    <t>ED plausibile</t>
  </si>
  <si>
    <r>
      <t>stimato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in %</t>
    </r>
  </si>
  <si>
    <t>in %</t>
  </si>
  <si>
    <t>Totale</t>
  </si>
  <si>
    <t>1 persona</t>
  </si>
  <si>
    <t>2 persone</t>
  </si>
  <si>
    <t>3 persone</t>
  </si>
  <si>
    <t>4 persone</t>
  </si>
  <si>
    <t>5 persone</t>
  </si>
  <si>
    <t>6 o più pers.</t>
  </si>
  <si>
    <t>Ticino</t>
  </si>
  <si>
    <t>...</t>
  </si>
  <si>
    <t>Regione Tre Valli</t>
  </si>
  <si>
    <t>Sub-Regione Leventina</t>
  </si>
  <si>
    <t>Compr. Alta Leventina</t>
  </si>
  <si>
    <t>Compr. Media Leventina</t>
  </si>
  <si>
    <t>Compr. Bassa Leventina</t>
  </si>
  <si>
    <t>Sub-Regione Blenio</t>
  </si>
  <si>
    <t>Compr. Alta Blenio</t>
  </si>
  <si>
    <t>Compr. Media Blenio</t>
  </si>
  <si>
    <t>Compr. Bassa Blenio</t>
  </si>
  <si>
    <t>Sub-Regione Riviera</t>
  </si>
  <si>
    <t>Regione Locarnese e Vallemaggia</t>
  </si>
  <si>
    <t>Sub-Regione Sp. Destra</t>
  </si>
  <si>
    <t>Sub-Regione Gambarogno</t>
  </si>
  <si>
    <t>Sub-Regione Verzasca</t>
  </si>
  <si>
    <t>Compr. Verzasca Valle</t>
  </si>
  <si>
    <t>Compr. Verzasca Piano</t>
  </si>
  <si>
    <t>Sub-Regione Melezza</t>
  </si>
  <si>
    <t>Compr. Centovalli</t>
  </si>
  <si>
    <t>Compr. Terre Pedemonte</t>
  </si>
  <si>
    <t>Sub-Regione Onsernone</t>
  </si>
  <si>
    <t>Sub-Regione Vallemaggia</t>
  </si>
  <si>
    <t>Compr. Lavizzara</t>
  </si>
  <si>
    <t>Compr. Rovana</t>
  </si>
  <si>
    <t>Compr. Fondo Vallemaggia</t>
  </si>
  <si>
    <t>Regione Bellinzonese</t>
  </si>
  <si>
    <t>Sub-Regione Bellinzona</t>
  </si>
  <si>
    <t>Sub-Regione P. Magadino</t>
  </si>
  <si>
    <t>Regione Luganese</t>
  </si>
  <si>
    <t>Sub-Regione Lugano</t>
  </si>
  <si>
    <t>Sub-Regione V. Lugano</t>
  </si>
  <si>
    <t>Compr. Vedeggio</t>
  </si>
  <si>
    <t>Compr. Capriasca</t>
  </si>
  <si>
    <t>Compr. Valcolla</t>
  </si>
  <si>
    <t>Sub-Regione Malcantone</t>
  </si>
  <si>
    <t>Compr. Alto Malcantone</t>
  </si>
  <si>
    <t>Compr. Medio Malcantone</t>
  </si>
  <si>
    <t>Compr. Basso Malcantone</t>
  </si>
  <si>
    <t>Regione Mendrisiotto</t>
  </si>
  <si>
    <t>Sub-Regione Chiasso</t>
  </si>
  <si>
    <t>Sub-Regione Mendrisio</t>
  </si>
  <si>
    <t>Sub-Regione V. Muggio</t>
  </si>
  <si>
    <t>Distretto di Mendrisio</t>
  </si>
  <si>
    <t>5242 Balerna</t>
  </si>
  <si>
    <t>&gt;99</t>
  </si>
  <si>
    <t>5243 Besazio</t>
  </si>
  <si>
    <t>5269 Breggia</t>
  </si>
  <si>
    <t>5249 Castel San Pietro</t>
  </si>
  <si>
    <t>5250 Chiasso</t>
  </si>
  <si>
    <t>5251 Coldrerio</t>
  </si>
  <si>
    <t>&lt;1</t>
  </si>
  <si>
    <t>5253 Ligornetto</t>
  </si>
  <si>
    <t>5254 Mendrisio</t>
  </si>
  <si>
    <t>5255 Meride</t>
  </si>
  <si>
    <t>5257 Morbio Inferiore</t>
  </si>
  <si>
    <t>5260 Novazzano</t>
  </si>
  <si>
    <t>5263 Riva San Vitale</t>
  </si>
  <si>
    <t>5266 Stabio</t>
  </si>
  <si>
    <t>5268 Vacallo</t>
  </si>
  <si>
    <t>Distretto di Lugano</t>
  </si>
  <si>
    <t>5141 Agno</t>
  </si>
  <si>
    <t>5237 Alto Malcantone</t>
  </si>
  <si>
    <t>5143 Aranno</t>
  </si>
  <si>
    <t>5144 Arogno</t>
  </si>
  <si>
    <t>5146 Astano</t>
  </si>
  <si>
    <t>5148 Bedano</t>
  </si>
  <si>
    <t>5149 Bedigliora</t>
  </si>
  <si>
    <t>5151 Bioggio</t>
  </si>
  <si>
    <t>5154 Bissone</t>
  </si>
  <si>
    <t>5155 Bogno</t>
  </si>
  <si>
    <t>5160 Brusino Arsizio</t>
  </si>
  <si>
    <t>5161 Cademario</t>
  </si>
  <si>
    <t>5162 Cadempino</t>
  </si>
  <si>
    <t>5163 Cadro</t>
  </si>
  <si>
    <t>5167 Canobbio</t>
  </si>
  <si>
    <t>5226 Capriasca</t>
  </si>
  <si>
    <t>5169 Carabietta</t>
  </si>
  <si>
    <t>5170 Carona</t>
  </si>
  <si>
    <t>5171 Caslano</t>
  </si>
  <si>
    <t>5173 Certara</t>
  </si>
  <si>
    <t>5174 Cimadera</t>
  </si>
  <si>
    <t>5236 Collina d'Oro</t>
  </si>
  <si>
    <t>5176 Comano</t>
  </si>
  <si>
    <t>5178 Croglio</t>
  </si>
  <si>
    <t>5180 Cureglia</t>
  </si>
  <si>
    <t>5181 Curio</t>
  </si>
  <si>
    <t>5186 Grancia</t>
  </si>
  <si>
    <t>5187 Gravesano</t>
  </si>
  <si>
    <t>5189 Lamone</t>
  </si>
  <si>
    <t>5192 Lugano</t>
  </si>
  <si>
    <t>5193 Magliaso</t>
  </si>
  <si>
    <t>5194 Manno</t>
  </si>
  <si>
    <t>5195 Maroggia</t>
  </si>
  <si>
    <t>5196 Massagno</t>
  </si>
  <si>
    <t>5197 Melano</t>
  </si>
  <si>
    <t>5198 Melide</t>
  </si>
  <si>
    <t>5199 Mezzovico-Vira</t>
  </si>
  <si>
    <t>5200 Miglieglia</t>
  </si>
  <si>
    <t>5238 Monteceneri</t>
  </si>
  <si>
    <t>5202 Monteggio</t>
  </si>
  <si>
    <t>5203 Morcote</t>
  </si>
  <si>
    <t>5205 Muzzano</t>
  </si>
  <si>
    <t>5206 Neggio</t>
  </si>
  <si>
    <t>5207 Novaggio</t>
  </si>
  <si>
    <t>5208 Origlio</t>
  </si>
  <si>
    <t>5210 Paradiso</t>
  </si>
  <si>
    <t>5212 Ponte Capriasca</t>
  </si>
  <si>
    <t>5213 Ponte Tresa</t>
  </si>
  <si>
    <t>5214 Porza</t>
  </si>
  <si>
    <t>5216 Pura</t>
  </si>
  <si>
    <t>5219 Rovio</t>
  </si>
  <si>
    <t>5221 Savosa</t>
  </si>
  <si>
    <t>5222 Sessa</t>
  </si>
  <si>
    <t>5224 Sonvico</t>
  </si>
  <si>
    <t>5225 Sorengo</t>
  </si>
  <si>
    <t>5227 Torricella-Taverne</t>
  </si>
  <si>
    <t>5229 Valcolla</t>
  </si>
  <si>
    <t>5230 Vernate</t>
  </si>
  <si>
    <t>5231 Vezia</t>
  </si>
  <si>
    <t>5233 Vico Morcote</t>
  </si>
  <si>
    <t>Distretto di Locarno</t>
  </si>
  <si>
    <t>5091 Ascona</t>
  </si>
  <si>
    <t>5095 Brione (Verzasca)</t>
  </si>
  <si>
    <t>5096 Brione sopra Minusio</t>
  </si>
  <si>
    <t>5097 Brissago</t>
  </si>
  <si>
    <t>5099 Cavigliano</t>
  </si>
  <si>
    <t>5397 Centovalli</t>
  </si>
  <si>
    <t>5102 Corippo</t>
  </si>
  <si>
    <t>5138 Cugnasco-Gerra</t>
  </si>
  <si>
    <t>5105 Frasco</t>
  </si>
  <si>
    <t>5398 Gambarogno</t>
  </si>
  <si>
    <t>5108 Gordola</t>
  </si>
  <si>
    <t>5109 Gresso</t>
  </si>
  <si>
    <t>5137 Isorno</t>
  </si>
  <si>
    <t>5112 Lavertezzo</t>
  </si>
  <si>
    <t>5113 Locarno</t>
  </si>
  <si>
    <t>5115 Losone</t>
  </si>
  <si>
    <t>5117 Mergoscia</t>
  </si>
  <si>
    <t>5118 Minusio</t>
  </si>
  <si>
    <t>5119 Mosogno</t>
  </si>
  <si>
    <t>5120 Muralto</t>
  </si>
  <si>
    <t>5136 Onsernone</t>
  </si>
  <si>
    <t>5121 Orselina</t>
  </si>
  <si>
    <t>5125 Ronco sopra Ascona</t>
  </si>
  <si>
    <t>5129 Sonogno</t>
  </si>
  <si>
    <t>5130 Tegna</t>
  </si>
  <si>
    <t>5131 Tenero-Contra</t>
  </si>
  <si>
    <t>5132 Vergeletto</t>
  </si>
  <si>
    <t>5133 Verscio</t>
  </si>
  <si>
    <t>5135 Vogorno</t>
  </si>
  <si>
    <t>Distretto di Vallemaggia</t>
  </si>
  <si>
    <t>5324 Avegno Gordevio</t>
  </si>
  <si>
    <t>5304 Bosco/Gurin</t>
  </si>
  <si>
    <t>5307 Campo (Vallemaggia)</t>
  </si>
  <si>
    <t>5309 Cerentino</t>
  </si>
  <si>
    <t>5310 Cevio</t>
  </si>
  <si>
    <t>5323 Lavizzara</t>
  </si>
  <si>
    <t>5315 Linescio</t>
  </si>
  <si>
    <t>5317 Maggia</t>
  </si>
  <si>
    <t>Distretto di Bellinzona</t>
  </si>
  <si>
    <t>5001 Arbedo-Castione</t>
  </si>
  <si>
    <t>5002 Bellinzona</t>
  </si>
  <si>
    <t>5003 Cadenazzo</t>
  </si>
  <si>
    <t>5004 Camorino</t>
  </si>
  <si>
    <t>5005 Giubiasco</t>
  </si>
  <si>
    <t>5006 Gnosca</t>
  </si>
  <si>
    <t>5007 Gorduno</t>
  </si>
  <si>
    <t>5008 Gudo</t>
  </si>
  <si>
    <t>5009 Isone</t>
  </si>
  <si>
    <t>5010 Lumino</t>
  </si>
  <si>
    <t>5012 Moleno</t>
  </si>
  <si>
    <t>5013 Monte Carasso</t>
  </si>
  <si>
    <t>5014 Pianezzo</t>
  </si>
  <si>
    <t>5015 Preonzo</t>
  </si>
  <si>
    <t>5017 Sant'Antonino</t>
  </si>
  <si>
    <t>5018 Sant'Antonio</t>
  </si>
  <si>
    <t>5019 Sementina</t>
  </si>
  <si>
    <t>Distretto di Riviera</t>
  </si>
  <si>
    <t>5281 Biasca</t>
  </si>
  <si>
    <t>5282 Claro</t>
  </si>
  <si>
    <t>5283 Cresciano</t>
  </si>
  <si>
    <t>5284 Iragna</t>
  </si>
  <si>
    <t>5285 Lodrino</t>
  </si>
  <si>
    <t>5286 Osogna</t>
  </si>
  <si>
    <t>Distretto di Blenio</t>
  </si>
  <si>
    <t>5048 Acquarossa</t>
  </si>
  <si>
    <t>5049 Blenio</t>
  </si>
  <si>
    <t>5040 Ludiano</t>
  </si>
  <si>
    <t>5041 Malvaglia</t>
  </si>
  <si>
    <t>5046 Semione</t>
  </si>
  <si>
    <t>()</t>
  </si>
  <si>
    <t>…</t>
  </si>
  <si>
    <t>Distretto di Leventina</t>
  </si>
  <si>
    <t>5061 Airolo</t>
  </si>
  <si>
    <t>5062 Anzonico</t>
  </si>
  <si>
    <t>5063 Bedretto</t>
  </si>
  <si>
    <t>5064 Bodio</t>
  </si>
  <si>
    <t>5066 Calpiogna</t>
  </si>
  <si>
    <t>5067 Campello</t>
  </si>
  <si>
    <t>5068 Cavagnago</t>
  </si>
  <si>
    <t>5070 Chironico</t>
  </si>
  <si>
    <t>5071 Dalpe</t>
  </si>
  <si>
    <t>5072 Faido</t>
  </si>
  <si>
    <t>5073 Giornico</t>
  </si>
  <si>
    <t>5074 Mairengo</t>
  </si>
  <si>
    <t>5075 Osco</t>
  </si>
  <si>
    <t>5076 Personico</t>
  </si>
  <si>
    <t>5077 Pollegio</t>
  </si>
  <si>
    <t>5078 Prato (Leventina)</t>
  </si>
  <si>
    <t>5079 Quinto</t>
  </si>
  <si>
    <t>5081 Sobrio</t>
  </si>
  <si>
    <t>Distretti</t>
  </si>
  <si>
    <t>Mendrisio</t>
  </si>
  <si>
    <t>Lugano</t>
  </si>
  <si>
    <t>Locarno</t>
  </si>
  <si>
    <t>Vallemaggia</t>
  </si>
  <si>
    <t>Bellinzona</t>
  </si>
  <si>
    <t>Riviera</t>
  </si>
  <si>
    <t>Blenio</t>
  </si>
  <si>
    <t>Leventina</t>
  </si>
  <si>
    <t>Chiasso-Mendrisio</t>
  </si>
  <si>
    <t>Avvertenza: stato dei comuni politici: 157 (dal 21.11.2010). Segno () comuni che non soddisfano i criteri di qualità dell'UST (almeno il 95% delle economie domestiche deve essere plausibile o almeno il 95% delle persone che vivono in un'economia domestica plausibile, rispettivamente la differenza dei valori assoluti tra tutte le economie domestiche e quelle plausibili deve essere minore di 6, come pure la differenza tra le persone di tutte le economie domestiche e quelle plausibili deve essere minore di 11).</t>
  </si>
  <si>
    <r>
      <t>1</t>
    </r>
    <r>
      <rPr>
        <sz val="8"/>
        <rFont val="Arial"/>
        <family val="2"/>
      </rPr>
      <t>Unicamente le economie domestiche plausibili.</t>
    </r>
  </si>
  <si>
    <r>
      <t>2</t>
    </r>
    <r>
      <rPr>
        <sz val="8"/>
        <rFont val="Arial"/>
        <family val="2"/>
      </rPr>
      <t>La dimensione dell'economia domestica è stata corretta con un procedimento statistico.</t>
    </r>
  </si>
  <si>
    <t>Fonte: Statistica della popolazione e delle economie domestiche (STATPOP), Ufficio federale di statistica, Neuchatel</t>
  </si>
  <si>
    <t>Ustat, ultima modifica: 31.07.2013</t>
  </si>
  <si>
    <t>T_010401_030</t>
  </si>
  <si>
    <t>Ustat, ultima modifica: 20.08.2013</t>
  </si>
  <si>
    <t>5050 Serravalle</t>
  </si>
  <si>
    <r>
      <t>Popolazione residente permanente nelle economie domestiche</t>
    </r>
    <r>
      <rPr>
        <b/>
        <vertAlign val="superscript"/>
        <sz val="10"/>
        <color indexed="8"/>
        <rFont val="Arial"/>
        <family val="2"/>
      </rPr>
      <t xml:space="preserve">1 </t>
    </r>
    <r>
      <rPr>
        <b/>
        <sz val="10"/>
        <color indexed="8"/>
        <rFont val="Arial"/>
        <family val="2"/>
      </rPr>
      <t>al 31 dicembre, secondo la dimensione dell'economia domestica, nel 2011</t>
    </r>
  </si>
  <si>
    <r>
      <t>Popolazione residente permanente nelle economie domestiche</t>
    </r>
    <r>
      <rPr>
        <b/>
        <vertAlign val="superscript"/>
        <sz val="10"/>
        <color indexed="8"/>
        <rFont val="Arial"/>
        <family val="2"/>
      </rPr>
      <t xml:space="preserve">1 </t>
    </r>
    <r>
      <rPr>
        <b/>
        <sz val="10"/>
        <color indexed="8"/>
        <rFont val="Arial"/>
        <family val="2"/>
      </rPr>
      <t>al 31 dicembre, secondo la dimensione dell'economia domestica, nel 2010</t>
    </r>
  </si>
  <si>
    <t>Popolazione residente permanente nelle economie domestiche al 31 dicembre, secondo la dimensione dell'economia domestica, nel 2012</t>
  </si>
  <si>
    <t>Ustat, ultima modifica: 12.12.2013</t>
  </si>
  <si>
    <t>Avvertenza: stato dei comuni politici: 147 (dal 01.04.2012).</t>
  </si>
  <si>
    <t>Persone che vivono in</t>
  </si>
  <si>
    <r>
      <t>ED non plausibile (in %)</t>
    </r>
    <r>
      <rPr>
        <b/>
        <vertAlign val="superscript"/>
        <sz val="9"/>
        <rFont val="Arial"/>
        <family val="2"/>
      </rPr>
      <t>1</t>
    </r>
  </si>
  <si>
    <r>
      <t>1</t>
    </r>
    <r>
      <rPr>
        <sz val="8"/>
        <rFont val="Arial"/>
        <family val="2"/>
      </rPr>
      <t>La qualità del dato sulle economie domestiche è definita sulla base di cinque criteri di qualità: 1 - la persona più anziana nell’ED è maggiore di 15 anni; 2 - le ED sono formate da al massimo 12 persone; 3 - nell’edificio vi è lo stesso numero di ED e di abitazioni; 4 - in edifici di più abitazioni vi sono più ED; 5 -  il rapporto tra il numero di persone ed il numero di locali dell’abitazioni verosimil. Se almeno uno di questi criteri non è soddisfatto, il dato non è considerato plausibile dall’UST.</t>
    </r>
  </si>
  <si>
    <t>Popolazione residente permanente nelle economie domestiche al 31 dicembre, secondo la dimensione dell'economia domestica, nel 2013</t>
  </si>
  <si>
    <t>5396 Terre di Pedemonte</t>
  </si>
  <si>
    <t>Avvertenza: stato dei comuni politici: 135 (dal 14.04.2013).</t>
  </si>
  <si>
    <t>Ustat, ultima modifica: 11.12.2014</t>
  </si>
  <si>
    <t>&lt;0,5</t>
  </si>
  <si>
    <t>Popolazione residente permanente nelle economie domestiche al 31 dicembre, secondo la dimensione dell'economia domestica, nel 2014</t>
  </si>
  <si>
    <t>Ustat, ultima modifica: 09.12.2015</t>
  </si>
  <si>
    <t>Popolazione residente permanente nelle economie domestiche al 31 dicembre, secondo la dimensione dell'economia domestica, nel 2015</t>
  </si>
  <si>
    <t>Ustat, ultima modifica: 24.11.2016</t>
  </si>
  <si>
    <t>Agglomerato di Bellinzona</t>
  </si>
  <si>
    <t>Agglomerato di Chiasso-Mendrisio</t>
  </si>
  <si>
    <t>Agglomerato di Locarno</t>
  </si>
  <si>
    <t>Agglomerato di Lugano</t>
  </si>
  <si>
    <t>Comuni pluriorientati</t>
  </si>
  <si>
    <r>
      <t>Spazi a carattere urbano</t>
    </r>
    <r>
      <rPr>
        <b/>
        <vertAlign val="superscript"/>
        <sz val="8"/>
        <rFont val="Arial"/>
        <family val="2"/>
      </rPr>
      <t>2</t>
    </r>
  </si>
  <si>
    <r>
      <t>Comuni senza carattere urbano</t>
    </r>
    <r>
      <rPr>
        <b/>
        <vertAlign val="superscript"/>
        <sz val="8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</si>
  <si>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Secondo la definizione di Spazi a carattere urbano del 2012.</t>
    </r>
  </si>
  <si>
    <r>
      <t>Agglomerati</t>
    </r>
    <r>
      <rPr>
        <b/>
        <vertAlign val="superscript"/>
        <sz val="8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</si>
  <si>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Secondo la definizione di Agglomerati 2000.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</si>
  <si>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Secondo la definizione di Agglomerati 2000.</t>
    </r>
  </si>
  <si>
    <r>
      <t>Agglomerati</t>
    </r>
    <r>
      <rPr>
        <b/>
        <vertAlign val="superscript"/>
        <sz val="8"/>
        <rFont val="Arial"/>
        <family val="2"/>
      </rPr>
      <t>3</t>
    </r>
  </si>
  <si>
    <r>
      <t>Spazi a carattere urbano</t>
    </r>
    <r>
      <rPr>
        <b/>
        <vertAlign val="superscript"/>
        <sz val="8"/>
        <rFont val="Arial"/>
        <family val="2"/>
      </rPr>
      <t>1</t>
    </r>
  </si>
  <si>
    <r>
      <t>Comuni senza carattere urbano</t>
    </r>
    <r>
      <rPr>
        <b/>
        <vertAlign val="superscript"/>
        <sz val="8"/>
        <rFont val="Arial"/>
        <family val="2"/>
      </rPr>
      <t>1</t>
    </r>
  </si>
  <si>
    <t>Avvertenza: stato dei comuni politici: 130 (dal 10.04.2016).</t>
  </si>
  <si>
    <t>Popolazione residente permanente nelle economie domestiche al 31 dicembre, secondo la dimensione dell'economia domestica, nel 2016</t>
  </si>
  <si>
    <t>Ustat, ultima modifica: 03.10.2017</t>
  </si>
  <si>
    <t>&lt; 0.5</t>
  </si>
  <si>
    <t>5287 Riviera</t>
  </si>
  <si>
    <t>Avvertenza: stato dei comuni politici: 115 (dal 02.04.2017).</t>
  </si>
  <si>
    <t>Popolazione residente permanente nelle economie domestiche al 31 dicembre, secondo la dimensione dell'economia domestica, nel 2017</t>
  </si>
  <si>
    <t>Ustat, ultima modifica: 04.10.2018</t>
  </si>
  <si>
    <t>Popolazione residente permanente nelle economie domestiche al 31 dicembre, secondo la dimensione dell'economia domestica, nel 2018</t>
  </si>
  <si>
    <t>Ustat, ultima modifica: 10.10.2019</t>
  </si>
  <si>
    <t>Popolazione residente permanente nelle economie domestiche al 31 dicembre, secondo la dimensione dell'economia domestica, nel 2019</t>
  </si>
  <si>
    <t>Ustat, ultima modifica: 08.10.2020</t>
  </si>
  <si>
    <r>
      <t>5138 Cugnasco-Gerra</t>
    </r>
    <r>
      <rPr>
        <vertAlign val="superscript"/>
        <sz val="8"/>
        <rFont val="Arial"/>
        <family val="2"/>
      </rPr>
      <t>2</t>
    </r>
  </si>
  <si>
    <r>
      <t>5112 Lavertezzo</t>
    </r>
    <r>
      <rPr>
        <vertAlign val="superscript"/>
        <sz val="8"/>
        <rFont val="Arial"/>
        <family val="2"/>
      </rPr>
      <t>3</t>
    </r>
  </si>
  <si>
    <t>5399 Verzasca</t>
  </si>
  <si>
    <r>
      <t>Spazi a carattere urbano</t>
    </r>
    <r>
      <rPr>
        <b/>
        <vertAlign val="superscript"/>
        <sz val="8"/>
        <rFont val="Arial"/>
        <family val="2"/>
      </rPr>
      <t>4</t>
    </r>
  </si>
  <si>
    <r>
      <t>Comuni senza carattere urbano</t>
    </r>
    <r>
      <rPr>
        <b/>
        <vertAlign val="superscript"/>
        <sz val="8"/>
        <rFont val="Arial"/>
        <family val="2"/>
      </rPr>
      <t>4</t>
    </r>
  </si>
  <si>
    <t>Avvertenza: stato dei comuni politici: 111 (dal 18.10.2020).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</si>
  <si>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Escluso il territorio "Gerra Valle", a seguito dell'aggregazione di Verzasca.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</si>
  <si>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Escluso il territorio "Lavertezzo Valle", a seguito dell'aggregazione di Verzasca.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</si>
  <si>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>Secondo la definizione di Spazi a carattere urbano del 2012.</t>
    </r>
  </si>
  <si>
    <t>Ustat, ultima modifica: 07.10.2021</t>
  </si>
  <si>
    <t xml:space="preserve">Popolazione residente permanente nelle economie domestiche al 31 dicembre, secondo la dimensione dell'economia domestica, nel 2020 </t>
  </si>
  <si>
    <t>5239 Tresa</t>
  </si>
  <si>
    <t>Avvertenza: stato dei comuni politici: 108 (dal 18.04.2021).</t>
  </si>
  <si>
    <t>Ustat, ultima modifica: 06.10.2022</t>
  </si>
  <si>
    <t>Popolazione residente permanente nelle economie domestiche al 31 dicembre, secondo la dimensione dell'economia domestica, nel 2021</t>
  </si>
  <si>
    <t>5240 Val Mara</t>
  </si>
  <si>
    <t>Avvertenza: stato dei comuni politici: 106 (dal 10.04.2022).</t>
  </si>
  <si>
    <t>Ustat, ultima modifica: 05.10.2023</t>
  </si>
  <si>
    <t>Popolazione residente permanente nelle economie domestiche al 31 dicembre, secondo la dimensione dell'economia domestica, nel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</si>
</sst>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);\(#,##0\)"/>
  </numFmts>
  <fonts count="23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"/>
      <name val="Arial"/>
      <family val="2"/>
    </font>
    <font>
      <sz val="7"/>
      <name val="Arial"/>
      <family val="2"/>
    </font>
    <font>
      <sz val="6"/>
      <name val="Arial"/>
      <family val="2"/>
    </font>
    <font>
      <vertAlign val="superscript"/>
      <sz val="8"/>
      <name val="Arial"/>
      <family val="2"/>
    </font>
    <font>
      <sz val="1"/>
      <name val="Arial"/>
      <family val="2"/>
    </font>
    <font>
      <sz val="7"/>
      <name val="Arial"/>
      <family val="2"/>
    </font>
    <font>
      <sz val="8"/>
      <name val="Arial"/>
      <family val="2"/>
    </font>
    <font>
      <sz val="8.5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1" fillId="0" borderId="0"/>
    <xf numFmtId="0" fontId="21" fillId="0" borderId="0"/>
  </cellStyleXfs>
  <cellXfs count="162">
    <xf numFmtId="0" fontId="0" fillId="0" borderId="0" xfId="0"/>
    <xf numFmtId="0" fontId="2" fillId="0" borderId="0" xfId="0" applyFont="1" applyFill="1"/>
    <xf numFmtId="49" fontId="2" fillId="0" borderId="0" xfId="0" applyNumberFormat="1" applyFont="1" applyFill="1"/>
    <xf numFmtId="0" fontId="0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1" fillId="0" borderId="0" xfId="0" applyFont="1" applyFill="1"/>
    <xf numFmtId="0" fontId="1" fillId="0" borderId="1" xfId="0" applyFont="1" applyBorder="1"/>
    <xf numFmtId="0" fontId="1" fillId="0" borderId="2" xfId="0" applyFont="1" applyBorder="1" applyAlignment="1"/>
    <xf numFmtId="0" fontId="6" fillId="0" borderId="0" xfId="0" applyFont="1" applyFill="1"/>
    <xf numFmtId="49" fontId="6" fillId="0" borderId="0" xfId="0" applyNumberFormat="1" applyFont="1" applyFill="1"/>
    <xf numFmtId="0" fontId="2" fillId="0" borderId="0" xfId="0" applyFont="1"/>
    <xf numFmtId="0" fontId="1" fillId="0" borderId="3" xfId="0" applyFont="1" applyBorder="1" applyAlignment="1"/>
    <xf numFmtId="0" fontId="2" fillId="0" borderId="0" xfId="0" applyFont="1" applyAlignment="1"/>
    <xf numFmtId="0" fontId="1" fillId="0" borderId="0" xfId="0" applyFont="1" applyAlignment="1"/>
    <xf numFmtId="0" fontId="6" fillId="0" borderId="4" xfId="0" applyFont="1" applyBorder="1"/>
    <xf numFmtId="0" fontId="6" fillId="0" borderId="4" xfId="0" applyFont="1" applyBorder="1" applyAlignment="1">
      <alignment horizontal="right"/>
    </xf>
    <xf numFmtId="0" fontId="7" fillId="0" borderId="0" xfId="0" applyFont="1" applyFill="1" applyAlignment="1">
      <alignment horizontal="right"/>
    </xf>
    <xf numFmtId="3" fontId="8" fillId="0" borderId="5" xfId="0" applyNumberFormat="1" applyFont="1" applyFill="1" applyBorder="1" applyAlignment="1">
      <alignment horizontal="right"/>
    </xf>
    <xf numFmtId="164" fontId="8" fillId="0" borderId="4" xfId="0" applyNumberFormat="1" applyFont="1" applyFill="1" applyBorder="1" applyAlignment="1"/>
    <xf numFmtId="3" fontId="8" fillId="0" borderId="4" xfId="0" applyNumberFormat="1" applyFont="1" applyFill="1" applyBorder="1" applyAlignment="1">
      <alignment horizontal="right"/>
    </xf>
    <xf numFmtId="0" fontId="8" fillId="0" borderId="0" xfId="0" applyFont="1" applyFill="1"/>
    <xf numFmtId="0" fontId="7" fillId="0" borderId="0" xfId="0" applyFont="1" applyFill="1"/>
    <xf numFmtId="3" fontId="7" fillId="0" borderId="5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/>
    <xf numFmtId="3" fontId="7" fillId="0" borderId="5" xfId="0" applyNumberFormat="1" applyFont="1" applyFill="1" applyBorder="1" applyAlignment="1"/>
    <xf numFmtId="3" fontId="7" fillId="0" borderId="4" xfId="0" applyNumberFormat="1" applyFont="1" applyFill="1" applyBorder="1" applyAlignment="1"/>
    <xf numFmtId="3" fontId="8" fillId="0" borderId="4" xfId="0" applyNumberFormat="1" applyFont="1" applyFill="1" applyBorder="1" applyAlignment="1"/>
    <xf numFmtId="3" fontId="7" fillId="0" borderId="1" xfId="0" applyNumberFormat="1" applyFont="1" applyFill="1" applyBorder="1" applyAlignment="1">
      <alignment horizontal="right"/>
    </xf>
    <xf numFmtId="3" fontId="8" fillId="0" borderId="1" xfId="0" applyNumberFormat="1" applyFont="1" applyFill="1" applyBorder="1" applyAlignment="1"/>
    <xf numFmtId="3" fontId="7" fillId="0" borderId="0" xfId="0" applyNumberFormat="1" applyFont="1" applyFill="1" applyBorder="1" applyAlignment="1"/>
    <xf numFmtId="3" fontId="7" fillId="0" borderId="4" xfId="0" applyNumberFormat="1" applyFont="1" applyFill="1" applyBorder="1" applyAlignment="1">
      <alignment horizontal="right"/>
    </xf>
    <xf numFmtId="3" fontId="7" fillId="0" borderId="4" xfId="0" applyNumberFormat="1" applyFont="1" applyFill="1" applyBorder="1" applyAlignment="1">
      <alignment horizontal="left"/>
    </xf>
    <xf numFmtId="0" fontId="9" fillId="0" borderId="0" xfId="0" applyFont="1" applyFill="1"/>
    <xf numFmtId="3" fontId="9" fillId="0" borderId="5" xfId="0" applyNumberFormat="1" applyFont="1" applyFill="1" applyBorder="1" applyAlignment="1">
      <alignment horizontal="right"/>
    </xf>
    <xf numFmtId="0" fontId="10" fillId="0" borderId="0" xfId="0" applyFont="1" applyFill="1"/>
    <xf numFmtId="0" fontId="11" fillId="0" borderId="0" xfId="0" applyFont="1" applyFill="1"/>
    <xf numFmtId="0" fontId="12" fillId="0" borderId="0" xfId="0" applyFont="1" applyFill="1"/>
    <xf numFmtId="0" fontId="14" fillId="0" borderId="0" xfId="0" applyFont="1" applyFill="1"/>
    <xf numFmtId="0" fontId="15" fillId="0" borderId="0" xfId="0" applyFont="1" applyFill="1"/>
    <xf numFmtId="0" fontId="17" fillId="0" borderId="0" xfId="0" applyFont="1" applyFill="1"/>
    <xf numFmtId="3" fontId="8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12" fillId="0" borderId="0" xfId="0" applyFont="1"/>
    <xf numFmtId="3" fontId="8" fillId="0" borderId="1" xfId="0" applyNumberFormat="1" applyFont="1" applyFill="1" applyBorder="1" applyAlignment="1">
      <alignment horizontal="right"/>
    </xf>
    <xf numFmtId="0" fontId="2" fillId="0" borderId="4" xfId="0" applyFont="1" applyBorder="1"/>
    <xf numFmtId="0" fontId="2" fillId="0" borderId="4" xfId="0" applyFont="1" applyBorder="1" applyAlignment="1">
      <alignment horizontal="right"/>
    </xf>
    <xf numFmtId="3" fontId="7" fillId="0" borderId="0" xfId="0" applyNumberFormat="1" applyFont="1" applyFill="1" applyBorder="1" applyAlignment="1">
      <alignment horizontal="left"/>
    </xf>
    <xf numFmtId="3" fontId="7" fillId="0" borderId="5" xfId="0" applyNumberFormat="1" applyFont="1" applyFill="1" applyBorder="1"/>
    <xf numFmtId="3" fontId="7" fillId="0" borderId="4" xfId="0" applyNumberFormat="1" applyFont="1" applyFill="1" applyBorder="1"/>
    <xf numFmtId="3" fontId="8" fillId="0" borderId="0" xfId="0" applyNumberFormat="1" applyFont="1" applyFill="1" applyBorder="1" applyAlignment="1">
      <alignment horizontal="left"/>
    </xf>
    <xf numFmtId="0" fontId="7" fillId="0" borderId="0" xfId="0" applyFont="1" applyFill="1" applyBorder="1"/>
    <xf numFmtId="3" fontId="7" fillId="0" borderId="1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/>
    <xf numFmtId="0" fontId="11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17" fillId="0" borderId="0" xfId="0" applyFont="1" applyFill="1" applyBorder="1"/>
    <xf numFmtId="0" fontId="2" fillId="0" borderId="0" xfId="0" applyFont="1" applyFill="1" applyBorder="1"/>
    <xf numFmtId="49" fontId="2" fillId="0" borderId="0" xfId="0" applyNumberFormat="1" applyFont="1" applyFill="1" applyBorder="1"/>
    <xf numFmtId="0" fontId="7" fillId="0" borderId="5" xfId="0" applyNumberFormat="1" applyFont="1" applyFill="1" applyBorder="1" applyAlignment="1">
      <alignment horizontal="right"/>
    </xf>
    <xf numFmtId="0" fontId="7" fillId="0" borderId="1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left"/>
    </xf>
    <xf numFmtId="3" fontId="7" fillId="0" borderId="4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3" fontId="8" fillId="0" borderId="5" xfId="0" applyNumberFormat="1" applyFont="1" applyBorder="1" applyAlignment="1">
      <alignment horizontal="right"/>
    </xf>
    <xf numFmtId="3" fontId="7" fillId="0" borderId="5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8" fillId="0" borderId="0" xfId="1" applyNumberFormat="1" applyFont="1" applyFill="1" applyBorder="1" applyAlignment="1">
      <alignment horizontal="right"/>
    </xf>
    <xf numFmtId="0" fontId="7" fillId="0" borderId="0" xfId="1" applyFont="1" applyFill="1" applyBorder="1" applyAlignment="1">
      <alignment horizontal="right"/>
    </xf>
    <xf numFmtId="164" fontId="8" fillId="0" borderId="4" xfId="1" applyNumberFormat="1" applyFont="1" applyFill="1" applyBorder="1" applyAlignment="1"/>
    <xf numFmtId="3" fontId="8" fillId="0" borderId="4" xfId="1" applyNumberFormat="1" applyFont="1" applyFill="1" applyBorder="1" applyAlignment="1">
      <alignment horizontal="right"/>
    </xf>
    <xf numFmtId="3" fontId="8" fillId="0" borderId="5" xfId="1" applyNumberFormat="1" applyFont="1" applyFill="1" applyBorder="1" applyAlignment="1">
      <alignment horizontal="right"/>
    </xf>
    <xf numFmtId="0" fontId="8" fillId="0" borderId="0" xfId="1" applyFont="1" applyFill="1" applyBorder="1"/>
    <xf numFmtId="3" fontId="7" fillId="0" borderId="5" xfId="1" applyNumberFormat="1" applyFont="1" applyFill="1" applyBorder="1" applyAlignment="1">
      <alignment horizontal="right"/>
    </xf>
    <xf numFmtId="0" fontId="7" fillId="0" borderId="0" xfId="1" applyFont="1" applyFill="1" applyBorder="1"/>
    <xf numFmtId="3" fontId="8" fillId="0" borderId="0" xfId="1" applyNumberFormat="1" applyFont="1" applyFill="1" applyBorder="1" applyAlignment="1"/>
    <xf numFmtId="3" fontId="7" fillId="0" borderId="5" xfId="1" applyNumberFormat="1" applyFont="1" applyFill="1" applyBorder="1" applyAlignment="1"/>
    <xf numFmtId="3" fontId="7" fillId="0" borderId="4" xfId="1" applyNumberFormat="1" applyFont="1" applyFill="1" applyBorder="1" applyAlignment="1"/>
    <xf numFmtId="3" fontId="8" fillId="0" borderId="4" xfId="1" applyNumberFormat="1" applyFont="1" applyFill="1" applyBorder="1" applyAlignment="1"/>
    <xf numFmtId="3" fontId="7" fillId="0" borderId="1" xfId="1" applyNumberFormat="1" applyFont="1" applyFill="1" applyBorder="1" applyAlignment="1">
      <alignment horizontal="right"/>
    </xf>
    <xf numFmtId="3" fontId="8" fillId="0" borderId="1" xfId="1" applyNumberFormat="1" applyFont="1" applyFill="1" applyBorder="1" applyAlignment="1"/>
    <xf numFmtId="3" fontId="7" fillId="0" borderId="0" xfId="1" applyNumberFormat="1" applyFont="1" applyFill="1" applyBorder="1" applyAlignment="1"/>
    <xf numFmtId="3" fontId="7" fillId="0" borderId="4" xfId="1" applyNumberFormat="1" applyFont="1" applyFill="1" applyBorder="1" applyAlignment="1">
      <alignment horizontal="left"/>
    </xf>
    <xf numFmtId="3" fontId="7" fillId="0" borderId="4" xfId="1" applyNumberFormat="1" applyFont="1" applyFill="1" applyBorder="1" applyAlignment="1">
      <alignment horizontal="right"/>
    </xf>
    <xf numFmtId="3" fontId="7" fillId="0" borderId="0" xfId="1" applyNumberFormat="1" applyFont="1" applyFill="1" applyBorder="1" applyAlignment="1">
      <alignment horizontal="left"/>
    </xf>
    <xf numFmtId="3" fontId="7" fillId="0" borderId="0" xfId="1" applyNumberFormat="1" applyFont="1" applyFill="1" applyBorder="1" applyAlignment="1">
      <alignment horizontal="right"/>
    </xf>
    <xf numFmtId="3" fontId="7" fillId="0" borderId="1" xfId="1" applyNumberFormat="1" applyFont="1" applyFill="1" applyBorder="1" applyAlignment="1">
      <alignment horizontal="left"/>
    </xf>
    <xf numFmtId="3" fontId="8" fillId="0" borderId="0" xfId="1" applyNumberFormat="1" applyFont="1" applyFill="1" applyBorder="1" applyAlignment="1">
      <alignment horizontal="left"/>
    </xf>
    <xf numFmtId="3" fontId="8" fillId="0" borderId="1" xfId="1" applyNumberFormat="1" applyFont="1" applyFill="1" applyBorder="1" applyAlignment="1">
      <alignment horizontal="right"/>
    </xf>
    <xf numFmtId="0" fontId="11" fillId="0" borderId="0" xfId="1" applyFont="1" applyFill="1" applyBorder="1"/>
    <xf numFmtId="0" fontId="17" fillId="0" borderId="0" xfId="1" applyFont="1" applyFill="1" applyBorder="1"/>
    <xf numFmtId="0" fontId="11" fillId="0" borderId="0" xfId="1" applyFont="1" applyFill="1"/>
    <xf numFmtId="0" fontId="17" fillId="0" borderId="0" xfId="2" applyFont="1" applyFill="1" applyBorder="1"/>
    <xf numFmtId="0" fontId="2" fillId="0" borderId="0" xfId="1" applyFont="1" applyFill="1" applyBorder="1"/>
    <xf numFmtId="49" fontId="2" fillId="0" borderId="0" xfId="1" applyNumberFormat="1" applyFont="1" applyFill="1" applyBorder="1"/>
    <xf numFmtId="3" fontId="7" fillId="0" borderId="0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left"/>
    </xf>
    <xf numFmtId="3" fontId="7" fillId="0" borderId="4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left"/>
    </xf>
    <xf numFmtId="3" fontId="7" fillId="0" borderId="4" xfId="0" applyNumberFormat="1" applyFont="1" applyFill="1" applyBorder="1" applyAlignment="1">
      <alignment horizontal="left"/>
    </xf>
    <xf numFmtId="0" fontId="1" fillId="0" borderId="1" xfId="0" applyFont="1" applyFill="1" applyBorder="1"/>
    <xf numFmtId="0" fontId="2" fillId="0" borderId="0" xfId="0" applyFont="1" applyFill="1" applyAlignment="1"/>
    <xf numFmtId="0" fontId="2" fillId="0" borderId="4" xfId="0" applyFont="1" applyFill="1" applyBorder="1"/>
    <xf numFmtId="0" fontId="2" fillId="0" borderId="4" xfId="0" applyFont="1" applyFill="1" applyBorder="1" applyAlignment="1">
      <alignment horizontal="right"/>
    </xf>
    <xf numFmtId="49" fontId="17" fillId="0" borderId="0" xfId="0" applyNumberFormat="1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164" fontId="8" fillId="0" borderId="0" xfId="0" applyNumberFormat="1" applyFont="1" applyFill="1" applyBorder="1" applyAlignment="1">
      <alignment horizontal="left"/>
    </xf>
    <xf numFmtId="3" fontId="8" fillId="0" borderId="5" xfId="0" applyNumberFormat="1" applyFont="1" applyFill="1" applyBorder="1" applyAlignment="1">
      <alignment horizontal="left"/>
    </xf>
    <xf numFmtId="3" fontId="7" fillId="0" borderId="5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4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3" fontId="8" fillId="0" borderId="4" xfId="0" applyNumberFormat="1" applyFont="1" applyFill="1" applyBorder="1" applyAlignment="1">
      <alignment horizontal="left"/>
    </xf>
    <xf numFmtId="3" fontId="7" fillId="0" borderId="4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13" fillId="0" borderId="0" xfId="0" applyFont="1" applyAlignment="1">
      <alignment horizontal="left" vertical="top" wrapText="1"/>
    </xf>
    <xf numFmtId="0" fontId="7" fillId="0" borderId="0" xfId="2" applyFont="1" applyFill="1" applyAlignment="1">
      <alignment horizontal="left"/>
    </xf>
    <xf numFmtId="0" fontId="0" fillId="0" borderId="0" xfId="0" applyAlignment="1">
      <alignment horizontal="left"/>
    </xf>
    <xf numFmtId="0" fontId="2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1" fillId="0" borderId="0" xfId="0" applyFont="1" applyFill="1" applyBorder="1" applyAlignment="1">
      <alignment horizontal="left"/>
    </xf>
    <xf numFmtId="164" fontId="8" fillId="0" borderId="0" xfId="1" applyNumberFormat="1" applyFont="1" applyFill="1" applyBorder="1" applyAlignment="1">
      <alignment horizontal="left"/>
    </xf>
    <xf numFmtId="3" fontId="8" fillId="0" borderId="5" xfId="1" applyNumberFormat="1" applyFont="1" applyFill="1" applyBorder="1" applyAlignment="1">
      <alignment horizontal="left"/>
    </xf>
    <xf numFmtId="3" fontId="7" fillId="0" borderId="5" xfId="1" applyNumberFormat="1" applyFont="1" applyFill="1" applyBorder="1" applyAlignment="1">
      <alignment horizontal="left"/>
    </xf>
    <xf numFmtId="3" fontId="7" fillId="0" borderId="0" xfId="1" applyNumberFormat="1" applyFont="1" applyFill="1" applyBorder="1" applyAlignment="1">
      <alignment horizontal="left"/>
    </xf>
    <xf numFmtId="3" fontId="8" fillId="0" borderId="4" xfId="1" applyNumberFormat="1" applyFont="1" applyFill="1" applyBorder="1" applyAlignment="1">
      <alignment horizontal="left"/>
    </xf>
    <xf numFmtId="3" fontId="7" fillId="0" borderId="4" xfId="1" applyNumberFormat="1" applyFont="1" applyFill="1" applyBorder="1" applyAlignment="1">
      <alignment horizontal="left"/>
    </xf>
    <xf numFmtId="3" fontId="7" fillId="0" borderId="1" xfId="1" applyNumberFormat="1" applyFont="1" applyFill="1" applyBorder="1" applyAlignment="1">
      <alignment horizontal="left"/>
    </xf>
    <xf numFmtId="0" fontId="7" fillId="0" borderId="0" xfId="1" applyFont="1" applyFill="1" applyAlignment="1">
      <alignment horizontal="left"/>
    </xf>
    <xf numFmtId="0" fontId="7" fillId="0" borderId="0" xfId="1" applyFont="1" applyFill="1" applyBorder="1" applyAlignment="1">
      <alignment horizontal="left"/>
    </xf>
    <xf numFmtId="0" fontId="7" fillId="0" borderId="0" xfId="1" applyFont="1" applyBorder="1" applyAlignment="1">
      <alignment horizontal="left"/>
    </xf>
    <xf numFmtId="0" fontId="21" fillId="0" borderId="0" xfId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3" fontId="9" fillId="0" borderId="5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horizontal="left" vertical="top" wrapText="1"/>
    </xf>
    <xf numFmtId="0" fontId="16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164" fontId="8" fillId="0" borderId="1" xfId="0" applyNumberFormat="1" applyFont="1" applyFill="1" applyBorder="1" applyAlignment="1">
      <alignment horizontal="left"/>
    </xf>
  </cellXfs>
  <cellStyles count="3">
    <cellStyle name="Normale" xfId="0" builtinId="0"/>
    <cellStyle name="Normale 2" xfId="1"/>
    <cellStyle name="Normale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5"/>
  <sheetViews>
    <sheetView tabSelected="1" zoomScaleNormal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11" sqref="C11"/>
    </sheetView>
  </sheetViews>
  <sheetFormatPr defaultColWidth="9.140625" defaultRowHeight="12" customHeight="1" x14ac:dyDescent="0.2"/>
  <cols>
    <col min="1" max="1" width="2.7109375" style="57" customWidth="1"/>
    <col min="2" max="2" width="28.140625" style="57" customWidth="1"/>
    <col min="3" max="3" width="13.140625" style="58" customWidth="1"/>
    <col min="4" max="9" width="13.140625" style="57" customWidth="1"/>
    <col min="10" max="10" width="20.28515625" style="57" bestFit="1" customWidth="1"/>
    <col min="11" max="16384" width="9.140625" style="57"/>
  </cols>
  <sheetData>
    <row r="1" spans="1:10" s="3" customFormat="1" ht="12.75" customHeight="1" x14ac:dyDescent="0.2">
      <c r="A1" s="113"/>
      <c r="B1" s="113"/>
      <c r="C1" s="113"/>
      <c r="D1" s="113"/>
      <c r="E1" s="113"/>
      <c r="F1" s="113"/>
      <c r="G1" s="113"/>
      <c r="H1" s="113"/>
      <c r="I1" s="113"/>
      <c r="J1" s="113"/>
    </row>
    <row r="2" spans="1:10" s="3" customFormat="1" ht="14.25" customHeight="1" x14ac:dyDescent="0.2">
      <c r="A2" s="114" t="s">
        <v>305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s="4" customFormat="1" ht="12.75" customHeight="1" x14ac:dyDescent="0.25">
      <c r="A3" s="115"/>
      <c r="B3" s="115"/>
      <c r="C3" s="115"/>
      <c r="D3" s="115"/>
      <c r="E3" s="115"/>
      <c r="F3" s="115"/>
      <c r="G3" s="115"/>
      <c r="H3" s="115"/>
      <c r="I3" s="115"/>
      <c r="J3" s="115"/>
    </row>
    <row r="4" spans="1:10" s="4" customFormat="1" ht="12.75" customHeight="1" x14ac:dyDescent="0.25">
      <c r="A4" s="116"/>
      <c r="B4" s="116"/>
      <c r="C4" s="116"/>
      <c r="D4" s="116"/>
      <c r="E4" s="116"/>
      <c r="F4" s="116"/>
      <c r="G4" s="116"/>
      <c r="H4" s="116"/>
      <c r="I4" s="116"/>
      <c r="J4" s="116"/>
    </row>
    <row r="5" spans="1:10" s="5" customFormat="1" ht="13.5" customHeight="1" x14ac:dyDescent="0.2">
      <c r="B5" s="103"/>
      <c r="C5" s="117" t="s">
        <v>0</v>
      </c>
      <c r="D5" s="118"/>
      <c r="E5" s="118"/>
      <c r="F5" s="118"/>
      <c r="G5" s="118"/>
      <c r="H5" s="118"/>
      <c r="I5" s="119"/>
      <c r="J5" s="7" t="s">
        <v>249</v>
      </c>
    </row>
    <row r="6" spans="1:10" s="1" customFormat="1" ht="12" customHeight="1" x14ac:dyDescent="0.2">
      <c r="C6" s="120"/>
      <c r="D6" s="121"/>
      <c r="E6" s="121"/>
      <c r="F6" s="121"/>
      <c r="G6" s="121"/>
      <c r="H6" s="121"/>
      <c r="I6" s="122"/>
      <c r="J6" s="11" t="s">
        <v>250</v>
      </c>
    </row>
    <row r="7" spans="1:10" s="1" customFormat="1" ht="12.75" customHeight="1" x14ac:dyDescent="0.2">
      <c r="B7" s="104"/>
      <c r="C7" s="108"/>
      <c r="D7" s="108"/>
      <c r="E7" s="108"/>
      <c r="F7" s="108"/>
      <c r="G7" s="108"/>
      <c r="H7" s="108"/>
      <c r="I7" s="108"/>
      <c r="J7" s="13"/>
    </row>
    <row r="8" spans="1:10" s="1" customFormat="1" ht="12" customHeight="1" x14ac:dyDescent="0.2">
      <c r="A8" s="109"/>
      <c r="B8" s="109"/>
      <c r="C8" s="109"/>
      <c r="D8" s="109"/>
      <c r="E8" s="109"/>
      <c r="F8" s="109"/>
      <c r="G8" s="109"/>
      <c r="H8" s="109"/>
      <c r="I8" s="109"/>
      <c r="J8" s="2"/>
    </row>
    <row r="9" spans="1:10" s="1" customFormat="1" ht="12" customHeight="1" x14ac:dyDescent="0.2">
      <c r="A9" s="105"/>
      <c r="B9" s="106"/>
      <c r="C9" s="106" t="s">
        <v>7</v>
      </c>
      <c r="D9" s="106" t="s">
        <v>8</v>
      </c>
      <c r="E9" s="106" t="s">
        <v>9</v>
      </c>
      <c r="F9" s="106" t="s">
        <v>10</v>
      </c>
      <c r="G9" s="106" t="s">
        <v>11</v>
      </c>
      <c r="H9" s="106" t="s">
        <v>12</v>
      </c>
      <c r="I9" s="106" t="s">
        <v>13</v>
      </c>
      <c r="J9" s="105"/>
    </row>
    <row r="10" spans="1:10" s="52" customFormat="1" ht="12" customHeight="1" x14ac:dyDescent="0.2">
      <c r="A10" s="110" t="s">
        <v>14</v>
      </c>
      <c r="B10" s="110"/>
      <c r="C10" s="40">
        <v>348106</v>
      </c>
      <c r="D10" s="40">
        <v>69818</v>
      </c>
      <c r="E10" s="40">
        <v>100454</v>
      </c>
      <c r="F10" s="40">
        <v>69222</v>
      </c>
      <c r="G10" s="40">
        <v>74464</v>
      </c>
      <c r="H10" s="40">
        <v>25440</v>
      </c>
      <c r="I10" s="40">
        <v>8708</v>
      </c>
      <c r="J10" s="40" t="s">
        <v>256</v>
      </c>
    </row>
    <row r="11" spans="1:10" s="52" customFormat="1" ht="12" customHeight="1" x14ac:dyDescent="0.2">
      <c r="A11" s="18"/>
      <c r="B11" s="18"/>
      <c r="C11" s="19"/>
      <c r="D11" s="19"/>
      <c r="E11" s="19"/>
      <c r="F11" s="19"/>
      <c r="G11" s="19"/>
      <c r="H11" s="19"/>
      <c r="I11" s="19"/>
      <c r="J11" s="19"/>
    </row>
    <row r="12" spans="1:10" s="53" customFormat="1" ht="12" customHeight="1" x14ac:dyDescent="0.2">
      <c r="A12" s="111" t="s">
        <v>16</v>
      </c>
      <c r="B12" s="111"/>
      <c r="C12" s="17">
        <v>24175</v>
      </c>
      <c r="D12" s="17">
        <v>4489</v>
      </c>
      <c r="E12" s="17">
        <v>6908</v>
      </c>
      <c r="F12" s="17">
        <v>4794</v>
      </c>
      <c r="G12" s="17">
        <v>5264</v>
      </c>
      <c r="H12" s="17">
        <v>2015</v>
      </c>
      <c r="I12" s="17">
        <v>705</v>
      </c>
      <c r="J12" s="17" t="s">
        <v>15</v>
      </c>
    </row>
    <row r="13" spans="1:10" s="50" customFormat="1" ht="12" customHeight="1" x14ac:dyDescent="0.2">
      <c r="A13" s="112" t="s">
        <v>17</v>
      </c>
      <c r="B13" s="112"/>
      <c r="C13" s="22">
        <v>8475</v>
      </c>
      <c r="D13" s="22">
        <v>1809</v>
      </c>
      <c r="E13" s="22">
        <v>2586</v>
      </c>
      <c r="F13" s="22">
        <v>1626</v>
      </c>
      <c r="G13" s="22">
        <v>1564</v>
      </c>
      <c r="H13" s="22">
        <v>635</v>
      </c>
      <c r="I13" s="22">
        <v>255</v>
      </c>
      <c r="J13" s="22" t="s">
        <v>15</v>
      </c>
    </row>
    <row r="14" spans="1:10" s="50" customFormat="1" ht="12" customHeight="1" x14ac:dyDescent="0.2">
      <c r="A14" s="23"/>
      <c r="B14" s="24" t="s">
        <v>18</v>
      </c>
      <c r="C14" s="22">
        <v>2965</v>
      </c>
      <c r="D14" s="22">
        <v>695</v>
      </c>
      <c r="E14" s="22">
        <v>890</v>
      </c>
      <c r="F14" s="22">
        <v>531</v>
      </c>
      <c r="G14" s="22">
        <v>552</v>
      </c>
      <c r="H14" s="22">
        <v>235</v>
      </c>
      <c r="I14" s="22">
        <v>62</v>
      </c>
      <c r="J14" s="22" t="s">
        <v>15</v>
      </c>
    </row>
    <row r="15" spans="1:10" s="50" customFormat="1" ht="12" customHeight="1" x14ac:dyDescent="0.2">
      <c r="A15" s="23"/>
      <c r="B15" s="24" t="s">
        <v>19</v>
      </c>
      <c r="C15" s="22">
        <v>2718</v>
      </c>
      <c r="D15" s="22">
        <v>547</v>
      </c>
      <c r="E15" s="22">
        <v>896</v>
      </c>
      <c r="F15" s="22">
        <v>519</v>
      </c>
      <c r="G15" s="22">
        <v>508</v>
      </c>
      <c r="H15" s="22">
        <v>185</v>
      </c>
      <c r="I15" s="22">
        <v>63</v>
      </c>
      <c r="J15" s="22" t="s">
        <v>15</v>
      </c>
    </row>
    <row r="16" spans="1:10" s="50" customFormat="1" ht="12" customHeight="1" x14ac:dyDescent="0.2">
      <c r="A16" s="23"/>
      <c r="B16" s="25" t="s">
        <v>20</v>
      </c>
      <c r="C16" s="22">
        <v>2792</v>
      </c>
      <c r="D16" s="22">
        <v>567</v>
      </c>
      <c r="E16" s="22">
        <v>800</v>
      </c>
      <c r="F16" s="22">
        <v>576</v>
      </c>
      <c r="G16" s="22">
        <v>504</v>
      </c>
      <c r="H16" s="22">
        <v>215</v>
      </c>
      <c r="I16" s="22">
        <v>130</v>
      </c>
      <c r="J16" s="22" t="s">
        <v>15</v>
      </c>
    </row>
    <row r="17" spans="1:10" s="50" customFormat="1" ht="12" customHeight="1" x14ac:dyDescent="0.2">
      <c r="A17" s="112" t="s">
        <v>21</v>
      </c>
      <c r="B17" s="112"/>
      <c r="C17" s="22">
        <v>5525</v>
      </c>
      <c r="D17" s="22">
        <v>1053</v>
      </c>
      <c r="E17" s="22">
        <v>1574</v>
      </c>
      <c r="F17" s="22">
        <v>1155</v>
      </c>
      <c r="G17" s="22">
        <v>1140</v>
      </c>
      <c r="H17" s="22">
        <v>440</v>
      </c>
      <c r="I17" s="22">
        <v>163</v>
      </c>
      <c r="J17" s="22" t="s">
        <v>15</v>
      </c>
    </row>
    <row r="18" spans="1:10" s="50" customFormat="1" ht="12" customHeight="1" x14ac:dyDescent="0.2">
      <c r="A18" s="23"/>
      <c r="B18" s="24" t="s">
        <v>22</v>
      </c>
      <c r="C18" s="22">
        <v>1710</v>
      </c>
      <c r="D18" s="22">
        <v>348</v>
      </c>
      <c r="E18" s="22">
        <v>522</v>
      </c>
      <c r="F18" s="22">
        <v>360</v>
      </c>
      <c r="G18" s="22">
        <v>280</v>
      </c>
      <c r="H18" s="22">
        <v>145</v>
      </c>
      <c r="I18" s="22">
        <v>55</v>
      </c>
      <c r="J18" s="22" t="s">
        <v>15</v>
      </c>
    </row>
    <row r="19" spans="1:10" s="50" customFormat="1" ht="12" customHeight="1" x14ac:dyDescent="0.2">
      <c r="A19" s="23"/>
      <c r="B19" s="24" t="s">
        <v>23</v>
      </c>
      <c r="C19" s="22">
        <v>1805</v>
      </c>
      <c r="D19" s="22">
        <v>343</v>
      </c>
      <c r="E19" s="22">
        <v>520</v>
      </c>
      <c r="F19" s="22">
        <v>366</v>
      </c>
      <c r="G19" s="22">
        <v>348</v>
      </c>
      <c r="H19" s="22">
        <v>150</v>
      </c>
      <c r="I19" s="22">
        <v>78</v>
      </c>
      <c r="J19" s="22" t="s">
        <v>15</v>
      </c>
    </row>
    <row r="20" spans="1:10" s="50" customFormat="1" ht="12" customHeight="1" x14ac:dyDescent="0.2">
      <c r="A20" s="26"/>
      <c r="B20" s="24" t="s">
        <v>24</v>
      </c>
      <c r="C20" s="22">
        <v>2010</v>
      </c>
      <c r="D20" s="22">
        <v>362</v>
      </c>
      <c r="E20" s="22">
        <v>532</v>
      </c>
      <c r="F20" s="22">
        <v>429</v>
      </c>
      <c r="G20" s="22">
        <v>512</v>
      </c>
      <c r="H20" s="22">
        <v>145</v>
      </c>
      <c r="I20" s="22">
        <v>30</v>
      </c>
      <c r="J20" s="22" t="s">
        <v>15</v>
      </c>
    </row>
    <row r="21" spans="1:10" s="50" customFormat="1" ht="12" customHeight="1" x14ac:dyDescent="0.2">
      <c r="A21" s="123" t="s">
        <v>25</v>
      </c>
      <c r="B21" s="123"/>
      <c r="C21" s="27">
        <v>10175</v>
      </c>
      <c r="D21" s="27">
        <v>1627</v>
      </c>
      <c r="E21" s="27">
        <v>2748</v>
      </c>
      <c r="F21" s="27">
        <v>2013</v>
      </c>
      <c r="G21" s="27">
        <v>2560</v>
      </c>
      <c r="H21" s="27">
        <v>940</v>
      </c>
      <c r="I21" s="27">
        <v>287</v>
      </c>
      <c r="J21" s="27" t="s">
        <v>15</v>
      </c>
    </row>
    <row r="22" spans="1:10" s="50" customFormat="1" ht="12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</row>
    <row r="23" spans="1:10" s="53" customFormat="1" ht="12" customHeight="1" x14ac:dyDescent="0.2">
      <c r="A23" s="111" t="s">
        <v>26</v>
      </c>
      <c r="B23" s="111"/>
      <c r="C23" s="17">
        <v>68943</v>
      </c>
      <c r="D23" s="17">
        <v>15030</v>
      </c>
      <c r="E23" s="17">
        <v>21422</v>
      </c>
      <c r="F23" s="17">
        <v>12753</v>
      </c>
      <c r="G23" s="17">
        <v>14072</v>
      </c>
      <c r="H23" s="17">
        <v>4435</v>
      </c>
      <c r="I23" s="17">
        <v>1231</v>
      </c>
      <c r="J23" s="17" t="s">
        <v>15</v>
      </c>
    </row>
    <row r="24" spans="1:10" s="50" customFormat="1" ht="12" customHeight="1" x14ac:dyDescent="0.2">
      <c r="A24" s="112" t="s">
        <v>27</v>
      </c>
      <c r="B24" s="112"/>
      <c r="C24" s="22">
        <v>40782</v>
      </c>
      <c r="D24" s="22">
        <v>10067</v>
      </c>
      <c r="E24" s="22">
        <v>13008</v>
      </c>
      <c r="F24" s="22">
        <v>7317</v>
      </c>
      <c r="G24" s="22">
        <v>7608</v>
      </c>
      <c r="H24" s="22">
        <v>2255</v>
      </c>
      <c r="I24" s="22">
        <v>527</v>
      </c>
      <c r="J24" s="22" t="s">
        <v>15</v>
      </c>
    </row>
    <row r="25" spans="1:10" s="50" customFormat="1" ht="12" customHeight="1" x14ac:dyDescent="0.2">
      <c r="A25" s="112" t="s">
        <v>28</v>
      </c>
      <c r="B25" s="112"/>
      <c r="C25" s="22">
        <v>5017</v>
      </c>
      <c r="D25" s="22">
        <v>949</v>
      </c>
      <c r="E25" s="22">
        <v>1520</v>
      </c>
      <c r="F25" s="22">
        <v>927</v>
      </c>
      <c r="G25" s="22">
        <v>1096</v>
      </c>
      <c r="H25" s="22">
        <v>400</v>
      </c>
      <c r="I25" s="22">
        <v>125</v>
      </c>
      <c r="J25" s="22" t="s">
        <v>15</v>
      </c>
    </row>
    <row r="26" spans="1:10" s="50" customFormat="1" ht="12" customHeight="1" x14ac:dyDescent="0.2">
      <c r="A26" s="112" t="s">
        <v>29</v>
      </c>
      <c r="B26" s="112"/>
      <c r="C26" s="22">
        <v>12932</v>
      </c>
      <c r="D26" s="22">
        <v>2174</v>
      </c>
      <c r="E26" s="22">
        <v>3840</v>
      </c>
      <c r="F26" s="22">
        <v>2595</v>
      </c>
      <c r="G26" s="22">
        <v>3008</v>
      </c>
      <c r="H26" s="22">
        <v>1000</v>
      </c>
      <c r="I26" s="22">
        <v>315</v>
      </c>
      <c r="J26" s="22" t="s">
        <v>15</v>
      </c>
    </row>
    <row r="27" spans="1:10" s="50" customFormat="1" ht="12" customHeight="1" x14ac:dyDescent="0.2">
      <c r="A27" s="28"/>
      <c r="B27" s="24" t="s">
        <v>30</v>
      </c>
      <c r="C27" s="22">
        <v>975</v>
      </c>
      <c r="D27" s="22">
        <v>230</v>
      </c>
      <c r="E27" s="22">
        <v>346</v>
      </c>
      <c r="F27" s="22">
        <v>165</v>
      </c>
      <c r="G27" s="22">
        <v>132</v>
      </c>
      <c r="H27" s="22">
        <v>90</v>
      </c>
      <c r="I27" s="22">
        <v>12</v>
      </c>
      <c r="J27" s="22" t="s">
        <v>15</v>
      </c>
    </row>
    <row r="28" spans="1:10" s="50" customFormat="1" ht="12" customHeight="1" x14ac:dyDescent="0.2">
      <c r="A28" s="26"/>
      <c r="B28" s="24" t="s">
        <v>31</v>
      </c>
      <c r="C28" s="22">
        <v>11957</v>
      </c>
      <c r="D28" s="22">
        <v>1944</v>
      </c>
      <c r="E28" s="22">
        <v>3494</v>
      </c>
      <c r="F28" s="22">
        <v>2430</v>
      </c>
      <c r="G28" s="22">
        <v>2876</v>
      </c>
      <c r="H28" s="22">
        <v>910</v>
      </c>
      <c r="I28" s="22">
        <v>303</v>
      </c>
      <c r="J28" s="22" t="s">
        <v>15</v>
      </c>
    </row>
    <row r="29" spans="1:10" s="50" customFormat="1" ht="12" customHeight="1" x14ac:dyDescent="0.2">
      <c r="A29" s="112" t="s">
        <v>32</v>
      </c>
      <c r="B29" s="112"/>
      <c r="C29" s="22">
        <v>3725</v>
      </c>
      <c r="D29" s="22">
        <v>617</v>
      </c>
      <c r="E29" s="22">
        <v>1220</v>
      </c>
      <c r="F29" s="22">
        <v>645</v>
      </c>
      <c r="G29" s="22">
        <v>916</v>
      </c>
      <c r="H29" s="22">
        <v>235</v>
      </c>
      <c r="I29" s="22">
        <v>92</v>
      </c>
      <c r="J29" s="22" t="s">
        <v>15</v>
      </c>
    </row>
    <row r="30" spans="1:10" s="50" customFormat="1" ht="12" customHeight="1" x14ac:dyDescent="0.2">
      <c r="A30" s="28"/>
      <c r="B30" s="24" t="s">
        <v>33</v>
      </c>
      <c r="C30" s="22">
        <v>1081</v>
      </c>
      <c r="D30" s="22">
        <v>248</v>
      </c>
      <c r="E30" s="22">
        <v>380</v>
      </c>
      <c r="F30" s="22">
        <v>165</v>
      </c>
      <c r="G30" s="22">
        <v>204</v>
      </c>
      <c r="H30" s="22">
        <v>60</v>
      </c>
      <c r="I30" s="22">
        <v>24</v>
      </c>
      <c r="J30" s="22" t="s">
        <v>15</v>
      </c>
    </row>
    <row r="31" spans="1:10" s="50" customFormat="1" ht="12" customHeight="1" x14ac:dyDescent="0.2">
      <c r="A31" s="26"/>
      <c r="B31" s="24" t="s">
        <v>34</v>
      </c>
      <c r="C31" s="22">
        <v>2644</v>
      </c>
      <c r="D31" s="22">
        <v>369</v>
      </c>
      <c r="E31" s="22">
        <v>840</v>
      </c>
      <c r="F31" s="22">
        <v>480</v>
      </c>
      <c r="G31" s="22">
        <v>712</v>
      </c>
      <c r="H31" s="22">
        <v>175</v>
      </c>
      <c r="I31" s="22">
        <v>68</v>
      </c>
      <c r="J31" s="22" t="s">
        <v>15</v>
      </c>
    </row>
    <row r="32" spans="1:10" s="50" customFormat="1" ht="12" customHeight="1" x14ac:dyDescent="0.2">
      <c r="A32" s="112" t="s">
        <v>35</v>
      </c>
      <c r="B32" s="112"/>
      <c r="C32" s="22">
        <v>644</v>
      </c>
      <c r="D32" s="22">
        <v>161</v>
      </c>
      <c r="E32" s="22">
        <v>250</v>
      </c>
      <c r="F32" s="22">
        <v>96</v>
      </c>
      <c r="G32" s="22">
        <v>84</v>
      </c>
      <c r="H32" s="22">
        <v>35</v>
      </c>
      <c r="I32" s="22">
        <v>18</v>
      </c>
      <c r="J32" s="27" t="s">
        <v>15</v>
      </c>
    </row>
    <row r="33" spans="1:10" s="50" customFormat="1" ht="12" customHeight="1" x14ac:dyDescent="0.2">
      <c r="A33" s="112" t="s">
        <v>36</v>
      </c>
      <c r="B33" s="112"/>
      <c r="C33" s="22">
        <v>5843</v>
      </c>
      <c r="D33" s="22">
        <v>1062</v>
      </c>
      <c r="E33" s="22">
        <v>1584</v>
      </c>
      <c r="F33" s="22">
        <v>1173</v>
      </c>
      <c r="G33" s="22">
        <v>1360</v>
      </c>
      <c r="H33" s="22">
        <v>510</v>
      </c>
      <c r="I33" s="22">
        <v>154</v>
      </c>
      <c r="J33" s="27" t="s">
        <v>15</v>
      </c>
    </row>
    <row r="34" spans="1:10" s="50" customFormat="1" ht="12" customHeight="1" x14ac:dyDescent="0.2">
      <c r="A34" s="28"/>
      <c r="B34" s="24" t="s">
        <v>37</v>
      </c>
      <c r="C34" s="22">
        <v>483</v>
      </c>
      <c r="D34" s="22">
        <v>93</v>
      </c>
      <c r="E34" s="22">
        <v>134</v>
      </c>
      <c r="F34" s="22">
        <v>87</v>
      </c>
      <c r="G34" s="22">
        <v>84</v>
      </c>
      <c r="H34" s="22">
        <v>55</v>
      </c>
      <c r="I34" s="22">
        <v>30</v>
      </c>
      <c r="J34" s="27" t="s">
        <v>15</v>
      </c>
    </row>
    <row r="35" spans="1:10" s="50" customFormat="1" ht="12" customHeight="1" x14ac:dyDescent="0.2">
      <c r="A35" s="23"/>
      <c r="B35" s="24" t="s">
        <v>38</v>
      </c>
      <c r="C35" s="22">
        <v>175</v>
      </c>
      <c r="D35" s="22">
        <v>72</v>
      </c>
      <c r="E35" s="22">
        <v>46</v>
      </c>
      <c r="F35" s="22">
        <v>30</v>
      </c>
      <c r="G35" s="22">
        <v>4</v>
      </c>
      <c r="H35" s="22">
        <v>10</v>
      </c>
      <c r="I35" s="22">
        <v>13</v>
      </c>
      <c r="J35" s="27" t="s">
        <v>15</v>
      </c>
    </row>
    <row r="36" spans="1:10" s="50" customFormat="1" ht="12" customHeight="1" x14ac:dyDescent="0.2">
      <c r="A36" s="23"/>
      <c r="B36" s="29" t="s">
        <v>39</v>
      </c>
      <c r="C36" s="27">
        <v>5185</v>
      </c>
      <c r="D36" s="27">
        <v>897</v>
      </c>
      <c r="E36" s="27">
        <v>1404</v>
      </c>
      <c r="F36" s="27">
        <v>1056</v>
      </c>
      <c r="G36" s="27">
        <v>1272</v>
      </c>
      <c r="H36" s="27">
        <v>445</v>
      </c>
      <c r="I36" s="27">
        <v>111</v>
      </c>
      <c r="J36" s="27" t="s">
        <v>15</v>
      </c>
    </row>
    <row r="37" spans="1:10" s="50" customFormat="1" ht="12" customHeight="1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</row>
    <row r="38" spans="1:10" s="53" customFormat="1" ht="12" customHeight="1" x14ac:dyDescent="0.2">
      <c r="A38" s="111" t="s">
        <v>40</v>
      </c>
      <c r="B38" s="111"/>
      <c r="C38" s="17">
        <v>55878</v>
      </c>
      <c r="D38" s="17">
        <v>10276</v>
      </c>
      <c r="E38" s="17">
        <v>15722</v>
      </c>
      <c r="F38" s="17">
        <v>11277</v>
      </c>
      <c r="G38" s="17">
        <v>12480</v>
      </c>
      <c r="H38" s="17">
        <v>4480</v>
      </c>
      <c r="I38" s="17">
        <v>1643</v>
      </c>
      <c r="J38" s="17" t="s">
        <v>15</v>
      </c>
    </row>
    <row r="39" spans="1:10" s="50" customFormat="1" ht="12" customHeight="1" x14ac:dyDescent="0.2">
      <c r="A39" s="112" t="s">
        <v>41</v>
      </c>
      <c r="B39" s="112"/>
      <c r="C39" s="22">
        <v>50264</v>
      </c>
      <c r="D39" s="22">
        <v>9434</v>
      </c>
      <c r="E39" s="22">
        <v>14130</v>
      </c>
      <c r="F39" s="22">
        <v>10038</v>
      </c>
      <c r="G39" s="22">
        <v>11188</v>
      </c>
      <c r="H39" s="22">
        <v>4030</v>
      </c>
      <c r="I39" s="22">
        <v>1444</v>
      </c>
      <c r="J39" s="22" t="s">
        <v>15</v>
      </c>
    </row>
    <row r="40" spans="1:10" s="50" customFormat="1" ht="12" customHeight="1" x14ac:dyDescent="0.2">
      <c r="A40" s="123" t="s">
        <v>42</v>
      </c>
      <c r="B40" s="123"/>
      <c r="C40" s="27">
        <v>5614</v>
      </c>
      <c r="D40" s="27">
        <v>842</v>
      </c>
      <c r="E40" s="27">
        <v>1592</v>
      </c>
      <c r="F40" s="27">
        <v>1239</v>
      </c>
      <c r="G40" s="27">
        <v>1292</v>
      </c>
      <c r="H40" s="27">
        <v>450</v>
      </c>
      <c r="I40" s="27">
        <v>199</v>
      </c>
      <c r="J40" s="27" t="s">
        <v>15</v>
      </c>
    </row>
    <row r="41" spans="1:10" s="50" customFormat="1" ht="12" customHeight="1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</row>
    <row r="42" spans="1:10" s="53" customFormat="1" ht="12" customHeight="1" x14ac:dyDescent="0.2">
      <c r="A42" s="111" t="s">
        <v>43</v>
      </c>
      <c r="B42" s="111"/>
      <c r="C42" s="17">
        <v>147208</v>
      </c>
      <c r="D42" s="17">
        <v>29625</v>
      </c>
      <c r="E42" s="17">
        <v>41348</v>
      </c>
      <c r="F42" s="17">
        <v>29679</v>
      </c>
      <c r="G42" s="17">
        <v>31712</v>
      </c>
      <c r="H42" s="17">
        <v>10985</v>
      </c>
      <c r="I42" s="17">
        <v>3859</v>
      </c>
      <c r="J42" s="17" t="s">
        <v>15</v>
      </c>
    </row>
    <row r="43" spans="1:10" s="50" customFormat="1" ht="12" customHeight="1" x14ac:dyDescent="0.2">
      <c r="A43" s="112" t="s">
        <v>44</v>
      </c>
      <c r="B43" s="112"/>
      <c r="C43" s="22">
        <v>98900</v>
      </c>
      <c r="D43" s="22">
        <v>21771</v>
      </c>
      <c r="E43" s="22">
        <v>28036</v>
      </c>
      <c r="F43" s="22">
        <v>19455</v>
      </c>
      <c r="G43" s="22">
        <v>20048</v>
      </c>
      <c r="H43" s="22">
        <v>7010</v>
      </c>
      <c r="I43" s="22">
        <v>2580</v>
      </c>
      <c r="J43" s="22" t="s">
        <v>15</v>
      </c>
    </row>
    <row r="44" spans="1:10" s="50" customFormat="1" ht="12" customHeight="1" x14ac:dyDescent="0.2">
      <c r="A44" s="125" t="s">
        <v>45</v>
      </c>
      <c r="B44" s="125"/>
      <c r="C44" s="22">
        <v>23617</v>
      </c>
      <c r="D44" s="22">
        <v>3367</v>
      </c>
      <c r="E44" s="22">
        <v>6272</v>
      </c>
      <c r="F44" s="22">
        <v>5106</v>
      </c>
      <c r="G44" s="22">
        <v>5988</v>
      </c>
      <c r="H44" s="22">
        <v>2180</v>
      </c>
      <c r="I44" s="22">
        <v>704</v>
      </c>
      <c r="J44" s="22" t="s">
        <v>15</v>
      </c>
    </row>
    <row r="45" spans="1:10" s="50" customFormat="1" ht="12" customHeight="1" x14ac:dyDescent="0.2">
      <c r="A45" s="29"/>
      <c r="B45" s="24" t="s">
        <v>46</v>
      </c>
      <c r="C45" s="22">
        <v>13575</v>
      </c>
      <c r="D45" s="22">
        <v>1880</v>
      </c>
      <c r="E45" s="22">
        <v>3660</v>
      </c>
      <c r="F45" s="22">
        <v>3012</v>
      </c>
      <c r="G45" s="22">
        <v>3552</v>
      </c>
      <c r="H45" s="22">
        <v>1075</v>
      </c>
      <c r="I45" s="22">
        <v>396</v>
      </c>
      <c r="J45" s="22" t="s">
        <v>15</v>
      </c>
    </row>
    <row r="46" spans="1:10" s="50" customFormat="1" ht="12" customHeight="1" x14ac:dyDescent="0.2">
      <c r="A46" s="29"/>
      <c r="B46" s="24" t="s">
        <v>47</v>
      </c>
      <c r="C46" s="22">
        <v>10042</v>
      </c>
      <c r="D46" s="22">
        <v>1487</v>
      </c>
      <c r="E46" s="22">
        <v>2612</v>
      </c>
      <c r="F46" s="22">
        <v>2094</v>
      </c>
      <c r="G46" s="22">
        <v>2436</v>
      </c>
      <c r="H46" s="22">
        <v>1105</v>
      </c>
      <c r="I46" s="22">
        <v>308</v>
      </c>
      <c r="J46" s="22" t="s">
        <v>15</v>
      </c>
    </row>
    <row r="47" spans="1:10" s="50" customFormat="1" ht="12" customHeight="1" x14ac:dyDescent="0.2">
      <c r="A47" s="112" t="s">
        <v>49</v>
      </c>
      <c r="B47" s="112"/>
      <c r="C47" s="22">
        <v>24691</v>
      </c>
      <c r="D47" s="22">
        <v>4487</v>
      </c>
      <c r="E47" s="22">
        <v>7040</v>
      </c>
      <c r="F47" s="22">
        <v>5118</v>
      </c>
      <c r="G47" s="22">
        <v>5676</v>
      </c>
      <c r="H47" s="22">
        <v>1795</v>
      </c>
      <c r="I47" s="22">
        <v>575</v>
      </c>
      <c r="J47" s="22" t="s">
        <v>15</v>
      </c>
    </row>
    <row r="48" spans="1:10" s="50" customFormat="1" ht="12" customHeight="1" x14ac:dyDescent="0.2">
      <c r="A48" s="29"/>
      <c r="B48" s="24" t="s">
        <v>50</v>
      </c>
      <c r="C48" s="22">
        <v>2814</v>
      </c>
      <c r="D48" s="22">
        <v>461</v>
      </c>
      <c r="E48" s="22">
        <v>778</v>
      </c>
      <c r="F48" s="22">
        <v>603</v>
      </c>
      <c r="G48" s="22">
        <v>672</v>
      </c>
      <c r="H48" s="22">
        <v>225</v>
      </c>
      <c r="I48" s="22">
        <v>75</v>
      </c>
      <c r="J48" s="22" t="s">
        <v>15</v>
      </c>
    </row>
    <row r="49" spans="1:10" s="50" customFormat="1" ht="12" customHeight="1" x14ac:dyDescent="0.2">
      <c r="A49" s="29"/>
      <c r="B49" s="24" t="s">
        <v>51</v>
      </c>
      <c r="C49" s="22">
        <v>6643</v>
      </c>
      <c r="D49" s="22">
        <v>1172</v>
      </c>
      <c r="E49" s="22">
        <v>1888</v>
      </c>
      <c r="F49" s="22">
        <v>1455</v>
      </c>
      <c r="G49" s="22">
        <v>1484</v>
      </c>
      <c r="H49" s="22">
        <v>490</v>
      </c>
      <c r="I49" s="22">
        <v>154</v>
      </c>
      <c r="J49" s="22" t="s">
        <v>15</v>
      </c>
    </row>
    <row r="50" spans="1:10" s="50" customFormat="1" ht="12" customHeight="1" x14ac:dyDescent="0.2">
      <c r="A50" s="29"/>
      <c r="B50" s="29" t="s">
        <v>52</v>
      </c>
      <c r="C50" s="27">
        <v>15234</v>
      </c>
      <c r="D50" s="27">
        <v>2854</v>
      </c>
      <c r="E50" s="27">
        <v>4374</v>
      </c>
      <c r="F50" s="27">
        <v>3060</v>
      </c>
      <c r="G50" s="27">
        <v>3520</v>
      </c>
      <c r="H50" s="27">
        <v>1080</v>
      </c>
      <c r="I50" s="27">
        <v>346</v>
      </c>
      <c r="J50" s="27" t="s">
        <v>15</v>
      </c>
    </row>
    <row r="51" spans="1:10" s="50" customFormat="1" ht="12" customHeight="1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</row>
    <row r="52" spans="1:10" s="53" customFormat="1" ht="12" customHeight="1" x14ac:dyDescent="0.2">
      <c r="A52" s="111" t="s">
        <v>53</v>
      </c>
      <c r="B52" s="111"/>
      <c r="C52" s="17">
        <v>51902</v>
      </c>
      <c r="D52" s="17">
        <v>10398</v>
      </c>
      <c r="E52" s="17">
        <v>15054</v>
      </c>
      <c r="F52" s="17">
        <v>10719</v>
      </c>
      <c r="G52" s="17">
        <v>10936</v>
      </c>
      <c r="H52" s="17">
        <v>3525</v>
      </c>
      <c r="I52" s="17">
        <v>1270</v>
      </c>
      <c r="J52" s="17" t="s">
        <v>15</v>
      </c>
    </row>
    <row r="53" spans="1:10" s="50" customFormat="1" ht="12" customHeight="1" x14ac:dyDescent="0.2">
      <c r="A53" s="112" t="s">
        <v>54</v>
      </c>
      <c r="B53" s="112"/>
      <c r="C53" s="22">
        <v>18046</v>
      </c>
      <c r="D53" s="22">
        <v>4224</v>
      </c>
      <c r="E53" s="22">
        <v>5060</v>
      </c>
      <c r="F53" s="22">
        <v>3564</v>
      </c>
      <c r="G53" s="22">
        <v>3520</v>
      </c>
      <c r="H53" s="22">
        <v>1205</v>
      </c>
      <c r="I53" s="22">
        <v>473</v>
      </c>
      <c r="J53" s="22" t="s">
        <v>15</v>
      </c>
    </row>
    <row r="54" spans="1:10" s="50" customFormat="1" ht="12" customHeight="1" x14ac:dyDescent="0.2">
      <c r="A54" s="112" t="s">
        <v>55</v>
      </c>
      <c r="B54" s="112"/>
      <c r="C54" s="22">
        <v>29794</v>
      </c>
      <c r="D54" s="22">
        <v>5538</v>
      </c>
      <c r="E54" s="22">
        <v>8774</v>
      </c>
      <c r="F54" s="22">
        <v>6321</v>
      </c>
      <c r="G54" s="22">
        <v>6460</v>
      </c>
      <c r="H54" s="22">
        <v>2010</v>
      </c>
      <c r="I54" s="22">
        <v>691</v>
      </c>
      <c r="J54" s="27" t="s">
        <v>15</v>
      </c>
    </row>
    <row r="55" spans="1:10" s="50" customFormat="1" ht="12" customHeight="1" x14ac:dyDescent="0.2">
      <c r="A55" s="123" t="s">
        <v>56</v>
      </c>
      <c r="B55" s="123"/>
      <c r="C55" s="27">
        <v>4062</v>
      </c>
      <c r="D55" s="27">
        <v>636</v>
      </c>
      <c r="E55" s="27">
        <v>1220</v>
      </c>
      <c r="F55" s="27">
        <v>834</v>
      </c>
      <c r="G55" s="27">
        <v>956</v>
      </c>
      <c r="H55" s="27">
        <v>310</v>
      </c>
      <c r="I55" s="27">
        <v>106</v>
      </c>
      <c r="J55" s="27" t="s">
        <v>206</v>
      </c>
    </row>
    <row r="56" spans="1:10" s="50" customFormat="1" ht="12" customHeight="1" x14ac:dyDescent="0.2">
      <c r="A56" s="25"/>
      <c r="B56" s="102"/>
      <c r="C56" s="30"/>
      <c r="D56" s="30"/>
      <c r="E56" s="30"/>
      <c r="F56" s="30"/>
      <c r="G56" s="30"/>
      <c r="H56" s="30"/>
      <c r="I56" s="30"/>
      <c r="J56" s="30"/>
    </row>
    <row r="57" spans="1:10" s="50" customFormat="1" ht="12" customHeight="1" x14ac:dyDescent="0.2">
      <c r="A57" s="124" t="s">
        <v>57</v>
      </c>
      <c r="B57" s="124"/>
      <c r="C57" s="19">
        <v>48958</v>
      </c>
      <c r="D57" s="19">
        <v>9805</v>
      </c>
      <c r="E57" s="19">
        <v>14138</v>
      </c>
      <c r="F57" s="19">
        <v>10155</v>
      </c>
      <c r="G57" s="19">
        <v>10352</v>
      </c>
      <c r="H57" s="19">
        <v>3330</v>
      </c>
      <c r="I57" s="19">
        <v>1178</v>
      </c>
      <c r="J57" s="17" t="s">
        <v>206</v>
      </c>
    </row>
    <row r="58" spans="1:10" s="50" customFormat="1" ht="12" customHeight="1" x14ac:dyDescent="0.2">
      <c r="A58" s="112" t="s">
        <v>58</v>
      </c>
      <c r="B58" s="112"/>
      <c r="C58" s="22">
        <v>3238</v>
      </c>
      <c r="D58" s="22">
        <v>764</v>
      </c>
      <c r="E58" s="22">
        <v>872</v>
      </c>
      <c r="F58" s="22">
        <v>681</v>
      </c>
      <c r="G58" s="22">
        <v>660</v>
      </c>
      <c r="H58" s="22">
        <v>205</v>
      </c>
      <c r="I58" s="22">
        <v>56</v>
      </c>
      <c r="J58" s="22">
        <v>0</v>
      </c>
    </row>
    <row r="59" spans="1:10" s="50" customFormat="1" ht="12" customHeight="1" x14ac:dyDescent="0.2">
      <c r="A59" s="112" t="s">
        <v>61</v>
      </c>
      <c r="B59" s="112"/>
      <c r="C59" s="22">
        <v>1867</v>
      </c>
      <c r="D59" s="22">
        <v>299</v>
      </c>
      <c r="E59" s="22">
        <v>582</v>
      </c>
      <c r="F59" s="22">
        <v>405</v>
      </c>
      <c r="G59" s="22">
        <v>428</v>
      </c>
      <c r="H59" s="22">
        <v>105</v>
      </c>
      <c r="I59" s="22">
        <v>48</v>
      </c>
      <c r="J59" s="22" t="s">
        <v>256</v>
      </c>
    </row>
    <row r="60" spans="1:10" s="50" customFormat="1" ht="12" customHeight="1" x14ac:dyDescent="0.2">
      <c r="A60" s="112" t="s">
        <v>62</v>
      </c>
      <c r="B60" s="112"/>
      <c r="C60" s="22">
        <v>2195</v>
      </c>
      <c r="D60" s="22">
        <v>337</v>
      </c>
      <c r="E60" s="22">
        <v>638</v>
      </c>
      <c r="F60" s="22">
        <v>429</v>
      </c>
      <c r="G60" s="22">
        <v>528</v>
      </c>
      <c r="H60" s="22">
        <v>205</v>
      </c>
      <c r="I60" s="22">
        <v>58</v>
      </c>
      <c r="J60" s="22" t="s">
        <v>256</v>
      </c>
    </row>
    <row r="61" spans="1:10" s="50" customFormat="1" ht="12" customHeight="1" x14ac:dyDescent="0.2">
      <c r="A61" s="112" t="s">
        <v>63</v>
      </c>
      <c r="B61" s="112"/>
      <c r="C61" s="22">
        <v>7172</v>
      </c>
      <c r="D61" s="22">
        <v>2146</v>
      </c>
      <c r="E61" s="22">
        <v>1950</v>
      </c>
      <c r="F61" s="22">
        <v>1302</v>
      </c>
      <c r="G61" s="22">
        <v>1116</v>
      </c>
      <c r="H61" s="22">
        <v>465</v>
      </c>
      <c r="I61" s="22">
        <v>193</v>
      </c>
      <c r="J61" s="22" t="s">
        <v>256</v>
      </c>
    </row>
    <row r="62" spans="1:10" s="50" customFormat="1" ht="12" customHeight="1" x14ac:dyDescent="0.2">
      <c r="A62" s="112" t="s">
        <v>64</v>
      </c>
      <c r="B62" s="112"/>
      <c r="C62" s="22">
        <v>2810</v>
      </c>
      <c r="D62" s="22">
        <v>501</v>
      </c>
      <c r="E62" s="22">
        <v>866</v>
      </c>
      <c r="F62" s="22">
        <v>636</v>
      </c>
      <c r="G62" s="22">
        <v>588</v>
      </c>
      <c r="H62" s="22">
        <v>195</v>
      </c>
      <c r="I62" s="22">
        <v>24</v>
      </c>
      <c r="J62" s="22">
        <v>1</v>
      </c>
    </row>
    <row r="63" spans="1:10" s="50" customFormat="1" ht="12" customHeight="1" x14ac:dyDescent="0.2">
      <c r="A63" s="112" t="s">
        <v>67</v>
      </c>
      <c r="B63" s="112"/>
      <c r="C63" s="22">
        <v>14703</v>
      </c>
      <c r="D63" s="22">
        <v>3021</v>
      </c>
      <c r="E63" s="22">
        <v>4342</v>
      </c>
      <c r="F63" s="22">
        <v>3012</v>
      </c>
      <c r="G63" s="22">
        <v>2996</v>
      </c>
      <c r="H63" s="22">
        <v>1010</v>
      </c>
      <c r="I63" s="22">
        <v>322</v>
      </c>
      <c r="J63" s="22">
        <v>0</v>
      </c>
    </row>
    <row r="64" spans="1:10" s="50" customFormat="1" ht="12" customHeight="1" x14ac:dyDescent="0.2">
      <c r="A64" s="112" t="s">
        <v>69</v>
      </c>
      <c r="B64" s="112"/>
      <c r="C64" s="22">
        <v>4316</v>
      </c>
      <c r="D64" s="22">
        <v>718</v>
      </c>
      <c r="E64" s="22">
        <v>1260</v>
      </c>
      <c r="F64" s="22">
        <v>891</v>
      </c>
      <c r="G64" s="22">
        <v>972</v>
      </c>
      <c r="H64" s="22">
        <v>335</v>
      </c>
      <c r="I64" s="22">
        <v>140</v>
      </c>
      <c r="J64" s="22" t="s">
        <v>256</v>
      </c>
    </row>
    <row r="65" spans="1:10" s="50" customFormat="1" ht="12" customHeight="1" x14ac:dyDescent="0.2">
      <c r="A65" s="112" t="s">
        <v>70</v>
      </c>
      <c r="B65" s="112"/>
      <c r="C65" s="22">
        <v>2311</v>
      </c>
      <c r="D65" s="22">
        <v>354</v>
      </c>
      <c r="E65" s="22">
        <v>716</v>
      </c>
      <c r="F65" s="22">
        <v>528</v>
      </c>
      <c r="G65" s="22">
        <v>540</v>
      </c>
      <c r="H65" s="22">
        <v>105</v>
      </c>
      <c r="I65" s="22">
        <v>68</v>
      </c>
      <c r="J65" s="22">
        <v>0</v>
      </c>
    </row>
    <row r="66" spans="1:10" s="50" customFormat="1" ht="12" customHeight="1" x14ac:dyDescent="0.2">
      <c r="A66" s="112" t="s">
        <v>71</v>
      </c>
      <c r="B66" s="112"/>
      <c r="C66" s="22">
        <v>2624</v>
      </c>
      <c r="D66" s="22">
        <v>444</v>
      </c>
      <c r="E66" s="22">
        <v>764</v>
      </c>
      <c r="F66" s="22">
        <v>567</v>
      </c>
      <c r="G66" s="22">
        <v>556</v>
      </c>
      <c r="H66" s="22">
        <v>235</v>
      </c>
      <c r="I66" s="22">
        <v>58</v>
      </c>
      <c r="J66" s="22" t="s">
        <v>256</v>
      </c>
    </row>
    <row r="67" spans="1:10" s="50" customFormat="1" ht="12" customHeight="1" x14ac:dyDescent="0.2">
      <c r="A67" s="112" t="s">
        <v>72</v>
      </c>
      <c r="B67" s="112"/>
      <c r="C67" s="22">
        <v>4402</v>
      </c>
      <c r="D67" s="22">
        <v>625</v>
      </c>
      <c r="E67" s="22">
        <v>1170</v>
      </c>
      <c r="F67" s="22">
        <v>1014</v>
      </c>
      <c r="G67" s="22">
        <v>1196</v>
      </c>
      <c r="H67" s="22">
        <v>270</v>
      </c>
      <c r="I67" s="22">
        <v>127</v>
      </c>
      <c r="J67" s="22" t="s">
        <v>256</v>
      </c>
    </row>
    <row r="68" spans="1:10" s="50" customFormat="1" ht="12" customHeight="1" x14ac:dyDescent="0.2">
      <c r="A68" s="123" t="s">
        <v>73</v>
      </c>
      <c r="B68" s="123"/>
      <c r="C68" s="27">
        <v>3320</v>
      </c>
      <c r="D68" s="27">
        <v>596</v>
      </c>
      <c r="E68" s="27">
        <v>978</v>
      </c>
      <c r="F68" s="27">
        <v>690</v>
      </c>
      <c r="G68" s="27">
        <v>772</v>
      </c>
      <c r="H68" s="27">
        <v>200</v>
      </c>
      <c r="I68" s="27">
        <v>84</v>
      </c>
      <c r="J68" s="27">
        <v>0</v>
      </c>
    </row>
    <row r="69" spans="1:10" s="50" customFormat="1" ht="12" customHeight="1" x14ac:dyDescent="0.2">
      <c r="A69" s="25"/>
      <c r="B69" s="25"/>
      <c r="C69" s="25"/>
      <c r="D69" s="25"/>
      <c r="E69" s="25"/>
      <c r="F69" s="25"/>
      <c r="G69" s="25"/>
      <c r="H69" s="25"/>
      <c r="I69" s="25"/>
      <c r="J69" s="25"/>
    </row>
    <row r="70" spans="1:10" s="50" customFormat="1" ht="12" customHeight="1" x14ac:dyDescent="0.2">
      <c r="A70" s="111" t="s">
        <v>74</v>
      </c>
      <c r="B70" s="111"/>
      <c r="C70" s="17">
        <v>149772</v>
      </c>
      <c r="D70" s="17">
        <v>30145</v>
      </c>
      <c r="E70" s="17">
        <v>42160</v>
      </c>
      <c r="F70" s="17">
        <v>30153</v>
      </c>
      <c r="G70" s="17">
        <v>32204</v>
      </c>
      <c r="H70" s="17">
        <v>11165</v>
      </c>
      <c r="I70" s="17">
        <v>3945</v>
      </c>
      <c r="J70" s="17" t="s">
        <v>206</v>
      </c>
    </row>
    <row r="71" spans="1:10" s="50" customFormat="1" ht="12" customHeight="1" x14ac:dyDescent="0.2">
      <c r="A71" s="112" t="s">
        <v>75</v>
      </c>
      <c r="B71" s="112"/>
      <c r="C71" s="22">
        <v>4418</v>
      </c>
      <c r="D71" s="22">
        <v>900</v>
      </c>
      <c r="E71" s="22">
        <v>1340</v>
      </c>
      <c r="F71" s="22">
        <v>867</v>
      </c>
      <c r="G71" s="22">
        <v>956</v>
      </c>
      <c r="H71" s="22">
        <v>280</v>
      </c>
      <c r="I71" s="22">
        <v>75</v>
      </c>
      <c r="J71" s="22" t="s">
        <v>256</v>
      </c>
    </row>
    <row r="72" spans="1:10" s="50" customFormat="1" ht="12" customHeight="1" x14ac:dyDescent="0.2">
      <c r="A72" s="112" t="s">
        <v>76</v>
      </c>
      <c r="B72" s="112"/>
      <c r="C72" s="22">
        <v>1377</v>
      </c>
      <c r="D72" s="22">
        <v>253</v>
      </c>
      <c r="E72" s="22">
        <v>390</v>
      </c>
      <c r="F72" s="22">
        <v>300</v>
      </c>
      <c r="G72" s="22">
        <v>296</v>
      </c>
      <c r="H72" s="22">
        <v>95</v>
      </c>
      <c r="I72" s="22">
        <v>43</v>
      </c>
      <c r="J72" s="22">
        <v>0</v>
      </c>
    </row>
    <row r="73" spans="1:10" s="50" customFormat="1" ht="12" customHeight="1" x14ac:dyDescent="0.2">
      <c r="A73" s="112" t="s">
        <v>77</v>
      </c>
      <c r="B73" s="112"/>
      <c r="C73" s="22">
        <v>359</v>
      </c>
      <c r="D73" s="22">
        <v>53</v>
      </c>
      <c r="E73" s="22">
        <v>82</v>
      </c>
      <c r="F73" s="22">
        <v>72</v>
      </c>
      <c r="G73" s="22">
        <v>112</v>
      </c>
      <c r="H73" s="22">
        <v>40</v>
      </c>
      <c r="I73" s="22">
        <v>0</v>
      </c>
      <c r="J73" s="22">
        <v>1</v>
      </c>
    </row>
    <row r="74" spans="1:10" s="50" customFormat="1" ht="12" customHeight="1" x14ac:dyDescent="0.2">
      <c r="A74" s="112" t="s">
        <v>78</v>
      </c>
      <c r="B74" s="112"/>
      <c r="C74" s="22">
        <v>935</v>
      </c>
      <c r="D74" s="22">
        <v>168</v>
      </c>
      <c r="E74" s="22">
        <v>284</v>
      </c>
      <c r="F74" s="22">
        <v>165</v>
      </c>
      <c r="G74" s="22">
        <v>172</v>
      </c>
      <c r="H74" s="22">
        <v>110</v>
      </c>
      <c r="I74" s="22">
        <v>36</v>
      </c>
      <c r="J74" s="22" t="s">
        <v>256</v>
      </c>
    </row>
    <row r="75" spans="1:10" s="50" customFormat="1" ht="12" customHeight="1" x14ac:dyDescent="0.2">
      <c r="A75" s="112" t="s">
        <v>79</v>
      </c>
      <c r="B75" s="112"/>
      <c r="C75" s="22">
        <v>298</v>
      </c>
      <c r="D75" s="22">
        <v>67</v>
      </c>
      <c r="E75" s="22">
        <v>108</v>
      </c>
      <c r="F75" s="22">
        <v>54</v>
      </c>
      <c r="G75" s="22">
        <v>44</v>
      </c>
      <c r="H75" s="22">
        <v>25</v>
      </c>
      <c r="I75" s="22">
        <v>0</v>
      </c>
      <c r="J75" s="22">
        <v>1</v>
      </c>
    </row>
    <row r="76" spans="1:10" s="50" customFormat="1" ht="12" customHeight="1" x14ac:dyDescent="0.2">
      <c r="A76" s="112" t="s">
        <v>80</v>
      </c>
      <c r="B76" s="112"/>
      <c r="C76" s="22">
        <v>1484</v>
      </c>
      <c r="D76" s="22">
        <v>161</v>
      </c>
      <c r="E76" s="22">
        <v>342</v>
      </c>
      <c r="F76" s="22">
        <v>366</v>
      </c>
      <c r="G76" s="22">
        <v>480</v>
      </c>
      <c r="H76" s="22">
        <v>90</v>
      </c>
      <c r="I76" s="22">
        <v>45</v>
      </c>
      <c r="J76" s="22">
        <v>0</v>
      </c>
    </row>
    <row r="77" spans="1:10" s="50" customFormat="1" ht="12" customHeight="1" x14ac:dyDescent="0.2">
      <c r="A77" s="112" t="s">
        <v>81</v>
      </c>
      <c r="B77" s="112"/>
      <c r="C77" s="22">
        <v>614</v>
      </c>
      <c r="D77" s="22">
        <v>93</v>
      </c>
      <c r="E77" s="22">
        <v>148</v>
      </c>
      <c r="F77" s="22">
        <v>132</v>
      </c>
      <c r="G77" s="22">
        <v>144</v>
      </c>
      <c r="H77" s="22">
        <v>60</v>
      </c>
      <c r="I77" s="22">
        <v>37</v>
      </c>
      <c r="J77" s="22">
        <v>0</v>
      </c>
    </row>
    <row r="78" spans="1:10" s="50" customFormat="1" ht="12" customHeight="1" x14ac:dyDescent="0.2">
      <c r="A78" s="112" t="s">
        <v>82</v>
      </c>
      <c r="B78" s="112"/>
      <c r="C78" s="22">
        <v>2720</v>
      </c>
      <c r="D78" s="22">
        <v>473</v>
      </c>
      <c r="E78" s="22">
        <v>812</v>
      </c>
      <c r="F78" s="22">
        <v>624</v>
      </c>
      <c r="G78" s="22">
        <v>572</v>
      </c>
      <c r="H78" s="22">
        <v>180</v>
      </c>
      <c r="I78" s="22">
        <v>59</v>
      </c>
      <c r="J78" s="22" t="s">
        <v>256</v>
      </c>
    </row>
    <row r="79" spans="1:10" s="50" customFormat="1" ht="12" customHeight="1" x14ac:dyDescent="0.2">
      <c r="A79" s="112" t="s">
        <v>83</v>
      </c>
      <c r="B79" s="112"/>
      <c r="C79" s="22">
        <v>938</v>
      </c>
      <c r="D79" s="22">
        <v>215</v>
      </c>
      <c r="E79" s="22">
        <v>302</v>
      </c>
      <c r="F79" s="22">
        <v>204</v>
      </c>
      <c r="G79" s="22">
        <v>172</v>
      </c>
      <c r="H79" s="22">
        <v>25</v>
      </c>
      <c r="I79" s="22">
        <v>20</v>
      </c>
      <c r="J79" s="22">
        <v>0</v>
      </c>
    </row>
    <row r="80" spans="1:10" s="50" customFormat="1" ht="12" customHeight="1" x14ac:dyDescent="0.2">
      <c r="A80" s="112" t="s">
        <v>85</v>
      </c>
      <c r="B80" s="112"/>
      <c r="C80" s="22">
        <v>454</v>
      </c>
      <c r="D80" s="22">
        <v>91</v>
      </c>
      <c r="E80" s="22">
        <v>154</v>
      </c>
      <c r="F80" s="22">
        <v>90</v>
      </c>
      <c r="G80" s="22">
        <v>76</v>
      </c>
      <c r="H80" s="22">
        <v>25</v>
      </c>
      <c r="I80" s="22">
        <v>18</v>
      </c>
      <c r="J80" s="22">
        <v>0</v>
      </c>
    </row>
    <row r="81" spans="1:10" s="50" customFormat="1" ht="12" customHeight="1" x14ac:dyDescent="0.2">
      <c r="A81" s="112" t="s">
        <v>86</v>
      </c>
      <c r="B81" s="112"/>
      <c r="C81" s="22">
        <v>771</v>
      </c>
      <c r="D81" s="22">
        <v>120</v>
      </c>
      <c r="E81" s="22">
        <v>210</v>
      </c>
      <c r="F81" s="22">
        <v>159</v>
      </c>
      <c r="G81" s="22">
        <v>216</v>
      </c>
      <c r="H81" s="22">
        <v>40</v>
      </c>
      <c r="I81" s="22">
        <v>26</v>
      </c>
      <c r="J81" s="22">
        <v>1</v>
      </c>
    </row>
    <row r="82" spans="1:10" s="50" customFormat="1" ht="12" customHeight="1" x14ac:dyDescent="0.2">
      <c r="A82" s="112" t="s">
        <v>87</v>
      </c>
      <c r="B82" s="112"/>
      <c r="C82" s="22">
        <v>1477</v>
      </c>
      <c r="D82" s="22">
        <v>203</v>
      </c>
      <c r="E82" s="22">
        <v>422</v>
      </c>
      <c r="F82" s="22">
        <v>327</v>
      </c>
      <c r="G82" s="22">
        <v>360</v>
      </c>
      <c r="H82" s="22">
        <v>120</v>
      </c>
      <c r="I82" s="22">
        <v>45</v>
      </c>
      <c r="J82" s="22">
        <v>0</v>
      </c>
    </row>
    <row r="83" spans="1:10" s="50" customFormat="1" ht="12" customHeight="1" x14ac:dyDescent="0.2">
      <c r="A83" s="112" t="s">
        <v>89</v>
      </c>
      <c r="B83" s="112"/>
      <c r="C83" s="22">
        <v>2292</v>
      </c>
      <c r="D83" s="22">
        <v>415</v>
      </c>
      <c r="E83" s="22">
        <v>652</v>
      </c>
      <c r="F83" s="22">
        <v>519</v>
      </c>
      <c r="G83" s="22">
        <v>532</v>
      </c>
      <c r="H83" s="22">
        <v>135</v>
      </c>
      <c r="I83" s="22">
        <v>39</v>
      </c>
      <c r="J83" s="22" t="s">
        <v>256</v>
      </c>
    </row>
    <row r="84" spans="1:10" s="50" customFormat="1" ht="12" customHeight="1" x14ac:dyDescent="0.2">
      <c r="A84" s="112" t="s">
        <v>90</v>
      </c>
      <c r="B84" s="112"/>
      <c r="C84" s="22">
        <v>6638</v>
      </c>
      <c r="D84" s="22">
        <v>1054</v>
      </c>
      <c r="E84" s="22">
        <v>1804</v>
      </c>
      <c r="F84" s="22">
        <v>1398</v>
      </c>
      <c r="G84" s="22">
        <v>1508</v>
      </c>
      <c r="H84" s="22">
        <v>700</v>
      </c>
      <c r="I84" s="22">
        <v>174</v>
      </c>
      <c r="J84" s="22">
        <v>0</v>
      </c>
    </row>
    <row r="85" spans="1:10" s="50" customFormat="1" ht="12" customHeight="1" x14ac:dyDescent="0.2">
      <c r="A85" s="112" t="s">
        <v>93</v>
      </c>
      <c r="B85" s="112"/>
      <c r="C85" s="22">
        <v>4263</v>
      </c>
      <c r="D85" s="22">
        <v>819</v>
      </c>
      <c r="E85" s="22">
        <v>1202</v>
      </c>
      <c r="F85" s="22">
        <v>810</v>
      </c>
      <c r="G85" s="22">
        <v>992</v>
      </c>
      <c r="H85" s="22">
        <v>310</v>
      </c>
      <c r="I85" s="22">
        <v>130</v>
      </c>
      <c r="J85" s="22" t="s">
        <v>256</v>
      </c>
    </row>
    <row r="86" spans="1:10" s="50" customFormat="1" ht="12" customHeight="1" x14ac:dyDescent="0.2">
      <c r="A86" s="112" t="s">
        <v>96</v>
      </c>
      <c r="B86" s="112"/>
      <c r="C86" s="22">
        <v>4759</v>
      </c>
      <c r="D86" s="22">
        <v>692</v>
      </c>
      <c r="E86" s="22">
        <v>1338</v>
      </c>
      <c r="F86" s="22">
        <v>1035</v>
      </c>
      <c r="G86" s="22">
        <v>1080</v>
      </c>
      <c r="H86" s="22">
        <v>420</v>
      </c>
      <c r="I86" s="22">
        <v>194</v>
      </c>
      <c r="J86" s="22" t="s">
        <v>256</v>
      </c>
    </row>
    <row r="87" spans="1:10" s="50" customFormat="1" ht="12" customHeight="1" x14ac:dyDescent="0.2">
      <c r="A87" s="112" t="s">
        <v>97</v>
      </c>
      <c r="B87" s="112"/>
      <c r="C87" s="22">
        <v>2125</v>
      </c>
      <c r="D87" s="22">
        <v>285</v>
      </c>
      <c r="E87" s="22">
        <v>582</v>
      </c>
      <c r="F87" s="22">
        <v>408</v>
      </c>
      <c r="G87" s="22">
        <v>536</v>
      </c>
      <c r="H87" s="22">
        <v>265</v>
      </c>
      <c r="I87" s="22">
        <v>49</v>
      </c>
      <c r="J87" s="22">
        <v>0</v>
      </c>
    </row>
    <row r="88" spans="1:10" s="50" customFormat="1" ht="12" customHeight="1" x14ac:dyDescent="0.2">
      <c r="A88" s="112" t="s">
        <v>99</v>
      </c>
      <c r="B88" s="112"/>
      <c r="C88" s="22">
        <v>1468</v>
      </c>
      <c r="D88" s="22">
        <v>219</v>
      </c>
      <c r="E88" s="22">
        <v>410</v>
      </c>
      <c r="F88" s="22">
        <v>357</v>
      </c>
      <c r="G88" s="22">
        <v>336</v>
      </c>
      <c r="H88" s="22">
        <v>90</v>
      </c>
      <c r="I88" s="22">
        <v>56</v>
      </c>
      <c r="J88" s="22">
        <v>1</v>
      </c>
    </row>
    <row r="89" spans="1:10" s="50" customFormat="1" ht="12" customHeight="1" x14ac:dyDescent="0.2">
      <c r="A89" s="112" t="s">
        <v>100</v>
      </c>
      <c r="B89" s="112"/>
      <c r="C89" s="22">
        <v>604</v>
      </c>
      <c r="D89" s="22">
        <v>100</v>
      </c>
      <c r="E89" s="22">
        <v>174</v>
      </c>
      <c r="F89" s="22">
        <v>156</v>
      </c>
      <c r="G89" s="22">
        <v>116</v>
      </c>
      <c r="H89" s="22">
        <v>45</v>
      </c>
      <c r="I89" s="22">
        <v>13</v>
      </c>
      <c r="J89" s="22">
        <v>0</v>
      </c>
    </row>
    <row r="90" spans="1:10" s="50" customFormat="1" ht="12" customHeight="1" x14ac:dyDescent="0.2">
      <c r="A90" s="112" t="s">
        <v>101</v>
      </c>
      <c r="B90" s="112"/>
      <c r="C90" s="22">
        <v>469</v>
      </c>
      <c r="D90" s="22">
        <v>72</v>
      </c>
      <c r="E90" s="22">
        <v>116</v>
      </c>
      <c r="F90" s="22">
        <v>120</v>
      </c>
      <c r="G90" s="22">
        <v>108</v>
      </c>
      <c r="H90" s="22">
        <v>40</v>
      </c>
      <c r="I90" s="22">
        <v>13</v>
      </c>
      <c r="J90" s="22">
        <v>0</v>
      </c>
    </row>
    <row r="91" spans="1:10" s="50" customFormat="1" ht="12" customHeight="1" x14ac:dyDescent="0.2">
      <c r="A91" s="112" t="s">
        <v>102</v>
      </c>
      <c r="B91" s="112"/>
      <c r="C91" s="22">
        <v>1353</v>
      </c>
      <c r="D91" s="22">
        <v>192</v>
      </c>
      <c r="E91" s="22">
        <v>372</v>
      </c>
      <c r="F91" s="22">
        <v>330</v>
      </c>
      <c r="G91" s="22">
        <v>348</v>
      </c>
      <c r="H91" s="22">
        <v>80</v>
      </c>
      <c r="I91" s="22">
        <v>31</v>
      </c>
      <c r="J91" s="22">
        <v>0</v>
      </c>
    </row>
    <row r="92" spans="1:10" s="50" customFormat="1" ht="12" customHeight="1" x14ac:dyDescent="0.2">
      <c r="A92" s="112" t="s">
        <v>103</v>
      </c>
      <c r="B92" s="112"/>
      <c r="C92" s="22">
        <v>1716</v>
      </c>
      <c r="D92" s="22">
        <v>343</v>
      </c>
      <c r="E92" s="22">
        <v>480</v>
      </c>
      <c r="F92" s="22">
        <v>384</v>
      </c>
      <c r="G92" s="22">
        <v>324</v>
      </c>
      <c r="H92" s="22">
        <v>160</v>
      </c>
      <c r="I92" s="22">
        <v>25</v>
      </c>
      <c r="J92" s="22">
        <v>0</v>
      </c>
    </row>
    <row r="93" spans="1:10" s="50" customFormat="1" ht="12" customHeight="1" x14ac:dyDescent="0.2">
      <c r="A93" s="112" t="s">
        <v>104</v>
      </c>
      <c r="B93" s="112"/>
      <c r="C93" s="22">
        <v>61390</v>
      </c>
      <c r="D93" s="22">
        <v>14271</v>
      </c>
      <c r="E93" s="22">
        <v>17322</v>
      </c>
      <c r="F93" s="22">
        <v>11895</v>
      </c>
      <c r="G93" s="22">
        <v>12184</v>
      </c>
      <c r="H93" s="22">
        <v>4195</v>
      </c>
      <c r="I93" s="22">
        <v>1523</v>
      </c>
      <c r="J93" s="22" t="s">
        <v>256</v>
      </c>
    </row>
    <row r="94" spans="1:10" s="50" customFormat="1" ht="12" customHeight="1" x14ac:dyDescent="0.2">
      <c r="A94" s="112" t="s">
        <v>105</v>
      </c>
      <c r="B94" s="112"/>
      <c r="C94" s="22">
        <v>1620</v>
      </c>
      <c r="D94" s="22">
        <v>290</v>
      </c>
      <c r="E94" s="22">
        <v>474</v>
      </c>
      <c r="F94" s="22">
        <v>327</v>
      </c>
      <c r="G94" s="22">
        <v>416</v>
      </c>
      <c r="H94" s="22">
        <v>95</v>
      </c>
      <c r="I94" s="22">
        <v>18</v>
      </c>
      <c r="J94" s="22">
        <v>0</v>
      </c>
    </row>
    <row r="95" spans="1:10" s="50" customFormat="1" ht="12" customHeight="1" x14ac:dyDescent="0.2">
      <c r="A95" s="112" t="s">
        <v>106</v>
      </c>
      <c r="B95" s="112"/>
      <c r="C95" s="22">
        <v>1312</v>
      </c>
      <c r="D95" s="22">
        <v>186</v>
      </c>
      <c r="E95" s="22">
        <v>350</v>
      </c>
      <c r="F95" s="22">
        <v>291</v>
      </c>
      <c r="G95" s="22">
        <v>352</v>
      </c>
      <c r="H95" s="22">
        <v>115</v>
      </c>
      <c r="I95" s="22">
        <v>18</v>
      </c>
      <c r="J95" s="22">
        <v>0</v>
      </c>
    </row>
    <row r="96" spans="1:10" s="50" customFormat="1" ht="12" customHeight="1" x14ac:dyDescent="0.2">
      <c r="A96" s="112" t="s">
        <v>108</v>
      </c>
      <c r="B96" s="112"/>
      <c r="C96" s="22">
        <v>6464</v>
      </c>
      <c r="D96" s="22">
        <v>1541</v>
      </c>
      <c r="E96" s="22">
        <v>1786</v>
      </c>
      <c r="F96" s="22">
        <v>1209</v>
      </c>
      <c r="G96" s="22">
        <v>1276</v>
      </c>
      <c r="H96" s="22">
        <v>445</v>
      </c>
      <c r="I96" s="22">
        <v>207</v>
      </c>
      <c r="J96" s="22">
        <v>0</v>
      </c>
    </row>
    <row r="97" spans="1:10" s="50" customFormat="1" ht="12" customHeight="1" x14ac:dyDescent="0.2">
      <c r="A97" s="112" t="s">
        <v>110</v>
      </c>
      <c r="B97" s="112"/>
      <c r="C97" s="22">
        <v>1760</v>
      </c>
      <c r="D97" s="22">
        <v>361</v>
      </c>
      <c r="E97" s="22">
        <v>560</v>
      </c>
      <c r="F97" s="22">
        <v>360</v>
      </c>
      <c r="G97" s="22">
        <v>344</v>
      </c>
      <c r="H97" s="22">
        <v>90</v>
      </c>
      <c r="I97" s="22">
        <v>45</v>
      </c>
      <c r="J97" s="22">
        <v>0</v>
      </c>
    </row>
    <row r="98" spans="1:10" s="50" customFormat="1" ht="12" customHeight="1" x14ac:dyDescent="0.2">
      <c r="A98" s="112" t="s">
        <v>111</v>
      </c>
      <c r="B98" s="112"/>
      <c r="C98" s="22">
        <v>1370</v>
      </c>
      <c r="D98" s="22">
        <v>167</v>
      </c>
      <c r="E98" s="22">
        <v>332</v>
      </c>
      <c r="F98" s="22">
        <v>303</v>
      </c>
      <c r="G98" s="22">
        <v>404</v>
      </c>
      <c r="H98" s="22">
        <v>145</v>
      </c>
      <c r="I98" s="22">
        <v>19</v>
      </c>
      <c r="J98" s="22" t="s">
        <v>256</v>
      </c>
    </row>
    <row r="99" spans="1:10" s="50" customFormat="1" ht="12" customHeight="1" x14ac:dyDescent="0.2">
      <c r="A99" s="112" t="s">
        <v>112</v>
      </c>
      <c r="B99" s="112"/>
      <c r="C99" s="22">
        <v>307</v>
      </c>
      <c r="D99" s="22">
        <v>35</v>
      </c>
      <c r="E99" s="22">
        <v>96</v>
      </c>
      <c r="F99" s="22">
        <v>72</v>
      </c>
      <c r="G99" s="22">
        <v>48</v>
      </c>
      <c r="H99" s="22">
        <v>50</v>
      </c>
      <c r="I99" s="22">
        <v>6</v>
      </c>
      <c r="J99" s="22">
        <v>0</v>
      </c>
    </row>
    <row r="100" spans="1:10" s="50" customFormat="1" ht="12" customHeight="1" x14ac:dyDescent="0.2">
      <c r="A100" s="112" t="s">
        <v>113</v>
      </c>
      <c r="B100" s="112"/>
      <c r="C100" s="22">
        <v>4641</v>
      </c>
      <c r="D100" s="22">
        <v>714</v>
      </c>
      <c r="E100" s="22">
        <v>1272</v>
      </c>
      <c r="F100" s="22">
        <v>978</v>
      </c>
      <c r="G100" s="22">
        <v>1156</v>
      </c>
      <c r="H100" s="22">
        <v>365</v>
      </c>
      <c r="I100" s="22">
        <v>156</v>
      </c>
      <c r="J100" s="22">
        <v>0</v>
      </c>
    </row>
    <row r="101" spans="1:10" s="50" customFormat="1" ht="12" customHeight="1" x14ac:dyDescent="0.2">
      <c r="A101" s="112" t="s">
        <v>115</v>
      </c>
      <c r="B101" s="112"/>
      <c r="C101" s="22">
        <v>696</v>
      </c>
      <c r="D101" s="22">
        <v>185</v>
      </c>
      <c r="E101" s="22">
        <v>246</v>
      </c>
      <c r="F101" s="22">
        <v>123</v>
      </c>
      <c r="G101" s="22">
        <v>104</v>
      </c>
      <c r="H101" s="22">
        <v>20</v>
      </c>
      <c r="I101" s="22">
        <v>18</v>
      </c>
      <c r="J101" s="22">
        <v>0</v>
      </c>
    </row>
    <row r="102" spans="1:10" s="50" customFormat="1" ht="12" customHeight="1" x14ac:dyDescent="0.2">
      <c r="A102" s="112" t="s">
        <v>116</v>
      </c>
      <c r="B102" s="112"/>
      <c r="C102" s="22">
        <v>804</v>
      </c>
      <c r="D102" s="22">
        <v>127</v>
      </c>
      <c r="E102" s="22">
        <v>248</v>
      </c>
      <c r="F102" s="22">
        <v>156</v>
      </c>
      <c r="G102" s="22">
        <v>192</v>
      </c>
      <c r="H102" s="22">
        <v>75</v>
      </c>
      <c r="I102" s="22">
        <v>6</v>
      </c>
      <c r="J102" s="22">
        <v>0</v>
      </c>
    </row>
    <row r="103" spans="1:10" s="50" customFormat="1" ht="12" customHeight="1" x14ac:dyDescent="0.2">
      <c r="A103" s="112" t="s">
        <v>117</v>
      </c>
      <c r="B103" s="112"/>
      <c r="C103" s="22">
        <v>319</v>
      </c>
      <c r="D103" s="22">
        <v>60</v>
      </c>
      <c r="E103" s="22">
        <v>76</v>
      </c>
      <c r="F103" s="22">
        <v>69</v>
      </c>
      <c r="G103" s="22">
        <v>76</v>
      </c>
      <c r="H103" s="22">
        <v>25</v>
      </c>
      <c r="I103" s="22">
        <v>13</v>
      </c>
      <c r="J103" s="22">
        <v>0</v>
      </c>
    </row>
    <row r="104" spans="1:10" s="50" customFormat="1" ht="12" customHeight="1" x14ac:dyDescent="0.2">
      <c r="A104" s="112" t="s">
        <v>118</v>
      </c>
      <c r="B104" s="112"/>
      <c r="C104" s="22">
        <v>815</v>
      </c>
      <c r="D104" s="22">
        <v>159</v>
      </c>
      <c r="E104" s="22">
        <v>228</v>
      </c>
      <c r="F104" s="22">
        <v>162</v>
      </c>
      <c r="G104" s="22">
        <v>172</v>
      </c>
      <c r="H104" s="22">
        <v>70</v>
      </c>
      <c r="I104" s="22">
        <v>24</v>
      </c>
      <c r="J104" s="22">
        <v>0</v>
      </c>
    </row>
    <row r="105" spans="1:10" s="50" customFormat="1" ht="12" customHeight="1" x14ac:dyDescent="0.2">
      <c r="A105" s="112" t="s">
        <v>119</v>
      </c>
      <c r="B105" s="112"/>
      <c r="C105" s="22">
        <v>1502</v>
      </c>
      <c r="D105" s="22">
        <v>172</v>
      </c>
      <c r="E105" s="22">
        <v>358</v>
      </c>
      <c r="F105" s="22">
        <v>297</v>
      </c>
      <c r="G105" s="22">
        <v>440</v>
      </c>
      <c r="H105" s="22">
        <v>150</v>
      </c>
      <c r="I105" s="22">
        <v>85</v>
      </c>
      <c r="J105" s="22">
        <v>0</v>
      </c>
    </row>
    <row r="106" spans="1:10" s="50" customFormat="1" ht="12" customHeight="1" x14ac:dyDescent="0.2">
      <c r="A106" s="112" t="s">
        <v>120</v>
      </c>
      <c r="B106" s="112"/>
      <c r="C106" s="22">
        <v>4502</v>
      </c>
      <c r="D106" s="22">
        <v>1286</v>
      </c>
      <c r="E106" s="22">
        <v>1290</v>
      </c>
      <c r="F106" s="22">
        <v>825</v>
      </c>
      <c r="G106" s="22">
        <v>712</v>
      </c>
      <c r="H106" s="22">
        <v>275</v>
      </c>
      <c r="I106" s="22">
        <v>114</v>
      </c>
      <c r="J106" s="22" t="s">
        <v>256</v>
      </c>
    </row>
    <row r="107" spans="1:10" s="50" customFormat="1" ht="12" customHeight="1" x14ac:dyDescent="0.2">
      <c r="A107" s="112" t="s">
        <v>121</v>
      </c>
      <c r="B107" s="112"/>
      <c r="C107" s="22">
        <v>1902</v>
      </c>
      <c r="D107" s="22">
        <v>261</v>
      </c>
      <c r="E107" s="22">
        <v>450</v>
      </c>
      <c r="F107" s="22">
        <v>399</v>
      </c>
      <c r="G107" s="22">
        <v>488</v>
      </c>
      <c r="H107" s="22">
        <v>255</v>
      </c>
      <c r="I107" s="22">
        <v>49</v>
      </c>
      <c r="J107" s="22">
        <v>1</v>
      </c>
    </row>
    <row r="108" spans="1:10" s="50" customFormat="1" ht="12" customHeight="1" x14ac:dyDescent="0.2">
      <c r="A108" s="112" t="s">
        <v>123</v>
      </c>
      <c r="B108" s="112"/>
      <c r="C108" s="22">
        <v>1576</v>
      </c>
      <c r="D108" s="22">
        <v>274</v>
      </c>
      <c r="E108" s="22">
        <v>456</v>
      </c>
      <c r="F108" s="22">
        <v>384</v>
      </c>
      <c r="G108" s="22">
        <v>364</v>
      </c>
      <c r="H108" s="22">
        <v>85</v>
      </c>
      <c r="I108" s="22">
        <v>13</v>
      </c>
      <c r="J108" s="22">
        <v>0</v>
      </c>
    </row>
    <row r="109" spans="1:10" s="50" customFormat="1" ht="12" customHeight="1" x14ac:dyDescent="0.2">
      <c r="A109" s="112" t="s">
        <v>124</v>
      </c>
      <c r="B109" s="112"/>
      <c r="C109" s="22">
        <v>1349</v>
      </c>
      <c r="D109" s="22">
        <v>213</v>
      </c>
      <c r="E109" s="22">
        <v>380</v>
      </c>
      <c r="F109" s="22">
        <v>306</v>
      </c>
      <c r="G109" s="22">
        <v>316</v>
      </c>
      <c r="H109" s="22">
        <v>120</v>
      </c>
      <c r="I109" s="22">
        <v>14</v>
      </c>
      <c r="J109" s="22">
        <v>0</v>
      </c>
    </row>
    <row r="110" spans="1:10" s="50" customFormat="1" ht="12" customHeight="1" x14ac:dyDescent="0.2">
      <c r="A110" s="112" t="s">
        <v>126</v>
      </c>
      <c r="B110" s="112"/>
      <c r="C110" s="22">
        <v>2167</v>
      </c>
      <c r="D110" s="22">
        <v>408</v>
      </c>
      <c r="E110" s="22">
        <v>580</v>
      </c>
      <c r="F110" s="22">
        <v>414</v>
      </c>
      <c r="G110" s="22">
        <v>496</v>
      </c>
      <c r="H110" s="22">
        <v>215</v>
      </c>
      <c r="I110" s="22">
        <v>54</v>
      </c>
      <c r="J110" s="22">
        <v>0</v>
      </c>
    </row>
    <row r="111" spans="1:10" s="50" customFormat="1" ht="12" customHeight="1" x14ac:dyDescent="0.2">
      <c r="A111" s="112" t="s">
        <v>129</v>
      </c>
      <c r="B111" s="112"/>
      <c r="C111" s="22">
        <v>1805</v>
      </c>
      <c r="D111" s="22">
        <v>329</v>
      </c>
      <c r="E111" s="22">
        <v>470</v>
      </c>
      <c r="F111" s="22">
        <v>300</v>
      </c>
      <c r="G111" s="22">
        <v>496</v>
      </c>
      <c r="H111" s="22">
        <v>140</v>
      </c>
      <c r="I111" s="22">
        <v>70</v>
      </c>
      <c r="J111" s="22" t="s">
        <v>256</v>
      </c>
    </row>
    <row r="112" spans="1:10" s="50" customFormat="1" ht="12" customHeight="1" x14ac:dyDescent="0.2">
      <c r="A112" s="112" t="s">
        <v>130</v>
      </c>
      <c r="B112" s="112"/>
      <c r="C112" s="22">
        <v>3035</v>
      </c>
      <c r="D112" s="22">
        <v>387</v>
      </c>
      <c r="E112" s="22">
        <v>888</v>
      </c>
      <c r="F112" s="22">
        <v>654</v>
      </c>
      <c r="G112" s="22">
        <v>720</v>
      </c>
      <c r="H112" s="22">
        <v>265</v>
      </c>
      <c r="I112" s="22">
        <v>121</v>
      </c>
      <c r="J112" s="22">
        <v>0</v>
      </c>
    </row>
    <row r="113" spans="1:10" s="50" customFormat="1" ht="12" customHeight="1" x14ac:dyDescent="0.2">
      <c r="A113" s="112" t="s">
        <v>298</v>
      </c>
      <c r="B113" s="127"/>
      <c r="C113" s="22">
        <v>3015</v>
      </c>
      <c r="D113" s="22">
        <v>670</v>
      </c>
      <c r="E113" s="22">
        <v>942</v>
      </c>
      <c r="F113" s="22">
        <v>579</v>
      </c>
      <c r="G113" s="22">
        <v>516</v>
      </c>
      <c r="H113" s="22">
        <v>205</v>
      </c>
      <c r="I113" s="22">
        <v>103</v>
      </c>
      <c r="J113" s="22" t="s">
        <v>256</v>
      </c>
    </row>
    <row r="114" spans="1:10" s="50" customFormat="1" ht="12" customHeight="1" x14ac:dyDescent="0.2">
      <c r="A114" s="112" t="s">
        <v>302</v>
      </c>
      <c r="B114" s="127"/>
      <c r="C114" s="22">
        <v>2963</v>
      </c>
      <c r="D114" s="22">
        <v>540</v>
      </c>
      <c r="E114" s="22">
        <v>850</v>
      </c>
      <c r="F114" s="22">
        <v>645</v>
      </c>
      <c r="G114" s="22">
        <v>692</v>
      </c>
      <c r="H114" s="22">
        <v>170</v>
      </c>
      <c r="I114" s="22">
        <v>66</v>
      </c>
      <c r="J114" s="22">
        <v>0</v>
      </c>
    </row>
    <row r="115" spans="1:10" s="50" customFormat="1" ht="12" customHeight="1" x14ac:dyDescent="0.2">
      <c r="A115" s="112" t="s">
        <v>132</v>
      </c>
      <c r="B115" s="112"/>
      <c r="C115" s="22">
        <v>617</v>
      </c>
      <c r="D115" s="22">
        <v>119</v>
      </c>
      <c r="E115" s="22">
        <v>176</v>
      </c>
      <c r="F115" s="22">
        <v>105</v>
      </c>
      <c r="G115" s="22">
        <v>164</v>
      </c>
      <c r="H115" s="22">
        <v>35</v>
      </c>
      <c r="I115" s="22">
        <v>18</v>
      </c>
      <c r="J115" s="22">
        <v>1</v>
      </c>
    </row>
    <row r="116" spans="1:10" s="50" customFormat="1" ht="12" customHeight="1" x14ac:dyDescent="0.2">
      <c r="A116" s="112" t="s">
        <v>133</v>
      </c>
      <c r="B116" s="112"/>
      <c r="C116" s="22">
        <v>1894</v>
      </c>
      <c r="D116" s="22">
        <v>312</v>
      </c>
      <c r="E116" s="22">
        <v>470</v>
      </c>
      <c r="F116" s="22">
        <v>363</v>
      </c>
      <c r="G116" s="22">
        <v>508</v>
      </c>
      <c r="H116" s="22">
        <v>190</v>
      </c>
      <c r="I116" s="22">
        <v>51</v>
      </c>
      <c r="J116" s="22">
        <v>1</v>
      </c>
    </row>
    <row r="117" spans="1:10" s="50" customFormat="1" ht="12" customHeight="1" x14ac:dyDescent="0.2">
      <c r="A117" s="126" t="s">
        <v>134</v>
      </c>
      <c r="B117" s="126"/>
      <c r="C117" s="27">
        <v>415</v>
      </c>
      <c r="D117" s="27">
        <v>90</v>
      </c>
      <c r="E117" s="27">
        <v>136</v>
      </c>
      <c r="F117" s="27">
        <v>60</v>
      </c>
      <c r="G117" s="27">
        <v>88</v>
      </c>
      <c r="H117" s="27">
        <v>35</v>
      </c>
      <c r="I117" s="27">
        <v>6</v>
      </c>
      <c r="J117" s="27">
        <v>0</v>
      </c>
    </row>
    <row r="118" spans="1:10" s="50" customFormat="1" ht="12" customHeight="1" x14ac:dyDescent="0.2">
      <c r="A118" s="25"/>
      <c r="B118" s="25"/>
      <c r="C118" s="25"/>
      <c r="D118" s="25"/>
      <c r="E118" s="25"/>
      <c r="F118" s="25"/>
      <c r="G118" s="25"/>
      <c r="H118" s="25"/>
      <c r="I118" s="25"/>
      <c r="J118" s="25"/>
    </row>
    <row r="119" spans="1:10" s="50" customFormat="1" ht="12" customHeight="1" x14ac:dyDescent="0.2">
      <c r="A119" s="111" t="s">
        <v>135</v>
      </c>
      <c r="B119" s="111"/>
      <c r="C119" s="17">
        <v>63100</v>
      </c>
      <c r="D119" s="17">
        <v>13968</v>
      </c>
      <c r="E119" s="17">
        <v>19838</v>
      </c>
      <c r="F119" s="17">
        <v>11580</v>
      </c>
      <c r="G119" s="17">
        <v>12712</v>
      </c>
      <c r="H119" s="17">
        <v>3925</v>
      </c>
      <c r="I119" s="17">
        <v>1077</v>
      </c>
      <c r="J119" s="17" t="s">
        <v>206</v>
      </c>
    </row>
    <row r="120" spans="1:10" s="50" customFormat="1" ht="12" customHeight="1" x14ac:dyDescent="0.2">
      <c r="A120" s="112" t="s">
        <v>136</v>
      </c>
      <c r="B120" s="112"/>
      <c r="C120" s="22">
        <v>5306</v>
      </c>
      <c r="D120" s="22">
        <v>1411</v>
      </c>
      <c r="E120" s="22">
        <v>1746</v>
      </c>
      <c r="F120" s="22">
        <v>855</v>
      </c>
      <c r="G120" s="22">
        <v>956</v>
      </c>
      <c r="H120" s="22">
        <v>260</v>
      </c>
      <c r="I120" s="22">
        <v>78</v>
      </c>
      <c r="J120" s="22" t="s">
        <v>256</v>
      </c>
    </row>
    <row r="121" spans="1:10" s="50" customFormat="1" ht="12" customHeight="1" x14ac:dyDescent="0.2">
      <c r="A121" s="112" t="s">
        <v>138</v>
      </c>
      <c r="B121" s="112"/>
      <c r="C121" s="22">
        <v>444</v>
      </c>
      <c r="D121" s="22">
        <v>94</v>
      </c>
      <c r="E121" s="22">
        <v>168</v>
      </c>
      <c r="F121" s="22">
        <v>96</v>
      </c>
      <c r="G121" s="22">
        <v>56</v>
      </c>
      <c r="H121" s="22">
        <v>30</v>
      </c>
      <c r="I121" s="22">
        <v>0</v>
      </c>
      <c r="J121" s="22">
        <v>0</v>
      </c>
    </row>
    <row r="122" spans="1:10" s="50" customFormat="1" ht="12" customHeight="1" x14ac:dyDescent="0.2">
      <c r="A122" s="112" t="s">
        <v>139</v>
      </c>
      <c r="B122" s="112"/>
      <c r="C122" s="22">
        <v>1573</v>
      </c>
      <c r="D122" s="22">
        <v>431</v>
      </c>
      <c r="E122" s="22">
        <v>604</v>
      </c>
      <c r="F122" s="22">
        <v>210</v>
      </c>
      <c r="G122" s="22">
        <v>220</v>
      </c>
      <c r="H122" s="22">
        <v>95</v>
      </c>
      <c r="I122" s="22">
        <v>13</v>
      </c>
      <c r="J122" s="22">
        <v>0</v>
      </c>
    </row>
    <row r="123" spans="1:10" s="50" customFormat="1" ht="12" customHeight="1" x14ac:dyDescent="0.2">
      <c r="A123" s="112" t="s">
        <v>141</v>
      </c>
      <c r="B123" s="112"/>
      <c r="C123" s="22">
        <v>1081</v>
      </c>
      <c r="D123" s="22">
        <v>248</v>
      </c>
      <c r="E123" s="22">
        <v>380</v>
      </c>
      <c r="F123" s="22">
        <v>165</v>
      </c>
      <c r="G123" s="22">
        <v>204</v>
      </c>
      <c r="H123" s="22">
        <v>60</v>
      </c>
      <c r="I123" s="22">
        <v>24</v>
      </c>
      <c r="J123" s="22">
        <v>0</v>
      </c>
    </row>
    <row r="124" spans="1:10" s="50" customFormat="1" ht="12" customHeight="1" x14ac:dyDescent="0.2">
      <c r="A124" s="112" t="s">
        <v>143</v>
      </c>
      <c r="B124" s="112"/>
      <c r="C124" s="22">
        <v>2822</v>
      </c>
      <c r="D124" s="22">
        <v>354</v>
      </c>
      <c r="E124" s="22">
        <v>834</v>
      </c>
      <c r="F124" s="22">
        <v>591</v>
      </c>
      <c r="G124" s="22">
        <v>772</v>
      </c>
      <c r="H124" s="22">
        <v>205</v>
      </c>
      <c r="I124" s="22">
        <v>66</v>
      </c>
      <c r="J124" s="22">
        <v>0</v>
      </c>
    </row>
    <row r="125" spans="1:10" s="50" customFormat="1" ht="12" customHeight="1" x14ac:dyDescent="0.2">
      <c r="A125" s="112" t="s">
        <v>145</v>
      </c>
      <c r="B125" s="112"/>
      <c r="C125" s="22">
        <v>5017</v>
      </c>
      <c r="D125" s="22">
        <v>949</v>
      </c>
      <c r="E125" s="22">
        <v>1520</v>
      </c>
      <c r="F125" s="22">
        <v>927</v>
      </c>
      <c r="G125" s="22">
        <v>1096</v>
      </c>
      <c r="H125" s="22">
        <v>400</v>
      </c>
      <c r="I125" s="22">
        <v>125</v>
      </c>
      <c r="J125" s="22" t="s">
        <v>256</v>
      </c>
    </row>
    <row r="126" spans="1:10" s="50" customFormat="1" ht="12" customHeight="1" x14ac:dyDescent="0.2">
      <c r="A126" s="112" t="s">
        <v>146</v>
      </c>
      <c r="B126" s="112"/>
      <c r="C126" s="22">
        <v>4756</v>
      </c>
      <c r="D126" s="22">
        <v>785</v>
      </c>
      <c r="E126" s="22">
        <v>1412</v>
      </c>
      <c r="F126" s="22">
        <v>1023</v>
      </c>
      <c r="G126" s="22">
        <v>1108</v>
      </c>
      <c r="H126" s="22">
        <v>355</v>
      </c>
      <c r="I126" s="22">
        <v>73</v>
      </c>
      <c r="J126" s="22" t="s">
        <v>256</v>
      </c>
    </row>
    <row r="127" spans="1:10" s="50" customFormat="1" ht="12" customHeight="1" x14ac:dyDescent="0.2">
      <c r="A127" s="112" t="s">
        <v>149</v>
      </c>
      <c r="B127" s="112"/>
      <c r="C127" s="22">
        <v>1191</v>
      </c>
      <c r="D127" s="22">
        <v>184</v>
      </c>
      <c r="E127" s="22">
        <v>286</v>
      </c>
      <c r="F127" s="22">
        <v>246</v>
      </c>
      <c r="G127" s="22">
        <v>296</v>
      </c>
      <c r="H127" s="22">
        <v>125</v>
      </c>
      <c r="I127" s="22">
        <v>54</v>
      </c>
      <c r="J127" s="22" t="s">
        <v>256</v>
      </c>
    </row>
    <row r="128" spans="1:10" s="50" customFormat="1" ht="12" customHeight="1" x14ac:dyDescent="0.2">
      <c r="A128" s="112" t="s">
        <v>150</v>
      </c>
      <c r="B128" s="112"/>
      <c r="C128" s="22">
        <v>15841</v>
      </c>
      <c r="D128" s="22">
        <v>4035</v>
      </c>
      <c r="E128" s="22">
        <v>4828</v>
      </c>
      <c r="F128" s="22">
        <v>2916</v>
      </c>
      <c r="G128" s="22">
        <v>2928</v>
      </c>
      <c r="H128" s="22">
        <v>905</v>
      </c>
      <c r="I128" s="22">
        <v>229</v>
      </c>
      <c r="J128" s="22">
        <v>0</v>
      </c>
    </row>
    <row r="129" spans="1:10" s="50" customFormat="1" ht="12" customHeight="1" x14ac:dyDescent="0.2">
      <c r="A129" s="112" t="s">
        <v>151</v>
      </c>
      <c r="B129" s="112"/>
      <c r="C129" s="22">
        <v>6635</v>
      </c>
      <c r="D129" s="22">
        <v>1249</v>
      </c>
      <c r="E129" s="22">
        <v>2020</v>
      </c>
      <c r="F129" s="22">
        <v>1368</v>
      </c>
      <c r="G129" s="22">
        <v>1496</v>
      </c>
      <c r="H129" s="22">
        <v>445</v>
      </c>
      <c r="I129" s="22">
        <v>57</v>
      </c>
      <c r="J129" s="22" t="s">
        <v>256</v>
      </c>
    </row>
    <row r="130" spans="1:10" s="50" customFormat="1" ht="12" customHeight="1" x14ac:dyDescent="0.2">
      <c r="A130" s="112" t="s">
        <v>152</v>
      </c>
      <c r="B130" s="112"/>
      <c r="C130" s="22">
        <v>195</v>
      </c>
      <c r="D130" s="22">
        <v>34</v>
      </c>
      <c r="E130" s="22">
        <v>76</v>
      </c>
      <c r="F130" s="22">
        <v>39</v>
      </c>
      <c r="G130" s="22">
        <v>36</v>
      </c>
      <c r="H130" s="22">
        <v>10</v>
      </c>
      <c r="I130" s="22">
        <v>0</v>
      </c>
      <c r="J130" s="22">
        <v>0</v>
      </c>
    </row>
    <row r="131" spans="1:10" s="50" customFormat="1" ht="12" customHeight="1" x14ac:dyDescent="0.2">
      <c r="A131" s="112" t="s">
        <v>153</v>
      </c>
      <c r="B131" s="112"/>
      <c r="C131" s="22">
        <v>7263</v>
      </c>
      <c r="D131" s="22">
        <v>1654</v>
      </c>
      <c r="E131" s="22">
        <v>2318</v>
      </c>
      <c r="F131" s="22">
        <v>1308</v>
      </c>
      <c r="G131" s="22">
        <v>1480</v>
      </c>
      <c r="H131" s="22">
        <v>385</v>
      </c>
      <c r="I131" s="22">
        <v>118</v>
      </c>
      <c r="J131" s="22" t="s">
        <v>256</v>
      </c>
    </row>
    <row r="132" spans="1:10" s="50" customFormat="1" ht="12" customHeight="1" x14ac:dyDescent="0.2">
      <c r="A132" s="112" t="s">
        <v>155</v>
      </c>
      <c r="B132" s="112"/>
      <c r="C132" s="22">
        <v>2514</v>
      </c>
      <c r="D132" s="22">
        <v>849</v>
      </c>
      <c r="E132" s="22">
        <v>782</v>
      </c>
      <c r="F132" s="22">
        <v>402</v>
      </c>
      <c r="G132" s="22">
        <v>344</v>
      </c>
      <c r="H132" s="22">
        <v>105</v>
      </c>
      <c r="I132" s="22">
        <v>32</v>
      </c>
      <c r="J132" s="22" t="s">
        <v>256</v>
      </c>
    </row>
    <row r="133" spans="1:10" s="50" customFormat="1" ht="12" customHeight="1" x14ac:dyDescent="0.2">
      <c r="A133" s="112" t="s">
        <v>156</v>
      </c>
      <c r="B133" s="112"/>
      <c r="C133" s="22">
        <v>644</v>
      </c>
      <c r="D133" s="22">
        <v>161</v>
      </c>
      <c r="E133" s="22">
        <v>250</v>
      </c>
      <c r="F133" s="22">
        <v>96</v>
      </c>
      <c r="G133" s="22">
        <v>84</v>
      </c>
      <c r="H133" s="22">
        <v>35</v>
      </c>
      <c r="I133" s="22">
        <v>18</v>
      </c>
      <c r="J133" s="22">
        <v>0</v>
      </c>
    </row>
    <row r="134" spans="1:10" s="50" customFormat="1" ht="12" customHeight="1" x14ac:dyDescent="0.2">
      <c r="A134" s="112" t="s">
        <v>157</v>
      </c>
      <c r="B134" s="112"/>
      <c r="C134" s="22">
        <v>676</v>
      </c>
      <c r="D134" s="22">
        <v>192</v>
      </c>
      <c r="E134" s="22">
        <v>308</v>
      </c>
      <c r="F134" s="22">
        <v>93</v>
      </c>
      <c r="G134" s="22">
        <v>68</v>
      </c>
      <c r="H134" s="22">
        <v>15</v>
      </c>
      <c r="I134" s="22">
        <v>0</v>
      </c>
      <c r="J134" s="22">
        <v>1</v>
      </c>
    </row>
    <row r="135" spans="1:10" s="50" customFormat="1" ht="12" customHeight="1" x14ac:dyDescent="0.2">
      <c r="A135" s="112" t="s">
        <v>158</v>
      </c>
      <c r="B135" s="112"/>
      <c r="C135" s="22">
        <v>530</v>
      </c>
      <c r="D135" s="22">
        <v>152</v>
      </c>
      <c r="E135" s="22">
        <v>234</v>
      </c>
      <c r="F135" s="22">
        <v>69</v>
      </c>
      <c r="G135" s="22">
        <v>60</v>
      </c>
      <c r="H135" s="22">
        <v>15</v>
      </c>
      <c r="I135" s="22">
        <v>0</v>
      </c>
      <c r="J135" s="22">
        <v>0</v>
      </c>
    </row>
    <row r="136" spans="1:10" s="50" customFormat="1" ht="12" customHeight="1" x14ac:dyDescent="0.2">
      <c r="A136" s="112" t="s">
        <v>161</v>
      </c>
      <c r="B136" s="112"/>
      <c r="C136" s="22">
        <v>3188</v>
      </c>
      <c r="D136" s="22">
        <v>621</v>
      </c>
      <c r="E136" s="22">
        <v>962</v>
      </c>
      <c r="F136" s="22">
        <v>570</v>
      </c>
      <c r="G136" s="22">
        <v>700</v>
      </c>
      <c r="H136" s="22">
        <v>225</v>
      </c>
      <c r="I136" s="22">
        <v>110</v>
      </c>
      <c r="J136" s="22">
        <v>0</v>
      </c>
    </row>
    <row r="137" spans="1:10" s="50" customFormat="1" ht="12" customHeight="1" x14ac:dyDescent="0.2">
      <c r="A137" s="112" t="s">
        <v>253</v>
      </c>
      <c r="B137" s="112"/>
      <c r="C137" s="22">
        <v>2644</v>
      </c>
      <c r="D137" s="22">
        <v>369</v>
      </c>
      <c r="E137" s="22">
        <v>840</v>
      </c>
      <c r="F137" s="22">
        <v>480</v>
      </c>
      <c r="G137" s="22">
        <v>712</v>
      </c>
      <c r="H137" s="22">
        <v>175</v>
      </c>
      <c r="I137" s="22">
        <v>68</v>
      </c>
      <c r="J137" s="22" t="s">
        <v>256</v>
      </c>
    </row>
    <row r="138" spans="1:10" s="50" customFormat="1" ht="12" customHeight="1" x14ac:dyDescent="0.2">
      <c r="A138" s="100" t="s">
        <v>289</v>
      </c>
      <c r="B138" s="100"/>
      <c r="C138" s="27">
        <v>780</v>
      </c>
      <c r="D138" s="27">
        <v>196</v>
      </c>
      <c r="E138" s="27">
        <v>270</v>
      </c>
      <c r="F138" s="27">
        <v>126</v>
      </c>
      <c r="G138" s="27">
        <v>96</v>
      </c>
      <c r="H138" s="27">
        <v>80</v>
      </c>
      <c r="I138" s="27">
        <v>12</v>
      </c>
      <c r="J138" s="27" t="s">
        <v>256</v>
      </c>
    </row>
    <row r="139" spans="1:10" s="50" customFormat="1" ht="12" customHeight="1" x14ac:dyDescent="0.2">
      <c r="A139" s="25"/>
      <c r="B139" s="25"/>
      <c r="C139" s="25"/>
      <c r="D139" s="25"/>
      <c r="E139" s="25"/>
      <c r="F139" s="25"/>
      <c r="G139" s="25"/>
      <c r="H139" s="25"/>
      <c r="I139" s="25"/>
      <c r="J139" s="25"/>
    </row>
    <row r="140" spans="1:10" s="50" customFormat="1" ht="12" customHeight="1" x14ac:dyDescent="0.2">
      <c r="A140" s="111" t="s">
        <v>165</v>
      </c>
      <c r="B140" s="111"/>
      <c r="C140" s="17">
        <v>5843</v>
      </c>
      <c r="D140" s="17">
        <v>1062</v>
      </c>
      <c r="E140" s="17">
        <v>1584</v>
      </c>
      <c r="F140" s="17">
        <v>1173</v>
      </c>
      <c r="G140" s="17">
        <v>1360</v>
      </c>
      <c r="H140" s="17">
        <v>510</v>
      </c>
      <c r="I140" s="17">
        <v>154</v>
      </c>
      <c r="J140" s="17" t="s">
        <v>206</v>
      </c>
    </row>
    <row r="141" spans="1:10" s="50" customFormat="1" ht="12" customHeight="1" x14ac:dyDescent="0.2">
      <c r="A141" s="112" t="s">
        <v>166</v>
      </c>
      <c r="B141" s="112"/>
      <c r="C141" s="22">
        <v>1530</v>
      </c>
      <c r="D141" s="22">
        <v>207</v>
      </c>
      <c r="E141" s="22">
        <v>360</v>
      </c>
      <c r="F141" s="22">
        <v>348</v>
      </c>
      <c r="G141" s="22">
        <v>428</v>
      </c>
      <c r="H141" s="22">
        <v>145</v>
      </c>
      <c r="I141" s="22">
        <v>42</v>
      </c>
      <c r="J141" s="22">
        <v>0</v>
      </c>
    </row>
    <row r="142" spans="1:10" s="50" customFormat="1" ht="12" customHeight="1" x14ac:dyDescent="0.2">
      <c r="A142" s="112" t="s">
        <v>167</v>
      </c>
      <c r="B142" s="112"/>
      <c r="C142" s="22">
        <v>52</v>
      </c>
      <c r="D142" s="22">
        <v>21</v>
      </c>
      <c r="E142" s="22">
        <v>8</v>
      </c>
      <c r="F142" s="22">
        <v>9</v>
      </c>
      <c r="G142" s="22">
        <v>4</v>
      </c>
      <c r="H142" s="22">
        <v>10</v>
      </c>
      <c r="I142" s="22">
        <v>0</v>
      </c>
      <c r="J142" s="22">
        <v>0</v>
      </c>
    </row>
    <row r="143" spans="1:10" s="50" customFormat="1" ht="12" customHeight="1" x14ac:dyDescent="0.2">
      <c r="A143" s="112" t="s">
        <v>168</v>
      </c>
      <c r="B143" s="112"/>
      <c r="C143" s="22">
        <v>49</v>
      </c>
      <c r="D143" s="22">
        <v>20</v>
      </c>
      <c r="E143" s="22">
        <v>10</v>
      </c>
      <c r="F143" s="22">
        <v>12</v>
      </c>
      <c r="G143" s="22">
        <v>0</v>
      </c>
      <c r="H143" s="22">
        <v>0</v>
      </c>
      <c r="I143" s="22">
        <v>7</v>
      </c>
      <c r="J143" s="22">
        <v>0</v>
      </c>
    </row>
    <row r="144" spans="1:10" s="50" customFormat="1" ht="12" customHeight="1" x14ac:dyDescent="0.2">
      <c r="A144" s="112" t="s">
        <v>169</v>
      </c>
      <c r="B144" s="112"/>
      <c r="C144" s="22">
        <v>35</v>
      </c>
      <c r="D144" s="22">
        <v>17</v>
      </c>
      <c r="E144" s="22">
        <v>12</v>
      </c>
      <c r="F144" s="22">
        <v>0</v>
      </c>
      <c r="G144" s="22">
        <v>0</v>
      </c>
      <c r="H144" s="22">
        <v>0</v>
      </c>
      <c r="I144" s="22">
        <v>6</v>
      </c>
      <c r="J144" s="22">
        <v>0</v>
      </c>
    </row>
    <row r="145" spans="1:10" s="50" customFormat="1" ht="12" customHeight="1" x14ac:dyDescent="0.2">
      <c r="A145" s="112" t="s">
        <v>170</v>
      </c>
      <c r="B145" s="112"/>
      <c r="C145" s="22">
        <v>1080</v>
      </c>
      <c r="D145" s="22">
        <v>233</v>
      </c>
      <c r="E145" s="22">
        <v>302</v>
      </c>
      <c r="F145" s="22">
        <v>189</v>
      </c>
      <c r="G145" s="22">
        <v>228</v>
      </c>
      <c r="H145" s="22">
        <v>110</v>
      </c>
      <c r="I145" s="22">
        <v>18</v>
      </c>
      <c r="J145" s="22">
        <v>0</v>
      </c>
    </row>
    <row r="146" spans="1:10" s="50" customFormat="1" ht="12" customHeight="1" x14ac:dyDescent="0.2">
      <c r="A146" s="112" t="s">
        <v>171</v>
      </c>
      <c r="B146" s="112"/>
      <c r="C146" s="22">
        <v>483</v>
      </c>
      <c r="D146" s="22">
        <v>93</v>
      </c>
      <c r="E146" s="22">
        <v>134</v>
      </c>
      <c r="F146" s="22">
        <v>87</v>
      </c>
      <c r="G146" s="22">
        <v>84</v>
      </c>
      <c r="H146" s="22">
        <v>55</v>
      </c>
      <c r="I146" s="22">
        <v>30</v>
      </c>
      <c r="J146" s="22">
        <v>0</v>
      </c>
    </row>
    <row r="147" spans="1:10" s="50" customFormat="1" ht="12" customHeight="1" x14ac:dyDescent="0.2">
      <c r="A147" s="112" t="s">
        <v>172</v>
      </c>
      <c r="B147" s="112"/>
      <c r="C147" s="22">
        <v>39</v>
      </c>
      <c r="D147" s="22">
        <v>14</v>
      </c>
      <c r="E147" s="22">
        <v>16</v>
      </c>
      <c r="F147" s="22">
        <v>9</v>
      </c>
      <c r="G147" s="22">
        <v>0</v>
      </c>
      <c r="H147" s="22">
        <v>0</v>
      </c>
      <c r="I147" s="22">
        <v>0</v>
      </c>
      <c r="J147" s="22">
        <v>0</v>
      </c>
    </row>
    <row r="148" spans="1:10" s="50" customFormat="1" ht="12" customHeight="1" x14ac:dyDescent="0.2">
      <c r="A148" s="123" t="s">
        <v>173</v>
      </c>
      <c r="B148" s="123"/>
      <c r="C148" s="27">
        <v>2575</v>
      </c>
      <c r="D148" s="27">
        <v>457</v>
      </c>
      <c r="E148" s="27">
        <v>742</v>
      </c>
      <c r="F148" s="27">
        <v>519</v>
      </c>
      <c r="G148" s="27">
        <v>616</v>
      </c>
      <c r="H148" s="27">
        <v>190</v>
      </c>
      <c r="I148" s="27">
        <v>51</v>
      </c>
      <c r="J148" s="27">
        <v>0</v>
      </c>
    </row>
    <row r="149" spans="1:10" s="50" customFormat="1" ht="12" customHeight="1" x14ac:dyDescent="0.2">
      <c r="A149" s="25"/>
      <c r="B149" s="25"/>
      <c r="C149" s="25"/>
      <c r="D149" s="25"/>
      <c r="E149" s="25"/>
      <c r="F149" s="25"/>
      <c r="G149" s="25"/>
      <c r="H149" s="25"/>
      <c r="I149" s="25"/>
      <c r="J149" s="25"/>
    </row>
    <row r="150" spans="1:10" s="50" customFormat="1" ht="12" customHeight="1" x14ac:dyDescent="0.2">
      <c r="A150" s="111" t="s">
        <v>174</v>
      </c>
      <c r="B150" s="111"/>
      <c r="C150" s="17">
        <v>56258</v>
      </c>
      <c r="D150" s="17">
        <v>10349</v>
      </c>
      <c r="E150" s="17">
        <v>15826</v>
      </c>
      <c r="F150" s="17">
        <v>11367</v>
      </c>
      <c r="G150" s="17">
        <v>12572</v>
      </c>
      <c r="H150" s="17">
        <v>4495</v>
      </c>
      <c r="I150" s="17">
        <v>1649</v>
      </c>
      <c r="J150" s="17" t="s">
        <v>206</v>
      </c>
    </row>
    <row r="151" spans="1:10" s="50" customFormat="1" ht="12" customHeight="1" x14ac:dyDescent="0.2">
      <c r="A151" s="112" t="s">
        <v>175</v>
      </c>
      <c r="B151" s="112"/>
      <c r="C151" s="22">
        <v>5005</v>
      </c>
      <c r="D151" s="22">
        <v>911</v>
      </c>
      <c r="E151" s="22">
        <v>1400</v>
      </c>
      <c r="F151" s="22">
        <v>1053</v>
      </c>
      <c r="G151" s="22">
        <v>1160</v>
      </c>
      <c r="H151" s="22">
        <v>380</v>
      </c>
      <c r="I151" s="22">
        <v>101</v>
      </c>
      <c r="J151" s="22" t="s">
        <v>256</v>
      </c>
    </row>
    <row r="152" spans="1:10" s="50" customFormat="1" ht="12" customHeight="1" x14ac:dyDescent="0.2">
      <c r="A152" s="112" t="s">
        <v>176</v>
      </c>
      <c r="B152" s="112"/>
      <c r="C152" s="22">
        <v>43676</v>
      </c>
      <c r="D152" s="22">
        <v>8261</v>
      </c>
      <c r="E152" s="22">
        <v>12262</v>
      </c>
      <c r="F152" s="22">
        <v>8655</v>
      </c>
      <c r="G152" s="22">
        <v>9660</v>
      </c>
      <c r="H152" s="22">
        <v>3525</v>
      </c>
      <c r="I152" s="22">
        <v>1313</v>
      </c>
      <c r="J152" s="22" t="s">
        <v>256</v>
      </c>
    </row>
    <row r="153" spans="1:10" s="50" customFormat="1" ht="12" customHeight="1" x14ac:dyDescent="0.2">
      <c r="A153" s="112" t="s">
        <v>177</v>
      </c>
      <c r="B153" s="112"/>
      <c r="C153" s="22">
        <v>3057</v>
      </c>
      <c r="D153" s="22">
        <v>471</v>
      </c>
      <c r="E153" s="22">
        <v>802</v>
      </c>
      <c r="F153" s="22">
        <v>711</v>
      </c>
      <c r="G153" s="22">
        <v>668</v>
      </c>
      <c r="H153" s="22">
        <v>270</v>
      </c>
      <c r="I153" s="22">
        <v>135</v>
      </c>
      <c r="J153" s="22" t="s">
        <v>256</v>
      </c>
    </row>
    <row r="154" spans="1:10" s="50" customFormat="1" ht="12" customHeight="1" x14ac:dyDescent="0.2">
      <c r="A154" s="112" t="s">
        <v>183</v>
      </c>
      <c r="B154" s="112"/>
      <c r="C154" s="22">
        <v>380</v>
      </c>
      <c r="D154" s="22">
        <v>73</v>
      </c>
      <c r="E154" s="22">
        <v>104</v>
      </c>
      <c r="F154" s="22">
        <v>90</v>
      </c>
      <c r="G154" s="22">
        <v>92</v>
      </c>
      <c r="H154" s="22">
        <v>15</v>
      </c>
      <c r="I154" s="22">
        <v>6</v>
      </c>
      <c r="J154" s="22">
        <v>0</v>
      </c>
    </row>
    <row r="155" spans="1:10" s="50" customFormat="1" ht="12" customHeight="1" x14ac:dyDescent="0.2">
      <c r="A155" s="112" t="s">
        <v>184</v>
      </c>
      <c r="B155" s="112"/>
      <c r="C155" s="22">
        <v>1583</v>
      </c>
      <c r="D155" s="22">
        <v>262</v>
      </c>
      <c r="E155" s="22">
        <v>468</v>
      </c>
      <c r="F155" s="22">
        <v>330</v>
      </c>
      <c r="G155" s="22">
        <v>368</v>
      </c>
      <c r="H155" s="22">
        <v>125</v>
      </c>
      <c r="I155" s="22">
        <v>30</v>
      </c>
      <c r="J155" s="22">
        <v>0</v>
      </c>
    </row>
    <row r="156" spans="1:10" s="50" customFormat="1" ht="12" customHeight="1" x14ac:dyDescent="0.2">
      <c r="A156" s="126" t="s">
        <v>189</v>
      </c>
      <c r="B156" s="126"/>
      <c r="C156" s="27">
        <v>2557</v>
      </c>
      <c r="D156" s="27">
        <v>371</v>
      </c>
      <c r="E156" s="27">
        <v>790</v>
      </c>
      <c r="F156" s="27">
        <v>528</v>
      </c>
      <c r="G156" s="27">
        <v>624</v>
      </c>
      <c r="H156" s="27">
        <v>180</v>
      </c>
      <c r="I156" s="27">
        <v>64</v>
      </c>
      <c r="J156" s="27" t="s">
        <v>256</v>
      </c>
    </row>
    <row r="157" spans="1:10" s="50" customFormat="1" ht="12" customHeight="1" x14ac:dyDescent="0.2">
      <c r="A157" s="25"/>
      <c r="B157" s="25"/>
      <c r="C157" s="25"/>
      <c r="D157" s="25"/>
      <c r="E157" s="25"/>
      <c r="F157" s="25"/>
      <c r="G157" s="25"/>
      <c r="H157" s="25"/>
      <c r="I157" s="25"/>
      <c r="J157" s="25"/>
    </row>
    <row r="158" spans="1:10" s="50" customFormat="1" ht="12" customHeight="1" x14ac:dyDescent="0.2">
      <c r="A158" s="111" t="s">
        <v>192</v>
      </c>
      <c r="B158" s="111"/>
      <c r="C158" s="17">
        <v>10175</v>
      </c>
      <c r="D158" s="17">
        <v>1627</v>
      </c>
      <c r="E158" s="17">
        <v>2748</v>
      </c>
      <c r="F158" s="17">
        <v>2013</v>
      </c>
      <c r="G158" s="17">
        <v>2560</v>
      </c>
      <c r="H158" s="17">
        <v>940</v>
      </c>
      <c r="I158" s="17">
        <v>287</v>
      </c>
      <c r="J158" s="17" t="s">
        <v>206</v>
      </c>
    </row>
    <row r="159" spans="1:10" s="50" customFormat="1" ht="12" customHeight="1" x14ac:dyDescent="0.2">
      <c r="A159" s="112" t="s">
        <v>193</v>
      </c>
      <c r="B159" s="112"/>
      <c r="C159" s="22">
        <v>6021</v>
      </c>
      <c r="D159" s="22">
        <v>1001</v>
      </c>
      <c r="E159" s="22">
        <v>1680</v>
      </c>
      <c r="F159" s="22">
        <v>1146</v>
      </c>
      <c r="G159" s="22">
        <v>1436</v>
      </c>
      <c r="H159" s="22">
        <v>575</v>
      </c>
      <c r="I159" s="22">
        <v>183</v>
      </c>
      <c r="J159" s="22" t="s">
        <v>256</v>
      </c>
    </row>
    <row r="160" spans="1:10" s="50" customFormat="1" ht="12" customHeight="1" x14ac:dyDescent="0.2">
      <c r="A160" s="126" t="s">
        <v>279</v>
      </c>
      <c r="B160" s="126"/>
      <c r="C160" s="27">
        <v>4154</v>
      </c>
      <c r="D160" s="27">
        <v>626</v>
      </c>
      <c r="E160" s="27">
        <v>1068</v>
      </c>
      <c r="F160" s="27">
        <v>867</v>
      </c>
      <c r="G160" s="27">
        <v>1124</v>
      </c>
      <c r="H160" s="27">
        <v>365</v>
      </c>
      <c r="I160" s="27">
        <v>104</v>
      </c>
      <c r="J160" s="27">
        <v>0</v>
      </c>
    </row>
    <row r="161" spans="1:10" s="50" customFormat="1" ht="12" customHeight="1" x14ac:dyDescent="0.2">
      <c r="A161" s="25"/>
      <c r="B161" s="25"/>
      <c r="C161" s="25"/>
      <c r="D161" s="25"/>
      <c r="E161" s="25"/>
      <c r="F161" s="25"/>
      <c r="G161" s="25"/>
      <c r="H161" s="25"/>
      <c r="I161" s="25"/>
      <c r="J161" s="25"/>
    </row>
    <row r="162" spans="1:10" s="50" customFormat="1" ht="12" customHeight="1" x14ac:dyDescent="0.2">
      <c r="A162" s="111" t="s">
        <v>199</v>
      </c>
      <c r="B162" s="111"/>
      <c r="C162" s="17">
        <v>5525</v>
      </c>
      <c r="D162" s="17">
        <v>1053</v>
      </c>
      <c r="E162" s="17">
        <v>1574</v>
      </c>
      <c r="F162" s="17">
        <v>1155</v>
      </c>
      <c r="G162" s="17">
        <v>1140</v>
      </c>
      <c r="H162" s="17">
        <v>440</v>
      </c>
      <c r="I162" s="17">
        <v>163</v>
      </c>
      <c r="J162" s="17" t="s">
        <v>206</v>
      </c>
    </row>
    <row r="163" spans="1:10" s="50" customFormat="1" ht="12" customHeight="1" x14ac:dyDescent="0.2">
      <c r="A163" s="112" t="s">
        <v>200</v>
      </c>
      <c r="B163" s="112"/>
      <c r="C163" s="22">
        <v>1805</v>
      </c>
      <c r="D163" s="22">
        <v>343</v>
      </c>
      <c r="E163" s="22">
        <v>520</v>
      </c>
      <c r="F163" s="22">
        <v>366</v>
      </c>
      <c r="G163" s="22">
        <v>348</v>
      </c>
      <c r="H163" s="22">
        <v>150</v>
      </c>
      <c r="I163" s="22">
        <v>78</v>
      </c>
      <c r="J163" s="22">
        <v>0</v>
      </c>
    </row>
    <row r="164" spans="1:10" s="50" customFormat="1" ht="12" customHeight="1" x14ac:dyDescent="0.2">
      <c r="A164" s="112" t="s">
        <v>201</v>
      </c>
      <c r="B164" s="112"/>
      <c r="C164" s="22">
        <v>1710</v>
      </c>
      <c r="D164" s="22">
        <v>348</v>
      </c>
      <c r="E164" s="22">
        <v>522</v>
      </c>
      <c r="F164" s="22">
        <v>360</v>
      </c>
      <c r="G164" s="22">
        <v>280</v>
      </c>
      <c r="H164" s="22">
        <v>145</v>
      </c>
      <c r="I164" s="22">
        <v>55</v>
      </c>
      <c r="J164" s="22">
        <v>0</v>
      </c>
    </row>
    <row r="165" spans="1:10" s="50" customFormat="1" ht="12" customHeight="1" x14ac:dyDescent="0.2">
      <c r="A165" s="126" t="s">
        <v>243</v>
      </c>
      <c r="B165" s="126"/>
      <c r="C165" s="41">
        <v>2010</v>
      </c>
      <c r="D165" s="41">
        <v>362</v>
      </c>
      <c r="E165" s="41">
        <v>532</v>
      </c>
      <c r="F165" s="41">
        <v>429</v>
      </c>
      <c r="G165" s="41">
        <v>512</v>
      </c>
      <c r="H165" s="41">
        <v>145</v>
      </c>
      <c r="I165" s="41">
        <v>30</v>
      </c>
      <c r="J165" s="41" t="s">
        <v>256</v>
      </c>
    </row>
    <row r="166" spans="1:10" s="50" customFormat="1" ht="12" customHeight="1" x14ac:dyDescent="0.2">
      <c r="A166" s="25"/>
      <c r="B166" s="25"/>
      <c r="C166" s="25"/>
      <c r="D166" s="25"/>
      <c r="E166" s="25"/>
      <c r="F166" s="25"/>
      <c r="G166" s="25"/>
      <c r="H166" s="25"/>
      <c r="I166" s="25"/>
      <c r="J166" s="25"/>
    </row>
    <row r="167" spans="1:10" s="50" customFormat="1" ht="12" customHeight="1" x14ac:dyDescent="0.2">
      <c r="A167" s="111" t="s">
        <v>207</v>
      </c>
      <c r="B167" s="111"/>
      <c r="C167" s="17">
        <v>8475</v>
      </c>
      <c r="D167" s="17">
        <v>1809</v>
      </c>
      <c r="E167" s="17">
        <v>2586</v>
      </c>
      <c r="F167" s="17">
        <v>1626</v>
      </c>
      <c r="G167" s="17">
        <v>1564</v>
      </c>
      <c r="H167" s="17">
        <v>635</v>
      </c>
      <c r="I167" s="17">
        <v>255</v>
      </c>
      <c r="J167" s="17" t="s">
        <v>206</v>
      </c>
    </row>
    <row r="168" spans="1:10" s="50" customFormat="1" ht="12" customHeight="1" x14ac:dyDescent="0.2">
      <c r="A168" s="112" t="s">
        <v>208</v>
      </c>
      <c r="B168" s="112"/>
      <c r="C168" s="22">
        <v>1408</v>
      </c>
      <c r="D168" s="22">
        <v>358</v>
      </c>
      <c r="E168" s="22">
        <v>374</v>
      </c>
      <c r="F168" s="22">
        <v>270</v>
      </c>
      <c r="G168" s="22">
        <v>260</v>
      </c>
      <c r="H168" s="22">
        <v>120</v>
      </c>
      <c r="I168" s="22">
        <v>26</v>
      </c>
      <c r="J168" s="22">
        <v>0</v>
      </c>
    </row>
    <row r="169" spans="1:10" s="50" customFormat="1" ht="12" customHeight="1" x14ac:dyDescent="0.2">
      <c r="A169" s="112" t="s">
        <v>210</v>
      </c>
      <c r="B169" s="112"/>
      <c r="C169" s="22">
        <v>89</v>
      </c>
      <c r="D169" s="22">
        <v>29</v>
      </c>
      <c r="E169" s="22">
        <v>38</v>
      </c>
      <c r="F169" s="22">
        <v>18</v>
      </c>
      <c r="G169" s="22">
        <v>4</v>
      </c>
      <c r="H169" s="22">
        <v>0</v>
      </c>
      <c r="I169" s="22">
        <v>0</v>
      </c>
      <c r="J169" s="22">
        <v>0</v>
      </c>
    </row>
    <row r="170" spans="1:10" s="50" customFormat="1" ht="12" customHeight="1" x14ac:dyDescent="0.2">
      <c r="A170" s="112" t="s">
        <v>211</v>
      </c>
      <c r="B170" s="112"/>
      <c r="C170" s="22">
        <v>876</v>
      </c>
      <c r="D170" s="22">
        <v>191</v>
      </c>
      <c r="E170" s="22">
        <v>244</v>
      </c>
      <c r="F170" s="22">
        <v>165</v>
      </c>
      <c r="G170" s="22">
        <v>164</v>
      </c>
      <c r="H170" s="22">
        <v>75</v>
      </c>
      <c r="I170" s="22">
        <v>37</v>
      </c>
      <c r="J170" s="22">
        <v>1</v>
      </c>
    </row>
    <row r="171" spans="1:10" s="50" customFormat="1" ht="12" customHeight="1" x14ac:dyDescent="0.2">
      <c r="A171" s="112" t="s">
        <v>216</v>
      </c>
      <c r="B171" s="112"/>
      <c r="C171" s="22">
        <v>177</v>
      </c>
      <c r="D171" s="22">
        <v>32</v>
      </c>
      <c r="E171" s="22">
        <v>76</v>
      </c>
      <c r="F171" s="22">
        <v>33</v>
      </c>
      <c r="G171" s="22">
        <v>16</v>
      </c>
      <c r="H171" s="22">
        <v>20</v>
      </c>
      <c r="I171" s="22">
        <v>0</v>
      </c>
      <c r="J171" s="22">
        <v>0</v>
      </c>
    </row>
    <row r="172" spans="1:10" s="50" customFormat="1" ht="12" customHeight="1" x14ac:dyDescent="0.2">
      <c r="A172" s="112" t="s">
        <v>217</v>
      </c>
      <c r="B172" s="112"/>
      <c r="C172" s="22">
        <v>2718</v>
      </c>
      <c r="D172" s="22">
        <v>547</v>
      </c>
      <c r="E172" s="22">
        <v>896</v>
      </c>
      <c r="F172" s="22">
        <v>519</v>
      </c>
      <c r="G172" s="22">
        <v>508</v>
      </c>
      <c r="H172" s="22">
        <v>185</v>
      </c>
      <c r="I172" s="22">
        <v>63</v>
      </c>
      <c r="J172" s="22" t="s">
        <v>256</v>
      </c>
    </row>
    <row r="173" spans="1:10" s="50" customFormat="1" ht="12" customHeight="1" x14ac:dyDescent="0.2">
      <c r="A173" s="112" t="s">
        <v>218</v>
      </c>
      <c r="B173" s="112"/>
      <c r="C173" s="22">
        <v>778</v>
      </c>
      <c r="D173" s="22">
        <v>169</v>
      </c>
      <c r="E173" s="22">
        <v>232</v>
      </c>
      <c r="F173" s="22">
        <v>171</v>
      </c>
      <c r="G173" s="22">
        <v>124</v>
      </c>
      <c r="H173" s="22">
        <v>50</v>
      </c>
      <c r="I173" s="22">
        <v>32</v>
      </c>
      <c r="J173" s="22">
        <v>0</v>
      </c>
    </row>
    <row r="174" spans="1:10" s="50" customFormat="1" ht="12" customHeight="1" x14ac:dyDescent="0.2">
      <c r="A174" s="112" t="s">
        <v>221</v>
      </c>
      <c r="B174" s="112"/>
      <c r="C174" s="22">
        <v>305</v>
      </c>
      <c r="D174" s="22">
        <v>59</v>
      </c>
      <c r="E174" s="22">
        <v>82</v>
      </c>
      <c r="F174" s="22">
        <v>63</v>
      </c>
      <c r="G174" s="22">
        <v>72</v>
      </c>
      <c r="H174" s="22">
        <v>15</v>
      </c>
      <c r="I174" s="22">
        <v>14</v>
      </c>
      <c r="J174" s="22">
        <v>0</v>
      </c>
    </row>
    <row r="175" spans="1:10" s="50" customFormat="1" ht="12" customHeight="1" x14ac:dyDescent="0.2">
      <c r="A175" s="112" t="s">
        <v>222</v>
      </c>
      <c r="B175" s="112"/>
      <c r="C175" s="22">
        <v>833</v>
      </c>
      <c r="D175" s="22">
        <v>148</v>
      </c>
      <c r="E175" s="22">
        <v>242</v>
      </c>
      <c r="F175" s="22">
        <v>177</v>
      </c>
      <c r="G175" s="22">
        <v>144</v>
      </c>
      <c r="H175" s="22">
        <v>75</v>
      </c>
      <c r="I175" s="22">
        <v>47</v>
      </c>
      <c r="J175" s="22" t="s">
        <v>256</v>
      </c>
    </row>
    <row r="176" spans="1:10" s="50" customFormat="1" ht="12" customHeight="1" x14ac:dyDescent="0.2">
      <c r="A176" s="112" t="s">
        <v>223</v>
      </c>
      <c r="B176" s="112"/>
      <c r="C176" s="22">
        <v>371</v>
      </c>
      <c r="D176" s="22">
        <v>79</v>
      </c>
      <c r="E176" s="22">
        <v>104</v>
      </c>
      <c r="F176" s="22">
        <v>45</v>
      </c>
      <c r="G176" s="22">
        <v>100</v>
      </c>
      <c r="H176" s="22">
        <v>25</v>
      </c>
      <c r="I176" s="22">
        <v>18</v>
      </c>
      <c r="J176" s="22">
        <v>0</v>
      </c>
    </row>
    <row r="177" spans="1:10" s="50" customFormat="1" ht="12" customHeight="1" x14ac:dyDescent="0.2">
      <c r="A177" s="126" t="s">
        <v>224</v>
      </c>
      <c r="B177" s="126"/>
      <c r="C177" s="27">
        <v>920</v>
      </c>
      <c r="D177" s="27">
        <v>197</v>
      </c>
      <c r="E177" s="27">
        <v>298</v>
      </c>
      <c r="F177" s="27">
        <v>165</v>
      </c>
      <c r="G177" s="27">
        <v>172</v>
      </c>
      <c r="H177" s="27">
        <v>70</v>
      </c>
      <c r="I177" s="27">
        <v>18</v>
      </c>
      <c r="J177" s="27">
        <v>0</v>
      </c>
    </row>
    <row r="178" spans="1:10" s="50" customFormat="1" ht="12" customHeight="1" x14ac:dyDescent="0.2">
      <c r="A178" s="25"/>
      <c r="B178" s="25"/>
      <c r="C178" s="25"/>
      <c r="D178" s="25"/>
      <c r="E178" s="25"/>
      <c r="F178" s="25"/>
      <c r="G178" s="25"/>
      <c r="H178" s="25"/>
      <c r="I178" s="25"/>
      <c r="J178" s="25"/>
    </row>
    <row r="179" spans="1:10" s="50" customFormat="1" ht="12" customHeight="1" x14ac:dyDescent="0.2">
      <c r="A179" s="111" t="s">
        <v>226</v>
      </c>
      <c r="B179" s="111"/>
      <c r="C179" s="17">
        <v>348106</v>
      </c>
      <c r="D179" s="17">
        <v>69818</v>
      </c>
      <c r="E179" s="17">
        <v>100454</v>
      </c>
      <c r="F179" s="17">
        <v>69222</v>
      </c>
      <c r="G179" s="17">
        <v>74464</v>
      </c>
      <c r="H179" s="17">
        <v>25440</v>
      </c>
      <c r="I179" s="17">
        <v>8708</v>
      </c>
      <c r="J179" s="17" t="s">
        <v>206</v>
      </c>
    </row>
    <row r="180" spans="1:10" s="50" customFormat="1" ht="12" customHeight="1" x14ac:dyDescent="0.2">
      <c r="A180" s="112" t="s">
        <v>227</v>
      </c>
      <c r="B180" s="112"/>
      <c r="C180" s="22">
        <v>48958</v>
      </c>
      <c r="D180" s="22">
        <v>9805</v>
      </c>
      <c r="E180" s="22">
        <v>14138</v>
      </c>
      <c r="F180" s="22">
        <v>10155</v>
      </c>
      <c r="G180" s="22">
        <v>10352</v>
      </c>
      <c r="H180" s="22">
        <v>3330</v>
      </c>
      <c r="I180" s="22">
        <v>1178</v>
      </c>
      <c r="J180" s="22" t="s">
        <v>206</v>
      </c>
    </row>
    <row r="181" spans="1:10" s="50" customFormat="1" ht="12" customHeight="1" x14ac:dyDescent="0.2">
      <c r="A181" s="112" t="s">
        <v>228</v>
      </c>
      <c r="B181" s="112"/>
      <c r="C181" s="22">
        <v>149772</v>
      </c>
      <c r="D181" s="22">
        <v>30145</v>
      </c>
      <c r="E181" s="22">
        <v>42160</v>
      </c>
      <c r="F181" s="22">
        <v>30153</v>
      </c>
      <c r="G181" s="22">
        <v>32204</v>
      </c>
      <c r="H181" s="22">
        <v>11165</v>
      </c>
      <c r="I181" s="22">
        <v>3945</v>
      </c>
      <c r="J181" s="22" t="s">
        <v>206</v>
      </c>
    </row>
    <row r="182" spans="1:10" s="50" customFormat="1" ht="12" customHeight="1" x14ac:dyDescent="0.2">
      <c r="A182" s="112" t="s">
        <v>229</v>
      </c>
      <c r="B182" s="112"/>
      <c r="C182" s="22">
        <v>63100</v>
      </c>
      <c r="D182" s="22">
        <v>13968</v>
      </c>
      <c r="E182" s="22">
        <v>19838</v>
      </c>
      <c r="F182" s="22">
        <v>11580</v>
      </c>
      <c r="G182" s="22">
        <v>12712</v>
      </c>
      <c r="H182" s="22">
        <v>3925</v>
      </c>
      <c r="I182" s="22">
        <v>1077</v>
      </c>
      <c r="J182" s="22" t="s">
        <v>206</v>
      </c>
    </row>
    <row r="183" spans="1:10" s="50" customFormat="1" ht="12" customHeight="1" x14ac:dyDescent="0.2">
      <c r="A183" s="112" t="s">
        <v>230</v>
      </c>
      <c r="B183" s="112"/>
      <c r="C183" s="22">
        <v>5843</v>
      </c>
      <c r="D183" s="22">
        <v>1062</v>
      </c>
      <c r="E183" s="22">
        <v>1584</v>
      </c>
      <c r="F183" s="22">
        <v>1173</v>
      </c>
      <c r="G183" s="22">
        <v>1360</v>
      </c>
      <c r="H183" s="22">
        <v>510</v>
      </c>
      <c r="I183" s="22">
        <v>154</v>
      </c>
      <c r="J183" s="22" t="s">
        <v>206</v>
      </c>
    </row>
    <row r="184" spans="1:10" s="50" customFormat="1" ht="12" customHeight="1" x14ac:dyDescent="0.2">
      <c r="A184" s="112" t="s">
        <v>231</v>
      </c>
      <c r="B184" s="112"/>
      <c r="C184" s="22">
        <v>56258</v>
      </c>
      <c r="D184" s="22">
        <v>10349</v>
      </c>
      <c r="E184" s="22">
        <v>15826</v>
      </c>
      <c r="F184" s="22">
        <v>11367</v>
      </c>
      <c r="G184" s="22">
        <v>12572</v>
      </c>
      <c r="H184" s="22">
        <v>4495</v>
      </c>
      <c r="I184" s="22">
        <v>1649</v>
      </c>
      <c r="J184" s="22" t="s">
        <v>206</v>
      </c>
    </row>
    <row r="185" spans="1:10" s="50" customFormat="1" ht="12" customHeight="1" x14ac:dyDescent="0.2">
      <c r="A185" s="112" t="s">
        <v>232</v>
      </c>
      <c r="B185" s="112"/>
      <c r="C185" s="22">
        <v>10175</v>
      </c>
      <c r="D185" s="22">
        <v>1627</v>
      </c>
      <c r="E185" s="22">
        <v>2748</v>
      </c>
      <c r="F185" s="22">
        <v>2013</v>
      </c>
      <c r="G185" s="22">
        <v>2560</v>
      </c>
      <c r="H185" s="22">
        <v>940</v>
      </c>
      <c r="I185" s="22">
        <v>287</v>
      </c>
      <c r="J185" s="22" t="s">
        <v>206</v>
      </c>
    </row>
    <row r="186" spans="1:10" s="50" customFormat="1" ht="12" customHeight="1" x14ac:dyDescent="0.2">
      <c r="A186" s="112" t="s">
        <v>233</v>
      </c>
      <c r="B186" s="112"/>
      <c r="C186" s="22">
        <v>5525</v>
      </c>
      <c r="D186" s="22">
        <v>1053</v>
      </c>
      <c r="E186" s="22">
        <v>1574</v>
      </c>
      <c r="F186" s="22">
        <v>1155</v>
      </c>
      <c r="G186" s="22">
        <v>1140</v>
      </c>
      <c r="H186" s="22">
        <v>440</v>
      </c>
      <c r="I186" s="22">
        <v>163</v>
      </c>
      <c r="J186" s="22" t="s">
        <v>206</v>
      </c>
    </row>
    <row r="187" spans="1:10" s="50" customFormat="1" ht="12" customHeight="1" x14ac:dyDescent="0.2">
      <c r="A187" s="123" t="s">
        <v>234</v>
      </c>
      <c r="B187" s="123"/>
      <c r="C187" s="27">
        <v>8475</v>
      </c>
      <c r="D187" s="27">
        <v>1809</v>
      </c>
      <c r="E187" s="27">
        <v>2586</v>
      </c>
      <c r="F187" s="27">
        <v>1626</v>
      </c>
      <c r="G187" s="27">
        <v>1564</v>
      </c>
      <c r="H187" s="27">
        <v>635</v>
      </c>
      <c r="I187" s="27">
        <v>255</v>
      </c>
      <c r="J187" s="27" t="s">
        <v>206</v>
      </c>
    </row>
    <row r="188" spans="1:10" s="50" customFormat="1" ht="12" customHeight="1" x14ac:dyDescent="0.2">
      <c r="A188" s="100"/>
      <c r="B188" s="100"/>
      <c r="C188" s="41"/>
      <c r="D188" s="41"/>
      <c r="E188" s="41"/>
      <c r="F188" s="41"/>
      <c r="G188" s="41"/>
      <c r="H188" s="41"/>
      <c r="I188" s="41"/>
      <c r="J188" s="41"/>
    </row>
    <row r="189" spans="1:10" s="50" customFormat="1" ht="12" customHeight="1" x14ac:dyDescent="0.2">
      <c r="A189" s="111" t="s">
        <v>266</v>
      </c>
      <c r="B189" s="111"/>
      <c r="C189" s="17">
        <v>323350</v>
      </c>
      <c r="D189" s="17">
        <v>64769</v>
      </c>
      <c r="E189" s="17">
        <v>93008</v>
      </c>
      <c r="F189" s="17">
        <v>64557</v>
      </c>
      <c r="G189" s="17">
        <v>69608</v>
      </c>
      <c r="H189" s="17">
        <v>23405</v>
      </c>
      <c r="I189" s="17">
        <v>8003</v>
      </c>
      <c r="J189" s="17" t="s">
        <v>206</v>
      </c>
    </row>
    <row r="190" spans="1:10" s="50" customFormat="1" ht="12" customHeight="1" x14ac:dyDescent="0.2">
      <c r="A190" s="112" t="s">
        <v>261</v>
      </c>
      <c r="B190" s="112"/>
      <c r="C190" s="22">
        <v>52821</v>
      </c>
      <c r="D190" s="22">
        <v>9805</v>
      </c>
      <c r="E190" s="22">
        <v>14920</v>
      </c>
      <c r="F190" s="22">
        <v>10566</v>
      </c>
      <c r="G190" s="22">
        <v>11812</v>
      </c>
      <c r="H190" s="22">
        <v>4210</v>
      </c>
      <c r="I190" s="22">
        <v>1508</v>
      </c>
      <c r="J190" s="22" t="s">
        <v>206</v>
      </c>
    </row>
    <row r="191" spans="1:10" s="50" customFormat="1" ht="12" customHeight="1" x14ac:dyDescent="0.2">
      <c r="A191" s="112" t="s">
        <v>262</v>
      </c>
      <c r="B191" s="112"/>
      <c r="C191" s="24">
        <v>49412</v>
      </c>
      <c r="D191" s="24">
        <v>9896</v>
      </c>
      <c r="E191" s="24">
        <v>14292</v>
      </c>
      <c r="F191" s="24">
        <v>10245</v>
      </c>
      <c r="G191" s="24">
        <v>10428</v>
      </c>
      <c r="H191" s="24">
        <v>3355</v>
      </c>
      <c r="I191" s="24">
        <v>1196</v>
      </c>
      <c r="J191" s="22" t="s">
        <v>206</v>
      </c>
    </row>
    <row r="192" spans="1:10" s="50" customFormat="1" ht="12" customHeight="1" x14ac:dyDescent="0.2">
      <c r="A192" s="112" t="s">
        <v>263</v>
      </c>
      <c r="B192" s="112"/>
      <c r="C192" s="22">
        <v>55178</v>
      </c>
      <c r="D192" s="22">
        <v>12357</v>
      </c>
      <c r="E192" s="22">
        <v>17176</v>
      </c>
      <c r="F192" s="22">
        <v>10251</v>
      </c>
      <c r="G192" s="22">
        <v>11192</v>
      </c>
      <c r="H192" s="22">
        <v>3320</v>
      </c>
      <c r="I192" s="22">
        <v>882</v>
      </c>
      <c r="J192" s="22" t="s">
        <v>206</v>
      </c>
    </row>
    <row r="193" spans="1:10" s="50" customFormat="1" ht="12" customHeight="1" x14ac:dyDescent="0.2">
      <c r="A193" s="112" t="s">
        <v>264</v>
      </c>
      <c r="B193" s="112"/>
      <c r="C193" s="22">
        <v>149318</v>
      </c>
      <c r="D193" s="22">
        <v>30054</v>
      </c>
      <c r="E193" s="22">
        <v>42006</v>
      </c>
      <c r="F193" s="22">
        <v>30063</v>
      </c>
      <c r="G193" s="22">
        <v>32128</v>
      </c>
      <c r="H193" s="22">
        <v>11140</v>
      </c>
      <c r="I193" s="22">
        <v>3927</v>
      </c>
      <c r="J193" s="22" t="s">
        <v>206</v>
      </c>
    </row>
    <row r="194" spans="1:10" s="50" customFormat="1" ht="12" customHeight="1" x14ac:dyDescent="0.2">
      <c r="A194" s="101" t="s">
        <v>265</v>
      </c>
      <c r="B194" s="101"/>
      <c r="C194" s="27">
        <v>16621</v>
      </c>
      <c r="D194" s="27">
        <v>2657</v>
      </c>
      <c r="E194" s="27">
        <v>4614</v>
      </c>
      <c r="F194" s="27">
        <v>3432</v>
      </c>
      <c r="G194" s="27">
        <v>4048</v>
      </c>
      <c r="H194" s="27">
        <v>1380</v>
      </c>
      <c r="I194" s="27">
        <v>490</v>
      </c>
      <c r="J194" s="27" t="s">
        <v>206</v>
      </c>
    </row>
    <row r="195" spans="1:10" s="50" customFormat="1" ht="12" customHeight="1" x14ac:dyDescent="0.2">
      <c r="A195" s="102"/>
      <c r="B195" s="102"/>
      <c r="C195" s="30"/>
      <c r="D195" s="30"/>
      <c r="E195" s="30"/>
      <c r="F195" s="30"/>
      <c r="G195" s="30"/>
      <c r="H195" s="30"/>
      <c r="I195" s="30"/>
      <c r="J195" s="30"/>
    </row>
    <row r="196" spans="1:10" s="50" customFormat="1" ht="12" customHeight="1" x14ac:dyDescent="0.2">
      <c r="A196" s="49" t="s">
        <v>267</v>
      </c>
      <c r="B196" s="49"/>
      <c r="C196" s="43">
        <v>24756</v>
      </c>
      <c r="D196" s="43">
        <v>5049</v>
      </c>
      <c r="E196" s="43">
        <v>7446</v>
      </c>
      <c r="F196" s="43">
        <v>4665</v>
      </c>
      <c r="G196" s="43">
        <v>4856</v>
      </c>
      <c r="H196" s="43">
        <v>2035</v>
      </c>
      <c r="I196" s="43">
        <v>705</v>
      </c>
      <c r="J196" s="43" t="s">
        <v>206</v>
      </c>
    </row>
    <row r="197" spans="1:10" s="54" customFormat="1" ht="12" customHeight="1" x14ac:dyDescent="0.15">
      <c r="A197" s="134"/>
      <c r="B197" s="134"/>
      <c r="C197" s="134"/>
      <c r="D197" s="134"/>
      <c r="E197" s="134"/>
      <c r="F197" s="134"/>
      <c r="G197" s="134"/>
      <c r="H197" s="134"/>
      <c r="I197" s="134"/>
      <c r="J197" s="134"/>
    </row>
    <row r="198" spans="1:10" s="56" customFormat="1" ht="12" customHeight="1" x14ac:dyDescent="0.2">
      <c r="A198" s="133" t="s">
        <v>303</v>
      </c>
      <c r="B198" s="133"/>
      <c r="C198" s="133"/>
      <c r="D198" s="133"/>
      <c r="E198" s="133"/>
      <c r="F198" s="133"/>
      <c r="G198" s="133"/>
      <c r="H198" s="133"/>
      <c r="I198" s="133"/>
      <c r="J198" s="133"/>
    </row>
    <row r="199" spans="1:10" s="56" customFormat="1" ht="33.75" customHeight="1" x14ac:dyDescent="0.2">
      <c r="A199" s="130" t="s">
        <v>251</v>
      </c>
      <c r="B199" s="130"/>
      <c r="C199" s="130"/>
      <c r="D199" s="130"/>
      <c r="E199" s="130"/>
      <c r="F199" s="130"/>
      <c r="G199" s="130"/>
      <c r="H199" s="130"/>
      <c r="I199" s="130"/>
      <c r="J199" s="130"/>
    </row>
    <row r="200" spans="1:10" s="94" customFormat="1" ht="12" customHeight="1" x14ac:dyDescent="0.2">
      <c r="A200" s="131" t="s">
        <v>268</v>
      </c>
      <c r="B200" s="132"/>
      <c r="C200" s="132"/>
      <c r="D200" s="132"/>
      <c r="E200" s="132"/>
      <c r="F200" s="132"/>
      <c r="G200" s="132"/>
      <c r="H200" s="132"/>
      <c r="I200" s="132"/>
      <c r="J200" s="132"/>
    </row>
    <row r="201" spans="1:10" ht="12" customHeight="1" x14ac:dyDescent="0.2">
      <c r="A201" s="129"/>
      <c r="B201" s="129"/>
      <c r="C201" s="129"/>
      <c r="D201" s="129"/>
      <c r="E201" s="129"/>
      <c r="F201" s="129"/>
      <c r="G201" s="129"/>
      <c r="H201" s="129"/>
      <c r="I201" s="129"/>
      <c r="J201" s="129"/>
    </row>
    <row r="202" spans="1:10" ht="12" customHeight="1" x14ac:dyDescent="0.2">
      <c r="A202" s="128" t="s">
        <v>239</v>
      </c>
      <c r="B202" s="128"/>
      <c r="C202" s="128"/>
      <c r="D202" s="128"/>
      <c r="E202" s="128"/>
      <c r="F202" s="128"/>
      <c r="G202" s="128"/>
      <c r="H202" s="128"/>
      <c r="I202" s="128"/>
      <c r="J202" s="128"/>
    </row>
    <row r="203" spans="1:10" ht="12" customHeight="1" x14ac:dyDescent="0.2">
      <c r="A203" s="129"/>
      <c r="B203" s="129"/>
      <c r="C203" s="129"/>
      <c r="D203" s="129"/>
      <c r="E203" s="129"/>
      <c r="F203" s="129"/>
      <c r="G203" s="129"/>
      <c r="H203" s="129"/>
      <c r="I203" s="129"/>
      <c r="J203" s="129"/>
    </row>
    <row r="204" spans="1:10" ht="12" customHeight="1" x14ac:dyDescent="0.2">
      <c r="A204" s="129" t="s">
        <v>304</v>
      </c>
      <c r="B204" s="129"/>
      <c r="C204" s="129"/>
      <c r="D204" s="129"/>
      <c r="E204" s="129"/>
      <c r="F204" s="129"/>
      <c r="G204" s="129"/>
      <c r="H204" s="129"/>
      <c r="I204" s="129"/>
      <c r="J204" s="129"/>
    </row>
    <row r="205" spans="1:10" ht="12" customHeight="1" x14ac:dyDescent="0.2">
      <c r="A205" s="129" t="s">
        <v>241</v>
      </c>
      <c r="B205" s="129"/>
      <c r="C205" s="129"/>
      <c r="D205" s="129"/>
      <c r="E205" s="129"/>
      <c r="F205" s="129"/>
      <c r="G205" s="129"/>
      <c r="H205" s="129"/>
      <c r="I205" s="129"/>
      <c r="J205" s="107"/>
    </row>
  </sheetData>
  <mergeCells count="167">
    <mergeCell ref="A202:J202"/>
    <mergeCell ref="A203:J203"/>
    <mergeCell ref="A204:J204"/>
    <mergeCell ref="A205:I205"/>
    <mergeCell ref="A192:B192"/>
    <mergeCell ref="A193:B193"/>
    <mergeCell ref="A199:J199"/>
    <mergeCell ref="A200:J200"/>
    <mergeCell ref="A201:J201"/>
    <mergeCell ref="A198:J198"/>
    <mergeCell ref="A197:J197"/>
    <mergeCell ref="A185:B185"/>
    <mergeCell ref="A186:B186"/>
    <mergeCell ref="A187:B187"/>
    <mergeCell ref="A189:B189"/>
    <mergeCell ref="A190:B190"/>
    <mergeCell ref="A191:B191"/>
    <mergeCell ref="A179:B179"/>
    <mergeCell ref="A180:B180"/>
    <mergeCell ref="A181:B181"/>
    <mergeCell ref="A182:B182"/>
    <mergeCell ref="A183:B183"/>
    <mergeCell ref="A184:B184"/>
    <mergeCell ref="A172:B172"/>
    <mergeCell ref="A173:B173"/>
    <mergeCell ref="A174:B174"/>
    <mergeCell ref="A175:B175"/>
    <mergeCell ref="A176:B176"/>
    <mergeCell ref="A177:B177"/>
    <mergeCell ref="A165:B165"/>
    <mergeCell ref="A167:B167"/>
    <mergeCell ref="A168:B168"/>
    <mergeCell ref="A169:B169"/>
    <mergeCell ref="A170:B170"/>
    <mergeCell ref="A171:B171"/>
    <mergeCell ref="A158:B158"/>
    <mergeCell ref="A159:B159"/>
    <mergeCell ref="A160:B160"/>
    <mergeCell ref="A162:B162"/>
    <mergeCell ref="A163:B163"/>
    <mergeCell ref="A164:B164"/>
    <mergeCell ref="A151:B151"/>
    <mergeCell ref="A152:B152"/>
    <mergeCell ref="A153:B153"/>
    <mergeCell ref="A154:B154"/>
    <mergeCell ref="A155:B155"/>
    <mergeCell ref="A156:B156"/>
    <mergeCell ref="A144:B144"/>
    <mergeCell ref="A145:B145"/>
    <mergeCell ref="A146:B146"/>
    <mergeCell ref="A147:B147"/>
    <mergeCell ref="A148:B148"/>
    <mergeCell ref="A150:B150"/>
    <mergeCell ref="A136:B136"/>
    <mergeCell ref="A137:B137"/>
    <mergeCell ref="A140:B140"/>
    <mergeCell ref="A141:B141"/>
    <mergeCell ref="A142:B142"/>
    <mergeCell ref="A143:B143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7:B117"/>
    <mergeCell ref="A119:B119"/>
    <mergeCell ref="A120:B120"/>
    <mergeCell ref="A121:B121"/>
    <mergeCell ref="A122:B122"/>
    <mergeCell ref="A123:B123"/>
    <mergeCell ref="A111:B111"/>
    <mergeCell ref="A112:B112"/>
    <mergeCell ref="A113:B113"/>
    <mergeCell ref="A114:B114"/>
    <mergeCell ref="A115:B115"/>
    <mergeCell ref="A116:B116"/>
    <mergeCell ref="A105:B105"/>
    <mergeCell ref="A106:B106"/>
    <mergeCell ref="A107:B107"/>
    <mergeCell ref="A108:B108"/>
    <mergeCell ref="A109:B109"/>
    <mergeCell ref="A110:B110"/>
    <mergeCell ref="A99:B99"/>
    <mergeCell ref="A100:B100"/>
    <mergeCell ref="A101:B101"/>
    <mergeCell ref="A102:B102"/>
    <mergeCell ref="A103:B103"/>
    <mergeCell ref="A104:B104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81:B81"/>
    <mergeCell ref="A82:B82"/>
    <mergeCell ref="A83:B83"/>
    <mergeCell ref="A84:B84"/>
    <mergeCell ref="A85:B85"/>
    <mergeCell ref="A86:B86"/>
    <mergeCell ref="A75:B75"/>
    <mergeCell ref="A76:B76"/>
    <mergeCell ref="A77:B77"/>
    <mergeCell ref="A78:B78"/>
    <mergeCell ref="A79:B79"/>
    <mergeCell ref="A80:B80"/>
    <mergeCell ref="A68:B68"/>
    <mergeCell ref="A70:B70"/>
    <mergeCell ref="A71:B71"/>
    <mergeCell ref="A72:B72"/>
    <mergeCell ref="A73:B73"/>
    <mergeCell ref="A74:B74"/>
    <mergeCell ref="A62:B62"/>
    <mergeCell ref="A63:B63"/>
    <mergeCell ref="A64:B64"/>
    <mergeCell ref="A65:B65"/>
    <mergeCell ref="A66:B66"/>
    <mergeCell ref="A67:B67"/>
    <mergeCell ref="A55:B55"/>
    <mergeCell ref="A57:B57"/>
    <mergeCell ref="A58:B58"/>
    <mergeCell ref="A59:B59"/>
    <mergeCell ref="A60:B60"/>
    <mergeCell ref="A61:B61"/>
    <mergeCell ref="A43:B43"/>
    <mergeCell ref="A44:B44"/>
    <mergeCell ref="A47:B47"/>
    <mergeCell ref="A52:B52"/>
    <mergeCell ref="A53:B53"/>
    <mergeCell ref="A54:B54"/>
    <mergeCell ref="A32:B32"/>
    <mergeCell ref="A33:B33"/>
    <mergeCell ref="A38:B38"/>
    <mergeCell ref="A39:B39"/>
    <mergeCell ref="A40:B40"/>
    <mergeCell ref="A42:B42"/>
    <mergeCell ref="A21:B21"/>
    <mergeCell ref="A23:B23"/>
    <mergeCell ref="A24:B24"/>
    <mergeCell ref="A25:B25"/>
    <mergeCell ref="A26:B26"/>
    <mergeCell ref="A29:B29"/>
    <mergeCell ref="C7:I7"/>
    <mergeCell ref="A8:I8"/>
    <mergeCell ref="A10:B10"/>
    <mergeCell ref="A12:B12"/>
    <mergeCell ref="A13:B13"/>
    <mergeCell ref="A17:B17"/>
    <mergeCell ref="A1:J1"/>
    <mergeCell ref="A2:J2"/>
    <mergeCell ref="A3:J3"/>
    <mergeCell ref="A4:J4"/>
    <mergeCell ref="C5:I5"/>
    <mergeCell ref="C6:I6"/>
  </mergeCells>
  <pageMargins left="0.17" right="0.18" top="0.18" bottom="0.32" header="0.17" footer="0.23"/>
  <pageSetup paperSize="9" scale="90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J247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11" sqref="C11"/>
    </sheetView>
  </sheetViews>
  <sheetFormatPr defaultRowHeight="12" x14ac:dyDescent="0.2"/>
  <cols>
    <col min="1" max="1" width="2.7109375" style="1" customWidth="1"/>
    <col min="2" max="2" width="28.140625" style="1" customWidth="1"/>
    <col min="3" max="9" width="13.140625" style="2" customWidth="1"/>
    <col min="10" max="10" width="20.28515625" style="2" bestFit="1" customWidth="1"/>
    <col min="11" max="16384" width="9.140625" style="1"/>
  </cols>
  <sheetData>
    <row r="1" spans="1:10" s="3" customFormat="1" ht="12.75" customHeight="1" x14ac:dyDescent="0.2">
      <c r="A1" s="113"/>
      <c r="B1" s="113"/>
      <c r="C1" s="113"/>
      <c r="D1" s="113"/>
      <c r="E1" s="113"/>
      <c r="F1" s="113"/>
      <c r="G1" s="113"/>
      <c r="H1" s="113"/>
      <c r="I1" s="113"/>
      <c r="J1" s="113"/>
    </row>
    <row r="2" spans="1:10" s="3" customFormat="1" ht="14.25" customHeight="1" x14ac:dyDescent="0.2">
      <c r="A2" s="114" t="s">
        <v>252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s="4" customFormat="1" ht="12.75" customHeight="1" x14ac:dyDescent="0.25">
      <c r="A3" s="115"/>
      <c r="B3" s="115"/>
      <c r="C3" s="115"/>
      <c r="D3" s="115"/>
      <c r="E3" s="115"/>
      <c r="F3" s="115"/>
      <c r="G3" s="115"/>
      <c r="H3" s="115"/>
      <c r="I3" s="115"/>
      <c r="J3" s="115"/>
    </row>
    <row r="4" spans="1:10" s="4" customFormat="1" ht="12.75" customHeight="1" x14ac:dyDescent="0.25">
      <c r="A4" s="116"/>
      <c r="B4" s="116"/>
      <c r="C4" s="116"/>
      <c r="D4" s="116"/>
      <c r="E4" s="116"/>
      <c r="F4" s="116"/>
      <c r="G4" s="116"/>
      <c r="H4" s="116"/>
      <c r="I4" s="116"/>
      <c r="J4" s="116"/>
    </row>
    <row r="5" spans="1:10" s="5" customFormat="1" ht="13.5" customHeight="1" x14ac:dyDescent="0.2">
      <c r="B5" s="6"/>
      <c r="C5" s="117" t="s">
        <v>0</v>
      </c>
      <c r="D5" s="118"/>
      <c r="E5" s="118"/>
      <c r="F5" s="118"/>
      <c r="G5" s="118"/>
      <c r="H5" s="118"/>
      <c r="I5" s="119"/>
      <c r="J5" s="7" t="s">
        <v>249</v>
      </c>
    </row>
    <row r="6" spans="1:10" ht="12" customHeight="1" x14ac:dyDescent="0.2">
      <c r="B6" s="10"/>
      <c r="C6" s="135"/>
      <c r="D6" s="136"/>
      <c r="E6" s="136"/>
      <c r="F6" s="136"/>
      <c r="G6" s="136"/>
      <c r="H6" s="136"/>
      <c r="I6" s="137"/>
      <c r="J6" s="11" t="s">
        <v>250</v>
      </c>
    </row>
    <row r="7" spans="1:10" ht="12.75" customHeight="1" x14ac:dyDescent="0.2">
      <c r="B7" s="12"/>
      <c r="C7" s="138"/>
      <c r="D7" s="138"/>
      <c r="E7" s="138"/>
      <c r="F7" s="138"/>
      <c r="G7" s="138"/>
      <c r="H7" s="138"/>
      <c r="I7" s="138"/>
      <c r="J7" s="13"/>
    </row>
    <row r="8" spans="1:10" ht="12" customHeight="1" x14ac:dyDescent="0.2">
      <c r="A8" s="139"/>
      <c r="B8" s="139"/>
      <c r="C8" s="139"/>
      <c r="D8" s="139"/>
      <c r="E8" s="139"/>
      <c r="F8" s="139"/>
      <c r="G8" s="139"/>
      <c r="H8" s="139"/>
      <c r="I8" s="139"/>
    </row>
    <row r="9" spans="1:10" ht="12" customHeight="1" x14ac:dyDescent="0.2">
      <c r="A9" s="44"/>
      <c r="B9" s="45"/>
      <c r="C9" s="45" t="s">
        <v>7</v>
      </c>
      <c r="D9" s="45" t="s">
        <v>8</v>
      </c>
      <c r="E9" s="45" t="s">
        <v>9</v>
      </c>
      <c r="F9" s="45" t="s">
        <v>10</v>
      </c>
      <c r="G9" s="45" t="s">
        <v>11</v>
      </c>
      <c r="H9" s="45" t="s">
        <v>12</v>
      </c>
      <c r="I9" s="45" t="s">
        <v>13</v>
      </c>
      <c r="J9" s="44"/>
    </row>
    <row r="10" spans="1:10" s="16" customFormat="1" ht="12" customHeight="1" x14ac:dyDescent="0.2">
      <c r="A10" s="110" t="s">
        <v>14</v>
      </c>
      <c r="B10" s="110"/>
      <c r="C10" s="40">
        <f t="shared" ref="C10:I10" si="0">C12+C23+C38+C42+C52</f>
        <v>340394</v>
      </c>
      <c r="D10" s="40">
        <f t="shared" si="0"/>
        <v>58764</v>
      </c>
      <c r="E10" s="40">
        <f t="shared" si="0"/>
        <v>94148</v>
      </c>
      <c r="F10" s="40">
        <f t="shared" si="0"/>
        <v>71133</v>
      </c>
      <c r="G10" s="40">
        <f t="shared" si="0"/>
        <v>78020</v>
      </c>
      <c r="H10" s="40">
        <f t="shared" si="0"/>
        <v>27440</v>
      </c>
      <c r="I10" s="40">
        <f t="shared" si="0"/>
        <v>10889</v>
      </c>
      <c r="J10" s="40" t="s">
        <v>65</v>
      </c>
    </row>
    <row r="11" spans="1:10" s="16" customFormat="1" ht="12" customHeight="1" x14ac:dyDescent="0.2">
      <c r="A11" s="18"/>
      <c r="B11" s="18"/>
      <c r="C11" s="19"/>
      <c r="D11" s="19"/>
      <c r="E11" s="19"/>
      <c r="F11" s="19"/>
      <c r="G11" s="19"/>
      <c r="H11" s="19"/>
      <c r="I11" s="19"/>
      <c r="J11" s="19"/>
    </row>
    <row r="12" spans="1:10" s="20" customFormat="1" ht="12" customHeight="1" x14ac:dyDescent="0.2">
      <c r="A12" s="111" t="s">
        <v>16</v>
      </c>
      <c r="B12" s="111"/>
      <c r="C12" s="17">
        <f t="shared" ref="C12:I12" si="1">C13+C17+C21</f>
        <v>28789</v>
      </c>
      <c r="D12" s="17">
        <f t="shared" si="1"/>
        <v>4068</v>
      </c>
      <c r="E12" s="17">
        <f t="shared" si="1"/>
        <v>7472</v>
      </c>
      <c r="F12" s="17">
        <f t="shared" si="1"/>
        <v>6036</v>
      </c>
      <c r="G12" s="17">
        <f t="shared" si="1"/>
        <v>7060</v>
      </c>
      <c r="H12" s="17">
        <f t="shared" si="1"/>
        <v>2870</v>
      </c>
      <c r="I12" s="17">
        <f t="shared" si="1"/>
        <v>1283</v>
      </c>
      <c r="J12" s="17" t="s">
        <v>15</v>
      </c>
    </row>
    <row r="13" spans="1:10" s="21" customFormat="1" ht="12" customHeight="1" x14ac:dyDescent="0.2">
      <c r="A13" s="112" t="s">
        <v>17</v>
      </c>
      <c r="B13" s="112"/>
      <c r="C13" s="22">
        <f t="shared" ref="C13:I13" si="2">C14+C15+C16</f>
        <v>9021</v>
      </c>
      <c r="D13" s="22">
        <f t="shared" si="2"/>
        <v>1584</v>
      </c>
      <c r="E13" s="22">
        <f t="shared" si="2"/>
        <v>2514</v>
      </c>
      <c r="F13" s="22">
        <f t="shared" si="2"/>
        <v>1791</v>
      </c>
      <c r="G13" s="22">
        <f t="shared" si="2"/>
        <v>1920</v>
      </c>
      <c r="H13" s="22">
        <f t="shared" si="2"/>
        <v>795</v>
      </c>
      <c r="I13" s="22">
        <f t="shared" si="2"/>
        <v>417</v>
      </c>
      <c r="J13" s="22" t="s">
        <v>15</v>
      </c>
    </row>
    <row r="14" spans="1:10" s="21" customFormat="1" ht="12" customHeight="1" x14ac:dyDescent="0.2">
      <c r="A14" s="23"/>
      <c r="B14" s="24" t="s">
        <v>18</v>
      </c>
      <c r="C14" s="22">
        <f t="shared" ref="C14:I14" si="3">C196+C197+C199+C204+C205</f>
        <v>3178</v>
      </c>
      <c r="D14" s="22">
        <f t="shared" si="3"/>
        <v>542</v>
      </c>
      <c r="E14" s="22">
        <f t="shared" si="3"/>
        <v>890</v>
      </c>
      <c r="F14" s="22">
        <f t="shared" si="3"/>
        <v>585</v>
      </c>
      <c r="G14" s="22">
        <f t="shared" si="3"/>
        <v>672</v>
      </c>
      <c r="H14" s="22">
        <f t="shared" si="3"/>
        <v>325</v>
      </c>
      <c r="I14" s="22">
        <f t="shared" si="3"/>
        <v>164</v>
      </c>
      <c r="J14" s="22" t="s">
        <v>15</v>
      </c>
    </row>
    <row r="15" spans="1:10" s="21" customFormat="1" ht="12" customHeight="1" x14ac:dyDescent="0.2">
      <c r="A15" s="23"/>
      <c r="B15" s="24" t="s">
        <v>19</v>
      </c>
      <c r="C15" s="22">
        <f t="shared" ref="C15:I15" si="4">+C200+C206</f>
        <v>2964</v>
      </c>
      <c r="D15" s="22">
        <f t="shared" si="4"/>
        <v>548</v>
      </c>
      <c r="E15" s="22">
        <f t="shared" si="4"/>
        <v>850</v>
      </c>
      <c r="F15" s="22">
        <f t="shared" si="4"/>
        <v>639</v>
      </c>
      <c r="G15" s="22">
        <f t="shared" si="4"/>
        <v>616</v>
      </c>
      <c r="H15" s="22">
        <f t="shared" si="4"/>
        <v>210</v>
      </c>
      <c r="I15" s="22">
        <f t="shared" si="4"/>
        <v>101</v>
      </c>
      <c r="J15" s="22" t="s">
        <v>15</v>
      </c>
    </row>
    <row r="16" spans="1:10" s="21" customFormat="1" ht="12" customHeight="1" x14ac:dyDescent="0.2">
      <c r="A16" s="23"/>
      <c r="B16" s="25" t="s">
        <v>20</v>
      </c>
      <c r="C16" s="22">
        <f t="shared" ref="C16:I16" si="5">C198+C201+C202+C203</f>
        <v>2879</v>
      </c>
      <c r="D16" s="22">
        <f t="shared" si="5"/>
        <v>494</v>
      </c>
      <c r="E16" s="22">
        <f t="shared" si="5"/>
        <v>774</v>
      </c>
      <c r="F16" s="22">
        <f t="shared" si="5"/>
        <v>567</v>
      </c>
      <c r="G16" s="22">
        <f t="shared" si="5"/>
        <v>632</v>
      </c>
      <c r="H16" s="22">
        <f t="shared" si="5"/>
        <v>260</v>
      </c>
      <c r="I16" s="22">
        <f t="shared" si="5"/>
        <v>152</v>
      </c>
      <c r="J16" s="22" t="s">
        <v>15</v>
      </c>
    </row>
    <row r="17" spans="1:10" s="21" customFormat="1" ht="12" customHeight="1" x14ac:dyDescent="0.2">
      <c r="A17" s="112" t="s">
        <v>21</v>
      </c>
      <c r="B17" s="112"/>
      <c r="C17" s="22">
        <f t="shared" ref="C17:I17" si="6">C18+C19+C20</f>
        <v>5570</v>
      </c>
      <c r="D17" s="22">
        <f t="shared" si="6"/>
        <v>799</v>
      </c>
      <c r="E17" s="22">
        <f t="shared" si="6"/>
        <v>1382</v>
      </c>
      <c r="F17" s="22">
        <f t="shared" si="6"/>
        <v>1110</v>
      </c>
      <c r="G17" s="22">
        <f t="shared" si="6"/>
        <v>1368</v>
      </c>
      <c r="H17" s="22">
        <f t="shared" si="6"/>
        <v>580</v>
      </c>
      <c r="I17" s="22">
        <f t="shared" si="6"/>
        <v>331</v>
      </c>
      <c r="J17" s="22" t="s">
        <v>15</v>
      </c>
    </row>
    <row r="18" spans="1:10" s="21" customFormat="1" ht="12" customHeight="1" x14ac:dyDescent="0.2">
      <c r="A18" s="23"/>
      <c r="B18" s="24" t="s">
        <v>22</v>
      </c>
      <c r="C18" s="22">
        <f t="shared" ref="C18:I18" si="7">+C192</f>
        <v>1687</v>
      </c>
      <c r="D18" s="22">
        <f t="shared" si="7"/>
        <v>228</v>
      </c>
      <c r="E18" s="22">
        <f t="shared" si="7"/>
        <v>360</v>
      </c>
      <c r="F18" s="22">
        <f t="shared" si="7"/>
        <v>357</v>
      </c>
      <c r="G18" s="22">
        <f t="shared" si="7"/>
        <v>380</v>
      </c>
      <c r="H18" s="22">
        <f t="shared" si="7"/>
        <v>200</v>
      </c>
      <c r="I18" s="22">
        <f t="shared" si="7"/>
        <v>162</v>
      </c>
      <c r="J18" s="22" t="s">
        <v>15</v>
      </c>
    </row>
    <row r="19" spans="1:10" s="21" customFormat="1" ht="12" customHeight="1" x14ac:dyDescent="0.2">
      <c r="A19" s="23"/>
      <c r="B19" s="24" t="s">
        <v>23</v>
      </c>
      <c r="C19" s="22">
        <f t="shared" ref="C19:I19" si="8">+C191</f>
        <v>1833</v>
      </c>
      <c r="D19" s="22">
        <f t="shared" si="8"/>
        <v>276</v>
      </c>
      <c r="E19" s="22">
        <f t="shared" si="8"/>
        <v>520</v>
      </c>
      <c r="F19" s="22">
        <f t="shared" si="8"/>
        <v>309</v>
      </c>
      <c r="G19" s="22">
        <f t="shared" si="8"/>
        <v>416</v>
      </c>
      <c r="H19" s="22">
        <f t="shared" si="8"/>
        <v>200</v>
      </c>
      <c r="I19" s="22">
        <f t="shared" si="8"/>
        <v>112</v>
      </c>
      <c r="J19" s="22" t="s">
        <v>15</v>
      </c>
    </row>
    <row r="20" spans="1:10" s="21" customFormat="1" ht="12" customHeight="1" x14ac:dyDescent="0.2">
      <c r="A20" s="26"/>
      <c r="B20" s="24" t="s">
        <v>24</v>
      </c>
      <c r="C20" s="22">
        <f t="shared" ref="C20:I20" si="9">C193</f>
        <v>2050</v>
      </c>
      <c r="D20" s="22">
        <f t="shared" si="9"/>
        <v>295</v>
      </c>
      <c r="E20" s="22">
        <f t="shared" si="9"/>
        <v>502</v>
      </c>
      <c r="F20" s="22">
        <f t="shared" si="9"/>
        <v>444</v>
      </c>
      <c r="G20" s="22">
        <f t="shared" si="9"/>
        <v>572</v>
      </c>
      <c r="H20" s="22">
        <f t="shared" si="9"/>
        <v>180</v>
      </c>
      <c r="I20" s="22">
        <f t="shared" si="9"/>
        <v>57</v>
      </c>
      <c r="J20" s="22" t="s">
        <v>15</v>
      </c>
    </row>
    <row r="21" spans="1:10" s="21" customFormat="1" ht="12" customHeight="1" x14ac:dyDescent="0.2">
      <c r="A21" s="123" t="s">
        <v>25</v>
      </c>
      <c r="B21" s="123"/>
      <c r="C21" s="27">
        <f t="shared" ref="C21:I21" si="10">C183+C184+C185+C169+C186+C187+C174+C188+C177</f>
        <v>14198</v>
      </c>
      <c r="D21" s="27">
        <f t="shared" si="10"/>
        <v>1685</v>
      </c>
      <c r="E21" s="27">
        <f t="shared" si="10"/>
        <v>3576</v>
      </c>
      <c r="F21" s="27">
        <f t="shared" si="10"/>
        <v>3135</v>
      </c>
      <c r="G21" s="27">
        <f t="shared" si="10"/>
        <v>3772</v>
      </c>
      <c r="H21" s="27">
        <f t="shared" si="10"/>
        <v>1495</v>
      </c>
      <c r="I21" s="27">
        <f t="shared" si="10"/>
        <v>535</v>
      </c>
      <c r="J21" s="27" t="s">
        <v>15</v>
      </c>
    </row>
    <row r="22" spans="1:10" s="21" customFormat="1" ht="12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</row>
    <row r="23" spans="1:10" s="20" customFormat="1" ht="12" customHeight="1" x14ac:dyDescent="0.2">
      <c r="A23" s="111" t="s">
        <v>26</v>
      </c>
      <c r="B23" s="111"/>
      <c r="C23" s="17">
        <f t="shared" ref="C23:I23" si="11">C24+C25+C26+C29+C32+C33</f>
        <v>68003</v>
      </c>
      <c r="D23" s="17">
        <f t="shared" si="11"/>
        <v>12761</v>
      </c>
      <c r="E23" s="17">
        <f t="shared" si="11"/>
        <v>20124</v>
      </c>
      <c r="F23" s="17">
        <f t="shared" si="11"/>
        <v>13629</v>
      </c>
      <c r="G23" s="17">
        <f t="shared" si="11"/>
        <v>14972</v>
      </c>
      <c r="H23" s="17">
        <f t="shared" si="11"/>
        <v>4910</v>
      </c>
      <c r="I23" s="17">
        <f t="shared" si="11"/>
        <v>1607</v>
      </c>
      <c r="J23" s="17" t="s">
        <v>206</v>
      </c>
    </row>
    <row r="24" spans="1:10" s="21" customFormat="1" ht="12" customHeight="1" x14ac:dyDescent="0.2">
      <c r="A24" s="112" t="s">
        <v>27</v>
      </c>
      <c r="B24" s="112"/>
      <c r="C24" s="22">
        <f t="shared" ref="C24:I24" si="12">C125+C127+C128+C138+C139+C141+C143+C145+C146</f>
        <v>40535</v>
      </c>
      <c r="D24" s="22">
        <f t="shared" si="12"/>
        <v>8669</v>
      </c>
      <c r="E24" s="22">
        <f t="shared" si="12"/>
        <v>12496</v>
      </c>
      <c r="F24" s="22">
        <f t="shared" si="12"/>
        <v>8103</v>
      </c>
      <c r="G24" s="22">
        <f t="shared" si="12"/>
        <v>8016</v>
      </c>
      <c r="H24" s="22">
        <f t="shared" si="12"/>
        <v>2525</v>
      </c>
      <c r="I24" s="22">
        <f t="shared" si="12"/>
        <v>726</v>
      </c>
      <c r="J24" s="22" t="s">
        <v>206</v>
      </c>
    </row>
    <row r="25" spans="1:10" s="21" customFormat="1" ht="12" customHeight="1" x14ac:dyDescent="0.2">
      <c r="A25" s="112" t="s">
        <v>28</v>
      </c>
      <c r="B25" s="112"/>
      <c r="C25" s="22">
        <f t="shared" ref="C25:I25" si="13">C133</f>
        <v>5027</v>
      </c>
      <c r="D25" s="22">
        <f t="shared" si="13"/>
        <v>801</v>
      </c>
      <c r="E25" s="22">
        <f t="shared" si="13"/>
        <v>1528</v>
      </c>
      <c r="F25" s="22">
        <f t="shared" si="13"/>
        <v>972</v>
      </c>
      <c r="G25" s="22">
        <f t="shared" si="13"/>
        <v>1168</v>
      </c>
      <c r="H25" s="22">
        <f t="shared" si="13"/>
        <v>415</v>
      </c>
      <c r="I25" s="22">
        <f t="shared" si="13"/>
        <v>143</v>
      </c>
      <c r="J25" s="22" t="s">
        <v>206</v>
      </c>
    </row>
    <row r="26" spans="1:10" s="21" customFormat="1" ht="12" customHeight="1" x14ac:dyDescent="0.2">
      <c r="A26" s="112" t="s">
        <v>29</v>
      </c>
      <c r="B26" s="112"/>
      <c r="C26" s="22">
        <f t="shared" ref="C26:I26" si="14">C27+C28</f>
        <v>12138</v>
      </c>
      <c r="D26" s="22">
        <f t="shared" si="14"/>
        <v>1756</v>
      </c>
      <c r="E26" s="22">
        <f t="shared" si="14"/>
        <v>3270</v>
      </c>
      <c r="F26" s="22">
        <f t="shared" si="14"/>
        <v>2532</v>
      </c>
      <c r="G26" s="22">
        <f t="shared" si="14"/>
        <v>3224</v>
      </c>
      <c r="H26" s="22">
        <f t="shared" si="14"/>
        <v>1020</v>
      </c>
      <c r="I26" s="22">
        <f t="shared" si="14"/>
        <v>336</v>
      </c>
      <c r="J26" s="22" t="s">
        <v>206</v>
      </c>
    </row>
    <row r="27" spans="1:10" s="21" customFormat="1" ht="12" customHeight="1" x14ac:dyDescent="0.2">
      <c r="A27" s="28"/>
      <c r="B27" s="24" t="s">
        <v>30</v>
      </c>
      <c r="C27" s="22">
        <f t="shared" ref="C27:I27" si="15">C126+C130+C132+C140+C147+C151</f>
        <v>884</v>
      </c>
      <c r="D27" s="22">
        <f t="shared" si="15"/>
        <v>177</v>
      </c>
      <c r="E27" s="22">
        <f t="shared" si="15"/>
        <v>280</v>
      </c>
      <c r="F27" s="22">
        <f t="shared" si="15"/>
        <v>135</v>
      </c>
      <c r="G27" s="22">
        <f t="shared" si="15"/>
        <v>172</v>
      </c>
      <c r="H27" s="22">
        <f t="shared" si="15"/>
        <v>65</v>
      </c>
      <c r="I27" s="22">
        <f t="shared" si="15"/>
        <v>55</v>
      </c>
      <c r="J27" s="22" t="s">
        <v>206</v>
      </c>
    </row>
    <row r="28" spans="1:10" s="21" customFormat="1" ht="12" customHeight="1" x14ac:dyDescent="0.2">
      <c r="A28" s="26"/>
      <c r="B28" s="24" t="s">
        <v>31</v>
      </c>
      <c r="C28" s="22">
        <f t="shared" ref="C28:I28" si="16">C131+C134+C137+C148</f>
        <v>11254</v>
      </c>
      <c r="D28" s="22">
        <f t="shared" si="16"/>
        <v>1579</v>
      </c>
      <c r="E28" s="22">
        <f t="shared" si="16"/>
        <v>2990</v>
      </c>
      <c r="F28" s="22">
        <f t="shared" si="16"/>
        <v>2397</v>
      </c>
      <c r="G28" s="22">
        <f t="shared" si="16"/>
        <v>3052</v>
      </c>
      <c r="H28" s="22">
        <f t="shared" si="16"/>
        <v>955</v>
      </c>
      <c r="I28" s="22">
        <f t="shared" si="16"/>
        <v>281</v>
      </c>
      <c r="J28" s="22" t="s">
        <v>206</v>
      </c>
    </row>
    <row r="29" spans="1:10" s="21" customFormat="1" ht="12" customHeight="1" x14ac:dyDescent="0.2">
      <c r="A29" s="112" t="s">
        <v>32</v>
      </c>
      <c r="B29" s="112"/>
      <c r="C29" s="22">
        <f t="shared" ref="C29:I29" si="17">C30+C31</f>
        <v>3738</v>
      </c>
      <c r="D29" s="22">
        <f t="shared" si="17"/>
        <v>528</v>
      </c>
      <c r="E29" s="22">
        <f t="shared" si="17"/>
        <v>1034</v>
      </c>
      <c r="F29" s="22">
        <f t="shared" si="17"/>
        <v>762</v>
      </c>
      <c r="G29" s="22">
        <f t="shared" si="17"/>
        <v>1000</v>
      </c>
      <c r="H29" s="22">
        <f t="shared" si="17"/>
        <v>300</v>
      </c>
      <c r="I29" s="22">
        <f t="shared" si="17"/>
        <v>114</v>
      </c>
      <c r="J29" s="22" t="s">
        <v>206</v>
      </c>
    </row>
    <row r="30" spans="1:10" s="21" customFormat="1" ht="12" customHeight="1" x14ac:dyDescent="0.2">
      <c r="A30" s="28"/>
      <c r="B30" s="24" t="s">
        <v>33</v>
      </c>
      <c r="C30" s="22">
        <f t="shared" ref="C30:I30" si="18">+C129</f>
        <v>1146</v>
      </c>
      <c r="D30" s="22">
        <f t="shared" si="18"/>
        <v>216</v>
      </c>
      <c r="E30" s="22">
        <f t="shared" si="18"/>
        <v>338</v>
      </c>
      <c r="F30" s="22">
        <f t="shared" si="18"/>
        <v>249</v>
      </c>
      <c r="G30" s="22">
        <f t="shared" si="18"/>
        <v>228</v>
      </c>
      <c r="H30" s="22">
        <f t="shared" si="18"/>
        <v>70</v>
      </c>
      <c r="I30" s="22">
        <f t="shared" si="18"/>
        <v>45</v>
      </c>
      <c r="J30" s="22" t="s">
        <v>206</v>
      </c>
    </row>
    <row r="31" spans="1:10" s="21" customFormat="1" ht="12" customHeight="1" x14ac:dyDescent="0.2">
      <c r="A31" s="26"/>
      <c r="B31" s="24" t="s">
        <v>34</v>
      </c>
      <c r="C31" s="22">
        <f t="shared" ref="C31:I31" si="19">C149</f>
        <v>2592</v>
      </c>
      <c r="D31" s="22">
        <f t="shared" si="19"/>
        <v>312</v>
      </c>
      <c r="E31" s="22">
        <f t="shared" si="19"/>
        <v>696</v>
      </c>
      <c r="F31" s="22">
        <f t="shared" si="19"/>
        <v>513</v>
      </c>
      <c r="G31" s="22">
        <f t="shared" si="19"/>
        <v>772</v>
      </c>
      <c r="H31" s="22">
        <f t="shared" si="19"/>
        <v>230</v>
      </c>
      <c r="I31" s="22">
        <f t="shared" si="19"/>
        <v>69</v>
      </c>
      <c r="J31" s="22" t="s">
        <v>206</v>
      </c>
    </row>
    <row r="32" spans="1:10" s="21" customFormat="1" ht="12" customHeight="1" x14ac:dyDescent="0.2">
      <c r="A32" s="112" t="s">
        <v>35</v>
      </c>
      <c r="B32" s="112"/>
      <c r="C32" s="22">
        <f t="shared" ref="C32:I32" si="20">C135+C136+C142+C144+C150</f>
        <v>712</v>
      </c>
      <c r="D32" s="22">
        <f t="shared" si="20"/>
        <v>148</v>
      </c>
      <c r="E32" s="22">
        <f t="shared" si="20"/>
        <v>250</v>
      </c>
      <c r="F32" s="22">
        <f t="shared" si="20"/>
        <v>132</v>
      </c>
      <c r="G32" s="22">
        <f t="shared" si="20"/>
        <v>104</v>
      </c>
      <c r="H32" s="22">
        <f t="shared" si="20"/>
        <v>50</v>
      </c>
      <c r="I32" s="22">
        <f t="shared" si="20"/>
        <v>28</v>
      </c>
      <c r="J32" s="22" t="s">
        <v>206</v>
      </c>
    </row>
    <row r="33" spans="1:10" s="21" customFormat="1" ht="12" customHeight="1" x14ac:dyDescent="0.2">
      <c r="A33" s="112" t="s">
        <v>36</v>
      </c>
      <c r="B33" s="112"/>
      <c r="C33" s="22">
        <f t="shared" ref="C33:I33" si="21">C34+C35+C36</f>
        <v>5853</v>
      </c>
      <c r="D33" s="22">
        <f t="shared" si="21"/>
        <v>859</v>
      </c>
      <c r="E33" s="22">
        <f t="shared" si="21"/>
        <v>1546</v>
      </c>
      <c r="F33" s="22">
        <f t="shared" si="21"/>
        <v>1128</v>
      </c>
      <c r="G33" s="22">
        <f t="shared" si="21"/>
        <v>1460</v>
      </c>
      <c r="H33" s="22">
        <f t="shared" si="21"/>
        <v>600</v>
      </c>
      <c r="I33" s="22">
        <f t="shared" si="21"/>
        <v>260</v>
      </c>
      <c r="J33" s="22" t="s">
        <v>206</v>
      </c>
    </row>
    <row r="34" spans="1:10" s="21" customFormat="1" ht="12" customHeight="1" x14ac:dyDescent="0.2">
      <c r="A34" s="28"/>
      <c r="B34" s="24" t="s">
        <v>37</v>
      </c>
      <c r="C34" s="22">
        <f t="shared" ref="C34:I34" si="22">C159</f>
        <v>555</v>
      </c>
      <c r="D34" s="22">
        <f t="shared" si="22"/>
        <v>89</v>
      </c>
      <c r="E34" s="22">
        <f t="shared" si="22"/>
        <v>158</v>
      </c>
      <c r="F34" s="22">
        <f t="shared" si="22"/>
        <v>84</v>
      </c>
      <c r="G34" s="22">
        <f t="shared" si="22"/>
        <v>112</v>
      </c>
      <c r="H34" s="22">
        <f t="shared" si="22"/>
        <v>70</v>
      </c>
      <c r="I34" s="22">
        <f t="shared" si="22"/>
        <v>42</v>
      </c>
      <c r="J34" s="22" t="s">
        <v>206</v>
      </c>
    </row>
    <row r="35" spans="1:10" s="21" customFormat="1" ht="12" customHeight="1" x14ac:dyDescent="0.2">
      <c r="A35" s="23"/>
      <c r="B35" s="24" t="s">
        <v>38</v>
      </c>
      <c r="C35" s="22">
        <f t="shared" ref="C35:I35" si="23">C155+C156+C157+C160</f>
        <v>218</v>
      </c>
      <c r="D35" s="22">
        <f t="shared" si="23"/>
        <v>58</v>
      </c>
      <c r="E35" s="22">
        <f t="shared" si="23"/>
        <v>68</v>
      </c>
      <c r="F35" s="22">
        <f t="shared" si="23"/>
        <v>36</v>
      </c>
      <c r="G35" s="22">
        <f t="shared" si="23"/>
        <v>12</v>
      </c>
      <c r="H35" s="22">
        <f t="shared" si="23"/>
        <v>25</v>
      </c>
      <c r="I35" s="22">
        <f t="shared" si="23"/>
        <v>19</v>
      </c>
      <c r="J35" s="22" t="s">
        <v>206</v>
      </c>
    </row>
    <row r="36" spans="1:10" s="21" customFormat="1" ht="12" customHeight="1" x14ac:dyDescent="0.2">
      <c r="A36" s="23"/>
      <c r="B36" s="29" t="s">
        <v>39</v>
      </c>
      <c r="C36" s="27">
        <f t="shared" ref="C36:I36" si="24">C154+C158+C161</f>
        <v>5080</v>
      </c>
      <c r="D36" s="27">
        <f t="shared" si="24"/>
        <v>712</v>
      </c>
      <c r="E36" s="27">
        <f t="shared" si="24"/>
        <v>1320</v>
      </c>
      <c r="F36" s="27">
        <f t="shared" si="24"/>
        <v>1008</v>
      </c>
      <c r="G36" s="27">
        <f t="shared" si="24"/>
        <v>1336</v>
      </c>
      <c r="H36" s="27">
        <f t="shared" si="24"/>
        <v>505</v>
      </c>
      <c r="I36" s="27">
        <f t="shared" si="24"/>
        <v>199</v>
      </c>
      <c r="J36" s="27" t="s">
        <v>206</v>
      </c>
    </row>
    <row r="37" spans="1:10" s="21" customFormat="1" ht="12" customHeight="1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</row>
    <row r="38" spans="1:10" s="20" customFormat="1" ht="12" customHeight="1" x14ac:dyDescent="0.2">
      <c r="A38" s="111" t="s">
        <v>40</v>
      </c>
      <c r="B38" s="111"/>
      <c r="C38" s="17">
        <f t="shared" ref="C38:I38" si="25">C39+C40</f>
        <v>47781</v>
      </c>
      <c r="D38" s="17">
        <f t="shared" si="25"/>
        <v>7626</v>
      </c>
      <c r="E38" s="17">
        <f t="shared" si="25"/>
        <v>12932</v>
      </c>
      <c r="F38" s="17">
        <f t="shared" si="25"/>
        <v>10443</v>
      </c>
      <c r="G38" s="17">
        <f t="shared" si="25"/>
        <v>11428</v>
      </c>
      <c r="H38" s="17">
        <f t="shared" si="25"/>
        <v>3705</v>
      </c>
      <c r="I38" s="17">
        <f t="shared" si="25"/>
        <v>1647</v>
      </c>
      <c r="J38" s="17" t="s">
        <v>206</v>
      </c>
    </row>
    <row r="39" spans="1:10" s="21" customFormat="1" ht="12" customHeight="1" x14ac:dyDescent="0.2">
      <c r="A39" s="112" t="s">
        <v>41</v>
      </c>
      <c r="B39" s="112"/>
      <c r="C39" s="22">
        <f t="shared" ref="C39:I39" si="26">C164+C165+C167+C168+C170+C173+C175+C176+C179+C180</f>
        <v>42138</v>
      </c>
      <c r="D39" s="22">
        <f t="shared" si="26"/>
        <v>6901</v>
      </c>
      <c r="E39" s="22">
        <f t="shared" si="26"/>
        <v>11526</v>
      </c>
      <c r="F39" s="22">
        <f t="shared" si="26"/>
        <v>9060</v>
      </c>
      <c r="G39" s="22">
        <f t="shared" si="26"/>
        <v>10020</v>
      </c>
      <c r="H39" s="22">
        <f t="shared" si="26"/>
        <v>3230</v>
      </c>
      <c r="I39" s="22">
        <f t="shared" si="26"/>
        <v>1401</v>
      </c>
      <c r="J39" s="22" t="s">
        <v>206</v>
      </c>
    </row>
    <row r="40" spans="1:10" s="21" customFormat="1" ht="12" customHeight="1" x14ac:dyDescent="0.2">
      <c r="A40" s="123" t="s">
        <v>42</v>
      </c>
      <c r="B40" s="123"/>
      <c r="C40" s="27">
        <f t="shared" ref="C40:I40" si="27">+C166+C171+C178</f>
        <v>5643</v>
      </c>
      <c r="D40" s="27">
        <f t="shared" si="27"/>
        <v>725</v>
      </c>
      <c r="E40" s="27">
        <f t="shared" si="27"/>
        <v>1406</v>
      </c>
      <c r="F40" s="27">
        <f t="shared" si="27"/>
        <v>1383</v>
      </c>
      <c r="G40" s="27">
        <f t="shared" si="27"/>
        <v>1408</v>
      </c>
      <c r="H40" s="27">
        <f t="shared" si="27"/>
        <v>475</v>
      </c>
      <c r="I40" s="27">
        <f t="shared" si="27"/>
        <v>246</v>
      </c>
      <c r="J40" s="27" t="s">
        <v>206</v>
      </c>
    </row>
    <row r="41" spans="1:10" s="21" customFormat="1" ht="12" customHeight="1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</row>
    <row r="42" spans="1:10" s="20" customFormat="1" ht="12" customHeight="1" x14ac:dyDescent="0.2">
      <c r="A42" s="111" t="s">
        <v>43</v>
      </c>
      <c r="B42" s="111"/>
      <c r="C42" s="17">
        <f t="shared" ref="C42:I42" si="28">C43+C44+C47</f>
        <v>141251</v>
      </c>
      <c r="D42" s="17">
        <f t="shared" si="28"/>
        <v>25302</v>
      </c>
      <c r="E42" s="17">
        <f t="shared" si="28"/>
        <v>38186</v>
      </c>
      <c r="F42" s="17">
        <f t="shared" si="28"/>
        <v>29226</v>
      </c>
      <c r="G42" s="17">
        <f t="shared" si="28"/>
        <v>32052</v>
      </c>
      <c r="H42" s="17">
        <f t="shared" si="28"/>
        <v>11555</v>
      </c>
      <c r="I42" s="17">
        <f t="shared" si="28"/>
        <v>4930</v>
      </c>
      <c r="J42" s="17" t="s">
        <v>206</v>
      </c>
    </row>
    <row r="43" spans="1:10" s="21" customFormat="1" ht="12" customHeight="1" x14ac:dyDescent="0.2">
      <c r="A43" s="112" t="s">
        <v>44</v>
      </c>
      <c r="B43" s="112"/>
      <c r="C43" s="22">
        <f t="shared" ref="C43:I43" si="29">C82+C83+C86+C87+C89+C91+C93+C94+C98+C100+C105+C106+C110+C113+C116+C118+C121+C122</f>
        <v>95522</v>
      </c>
      <c r="D43" s="22">
        <f t="shared" si="29"/>
        <v>18781</v>
      </c>
      <c r="E43" s="22">
        <f t="shared" si="29"/>
        <v>26160</v>
      </c>
      <c r="F43" s="22">
        <f t="shared" si="29"/>
        <v>19653</v>
      </c>
      <c r="G43" s="22">
        <f t="shared" si="29"/>
        <v>20352</v>
      </c>
      <c r="H43" s="22">
        <f t="shared" si="29"/>
        <v>7350</v>
      </c>
      <c r="I43" s="22">
        <f t="shared" si="29"/>
        <v>3226</v>
      </c>
      <c r="J43" s="22" t="s">
        <v>206</v>
      </c>
    </row>
    <row r="44" spans="1:10" s="21" customFormat="1" ht="12" customHeight="1" x14ac:dyDescent="0.2">
      <c r="A44" s="125" t="s">
        <v>45</v>
      </c>
      <c r="B44" s="125"/>
      <c r="C44" s="22">
        <f t="shared" ref="C44:I44" si="30">C45+C46</f>
        <v>22768</v>
      </c>
      <c r="D44" s="22">
        <f t="shared" si="30"/>
        <v>2906</v>
      </c>
      <c r="E44" s="22">
        <f t="shared" si="30"/>
        <v>5666</v>
      </c>
      <c r="F44" s="22">
        <f t="shared" si="30"/>
        <v>5031</v>
      </c>
      <c r="G44" s="22">
        <f t="shared" si="30"/>
        <v>6084</v>
      </c>
      <c r="H44" s="22">
        <f t="shared" si="30"/>
        <v>2220</v>
      </c>
      <c r="I44" s="22">
        <f t="shared" si="30"/>
        <v>861</v>
      </c>
      <c r="J44" s="22" t="s">
        <v>206</v>
      </c>
    </row>
    <row r="45" spans="1:10" s="21" customFormat="1" ht="12" customHeight="1" x14ac:dyDescent="0.2">
      <c r="A45" s="29"/>
      <c r="B45" s="24" t="s">
        <v>46</v>
      </c>
      <c r="C45" s="22">
        <f t="shared" ref="C45:I45" si="31">C76+C103+C92+C172+C96+C101+C119</f>
        <v>13193</v>
      </c>
      <c r="D45" s="22">
        <f t="shared" si="31"/>
        <v>1721</v>
      </c>
      <c r="E45" s="22">
        <f t="shared" si="31"/>
        <v>3298</v>
      </c>
      <c r="F45" s="22">
        <f t="shared" si="31"/>
        <v>3054</v>
      </c>
      <c r="G45" s="22">
        <f t="shared" si="31"/>
        <v>3608</v>
      </c>
      <c r="H45" s="22">
        <f t="shared" si="31"/>
        <v>1085</v>
      </c>
      <c r="I45" s="22">
        <f t="shared" si="31"/>
        <v>427</v>
      </c>
      <c r="J45" s="22" t="s">
        <v>206</v>
      </c>
    </row>
    <row r="46" spans="1:10" s="21" customFormat="1" ht="12" customHeight="1" x14ac:dyDescent="0.2">
      <c r="A46" s="29"/>
      <c r="B46" s="24" t="s">
        <v>47</v>
      </c>
      <c r="C46" s="22">
        <f t="shared" ref="C46:I46" si="32">C84+C109+C111</f>
        <v>9575</v>
      </c>
      <c r="D46" s="22">
        <f t="shared" si="32"/>
        <v>1185</v>
      </c>
      <c r="E46" s="22">
        <f t="shared" si="32"/>
        <v>2368</v>
      </c>
      <c r="F46" s="22">
        <f t="shared" si="32"/>
        <v>1977</v>
      </c>
      <c r="G46" s="22">
        <f t="shared" si="32"/>
        <v>2476</v>
      </c>
      <c r="H46" s="22">
        <f t="shared" si="32"/>
        <v>1135</v>
      </c>
      <c r="I46" s="22">
        <f t="shared" si="32"/>
        <v>434</v>
      </c>
      <c r="J46" s="22" t="s">
        <v>206</v>
      </c>
    </row>
    <row r="47" spans="1:10" s="21" customFormat="1" ht="12" customHeight="1" x14ac:dyDescent="0.2">
      <c r="A47" s="112" t="s">
        <v>49</v>
      </c>
      <c r="B47" s="112"/>
      <c r="C47" s="22">
        <f t="shared" ref="C47:I47" si="33">C48+C49+C50</f>
        <v>22961</v>
      </c>
      <c r="D47" s="22">
        <f t="shared" si="33"/>
        <v>3615</v>
      </c>
      <c r="E47" s="22">
        <f t="shared" si="33"/>
        <v>6360</v>
      </c>
      <c r="F47" s="22">
        <f t="shared" si="33"/>
        <v>4542</v>
      </c>
      <c r="G47" s="22">
        <f t="shared" si="33"/>
        <v>5616</v>
      </c>
      <c r="H47" s="22">
        <f t="shared" si="33"/>
        <v>1985</v>
      </c>
      <c r="I47" s="22">
        <f t="shared" si="33"/>
        <v>843</v>
      </c>
      <c r="J47" s="22" t="s">
        <v>206</v>
      </c>
    </row>
    <row r="48" spans="1:10" s="21" customFormat="1" ht="12" customHeight="1" x14ac:dyDescent="0.2">
      <c r="A48" s="29"/>
      <c r="B48" s="24" t="s">
        <v>50</v>
      </c>
      <c r="C48" s="22">
        <f t="shared" ref="C48:I48" si="34">+C72+C73+C81+C102</f>
        <v>2711</v>
      </c>
      <c r="D48" s="22">
        <f t="shared" si="34"/>
        <v>412</v>
      </c>
      <c r="E48" s="22">
        <f t="shared" si="34"/>
        <v>712</v>
      </c>
      <c r="F48" s="22">
        <f t="shared" si="34"/>
        <v>459</v>
      </c>
      <c r="G48" s="22">
        <f t="shared" si="34"/>
        <v>780</v>
      </c>
      <c r="H48" s="22">
        <f t="shared" si="34"/>
        <v>220</v>
      </c>
      <c r="I48" s="22">
        <f t="shared" si="34"/>
        <v>128</v>
      </c>
      <c r="J48" s="22" t="s">
        <v>206</v>
      </c>
    </row>
    <row r="49" spans="1:10" s="21" customFormat="1" ht="12" customHeight="1" x14ac:dyDescent="0.2">
      <c r="A49" s="29"/>
      <c r="B49" s="24" t="s">
        <v>51</v>
      </c>
      <c r="C49" s="22">
        <f t="shared" ref="C49:I49" si="35">C75+C77+C88+C90+C104+C108+C114+C117</f>
        <v>6103</v>
      </c>
      <c r="D49" s="22">
        <f t="shared" si="35"/>
        <v>916</v>
      </c>
      <c r="E49" s="22">
        <f t="shared" si="35"/>
        <v>1606</v>
      </c>
      <c r="F49" s="22">
        <f t="shared" si="35"/>
        <v>1221</v>
      </c>
      <c r="G49" s="22">
        <f t="shared" si="35"/>
        <v>1560</v>
      </c>
      <c r="H49" s="22">
        <f t="shared" si="35"/>
        <v>570</v>
      </c>
      <c r="I49" s="22">
        <f t="shared" si="35"/>
        <v>230</v>
      </c>
      <c r="J49" s="22" t="s">
        <v>206</v>
      </c>
    </row>
    <row r="50" spans="1:10" s="21" customFormat="1" ht="12" customHeight="1" x14ac:dyDescent="0.2">
      <c r="A50" s="29"/>
      <c r="B50" s="29" t="s">
        <v>52</v>
      </c>
      <c r="C50" s="27">
        <f t="shared" ref="C50:I50" si="36">C71+C78+C85+C95+C107+C112+C120</f>
        <v>14147</v>
      </c>
      <c r="D50" s="27">
        <f t="shared" si="36"/>
        <v>2287</v>
      </c>
      <c r="E50" s="27">
        <f t="shared" si="36"/>
        <v>4042</v>
      </c>
      <c r="F50" s="27">
        <f t="shared" si="36"/>
        <v>2862</v>
      </c>
      <c r="G50" s="27">
        <f t="shared" si="36"/>
        <v>3276</v>
      </c>
      <c r="H50" s="27">
        <f t="shared" si="36"/>
        <v>1195</v>
      </c>
      <c r="I50" s="27">
        <f t="shared" si="36"/>
        <v>485</v>
      </c>
      <c r="J50" s="27" t="s">
        <v>206</v>
      </c>
    </row>
    <row r="51" spans="1:10" s="21" customFormat="1" ht="12" customHeight="1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</row>
    <row r="52" spans="1:10" s="20" customFormat="1" ht="12" customHeight="1" x14ac:dyDescent="0.2">
      <c r="A52" s="111" t="s">
        <v>53</v>
      </c>
      <c r="B52" s="111"/>
      <c r="C52" s="17">
        <f t="shared" ref="C52:I52" si="37">C53+C54+C55</f>
        <v>54570</v>
      </c>
      <c r="D52" s="17">
        <f t="shared" si="37"/>
        <v>9007</v>
      </c>
      <c r="E52" s="17">
        <f t="shared" si="37"/>
        <v>15434</v>
      </c>
      <c r="F52" s="17">
        <f t="shared" si="37"/>
        <v>11799</v>
      </c>
      <c r="G52" s="17">
        <f t="shared" si="37"/>
        <v>12508</v>
      </c>
      <c r="H52" s="17">
        <f t="shared" si="37"/>
        <v>4400</v>
      </c>
      <c r="I52" s="17">
        <f t="shared" si="37"/>
        <v>1422</v>
      </c>
      <c r="J52" s="17" t="s">
        <v>206</v>
      </c>
    </row>
    <row r="53" spans="1:10" s="21" customFormat="1" ht="12" customHeight="1" x14ac:dyDescent="0.2">
      <c r="A53" s="112" t="s">
        <v>54</v>
      </c>
      <c r="B53" s="112"/>
      <c r="C53" s="22">
        <f t="shared" ref="C53:I53" si="38">C58+C61+C64+C68</f>
        <v>18896</v>
      </c>
      <c r="D53" s="22">
        <f t="shared" si="38"/>
        <v>3657</v>
      </c>
      <c r="E53" s="22">
        <f t="shared" si="38"/>
        <v>5508</v>
      </c>
      <c r="F53" s="22">
        <f t="shared" si="38"/>
        <v>3969</v>
      </c>
      <c r="G53" s="22">
        <f t="shared" si="38"/>
        <v>3864</v>
      </c>
      <c r="H53" s="22">
        <f t="shared" si="38"/>
        <v>1435</v>
      </c>
      <c r="I53" s="22">
        <f t="shared" si="38"/>
        <v>463</v>
      </c>
      <c r="J53" s="22" t="s">
        <v>206</v>
      </c>
    </row>
    <row r="54" spans="1:10" s="21" customFormat="1" ht="12" customHeight="1" x14ac:dyDescent="0.2">
      <c r="A54" s="112" t="s">
        <v>55</v>
      </c>
      <c r="B54" s="112"/>
      <c r="C54" s="22">
        <f t="shared" ref="C54:I54" si="39">C74+C79+C80+C62+C63+C97+C99+C65+C66+C115+C67</f>
        <v>31674</v>
      </c>
      <c r="D54" s="22">
        <f t="shared" si="39"/>
        <v>4798</v>
      </c>
      <c r="E54" s="22">
        <f t="shared" si="39"/>
        <v>8770</v>
      </c>
      <c r="F54" s="22">
        <f t="shared" si="39"/>
        <v>7014</v>
      </c>
      <c r="G54" s="22">
        <f t="shared" si="39"/>
        <v>7624</v>
      </c>
      <c r="H54" s="22">
        <f t="shared" si="39"/>
        <v>2615</v>
      </c>
      <c r="I54" s="22">
        <f t="shared" si="39"/>
        <v>853</v>
      </c>
      <c r="J54" s="22" t="s">
        <v>206</v>
      </c>
    </row>
    <row r="55" spans="1:10" s="21" customFormat="1" ht="12" customHeight="1" x14ac:dyDescent="0.2">
      <c r="A55" s="123" t="s">
        <v>56</v>
      </c>
      <c r="B55" s="123"/>
      <c r="C55" s="27">
        <f t="shared" ref="C55:I55" si="40">C60+C59</f>
        <v>4000</v>
      </c>
      <c r="D55" s="27">
        <f t="shared" si="40"/>
        <v>552</v>
      </c>
      <c r="E55" s="27">
        <f t="shared" si="40"/>
        <v>1156</v>
      </c>
      <c r="F55" s="27">
        <f t="shared" si="40"/>
        <v>816</v>
      </c>
      <c r="G55" s="27">
        <f t="shared" si="40"/>
        <v>1020</v>
      </c>
      <c r="H55" s="27">
        <f t="shared" si="40"/>
        <v>350</v>
      </c>
      <c r="I55" s="27">
        <f t="shared" si="40"/>
        <v>106</v>
      </c>
      <c r="J55" s="27" t="s">
        <v>206</v>
      </c>
    </row>
    <row r="56" spans="1:10" s="21" customFormat="1" ht="12" customHeight="1" x14ac:dyDescent="0.2">
      <c r="A56" s="25"/>
      <c r="B56" s="31"/>
      <c r="C56" s="30"/>
      <c r="D56" s="30"/>
      <c r="E56" s="30"/>
      <c r="F56" s="30"/>
      <c r="G56" s="30"/>
      <c r="H56" s="30"/>
      <c r="I56" s="30"/>
      <c r="J56" s="30"/>
    </row>
    <row r="57" spans="1:10" s="21" customFormat="1" ht="12" customHeight="1" x14ac:dyDescent="0.2">
      <c r="A57" s="124" t="s">
        <v>57</v>
      </c>
      <c r="B57" s="124"/>
      <c r="C57" s="19">
        <f t="shared" ref="C57:I57" si="41">SUM(C58:C68)</f>
        <v>49510</v>
      </c>
      <c r="D57" s="19">
        <f t="shared" si="41"/>
        <v>8122</v>
      </c>
      <c r="E57" s="19">
        <f t="shared" si="41"/>
        <v>13982</v>
      </c>
      <c r="F57" s="19">
        <f t="shared" si="41"/>
        <v>10686</v>
      </c>
      <c r="G57" s="19">
        <f t="shared" si="41"/>
        <v>11376</v>
      </c>
      <c r="H57" s="19">
        <f t="shared" si="41"/>
        <v>4050</v>
      </c>
      <c r="I57" s="19">
        <f t="shared" si="41"/>
        <v>1294</v>
      </c>
      <c r="J57" s="19" t="s">
        <v>206</v>
      </c>
    </row>
    <row r="58" spans="1:10" s="21" customFormat="1" ht="12" customHeight="1" x14ac:dyDescent="0.2">
      <c r="A58" s="112" t="s">
        <v>58</v>
      </c>
      <c r="B58" s="112"/>
      <c r="C58" s="22">
        <v>3298</v>
      </c>
      <c r="D58" s="22">
        <v>607</v>
      </c>
      <c r="E58" s="22">
        <v>930</v>
      </c>
      <c r="F58" s="22">
        <v>759</v>
      </c>
      <c r="G58" s="22">
        <v>668</v>
      </c>
      <c r="H58" s="22">
        <v>270</v>
      </c>
      <c r="I58" s="22">
        <v>64</v>
      </c>
      <c r="J58" s="22" t="s">
        <v>65</v>
      </c>
    </row>
    <row r="59" spans="1:10" s="21" customFormat="1" ht="12" customHeight="1" x14ac:dyDescent="0.2">
      <c r="A59" s="112" t="s">
        <v>61</v>
      </c>
      <c r="B59" s="112"/>
      <c r="C59" s="22">
        <v>1952</v>
      </c>
      <c r="D59" s="22">
        <v>273</v>
      </c>
      <c r="E59" s="22">
        <v>574</v>
      </c>
      <c r="F59" s="22">
        <v>381</v>
      </c>
      <c r="G59" s="22">
        <v>496</v>
      </c>
      <c r="H59" s="22">
        <v>180</v>
      </c>
      <c r="I59" s="22">
        <v>48</v>
      </c>
      <c r="J59" s="22">
        <v>0</v>
      </c>
    </row>
    <row r="60" spans="1:10" s="21" customFormat="1" ht="12" customHeight="1" x14ac:dyDescent="0.2">
      <c r="A60" s="112" t="s">
        <v>62</v>
      </c>
      <c r="B60" s="112"/>
      <c r="C60" s="22">
        <v>2048</v>
      </c>
      <c r="D60" s="22">
        <v>279</v>
      </c>
      <c r="E60" s="22">
        <v>582</v>
      </c>
      <c r="F60" s="22">
        <v>435</v>
      </c>
      <c r="G60" s="22">
        <v>524</v>
      </c>
      <c r="H60" s="22">
        <v>170</v>
      </c>
      <c r="I60" s="22">
        <v>58</v>
      </c>
      <c r="J60" s="22">
        <v>0</v>
      </c>
    </row>
    <row r="61" spans="1:10" s="21" customFormat="1" ht="12" customHeight="1" x14ac:dyDescent="0.2">
      <c r="A61" s="112" t="s">
        <v>63</v>
      </c>
      <c r="B61" s="112"/>
      <c r="C61" s="22">
        <v>7776</v>
      </c>
      <c r="D61" s="22">
        <v>1931</v>
      </c>
      <c r="E61" s="22">
        <v>2326</v>
      </c>
      <c r="F61" s="22">
        <v>1503</v>
      </c>
      <c r="G61" s="22">
        <v>1308</v>
      </c>
      <c r="H61" s="22">
        <v>520</v>
      </c>
      <c r="I61" s="22">
        <v>188</v>
      </c>
      <c r="J61" s="22">
        <v>1</v>
      </c>
    </row>
    <row r="62" spans="1:10" s="21" customFormat="1" ht="12" customHeight="1" x14ac:dyDescent="0.2">
      <c r="A62" s="112" t="s">
        <v>64</v>
      </c>
      <c r="B62" s="112"/>
      <c r="C62" s="22">
        <v>2725</v>
      </c>
      <c r="D62" s="22">
        <v>406</v>
      </c>
      <c r="E62" s="22">
        <v>726</v>
      </c>
      <c r="F62" s="22">
        <v>615</v>
      </c>
      <c r="G62" s="22">
        <v>696</v>
      </c>
      <c r="H62" s="22">
        <v>205</v>
      </c>
      <c r="I62" s="22">
        <v>77</v>
      </c>
      <c r="J62" s="22">
        <v>0</v>
      </c>
    </row>
    <row r="63" spans="1:10" s="21" customFormat="1" ht="12" customHeight="1" x14ac:dyDescent="0.2">
      <c r="A63" s="112" t="s">
        <v>67</v>
      </c>
      <c r="B63" s="112"/>
      <c r="C63" s="22">
        <v>14545</v>
      </c>
      <c r="D63" s="22">
        <v>2376</v>
      </c>
      <c r="E63" s="22">
        <v>4112</v>
      </c>
      <c r="F63" s="22">
        <v>3168</v>
      </c>
      <c r="G63" s="22">
        <v>3272</v>
      </c>
      <c r="H63" s="22">
        <v>1195</v>
      </c>
      <c r="I63" s="22">
        <v>422</v>
      </c>
      <c r="J63" s="22" t="s">
        <v>65</v>
      </c>
    </row>
    <row r="64" spans="1:10" s="21" customFormat="1" ht="12" customHeight="1" x14ac:dyDescent="0.2">
      <c r="A64" s="112" t="s">
        <v>69</v>
      </c>
      <c r="B64" s="112"/>
      <c r="C64" s="22">
        <v>4589</v>
      </c>
      <c r="D64" s="22">
        <v>613</v>
      </c>
      <c r="E64" s="22">
        <v>1314</v>
      </c>
      <c r="F64" s="22">
        <v>1020</v>
      </c>
      <c r="G64" s="22">
        <v>1112</v>
      </c>
      <c r="H64" s="22">
        <v>410</v>
      </c>
      <c r="I64" s="22">
        <v>120</v>
      </c>
      <c r="J64" s="22">
        <v>1</v>
      </c>
    </row>
    <row r="65" spans="1:10" s="21" customFormat="1" ht="12" customHeight="1" x14ac:dyDescent="0.2">
      <c r="A65" s="112" t="s">
        <v>70</v>
      </c>
      <c r="B65" s="112"/>
      <c r="C65" s="22">
        <v>2370</v>
      </c>
      <c r="D65" s="22">
        <v>292</v>
      </c>
      <c r="E65" s="22">
        <v>646</v>
      </c>
      <c r="F65" s="22">
        <v>636</v>
      </c>
      <c r="G65" s="22">
        <v>556</v>
      </c>
      <c r="H65" s="22">
        <v>200</v>
      </c>
      <c r="I65" s="22">
        <v>40</v>
      </c>
      <c r="J65" s="22">
        <v>0</v>
      </c>
    </row>
    <row r="66" spans="1:10" s="21" customFormat="1" ht="12" customHeight="1" x14ac:dyDescent="0.2">
      <c r="A66" s="112" t="s">
        <v>71</v>
      </c>
      <c r="B66" s="112"/>
      <c r="C66" s="22">
        <v>2546</v>
      </c>
      <c r="D66" s="22">
        <v>334</v>
      </c>
      <c r="E66" s="22">
        <v>764</v>
      </c>
      <c r="F66" s="22">
        <v>510</v>
      </c>
      <c r="G66" s="22">
        <v>700</v>
      </c>
      <c r="H66" s="22">
        <v>200</v>
      </c>
      <c r="I66" s="22">
        <v>38</v>
      </c>
      <c r="J66" s="22">
        <v>0</v>
      </c>
    </row>
    <row r="67" spans="1:10" s="21" customFormat="1" ht="12" customHeight="1" x14ac:dyDescent="0.2">
      <c r="A67" s="112" t="s">
        <v>72</v>
      </c>
      <c r="B67" s="112"/>
      <c r="C67" s="22">
        <v>4428</v>
      </c>
      <c r="D67" s="22">
        <v>505</v>
      </c>
      <c r="E67" s="22">
        <v>1070</v>
      </c>
      <c r="F67" s="22">
        <v>972</v>
      </c>
      <c r="G67" s="22">
        <v>1268</v>
      </c>
      <c r="H67" s="22">
        <v>465</v>
      </c>
      <c r="I67" s="22">
        <v>148</v>
      </c>
      <c r="J67" s="22">
        <v>0</v>
      </c>
    </row>
    <row r="68" spans="1:10" s="21" customFormat="1" ht="12" customHeight="1" x14ac:dyDescent="0.2">
      <c r="A68" s="123" t="s">
        <v>73</v>
      </c>
      <c r="B68" s="123"/>
      <c r="C68" s="27">
        <v>3233</v>
      </c>
      <c r="D68" s="27">
        <v>506</v>
      </c>
      <c r="E68" s="27">
        <v>938</v>
      </c>
      <c r="F68" s="27">
        <v>687</v>
      </c>
      <c r="G68" s="27">
        <v>776</v>
      </c>
      <c r="H68" s="27">
        <v>235</v>
      </c>
      <c r="I68" s="27">
        <v>91</v>
      </c>
      <c r="J68" s="27">
        <v>1</v>
      </c>
    </row>
    <row r="69" spans="1:10" s="21" customFormat="1" ht="12" customHeight="1" x14ac:dyDescent="0.2">
      <c r="A69" s="25"/>
      <c r="B69" s="25"/>
      <c r="C69" s="25"/>
      <c r="D69" s="25"/>
      <c r="E69" s="25"/>
      <c r="F69" s="25"/>
      <c r="G69" s="25"/>
      <c r="H69" s="25"/>
      <c r="I69" s="25"/>
      <c r="J69" s="25"/>
    </row>
    <row r="70" spans="1:10" s="21" customFormat="1" ht="12" customHeight="1" x14ac:dyDescent="0.2">
      <c r="A70" s="111" t="s">
        <v>74</v>
      </c>
      <c r="B70" s="111"/>
      <c r="C70" s="17">
        <f t="shared" ref="C70:I70" si="42">SUM(C71:C122)</f>
        <v>145927</v>
      </c>
      <c r="D70" s="17">
        <f t="shared" si="42"/>
        <v>26127</v>
      </c>
      <c r="E70" s="17">
        <f t="shared" si="42"/>
        <v>39540</v>
      </c>
      <c r="F70" s="17">
        <f t="shared" si="42"/>
        <v>30234</v>
      </c>
      <c r="G70" s="17">
        <f t="shared" si="42"/>
        <v>33084</v>
      </c>
      <c r="H70" s="17">
        <f t="shared" si="42"/>
        <v>11890</v>
      </c>
      <c r="I70" s="17">
        <f t="shared" si="42"/>
        <v>5052</v>
      </c>
      <c r="J70" s="17" t="s">
        <v>206</v>
      </c>
    </row>
    <row r="71" spans="1:10" s="21" customFormat="1" ht="12" customHeight="1" x14ac:dyDescent="0.2">
      <c r="A71" s="112" t="s">
        <v>75</v>
      </c>
      <c r="B71" s="112"/>
      <c r="C71" s="22">
        <v>4262</v>
      </c>
      <c r="D71" s="22">
        <v>747</v>
      </c>
      <c r="E71" s="22">
        <v>1282</v>
      </c>
      <c r="F71" s="22">
        <v>843</v>
      </c>
      <c r="G71" s="22">
        <v>924</v>
      </c>
      <c r="H71" s="22">
        <v>320</v>
      </c>
      <c r="I71" s="22">
        <v>146</v>
      </c>
      <c r="J71" s="22" t="s">
        <v>65</v>
      </c>
    </row>
    <row r="72" spans="1:10" s="21" customFormat="1" ht="12" customHeight="1" x14ac:dyDescent="0.2">
      <c r="A72" s="112" t="s">
        <v>76</v>
      </c>
      <c r="B72" s="112"/>
      <c r="C72" s="22">
        <v>1367</v>
      </c>
      <c r="D72" s="22">
        <v>195</v>
      </c>
      <c r="E72" s="22">
        <v>362</v>
      </c>
      <c r="F72" s="22">
        <v>228</v>
      </c>
      <c r="G72" s="22">
        <v>356</v>
      </c>
      <c r="H72" s="22">
        <v>130</v>
      </c>
      <c r="I72" s="22">
        <v>96</v>
      </c>
      <c r="J72" s="22">
        <v>0</v>
      </c>
    </row>
    <row r="73" spans="1:10" s="21" customFormat="1" ht="12" customHeight="1" x14ac:dyDescent="0.2">
      <c r="A73" s="112" t="s">
        <v>77</v>
      </c>
      <c r="B73" s="112"/>
      <c r="C73" s="22">
        <v>325</v>
      </c>
      <c r="D73" s="22">
        <v>43</v>
      </c>
      <c r="E73" s="22">
        <v>68</v>
      </c>
      <c r="F73" s="22">
        <v>63</v>
      </c>
      <c r="G73" s="22">
        <v>120</v>
      </c>
      <c r="H73" s="22">
        <v>25</v>
      </c>
      <c r="I73" s="22">
        <v>6</v>
      </c>
      <c r="J73" s="22">
        <v>2</v>
      </c>
    </row>
    <row r="74" spans="1:10" s="21" customFormat="1" ht="12" customHeight="1" x14ac:dyDescent="0.2">
      <c r="A74" s="112" t="s">
        <v>78</v>
      </c>
      <c r="B74" s="112"/>
      <c r="C74" s="22">
        <v>949</v>
      </c>
      <c r="D74" s="22">
        <v>148</v>
      </c>
      <c r="E74" s="22">
        <v>250</v>
      </c>
      <c r="F74" s="22">
        <v>165</v>
      </c>
      <c r="G74" s="22">
        <v>232</v>
      </c>
      <c r="H74" s="22">
        <v>115</v>
      </c>
      <c r="I74" s="22">
        <v>39</v>
      </c>
      <c r="J74" s="22">
        <v>0</v>
      </c>
    </row>
    <row r="75" spans="1:10" s="21" customFormat="1" ht="12" customHeight="1" x14ac:dyDescent="0.2">
      <c r="A75" s="112" t="s">
        <v>79</v>
      </c>
      <c r="B75" s="112"/>
      <c r="C75" s="22">
        <v>292</v>
      </c>
      <c r="D75" s="22">
        <v>54</v>
      </c>
      <c r="E75" s="22">
        <v>94</v>
      </c>
      <c r="F75" s="22">
        <v>69</v>
      </c>
      <c r="G75" s="22">
        <v>60</v>
      </c>
      <c r="H75" s="22">
        <v>15</v>
      </c>
      <c r="I75" s="22">
        <v>0</v>
      </c>
      <c r="J75" s="22">
        <v>0</v>
      </c>
    </row>
    <row r="76" spans="1:10" s="21" customFormat="1" ht="12" customHeight="1" x14ac:dyDescent="0.2">
      <c r="A76" s="112" t="s">
        <v>80</v>
      </c>
      <c r="B76" s="112"/>
      <c r="C76" s="22">
        <v>1523</v>
      </c>
      <c r="D76" s="22">
        <v>143</v>
      </c>
      <c r="E76" s="22">
        <v>366</v>
      </c>
      <c r="F76" s="22">
        <v>330</v>
      </c>
      <c r="G76" s="22">
        <v>488</v>
      </c>
      <c r="H76" s="22">
        <v>145</v>
      </c>
      <c r="I76" s="22">
        <v>51</v>
      </c>
      <c r="J76" s="22">
        <v>0</v>
      </c>
    </row>
    <row r="77" spans="1:10" s="21" customFormat="1" ht="12" customHeight="1" x14ac:dyDescent="0.2">
      <c r="A77" s="112" t="s">
        <v>81</v>
      </c>
      <c r="B77" s="112"/>
      <c r="C77" s="22">
        <v>628</v>
      </c>
      <c r="D77" s="22">
        <v>79</v>
      </c>
      <c r="E77" s="22">
        <v>168</v>
      </c>
      <c r="F77" s="22">
        <v>93</v>
      </c>
      <c r="G77" s="22">
        <v>184</v>
      </c>
      <c r="H77" s="22">
        <v>85</v>
      </c>
      <c r="I77" s="22">
        <v>19</v>
      </c>
      <c r="J77" s="22" t="s">
        <v>65</v>
      </c>
    </row>
    <row r="78" spans="1:10" s="21" customFormat="1" ht="12" customHeight="1" x14ac:dyDescent="0.2">
      <c r="A78" s="112" t="s">
        <v>82</v>
      </c>
      <c r="B78" s="112"/>
      <c r="C78" s="22">
        <v>2501</v>
      </c>
      <c r="D78" s="22">
        <v>380</v>
      </c>
      <c r="E78" s="22">
        <v>668</v>
      </c>
      <c r="F78" s="22">
        <v>543</v>
      </c>
      <c r="G78" s="22">
        <v>612</v>
      </c>
      <c r="H78" s="22">
        <v>215</v>
      </c>
      <c r="I78" s="22">
        <v>83</v>
      </c>
      <c r="J78" s="22">
        <v>0</v>
      </c>
    </row>
    <row r="79" spans="1:10" s="21" customFormat="1" ht="12" customHeight="1" x14ac:dyDescent="0.2">
      <c r="A79" s="112" t="s">
        <v>83</v>
      </c>
      <c r="B79" s="112"/>
      <c r="C79" s="22">
        <v>870</v>
      </c>
      <c r="D79" s="22">
        <v>189</v>
      </c>
      <c r="E79" s="22">
        <v>266</v>
      </c>
      <c r="F79" s="22">
        <v>195</v>
      </c>
      <c r="G79" s="22">
        <v>156</v>
      </c>
      <c r="H79" s="22">
        <v>45</v>
      </c>
      <c r="I79" s="22">
        <v>19</v>
      </c>
      <c r="J79" s="22">
        <v>1</v>
      </c>
    </row>
    <row r="80" spans="1:10" s="21" customFormat="1" ht="12" customHeight="1" x14ac:dyDescent="0.2">
      <c r="A80" s="112" t="s">
        <v>85</v>
      </c>
      <c r="B80" s="112"/>
      <c r="C80" s="22">
        <v>468</v>
      </c>
      <c r="D80" s="22">
        <v>80</v>
      </c>
      <c r="E80" s="22">
        <v>152</v>
      </c>
      <c r="F80" s="22">
        <v>108</v>
      </c>
      <c r="G80" s="22">
        <v>108</v>
      </c>
      <c r="H80" s="22">
        <v>20</v>
      </c>
      <c r="I80" s="22">
        <v>0</v>
      </c>
      <c r="J80" s="22">
        <v>0</v>
      </c>
    </row>
    <row r="81" spans="1:10" s="21" customFormat="1" ht="12" customHeight="1" x14ac:dyDescent="0.2">
      <c r="A81" s="112" t="s">
        <v>86</v>
      </c>
      <c r="B81" s="112"/>
      <c r="C81" s="22">
        <v>733</v>
      </c>
      <c r="D81" s="22">
        <v>125</v>
      </c>
      <c r="E81" s="22">
        <v>196</v>
      </c>
      <c r="F81" s="22">
        <v>135</v>
      </c>
      <c r="G81" s="22">
        <v>224</v>
      </c>
      <c r="H81" s="22">
        <v>40</v>
      </c>
      <c r="I81" s="22">
        <v>13</v>
      </c>
      <c r="J81" s="22">
        <v>0</v>
      </c>
    </row>
    <row r="82" spans="1:10" s="21" customFormat="1" ht="12" customHeight="1" x14ac:dyDescent="0.2">
      <c r="A82" s="112" t="s">
        <v>87</v>
      </c>
      <c r="B82" s="112"/>
      <c r="C82" s="22">
        <v>1504</v>
      </c>
      <c r="D82" s="22">
        <v>162</v>
      </c>
      <c r="E82" s="22">
        <v>340</v>
      </c>
      <c r="F82" s="22">
        <v>363</v>
      </c>
      <c r="G82" s="22">
        <v>424</v>
      </c>
      <c r="H82" s="22">
        <v>175</v>
      </c>
      <c r="I82" s="22">
        <v>40</v>
      </c>
      <c r="J82" s="22">
        <v>0</v>
      </c>
    </row>
    <row r="83" spans="1:10" s="21" customFormat="1" ht="12" customHeight="1" x14ac:dyDescent="0.2">
      <c r="A83" s="112" t="s">
        <v>89</v>
      </c>
      <c r="B83" s="112"/>
      <c r="C83" s="22">
        <v>2041</v>
      </c>
      <c r="D83" s="22">
        <v>323</v>
      </c>
      <c r="E83" s="22">
        <v>548</v>
      </c>
      <c r="F83" s="22">
        <v>411</v>
      </c>
      <c r="G83" s="22">
        <v>540</v>
      </c>
      <c r="H83" s="22">
        <v>180</v>
      </c>
      <c r="I83" s="22">
        <v>39</v>
      </c>
      <c r="J83" s="22">
        <v>1</v>
      </c>
    </row>
    <row r="84" spans="1:10" s="21" customFormat="1" ht="12" customHeight="1" x14ac:dyDescent="0.2">
      <c r="A84" s="112" t="s">
        <v>90</v>
      </c>
      <c r="B84" s="112"/>
      <c r="C84" s="22">
        <v>6349</v>
      </c>
      <c r="D84" s="22">
        <v>815</v>
      </c>
      <c r="E84" s="22">
        <v>1690</v>
      </c>
      <c r="F84" s="22">
        <v>1263</v>
      </c>
      <c r="G84" s="22">
        <v>1568</v>
      </c>
      <c r="H84" s="22">
        <v>690</v>
      </c>
      <c r="I84" s="22">
        <v>323</v>
      </c>
      <c r="J84" s="22" t="s">
        <v>65</v>
      </c>
    </row>
    <row r="85" spans="1:10" s="21" customFormat="1" ht="12" customHeight="1" x14ac:dyDescent="0.2">
      <c r="A85" s="112" t="s">
        <v>93</v>
      </c>
      <c r="B85" s="112"/>
      <c r="C85" s="22">
        <v>4215</v>
      </c>
      <c r="D85" s="22">
        <v>643</v>
      </c>
      <c r="E85" s="22">
        <v>1194</v>
      </c>
      <c r="F85" s="22">
        <v>792</v>
      </c>
      <c r="G85" s="22">
        <v>1024</v>
      </c>
      <c r="H85" s="22">
        <v>390</v>
      </c>
      <c r="I85" s="22">
        <v>172</v>
      </c>
      <c r="J85" s="22" t="s">
        <v>65</v>
      </c>
    </row>
    <row r="86" spans="1:10" s="21" customFormat="1" ht="12" customHeight="1" x14ac:dyDescent="0.2">
      <c r="A86" s="112" t="s">
        <v>96</v>
      </c>
      <c r="B86" s="112"/>
      <c r="C86" s="22">
        <v>4494</v>
      </c>
      <c r="D86" s="22">
        <v>613</v>
      </c>
      <c r="E86" s="22">
        <v>1154</v>
      </c>
      <c r="F86" s="22">
        <v>966</v>
      </c>
      <c r="G86" s="22">
        <v>1152</v>
      </c>
      <c r="H86" s="22">
        <v>430</v>
      </c>
      <c r="I86" s="22">
        <v>179</v>
      </c>
      <c r="J86" s="22" t="s">
        <v>65</v>
      </c>
    </row>
    <row r="87" spans="1:10" s="21" customFormat="1" ht="12" customHeight="1" x14ac:dyDescent="0.2">
      <c r="A87" s="112" t="s">
        <v>97</v>
      </c>
      <c r="B87" s="112"/>
      <c r="C87" s="22">
        <v>2040</v>
      </c>
      <c r="D87" s="22">
        <v>253</v>
      </c>
      <c r="E87" s="22">
        <v>512</v>
      </c>
      <c r="F87" s="22">
        <v>372</v>
      </c>
      <c r="G87" s="22">
        <v>640</v>
      </c>
      <c r="H87" s="22">
        <v>190</v>
      </c>
      <c r="I87" s="22">
        <v>73</v>
      </c>
      <c r="J87" s="22">
        <v>0</v>
      </c>
    </row>
    <row r="88" spans="1:10" s="21" customFormat="1" ht="12" customHeight="1" x14ac:dyDescent="0.2">
      <c r="A88" s="112" t="s">
        <v>98</v>
      </c>
      <c r="B88" s="112"/>
      <c r="C88" s="22">
        <v>871</v>
      </c>
      <c r="D88" s="22">
        <v>156</v>
      </c>
      <c r="E88" s="22">
        <v>236</v>
      </c>
      <c r="F88" s="22">
        <v>183</v>
      </c>
      <c r="G88" s="22">
        <v>204</v>
      </c>
      <c r="H88" s="22">
        <v>80</v>
      </c>
      <c r="I88" s="22">
        <v>12</v>
      </c>
      <c r="J88" s="22">
        <v>1</v>
      </c>
    </row>
    <row r="89" spans="1:10" s="21" customFormat="1" ht="12" customHeight="1" x14ac:dyDescent="0.2">
      <c r="A89" s="112" t="s">
        <v>99</v>
      </c>
      <c r="B89" s="112"/>
      <c r="C89" s="22">
        <v>1296</v>
      </c>
      <c r="D89" s="22">
        <v>161</v>
      </c>
      <c r="E89" s="22">
        <v>334</v>
      </c>
      <c r="F89" s="22">
        <v>303</v>
      </c>
      <c r="G89" s="22">
        <v>332</v>
      </c>
      <c r="H89" s="22">
        <v>125</v>
      </c>
      <c r="I89" s="22">
        <v>41</v>
      </c>
      <c r="J89" s="22" t="s">
        <v>65</v>
      </c>
    </row>
    <row r="90" spans="1:10" s="21" customFormat="1" ht="12" customHeight="1" x14ac:dyDescent="0.2">
      <c r="A90" s="112" t="s">
        <v>100</v>
      </c>
      <c r="B90" s="112"/>
      <c r="C90" s="22">
        <v>542</v>
      </c>
      <c r="D90" s="22">
        <v>74</v>
      </c>
      <c r="E90" s="22">
        <v>140</v>
      </c>
      <c r="F90" s="22">
        <v>96</v>
      </c>
      <c r="G90" s="22">
        <v>140</v>
      </c>
      <c r="H90" s="22">
        <v>65</v>
      </c>
      <c r="I90" s="22">
        <v>27</v>
      </c>
      <c r="J90" s="22">
        <v>0</v>
      </c>
    </row>
    <row r="91" spans="1:10" s="21" customFormat="1" ht="12" customHeight="1" x14ac:dyDescent="0.2">
      <c r="A91" s="112" t="s">
        <v>101</v>
      </c>
      <c r="B91" s="112"/>
      <c r="C91" s="22">
        <v>502</v>
      </c>
      <c r="D91" s="22">
        <v>62</v>
      </c>
      <c r="E91" s="22">
        <v>130</v>
      </c>
      <c r="F91" s="22">
        <v>123</v>
      </c>
      <c r="G91" s="22">
        <v>116</v>
      </c>
      <c r="H91" s="22">
        <v>50</v>
      </c>
      <c r="I91" s="22">
        <v>21</v>
      </c>
      <c r="J91" s="22">
        <v>0</v>
      </c>
    </row>
    <row r="92" spans="1:10" s="21" customFormat="1" ht="12" customHeight="1" x14ac:dyDescent="0.2">
      <c r="A92" s="112" t="s">
        <v>102</v>
      </c>
      <c r="B92" s="112"/>
      <c r="C92" s="22">
        <v>1243</v>
      </c>
      <c r="D92" s="22">
        <v>143</v>
      </c>
      <c r="E92" s="22">
        <v>354</v>
      </c>
      <c r="F92" s="22">
        <v>282</v>
      </c>
      <c r="G92" s="22">
        <v>392</v>
      </c>
      <c r="H92" s="22">
        <v>60</v>
      </c>
      <c r="I92" s="22">
        <v>12</v>
      </c>
      <c r="J92" s="22">
        <v>0</v>
      </c>
    </row>
    <row r="93" spans="1:10" s="21" customFormat="1" ht="12" customHeight="1" x14ac:dyDescent="0.2">
      <c r="A93" s="112" t="s">
        <v>103</v>
      </c>
      <c r="B93" s="112"/>
      <c r="C93" s="22">
        <v>1758</v>
      </c>
      <c r="D93" s="22">
        <v>272</v>
      </c>
      <c r="E93" s="22">
        <v>422</v>
      </c>
      <c r="F93" s="22">
        <v>399</v>
      </c>
      <c r="G93" s="22">
        <v>460</v>
      </c>
      <c r="H93" s="22">
        <v>150</v>
      </c>
      <c r="I93" s="22">
        <v>55</v>
      </c>
      <c r="J93" s="22">
        <v>0</v>
      </c>
    </row>
    <row r="94" spans="1:10" s="21" customFormat="1" ht="12" customHeight="1" x14ac:dyDescent="0.2">
      <c r="A94" s="112" t="s">
        <v>104</v>
      </c>
      <c r="B94" s="112"/>
      <c r="C94" s="22">
        <v>61288</v>
      </c>
      <c r="D94" s="22">
        <v>12836</v>
      </c>
      <c r="E94" s="22">
        <v>17022</v>
      </c>
      <c r="F94" s="22">
        <v>12642</v>
      </c>
      <c r="G94" s="22">
        <v>12480</v>
      </c>
      <c r="H94" s="22">
        <v>4380</v>
      </c>
      <c r="I94" s="22">
        <v>1928</v>
      </c>
      <c r="J94" s="22" t="s">
        <v>65</v>
      </c>
    </row>
    <row r="95" spans="1:10" s="21" customFormat="1" ht="12" customHeight="1" x14ac:dyDescent="0.2">
      <c r="A95" s="112" t="s">
        <v>105</v>
      </c>
      <c r="B95" s="112"/>
      <c r="C95" s="22">
        <v>1468</v>
      </c>
      <c r="D95" s="22">
        <v>181</v>
      </c>
      <c r="E95" s="22">
        <v>410</v>
      </c>
      <c r="F95" s="22">
        <v>330</v>
      </c>
      <c r="G95" s="22">
        <v>348</v>
      </c>
      <c r="H95" s="22">
        <v>145</v>
      </c>
      <c r="I95" s="22">
        <v>54</v>
      </c>
      <c r="J95" s="22" t="s">
        <v>65</v>
      </c>
    </row>
    <row r="96" spans="1:10" s="21" customFormat="1" ht="12" customHeight="1" x14ac:dyDescent="0.2">
      <c r="A96" s="112" t="s">
        <v>106</v>
      </c>
      <c r="B96" s="112"/>
      <c r="C96" s="22">
        <v>1262</v>
      </c>
      <c r="D96" s="22">
        <v>120</v>
      </c>
      <c r="E96" s="22">
        <v>366</v>
      </c>
      <c r="F96" s="22">
        <v>327</v>
      </c>
      <c r="G96" s="22">
        <v>292</v>
      </c>
      <c r="H96" s="22">
        <v>110</v>
      </c>
      <c r="I96" s="22">
        <v>47</v>
      </c>
      <c r="J96" s="22" t="s">
        <v>65</v>
      </c>
    </row>
    <row r="97" spans="1:10" s="21" customFormat="1" ht="12" customHeight="1" x14ac:dyDescent="0.2">
      <c r="A97" s="112" t="s">
        <v>107</v>
      </c>
      <c r="B97" s="112"/>
      <c r="C97" s="22">
        <v>597</v>
      </c>
      <c r="D97" s="22">
        <v>125</v>
      </c>
      <c r="E97" s="22">
        <v>192</v>
      </c>
      <c r="F97" s="22">
        <v>117</v>
      </c>
      <c r="G97" s="22">
        <v>120</v>
      </c>
      <c r="H97" s="22">
        <v>25</v>
      </c>
      <c r="I97" s="22">
        <v>18</v>
      </c>
      <c r="J97" s="22">
        <v>0</v>
      </c>
    </row>
    <row r="98" spans="1:10" s="21" customFormat="1" ht="12" customHeight="1" x14ac:dyDescent="0.2">
      <c r="A98" s="112" t="s">
        <v>108</v>
      </c>
      <c r="B98" s="112"/>
      <c r="C98" s="22">
        <v>6015</v>
      </c>
      <c r="D98" s="22">
        <v>1324</v>
      </c>
      <c r="E98" s="22">
        <v>1716</v>
      </c>
      <c r="F98" s="22">
        <v>1176</v>
      </c>
      <c r="G98" s="22">
        <v>1144</v>
      </c>
      <c r="H98" s="22">
        <v>430</v>
      </c>
      <c r="I98" s="22">
        <v>225</v>
      </c>
      <c r="J98" s="22">
        <v>0</v>
      </c>
    </row>
    <row r="99" spans="1:10" s="21" customFormat="1" ht="12" customHeight="1" x14ac:dyDescent="0.2">
      <c r="A99" s="112" t="s">
        <v>109</v>
      </c>
      <c r="B99" s="112"/>
      <c r="C99" s="22">
        <v>1384</v>
      </c>
      <c r="D99" s="22">
        <v>217</v>
      </c>
      <c r="E99" s="22">
        <v>382</v>
      </c>
      <c r="F99" s="22">
        <v>309</v>
      </c>
      <c r="G99" s="22">
        <v>324</v>
      </c>
      <c r="H99" s="22">
        <v>115</v>
      </c>
      <c r="I99" s="22">
        <v>37</v>
      </c>
      <c r="J99" s="22">
        <v>0</v>
      </c>
    </row>
    <row r="100" spans="1:10" s="21" customFormat="1" ht="12" customHeight="1" x14ac:dyDescent="0.2">
      <c r="A100" s="112" t="s">
        <v>110</v>
      </c>
      <c r="B100" s="112"/>
      <c r="C100" s="22">
        <v>1717</v>
      </c>
      <c r="D100" s="22">
        <v>373</v>
      </c>
      <c r="E100" s="22">
        <v>480</v>
      </c>
      <c r="F100" s="22">
        <v>363</v>
      </c>
      <c r="G100" s="22">
        <v>304</v>
      </c>
      <c r="H100" s="22">
        <v>140</v>
      </c>
      <c r="I100" s="22">
        <v>57</v>
      </c>
      <c r="J100" s="22">
        <v>0</v>
      </c>
    </row>
    <row r="101" spans="1:10" s="21" customFormat="1" ht="12" customHeight="1" x14ac:dyDescent="0.2">
      <c r="A101" s="112" t="s">
        <v>111</v>
      </c>
      <c r="B101" s="112"/>
      <c r="C101" s="22">
        <v>1288</v>
      </c>
      <c r="D101" s="22">
        <v>128</v>
      </c>
      <c r="E101" s="22">
        <v>306</v>
      </c>
      <c r="F101" s="22">
        <v>276</v>
      </c>
      <c r="G101" s="22">
        <v>432</v>
      </c>
      <c r="H101" s="22">
        <v>80</v>
      </c>
      <c r="I101" s="22">
        <v>66</v>
      </c>
      <c r="J101" s="22">
        <v>0</v>
      </c>
    </row>
    <row r="102" spans="1:10" s="21" customFormat="1" ht="12" customHeight="1" x14ac:dyDescent="0.2">
      <c r="A102" s="112" t="s">
        <v>112</v>
      </c>
      <c r="B102" s="112"/>
      <c r="C102" s="22">
        <v>286</v>
      </c>
      <c r="D102" s="22">
        <v>49</v>
      </c>
      <c r="E102" s="22">
        <v>86</v>
      </c>
      <c r="F102" s="22">
        <v>33</v>
      </c>
      <c r="G102" s="22">
        <v>80</v>
      </c>
      <c r="H102" s="22">
        <v>25</v>
      </c>
      <c r="I102" s="22">
        <v>13</v>
      </c>
      <c r="J102" s="22">
        <v>0</v>
      </c>
    </row>
    <row r="103" spans="1:10" s="21" customFormat="1" ht="12" customHeight="1" x14ac:dyDescent="0.2">
      <c r="A103" s="112" t="s">
        <v>113</v>
      </c>
      <c r="B103" s="112"/>
      <c r="C103" s="22">
        <v>4464</v>
      </c>
      <c r="D103" s="22">
        <v>834</v>
      </c>
      <c r="E103" s="22">
        <v>1056</v>
      </c>
      <c r="F103" s="22">
        <v>963</v>
      </c>
      <c r="G103" s="22">
        <v>1080</v>
      </c>
      <c r="H103" s="22">
        <v>415</v>
      </c>
      <c r="I103" s="22">
        <v>116</v>
      </c>
      <c r="J103" s="22" t="s">
        <v>65</v>
      </c>
    </row>
    <row r="104" spans="1:10" s="21" customFormat="1" ht="12" customHeight="1" x14ac:dyDescent="0.2">
      <c r="A104" s="112" t="s">
        <v>114</v>
      </c>
      <c r="B104" s="112"/>
      <c r="C104" s="22">
        <v>882</v>
      </c>
      <c r="D104" s="22">
        <v>163</v>
      </c>
      <c r="E104" s="22">
        <v>220</v>
      </c>
      <c r="F104" s="22">
        <v>204</v>
      </c>
      <c r="G104" s="22">
        <v>188</v>
      </c>
      <c r="H104" s="22">
        <v>40</v>
      </c>
      <c r="I104" s="22">
        <v>67</v>
      </c>
      <c r="J104" s="22">
        <v>1</v>
      </c>
    </row>
    <row r="105" spans="1:10" s="21" customFormat="1" ht="12" customHeight="1" x14ac:dyDescent="0.2">
      <c r="A105" s="112" t="s">
        <v>115</v>
      </c>
      <c r="B105" s="112"/>
      <c r="C105" s="22">
        <v>698</v>
      </c>
      <c r="D105" s="22">
        <v>178</v>
      </c>
      <c r="E105" s="22">
        <v>242</v>
      </c>
      <c r="F105" s="22">
        <v>153</v>
      </c>
      <c r="G105" s="22">
        <v>84</v>
      </c>
      <c r="H105" s="22">
        <v>15</v>
      </c>
      <c r="I105" s="22">
        <v>26</v>
      </c>
      <c r="J105" s="22">
        <v>0</v>
      </c>
    </row>
    <row r="106" spans="1:10" s="21" customFormat="1" ht="12" customHeight="1" x14ac:dyDescent="0.2">
      <c r="A106" s="112" t="s">
        <v>116</v>
      </c>
      <c r="B106" s="112"/>
      <c r="C106" s="22">
        <v>843</v>
      </c>
      <c r="D106" s="22">
        <v>84</v>
      </c>
      <c r="E106" s="22">
        <v>170</v>
      </c>
      <c r="F106" s="22">
        <v>150</v>
      </c>
      <c r="G106" s="22">
        <v>200</v>
      </c>
      <c r="H106" s="22">
        <v>140</v>
      </c>
      <c r="I106" s="22">
        <v>99</v>
      </c>
      <c r="J106" s="22">
        <v>3</v>
      </c>
    </row>
    <row r="107" spans="1:10" s="21" customFormat="1" ht="12" customHeight="1" x14ac:dyDescent="0.2">
      <c r="A107" s="112" t="s">
        <v>117</v>
      </c>
      <c r="B107" s="112"/>
      <c r="C107" s="22">
        <v>334</v>
      </c>
      <c r="D107" s="22">
        <v>47</v>
      </c>
      <c r="E107" s="22">
        <v>78</v>
      </c>
      <c r="F107" s="22">
        <v>60</v>
      </c>
      <c r="G107" s="22">
        <v>96</v>
      </c>
      <c r="H107" s="22">
        <v>35</v>
      </c>
      <c r="I107" s="22">
        <v>18</v>
      </c>
      <c r="J107" s="22">
        <v>0</v>
      </c>
    </row>
    <row r="108" spans="1:10" s="21" customFormat="1" ht="12" customHeight="1" x14ac:dyDescent="0.2">
      <c r="A108" s="112" t="s">
        <v>118</v>
      </c>
      <c r="B108" s="112"/>
      <c r="C108" s="22">
        <v>801</v>
      </c>
      <c r="D108" s="22">
        <v>118</v>
      </c>
      <c r="E108" s="22">
        <v>194</v>
      </c>
      <c r="F108" s="22">
        <v>174</v>
      </c>
      <c r="G108" s="22">
        <v>192</v>
      </c>
      <c r="H108" s="22">
        <v>80</v>
      </c>
      <c r="I108" s="22">
        <v>43</v>
      </c>
      <c r="J108" s="22">
        <v>0</v>
      </c>
    </row>
    <row r="109" spans="1:10" s="21" customFormat="1" ht="12" customHeight="1" x14ac:dyDescent="0.2">
      <c r="A109" s="112" t="s">
        <v>119</v>
      </c>
      <c r="B109" s="112"/>
      <c r="C109" s="22">
        <v>1434</v>
      </c>
      <c r="D109" s="22">
        <v>164</v>
      </c>
      <c r="E109" s="22">
        <v>288</v>
      </c>
      <c r="F109" s="22">
        <v>300</v>
      </c>
      <c r="G109" s="22">
        <v>428</v>
      </c>
      <c r="H109" s="22">
        <v>200</v>
      </c>
      <c r="I109" s="22">
        <v>54</v>
      </c>
      <c r="J109" s="22">
        <v>0</v>
      </c>
    </row>
    <row r="110" spans="1:10" s="21" customFormat="1" ht="12" customHeight="1" x14ac:dyDescent="0.2">
      <c r="A110" s="112" t="s">
        <v>120</v>
      </c>
      <c r="B110" s="112"/>
      <c r="C110" s="22">
        <v>3742</v>
      </c>
      <c r="D110" s="22">
        <v>1013</v>
      </c>
      <c r="E110" s="22">
        <v>1112</v>
      </c>
      <c r="F110" s="22">
        <v>675</v>
      </c>
      <c r="G110" s="22">
        <v>576</v>
      </c>
      <c r="H110" s="22">
        <v>250</v>
      </c>
      <c r="I110" s="22">
        <v>116</v>
      </c>
      <c r="J110" s="22" t="s">
        <v>65</v>
      </c>
    </row>
    <row r="111" spans="1:10" s="21" customFormat="1" ht="12" customHeight="1" x14ac:dyDescent="0.2">
      <c r="A111" s="112" t="s">
        <v>121</v>
      </c>
      <c r="B111" s="112"/>
      <c r="C111" s="22">
        <v>1792</v>
      </c>
      <c r="D111" s="22">
        <v>206</v>
      </c>
      <c r="E111" s="22">
        <v>390</v>
      </c>
      <c r="F111" s="22">
        <v>414</v>
      </c>
      <c r="G111" s="22">
        <v>480</v>
      </c>
      <c r="H111" s="22">
        <v>245</v>
      </c>
      <c r="I111" s="22">
        <v>57</v>
      </c>
      <c r="J111" s="22" t="s">
        <v>65</v>
      </c>
    </row>
    <row r="112" spans="1:10" s="21" customFormat="1" ht="12" customHeight="1" x14ac:dyDescent="0.2">
      <c r="A112" s="112" t="s">
        <v>122</v>
      </c>
      <c r="B112" s="112"/>
      <c r="C112" s="22">
        <v>785</v>
      </c>
      <c r="D112" s="22">
        <v>196</v>
      </c>
      <c r="E112" s="22">
        <v>246</v>
      </c>
      <c r="F112" s="22">
        <v>162</v>
      </c>
      <c r="G112" s="22">
        <v>136</v>
      </c>
      <c r="H112" s="22">
        <v>45</v>
      </c>
      <c r="I112" s="22">
        <v>0</v>
      </c>
      <c r="J112" s="22">
        <v>0</v>
      </c>
    </row>
    <row r="113" spans="1:10" s="21" customFormat="1" ht="12" customHeight="1" x14ac:dyDescent="0.2">
      <c r="A113" s="112" t="s">
        <v>123</v>
      </c>
      <c r="B113" s="112"/>
      <c r="C113" s="22">
        <v>1594</v>
      </c>
      <c r="D113" s="22">
        <v>217</v>
      </c>
      <c r="E113" s="22">
        <v>410</v>
      </c>
      <c r="F113" s="22">
        <v>351</v>
      </c>
      <c r="G113" s="22">
        <v>444</v>
      </c>
      <c r="H113" s="22">
        <v>135</v>
      </c>
      <c r="I113" s="22">
        <v>37</v>
      </c>
      <c r="J113" s="22">
        <v>1</v>
      </c>
    </row>
    <row r="114" spans="1:10" s="21" customFormat="1" ht="12" customHeight="1" x14ac:dyDescent="0.2">
      <c r="A114" s="112" t="s">
        <v>124</v>
      </c>
      <c r="B114" s="112"/>
      <c r="C114" s="22">
        <v>1408</v>
      </c>
      <c r="D114" s="22">
        <v>159</v>
      </c>
      <c r="E114" s="22">
        <v>364</v>
      </c>
      <c r="F114" s="22">
        <v>288</v>
      </c>
      <c r="G114" s="22">
        <v>424</v>
      </c>
      <c r="H114" s="22">
        <v>130</v>
      </c>
      <c r="I114" s="22">
        <v>43</v>
      </c>
      <c r="J114" s="22">
        <v>0</v>
      </c>
    </row>
    <row r="115" spans="1:10" s="21" customFormat="1" ht="12" customHeight="1" x14ac:dyDescent="0.2">
      <c r="A115" s="112" t="s">
        <v>125</v>
      </c>
      <c r="B115" s="112"/>
      <c r="C115" s="22">
        <v>792</v>
      </c>
      <c r="D115" s="22">
        <v>126</v>
      </c>
      <c r="E115" s="22">
        <v>210</v>
      </c>
      <c r="F115" s="22">
        <v>219</v>
      </c>
      <c r="G115" s="22">
        <v>192</v>
      </c>
      <c r="H115" s="22">
        <v>30</v>
      </c>
      <c r="I115" s="22">
        <v>15</v>
      </c>
      <c r="J115" s="22">
        <v>0</v>
      </c>
    </row>
    <row r="116" spans="1:10" s="21" customFormat="1" ht="12" customHeight="1" x14ac:dyDescent="0.2">
      <c r="A116" s="112" t="s">
        <v>126</v>
      </c>
      <c r="B116" s="112"/>
      <c r="C116" s="22">
        <v>2097</v>
      </c>
      <c r="D116" s="22">
        <v>326</v>
      </c>
      <c r="E116" s="22">
        <v>572</v>
      </c>
      <c r="F116" s="22">
        <v>447</v>
      </c>
      <c r="G116" s="22">
        <v>500</v>
      </c>
      <c r="H116" s="22">
        <v>170</v>
      </c>
      <c r="I116" s="22">
        <v>82</v>
      </c>
      <c r="J116" s="22">
        <v>0</v>
      </c>
    </row>
    <row r="117" spans="1:10" s="21" customFormat="1" ht="12" customHeight="1" x14ac:dyDescent="0.2">
      <c r="A117" s="112" t="s">
        <v>127</v>
      </c>
      <c r="B117" s="112"/>
      <c r="C117" s="22">
        <v>679</v>
      </c>
      <c r="D117" s="22">
        <v>113</v>
      </c>
      <c r="E117" s="22">
        <v>190</v>
      </c>
      <c r="F117" s="22">
        <v>114</v>
      </c>
      <c r="G117" s="22">
        <v>168</v>
      </c>
      <c r="H117" s="22">
        <v>75</v>
      </c>
      <c r="I117" s="22">
        <v>19</v>
      </c>
      <c r="J117" s="22">
        <v>0</v>
      </c>
    </row>
    <row r="118" spans="1:10" s="21" customFormat="1" ht="12" customHeight="1" x14ac:dyDescent="0.2">
      <c r="A118" s="112" t="s">
        <v>129</v>
      </c>
      <c r="B118" s="112"/>
      <c r="C118" s="22">
        <v>1569</v>
      </c>
      <c r="D118" s="22">
        <v>248</v>
      </c>
      <c r="E118" s="22">
        <v>400</v>
      </c>
      <c r="F118" s="22">
        <v>252</v>
      </c>
      <c r="G118" s="22">
        <v>400</v>
      </c>
      <c r="H118" s="22">
        <v>165</v>
      </c>
      <c r="I118" s="22">
        <v>104</v>
      </c>
      <c r="J118" s="22" t="s">
        <v>65</v>
      </c>
    </row>
    <row r="119" spans="1:10" s="21" customFormat="1" ht="12" customHeight="1" x14ac:dyDescent="0.2">
      <c r="A119" s="112" t="s">
        <v>130</v>
      </c>
      <c r="B119" s="112"/>
      <c r="C119" s="22">
        <v>3029</v>
      </c>
      <c r="D119" s="22">
        <v>293</v>
      </c>
      <c r="E119" s="22">
        <v>752</v>
      </c>
      <c r="F119" s="22">
        <v>771</v>
      </c>
      <c r="G119" s="22">
        <v>824</v>
      </c>
      <c r="H119" s="22">
        <v>260</v>
      </c>
      <c r="I119" s="22">
        <v>129</v>
      </c>
      <c r="J119" s="22" t="s">
        <v>65</v>
      </c>
    </row>
    <row r="120" spans="1:10" s="21" customFormat="1" ht="12" customHeight="1" x14ac:dyDescent="0.2">
      <c r="A120" s="112" t="s">
        <v>132</v>
      </c>
      <c r="B120" s="112"/>
      <c r="C120" s="22">
        <v>582</v>
      </c>
      <c r="D120" s="22">
        <v>93</v>
      </c>
      <c r="E120" s="22">
        <v>164</v>
      </c>
      <c r="F120" s="22">
        <v>132</v>
      </c>
      <c r="G120" s="22">
        <v>136</v>
      </c>
      <c r="H120" s="22">
        <v>45</v>
      </c>
      <c r="I120" s="22">
        <v>12</v>
      </c>
      <c r="J120" s="22">
        <v>0</v>
      </c>
    </row>
    <row r="121" spans="1:10" s="21" customFormat="1" ht="12" customHeight="1" x14ac:dyDescent="0.2">
      <c r="A121" s="112" t="s">
        <v>133</v>
      </c>
      <c r="B121" s="112"/>
      <c r="C121" s="22">
        <v>1948</v>
      </c>
      <c r="D121" s="22">
        <v>270</v>
      </c>
      <c r="E121" s="22">
        <v>490</v>
      </c>
      <c r="F121" s="22">
        <v>420</v>
      </c>
      <c r="G121" s="22">
        <v>488</v>
      </c>
      <c r="H121" s="22">
        <v>200</v>
      </c>
      <c r="I121" s="22">
        <v>80</v>
      </c>
      <c r="J121" s="22" t="s">
        <v>65</v>
      </c>
    </row>
    <row r="122" spans="1:10" s="21" customFormat="1" ht="12" customHeight="1" x14ac:dyDescent="0.2">
      <c r="A122" s="126" t="s">
        <v>134</v>
      </c>
      <c r="B122" s="126"/>
      <c r="C122" s="27">
        <v>376</v>
      </c>
      <c r="D122" s="27">
        <v>66</v>
      </c>
      <c r="E122" s="27">
        <v>106</v>
      </c>
      <c r="F122" s="27">
        <v>87</v>
      </c>
      <c r="G122" s="27">
        <v>68</v>
      </c>
      <c r="H122" s="27">
        <v>25</v>
      </c>
      <c r="I122" s="27">
        <v>24</v>
      </c>
      <c r="J122" s="27">
        <v>1</v>
      </c>
    </row>
    <row r="123" spans="1:10" s="21" customFormat="1" ht="12" customHeight="1" x14ac:dyDescent="0.2">
      <c r="A123" s="25"/>
      <c r="B123" s="25"/>
      <c r="C123" s="25"/>
      <c r="D123" s="25"/>
      <c r="E123" s="25"/>
      <c r="F123" s="25"/>
      <c r="G123" s="25"/>
      <c r="H123" s="25"/>
      <c r="I123" s="25"/>
      <c r="J123" s="25"/>
    </row>
    <row r="124" spans="1:10" s="21" customFormat="1" ht="12" customHeight="1" x14ac:dyDescent="0.2">
      <c r="A124" s="111" t="s">
        <v>135</v>
      </c>
      <c r="B124" s="111"/>
      <c r="C124" s="17">
        <f t="shared" ref="C124:I124" si="43">SUM(C125:C151)</f>
        <v>62150</v>
      </c>
      <c r="D124" s="17">
        <f t="shared" si="43"/>
        <v>11902</v>
      </c>
      <c r="E124" s="17">
        <f t="shared" si="43"/>
        <v>18578</v>
      </c>
      <c r="F124" s="17">
        <f t="shared" si="43"/>
        <v>12501</v>
      </c>
      <c r="G124" s="17">
        <f t="shared" si="43"/>
        <v>13512</v>
      </c>
      <c r="H124" s="17">
        <f t="shared" si="43"/>
        <v>4310</v>
      </c>
      <c r="I124" s="17">
        <f t="shared" si="43"/>
        <v>1347</v>
      </c>
      <c r="J124" s="17" t="s">
        <v>206</v>
      </c>
    </row>
    <row r="125" spans="1:10" s="21" customFormat="1" ht="12" customHeight="1" x14ac:dyDescent="0.2">
      <c r="A125" s="112" t="s">
        <v>136</v>
      </c>
      <c r="B125" s="112"/>
      <c r="C125" s="22">
        <v>5339</v>
      </c>
      <c r="D125" s="22">
        <v>1276</v>
      </c>
      <c r="E125" s="22">
        <v>1720</v>
      </c>
      <c r="F125" s="22">
        <v>1008</v>
      </c>
      <c r="G125" s="22">
        <v>984</v>
      </c>
      <c r="H125" s="22">
        <v>250</v>
      </c>
      <c r="I125" s="22">
        <v>101</v>
      </c>
      <c r="J125" s="22" t="s">
        <v>65</v>
      </c>
    </row>
    <row r="126" spans="1:10" s="21" customFormat="1" ht="12" customHeight="1" x14ac:dyDescent="0.2">
      <c r="A126" s="112" t="s">
        <v>137</v>
      </c>
      <c r="B126" s="112"/>
      <c r="C126" s="22">
        <v>190</v>
      </c>
      <c r="D126" s="22">
        <v>30</v>
      </c>
      <c r="E126" s="22">
        <v>62</v>
      </c>
      <c r="F126" s="22">
        <v>39</v>
      </c>
      <c r="G126" s="22">
        <v>32</v>
      </c>
      <c r="H126" s="22">
        <v>15</v>
      </c>
      <c r="I126" s="22">
        <v>12</v>
      </c>
      <c r="J126" s="22">
        <v>0</v>
      </c>
    </row>
    <row r="127" spans="1:10" s="21" customFormat="1" ht="12" customHeight="1" x14ac:dyDescent="0.2">
      <c r="A127" s="112" t="s">
        <v>138</v>
      </c>
      <c r="B127" s="112"/>
      <c r="C127" s="22">
        <v>521</v>
      </c>
      <c r="D127" s="22">
        <v>103</v>
      </c>
      <c r="E127" s="22">
        <v>180</v>
      </c>
      <c r="F127" s="22">
        <v>105</v>
      </c>
      <c r="G127" s="22">
        <v>96</v>
      </c>
      <c r="H127" s="22">
        <v>30</v>
      </c>
      <c r="I127" s="22">
        <v>7</v>
      </c>
      <c r="J127" s="22">
        <v>0</v>
      </c>
    </row>
    <row r="128" spans="1:10" s="21" customFormat="1" ht="12" customHeight="1" x14ac:dyDescent="0.2">
      <c r="A128" s="112" t="s">
        <v>139</v>
      </c>
      <c r="B128" s="112"/>
      <c r="C128" s="22">
        <v>1732</v>
      </c>
      <c r="D128" s="22">
        <v>384</v>
      </c>
      <c r="E128" s="22">
        <v>628</v>
      </c>
      <c r="F128" s="22">
        <v>309</v>
      </c>
      <c r="G128" s="22">
        <v>296</v>
      </c>
      <c r="H128" s="22">
        <v>95</v>
      </c>
      <c r="I128" s="22">
        <v>20</v>
      </c>
      <c r="J128" s="22" t="s">
        <v>65</v>
      </c>
    </row>
    <row r="129" spans="1:10" s="21" customFormat="1" ht="12" customHeight="1" x14ac:dyDescent="0.2">
      <c r="A129" s="112" t="s">
        <v>141</v>
      </c>
      <c r="B129" s="112"/>
      <c r="C129" s="22">
        <v>1146</v>
      </c>
      <c r="D129" s="22">
        <v>216</v>
      </c>
      <c r="E129" s="22">
        <v>338</v>
      </c>
      <c r="F129" s="22">
        <v>249</v>
      </c>
      <c r="G129" s="22">
        <v>228</v>
      </c>
      <c r="H129" s="22">
        <v>70</v>
      </c>
      <c r="I129" s="22">
        <v>45</v>
      </c>
      <c r="J129" s="22" t="s">
        <v>65</v>
      </c>
    </row>
    <row r="130" spans="1:10" s="21" customFormat="1" ht="12" customHeight="1" x14ac:dyDescent="0.2">
      <c r="A130" s="112" t="s">
        <v>142</v>
      </c>
      <c r="B130" s="112"/>
      <c r="C130" s="22">
        <v>12</v>
      </c>
      <c r="D130" s="22">
        <v>10</v>
      </c>
      <c r="E130" s="22">
        <v>2</v>
      </c>
      <c r="F130" s="22">
        <v>0</v>
      </c>
      <c r="G130" s="22">
        <v>0</v>
      </c>
      <c r="H130" s="22">
        <v>0</v>
      </c>
      <c r="I130" s="22">
        <v>0</v>
      </c>
      <c r="J130" s="22">
        <v>0</v>
      </c>
    </row>
    <row r="131" spans="1:10" s="21" customFormat="1" ht="12" customHeight="1" x14ac:dyDescent="0.2">
      <c r="A131" s="112" t="s">
        <v>143</v>
      </c>
      <c r="B131" s="112"/>
      <c r="C131" s="22">
        <v>2889</v>
      </c>
      <c r="D131" s="22">
        <v>341</v>
      </c>
      <c r="E131" s="22">
        <v>696</v>
      </c>
      <c r="F131" s="22">
        <v>672</v>
      </c>
      <c r="G131" s="22">
        <v>868</v>
      </c>
      <c r="H131" s="22">
        <v>245</v>
      </c>
      <c r="I131" s="22">
        <v>67</v>
      </c>
      <c r="J131" s="22">
        <v>0</v>
      </c>
    </row>
    <row r="132" spans="1:10" s="21" customFormat="1" ht="12" customHeight="1" x14ac:dyDescent="0.2">
      <c r="A132" s="112" t="s">
        <v>144</v>
      </c>
      <c r="B132" s="112"/>
      <c r="C132" s="22">
        <v>106</v>
      </c>
      <c r="D132" s="22">
        <v>27</v>
      </c>
      <c r="E132" s="22">
        <v>28</v>
      </c>
      <c r="F132" s="22">
        <v>15</v>
      </c>
      <c r="G132" s="22">
        <v>20</v>
      </c>
      <c r="H132" s="22">
        <v>10</v>
      </c>
      <c r="I132" s="22">
        <v>6</v>
      </c>
      <c r="J132" s="22">
        <v>0</v>
      </c>
    </row>
    <row r="133" spans="1:10" s="32" customFormat="1" ht="12" customHeight="1" x14ac:dyDescent="0.2">
      <c r="A133" s="154" t="s">
        <v>145</v>
      </c>
      <c r="B133" s="154"/>
      <c r="C133" s="33">
        <v>5027</v>
      </c>
      <c r="D133" s="33">
        <v>801</v>
      </c>
      <c r="E133" s="33">
        <v>1528</v>
      </c>
      <c r="F133" s="33">
        <v>972</v>
      </c>
      <c r="G133" s="33">
        <v>1168</v>
      </c>
      <c r="H133" s="33">
        <v>415</v>
      </c>
      <c r="I133" s="33">
        <v>143</v>
      </c>
      <c r="J133" s="33" t="s">
        <v>65</v>
      </c>
    </row>
    <row r="134" spans="1:10" s="21" customFormat="1" ht="12" customHeight="1" x14ac:dyDescent="0.2">
      <c r="A134" s="112" t="s">
        <v>146</v>
      </c>
      <c r="B134" s="112"/>
      <c r="C134" s="22">
        <v>4434</v>
      </c>
      <c r="D134" s="22">
        <v>609</v>
      </c>
      <c r="E134" s="22">
        <v>1242</v>
      </c>
      <c r="F134" s="22">
        <v>966</v>
      </c>
      <c r="G134" s="22">
        <v>1196</v>
      </c>
      <c r="H134" s="22">
        <v>335</v>
      </c>
      <c r="I134" s="22">
        <v>86</v>
      </c>
      <c r="J134" s="22" t="s">
        <v>65</v>
      </c>
    </row>
    <row r="135" spans="1:10" s="21" customFormat="1" ht="12" customHeight="1" x14ac:dyDescent="0.2">
      <c r="A135" s="112" t="s">
        <v>147</v>
      </c>
      <c r="B135" s="112"/>
      <c r="C135" s="22">
        <v>41</v>
      </c>
      <c r="D135" s="22">
        <v>8</v>
      </c>
      <c r="E135" s="22">
        <v>10</v>
      </c>
      <c r="F135" s="22">
        <v>15</v>
      </c>
      <c r="G135" s="22">
        <v>8</v>
      </c>
      <c r="H135" s="22">
        <v>0</v>
      </c>
      <c r="I135" s="22">
        <v>0</v>
      </c>
      <c r="J135" s="22">
        <v>0</v>
      </c>
    </row>
    <row r="136" spans="1:10" s="21" customFormat="1" ht="12" customHeight="1" x14ac:dyDescent="0.2">
      <c r="A136" s="112" t="s">
        <v>148</v>
      </c>
      <c r="B136" s="112"/>
      <c r="C136" s="22">
        <v>319</v>
      </c>
      <c r="D136" s="22">
        <v>70</v>
      </c>
      <c r="E136" s="22">
        <v>106</v>
      </c>
      <c r="F136" s="22">
        <v>42</v>
      </c>
      <c r="G136" s="22">
        <v>64</v>
      </c>
      <c r="H136" s="22">
        <v>15</v>
      </c>
      <c r="I136" s="22">
        <v>22</v>
      </c>
      <c r="J136" s="22">
        <v>3</v>
      </c>
    </row>
    <row r="137" spans="1:10" s="21" customFormat="1" ht="12" customHeight="1" x14ac:dyDescent="0.2">
      <c r="A137" s="112" t="s">
        <v>149</v>
      </c>
      <c r="B137" s="112"/>
      <c r="C137" s="22">
        <v>1208</v>
      </c>
      <c r="D137" s="22">
        <v>166</v>
      </c>
      <c r="E137" s="22">
        <v>288</v>
      </c>
      <c r="F137" s="22">
        <v>267</v>
      </c>
      <c r="G137" s="22">
        <v>324</v>
      </c>
      <c r="H137" s="22">
        <v>95</v>
      </c>
      <c r="I137" s="22">
        <v>68</v>
      </c>
      <c r="J137" s="22" t="s">
        <v>65</v>
      </c>
    </row>
    <row r="138" spans="1:10" s="21" customFormat="1" ht="12" customHeight="1" x14ac:dyDescent="0.2">
      <c r="A138" s="112" t="s">
        <v>150</v>
      </c>
      <c r="B138" s="112"/>
      <c r="C138" s="22">
        <v>15383</v>
      </c>
      <c r="D138" s="22">
        <v>3205</v>
      </c>
      <c r="E138" s="22">
        <v>4442</v>
      </c>
      <c r="F138" s="22">
        <v>3258</v>
      </c>
      <c r="G138" s="22">
        <v>3040</v>
      </c>
      <c r="H138" s="22">
        <v>1105</v>
      </c>
      <c r="I138" s="22">
        <v>333</v>
      </c>
      <c r="J138" s="22" t="s">
        <v>65</v>
      </c>
    </row>
    <row r="139" spans="1:10" s="21" customFormat="1" ht="12" customHeight="1" x14ac:dyDescent="0.2">
      <c r="A139" s="112" t="s">
        <v>151</v>
      </c>
      <c r="B139" s="112"/>
      <c r="C139" s="22">
        <v>6432</v>
      </c>
      <c r="D139" s="22">
        <v>1028</v>
      </c>
      <c r="E139" s="22">
        <v>1888</v>
      </c>
      <c r="F139" s="22">
        <v>1440</v>
      </c>
      <c r="G139" s="22">
        <v>1520</v>
      </c>
      <c r="H139" s="22">
        <v>455</v>
      </c>
      <c r="I139" s="22">
        <v>101</v>
      </c>
      <c r="J139" s="22" t="s">
        <v>65</v>
      </c>
    </row>
    <row r="140" spans="1:10" s="21" customFormat="1" ht="12" customHeight="1" x14ac:dyDescent="0.2">
      <c r="A140" s="112" t="s">
        <v>152</v>
      </c>
      <c r="B140" s="112"/>
      <c r="C140" s="22">
        <v>217</v>
      </c>
      <c r="D140" s="22">
        <v>43</v>
      </c>
      <c r="E140" s="22">
        <v>78</v>
      </c>
      <c r="F140" s="22">
        <v>21</v>
      </c>
      <c r="G140" s="22">
        <v>48</v>
      </c>
      <c r="H140" s="22">
        <v>20</v>
      </c>
      <c r="I140" s="22">
        <v>7</v>
      </c>
      <c r="J140" s="22">
        <v>0</v>
      </c>
    </row>
    <row r="141" spans="1:10" s="21" customFormat="1" ht="12" customHeight="1" x14ac:dyDescent="0.2">
      <c r="A141" s="112" t="s">
        <v>153</v>
      </c>
      <c r="B141" s="112"/>
      <c r="C141" s="22">
        <v>7095</v>
      </c>
      <c r="D141" s="22">
        <v>1559</v>
      </c>
      <c r="E141" s="22">
        <v>2244</v>
      </c>
      <c r="F141" s="22">
        <v>1374</v>
      </c>
      <c r="G141" s="22">
        <v>1440</v>
      </c>
      <c r="H141" s="22">
        <v>390</v>
      </c>
      <c r="I141" s="22">
        <v>88</v>
      </c>
      <c r="J141" s="22">
        <v>0</v>
      </c>
    </row>
    <row r="142" spans="1:10" s="21" customFormat="1" ht="12" customHeight="1" x14ac:dyDescent="0.2">
      <c r="A142" s="112" t="s">
        <v>154</v>
      </c>
      <c r="B142" s="112"/>
      <c r="C142" s="22">
        <v>50</v>
      </c>
      <c r="D142" s="22">
        <v>10</v>
      </c>
      <c r="E142" s="22">
        <v>14</v>
      </c>
      <c r="F142" s="22">
        <v>12</v>
      </c>
      <c r="G142" s="22">
        <v>4</v>
      </c>
      <c r="H142" s="22">
        <v>10</v>
      </c>
      <c r="I142" s="22">
        <v>0</v>
      </c>
      <c r="J142" s="22">
        <v>0</v>
      </c>
    </row>
    <row r="143" spans="1:10" s="21" customFormat="1" ht="12" customHeight="1" x14ac:dyDescent="0.2">
      <c r="A143" s="112" t="s">
        <v>155</v>
      </c>
      <c r="B143" s="112"/>
      <c r="C143" s="22">
        <v>2666</v>
      </c>
      <c r="D143" s="22">
        <v>758</v>
      </c>
      <c r="E143" s="22">
        <v>864</v>
      </c>
      <c r="F143" s="22">
        <v>441</v>
      </c>
      <c r="G143" s="22">
        <v>416</v>
      </c>
      <c r="H143" s="22">
        <v>145</v>
      </c>
      <c r="I143" s="22">
        <v>42</v>
      </c>
      <c r="J143" s="22" t="s">
        <v>65</v>
      </c>
    </row>
    <row r="144" spans="1:10" s="21" customFormat="1" ht="12" customHeight="1" x14ac:dyDescent="0.2">
      <c r="A144" s="112" t="s">
        <v>156</v>
      </c>
      <c r="B144" s="112"/>
      <c r="C144" s="22">
        <v>247</v>
      </c>
      <c r="D144" s="22">
        <v>41</v>
      </c>
      <c r="E144" s="22">
        <v>90</v>
      </c>
      <c r="F144" s="22">
        <v>57</v>
      </c>
      <c r="G144" s="22">
        <v>28</v>
      </c>
      <c r="H144" s="22">
        <v>25</v>
      </c>
      <c r="I144" s="22">
        <v>6</v>
      </c>
      <c r="J144" s="22">
        <v>0</v>
      </c>
    </row>
    <row r="145" spans="1:10" s="21" customFormat="1" ht="12" customHeight="1" x14ac:dyDescent="0.2">
      <c r="A145" s="112" t="s">
        <v>157</v>
      </c>
      <c r="B145" s="112"/>
      <c r="C145" s="22">
        <v>734</v>
      </c>
      <c r="D145" s="22">
        <v>198</v>
      </c>
      <c r="E145" s="22">
        <v>296</v>
      </c>
      <c r="F145" s="22">
        <v>69</v>
      </c>
      <c r="G145" s="22">
        <v>132</v>
      </c>
      <c r="H145" s="22">
        <v>20</v>
      </c>
      <c r="I145" s="22">
        <v>19</v>
      </c>
      <c r="J145" s="22">
        <v>1</v>
      </c>
    </row>
    <row r="146" spans="1:10" s="21" customFormat="1" ht="12" customHeight="1" x14ac:dyDescent="0.2">
      <c r="A146" s="112" t="s">
        <v>158</v>
      </c>
      <c r="B146" s="112"/>
      <c r="C146" s="22">
        <v>633</v>
      </c>
      <c r="D146" s="22">
        <v>158</v>
      </c>
      <c r="E146" s="22">
        <v>234</v>
      </c>
      <c r="F146" s="22">
        <v>99</v>
      </c>
      <c r="G146" s="22">
        <v>92</v>
      </c>
      <c r="H146" s="22">
        <v>35</v>
      </c>
      <c r="I146" s="22">
        <v>15</v>
      </c>
      <c r="J146" s="22">
        <v>2</v>
      </c>
    </row>
    <row r="147" spans="1:10" s="21" customFormat="1" ht="12" customHeight="1" x14ac:dyDescent="0.2">
      <c r="A147" s="112" t="s">
        <v>159</v>
      </c>
      <c r="B147" s="112"/>
      <c r="C147" s="22">
        <v>92</v>
      </c>
      <c r="D147" s="22">
        <v>18</v>
      </c>
      <c r="E147" s="22">
        <v>22</v>
      </c>
      <c r="F147" s="22">
        <v>6</v>
      </c>
      <c r="G147" s="22">
        <v>24</v>
      </c>
      <c r="H147" s="22">
        <v>10</v>
      </c>
      <c r="I147" s="22">
        <v>12</v>
      </c>
      <c r="J147" s="22">
        <v>0</v>
      </c>
    </row>
    <row r="148" spans="1:10" s="21" customFormat="1" ht="12" customHeight="1" x14ac:dyDescent="0.2">
      <c r="A148" s="112" t="s">
        <v>161</v>
      </c>
      <c r="B148" s="112"/>
      <c r="C148" s="22">
        <v>2723</v>
      </c>
      <c r="D148" s="22">
        <v>463</v>
      </c>
      <c r="E148" s="22">
        <v>764</v>
      </c>
      <c r="F148" s="22">
        <v>492</v>
      </c>
      <c r="G148" s="22">
        <v>664</v>
      </c>
      <c r="H148" s="22">
        <v>280</v>
      </c>
      <c r="I148" s="22">
        <v>60</v>
      </c>
      <c r="J148" s="22">
        <v>1</v>
      </c>
    </row>
    <row r="149" spans="1:10" s="21" customFormat="1" ht="12" customHeight="1" x14ac:dyDescent="0.2">
      <c r="A149" s="112" t="s">
        <v>253</v>
      </c>
      <c r="B149" s="112"/>
      <c r="C149" s="22">
        <v>2592</v>
      </c>
      <c r="D149" s="22">
        <v>312</v>
      </c>
      <c r="E149" s="22">
        <v>696</v>
      </c>
      <c r="F149" s="22">
        <v>513</v>
      </c>
      <c r="G149" s="22">
        <v>772</v>
      </c>
      <c r="H149" s="22">
        <v>230</v>
      </c>
      <c r="I149" s="22">
        <v>69</v>
      </c>
      <c r="J149" s="22" t="s">
        <v>65</v>
      </c>
    </row>
    <row r="150" spans="1:10" s="21" customFormat="1" ht="12" customHeight="1" x14ac:dyDescent="0.2">
      <c r="A150" s="112" t="s">
        <v>162</v>
      </c>
      <c r="B150" s="112"/>
      <c r="C150" s="22">
        <v>55</v>
      </c>
      <c r="D150" s="22">
        <v>19</v>
      </c>
      <c r="E150" s="22">
        <v>30</v>
      </c>
      <c r="F150" s="22">
        <v>6</v>
      </c>
      <c r="G150" s="22">
        <v>0</v>
      </c>
      <c r="H150" s="22">
        <v>0</v>
      </c>
      <c r="I150" s="22">
        <v>0</v>
      </c>
      <c r="J150" s="22">
        <v>0</v>
      </c>
    </row>
    <row r="151" spans="1:10" s="21" customFormat="1" ht="12" customHeight="1" x14ac:dyDescent="0.2">
      <c r="A151" s="123" t="s">
        <v>164</v>
      </c>
      <c r="B151" s="123"/>
      <c r="C151" s="27">
        <v>267</v>
      </c>
      <c r="D151" s="27">
        <v>49</v>
      </c>
      <c r="E151" s="27">
        <v>88</v>
      </c>
      <c r="F151" s="27">
        <v>54</v>
      </c>
      <c r="G151" s="27">
        <v>48</v>
      </c>
      <c r="H151" s="27">
        <v>10</v>
      </c>
      <c r="I151" s="27">
        <v>18</v>
      </c>
      <c r="J151" s="27">
        <v>0</v>
      </c>
    </row>
    <row r="152" spans="1:10" s="21" customFormat="1" ht="12" customHeight="1" x14ac:dyDescent="0.2">
      <c r="A152" s="25"/>
      <c r="B152" s="25"/>
      <c r="C152" s="25"/>
      <c r="D152" s="25"/>
      <c r="E152" s="25"/>
      <c r="F152" s="25"/>
      <c r="G152" s="25"/>
      <c r="H152" s="25"/>
      <c r="I152" s="25"/>
      <c r="J152" s="25"/>
    </row>
    <row r="153" spans="1:10" s="21" customFormat="1" ht="12" customHeight="1" x14ac:dyDescent="0.2">
      <c r="A153" s="111" t="s">
        <v>165</v>
      </c>
      <c r="B153" s="111"/>
      <c r="C153" s="17">
        <f t="shared" ref="C153:I153" si="44">SUM(C154:C161)</f>
        <v>5853</v>
      </c>
      <c r="D153" s="17">
        <f t="shared" si="44"/>
        <v>859</v>
      </c>
      <c r="E153" s="17">
        <f t="shared" si="44"/>
        <v>1546</v>
      </c>
      <c r="F153" s="17">
        <f t="shared" si="44"/>
        <v>1128</v>
      </c>
      <c r="G153" s="17">
        <f t="shared" si="44"/>
        <v>1460</v>
      </c>
      <c r="H153" s="17">
        <f t="shared" si="44"/>
        <v>600</v>
      </c>
      <c r="I153" s="17">
        <f t="shared" si="44"/>
        <v>260</v>
      </c>
      <c r="J153" s="17" t="s">
        <v>206</v>
      </c>
    </row>
    <row r="154" spans="1:10" s="21" customFormat="1" ht="12" customHeight="1" x14ac:dyDescent="0.2">
      <c r="A154" s="112" t="s">
        <v>166</v>
      </c>
      <c r="B154" s="112"/>
      <c r="C154" s="22">
        <v>1438</v>
      </c>
      <c r="D154" s="22">
        <v>166</v>
      </c>
      <c r="E154" s="22">
        <v>340</v>
      </c>
      <c r="F154" s="22">
        <v>282</v>
      </c>
      <c r="G154" s="22">
        <v>428</v>
      </c>
      <c r="H154" s="22">
        <v>130</v>
      </c>
      <c r="I154" s="22">
        <v>92</v>
      </c>
      <c r="J154" s="22">
        <v>0</v>
      </c>
    </row>
    <row r="155" spans="1:10" s="21" customFormat="1" ht="12" customHeight="1" x14ac:dyDescent="0.2">
      <c r="A155" s="112" t="s">
        <v>167</v>
      </c>
      <c r="B155" s="112"/>
      <c r="C155" s="22">
        <v>55</v>
      </c>
      <c r="D155" s="22">
        <v>13</v>
      </c>
      <c r="E155" s="22">
        <v>18</v>
      </c>
      <c r="F155" s="22">
        <v>9</v>
      </c>
      <c r="G155" s="22">
        <v>4</v>
      </c>
      <c r="H155" s="22">
        <v>5</v>
      </c>
      <c r="I155" s="22">
        <v>6</v>
      </c>
      <c r="J155" s="22">
        <v>0</v>
      </c>
    </row>
    <row r="156" spans="1:10" s="21" customFormat="1" ht="12" customHeight="1" x14ac:dyDescent="0.2">
      <c r="A156" s="112" t="s">
        <v>168</v>
      </c>
      <c r="B156" s="112"/>
      <c r="C156" s="22">
        <v>51</v>
      </c>
      <c r="D156" s="22">
        <v>17</v>
      </c>
      <c r="E156" s="22">
        <v>18</v>
      </c>
      <c r="F156" s="22">
        <v>9</v>
      </c>
      <c r="G156" s="22">
        <v>0</v>
      </c>
      <c r="H156" s="22">
        <v>0</v>
      </c>
      <c r="I156" s="22">
        <v>7</v>
      </c>
      <c r="J156" s="22">
        <v>0</v>
      </c>
    </row>
    <row r="157" spans="1:10" s="21" customFormat="1" ht="12" customHeight="1" x14ac:dyDescent="0.2">
      <c r="A157" s="112" t="s">
        <v>169</v>
      </c>
      <c r="B157" s="112"/>
      <c r="C157" s="22">
        <v>61</v>
      </c>
      <c r="D157" s="22">
        <v>13</v>
      </c>
      <c r="E157" s="22">
        <v>18</v>
      </c>
      <c r="F157" s="22">
        <v>9</v>
      </c>
      <c r="G157" s="22">
        <v>0</v>
      </c>
      <c r="H157" s="22">
        <v>15</v>
      </c>
      <c r="I157" s="22">
        <v>6</v>
      </c>
      <c r="J157" s="22">
        <v>0</v>
      </c>
    </row>
    <row r="158" spans="1:10" s="21" customFormat="1" ht="12" customHeight="1" x14ac:dyDescent="0.2">
      <c r="A158" s="112" t="s">
        <v>170</v>
      </c>
      <c r="B158" s="112"/>
      <c r="C158" s="22">
        <v>1134</v>
      </c>
      <c r="D158" s="22">
        <v>211</v>
      </c>
      <c r="E158" s="22">
        <v>310</v>
      </c>
      <c r="F158" s="22">
        <v>216</v>
      </c>
      <c r="G158" s="22">
        <v>248</v>
      </c>
      <c r="H158" s="22">
        <v>130</v>
      </c>
      <c r="I158" s="22">
        <v>19</v>
      </c>
      <c r="J158" s="22">
        <v>0</v>
      </c>
    </row>
    <row r="159" spans="1:10" s="21" customFormat="1" ht="12" customHeight="1" x14ac:dyDescent="0.2">
      <c r="A159" s="112" t="s">
        <v>171</v>
      </c>
      <c r="B159" s="112"/>
      <c r="C159" s="22">
        <v>555</v>
      </c>
      <c r="D159" s="22">
        <v>89</v>
      </c>
      <c r="E159" s="22">
        <v>158</v>
      </c>
      <c r="F159" s="22">
        <v>84</v>
      </c>
      <c r="G159" s="22">
        <v>112</v>
      </c>
      <c r="H159" s="22">
        <v>70</v>
      </c>
      <c r="I159" s="22">
        <v>42</v>
      </c>
      <c r="J159" s="22">
        <v>1</v>
      </c>
    </row>
    <row r="160" spans="1:10" s="21" customFormat="1" ht="12" customHeight="1" x14ac:dyDescent="0.2">
      <c r="A160" s="112" t="s">
        <v>172</v>
      </c>
      <c r="B160" s="112"/>
      <c r="C160" s="22">
        <v>51</v>
      </c>
      <c r="D160" s="22">
        <v>15</v>
      </c>
      <c r="E160" s="22">
        <v>14</v>
      </c>
      <c r="F160" s="22">
        <v>9</v>
      </c>
      <c r="G160" s="22">
        <v>8</v>
      </c>
      <c r="H160" s="22">
        <v>5</v>
      </c>
      <c r="I160" s="22">
        <v>0</v>
      </c>
      <c r="J160" s="22">
        <v>0</v>
      </c>
    </row>
    <row r="161" spans="1:10" s="21" customFormat="1" ht="12" customHeight="1" x14ac:dyDescent="0.2">
      <c r="A161" s="123" t="s">
        <v>173</v>
      </c>
      <c r="B161" s="123"/>
      <c r="C161" s="27">
        <v>2508</v>
      </c>
      <c r="D161" s="27">
        <v>335</v>
      </c>
      <c r="E161" s="27">
        <v>670</v>
      </c>
      <c r="F161" s="27">
        <v>510</v>
      </c>
      <c r="G161" s="27">
        <v>660</v>
      </c>
      <c r="H161" s="27">
        <v>245</v>
      </c>
      <c r="I161" s="27">
        <v>88</v>
      </c>
      <c r="J161" s="27">
        <v>0</v>
      </c>
    </row>
    <row r="162" spans="1:10" s="21" customFormat="1" ht="12" customHeight="1" x14ac:dyDescent="0.2">
      <c r="A162" s="25"/>
      <c r="B162" s="25"/>
      <c r="C162" s="25"/>
      <c r="D162" s="25"/>
      <c r="E162" s="25"/>
      <c r="F162" s="25"/>
      <c r="G162" s="25"/>
      <c r="H162" s="25"/>
      <c r="I162" s="25"/>
      <c r="J162" s="25"/>
    </row>
    <row r="163" spans="1:10" s="21" customFormat="1" ht="12" customHeight="1" x14ac:dyDescent="0.2">
      <c r="A163" s="111" t="s">
        <v>174</v>
      </c>
      <c r="B163" s="111"/>
      <c r="C163" s="17">
        <f t="shared" ref="C163:I163" si="45">SUM(C164:C180)</f>
        <v>49592</v>
      </c>
      <c r="D163" s="17">
        <f t="shared" si="45"/>
        <v>7829</v>
      </c>
      <c r="E163" s="17">
        <f t="shared" si="45"/>
        <v>13364</v>
      </c>
      <c r="F163" s="17">
        <f t="shared" si="45"/>
        <v>10851</v>
      </c>
      <c r="G163" s="17">
        <f t="shared" si="45"/>
        <v>11928</v>
      </c>
      <c r="H163" s="17">
        <f t="shared" si="45"/>
        <v>3880</v>
      </c>
      <c r="I163" s="17">
        <f t="shared" si="45"/>
        <v>1740</v>
      </c>
      <c r="J163" s="17" t="s">
        <v>206</v>
      </c>
    </row>
    <row r="164" spans="1:10" s="21" customFormat="1" ht="12" customHeight="1" x14ac:dyDescent="0.2">
      <c r="A164" s="112" t="s">
        <v>175</v>
      </c>
      <c r="B164" s="112"/>
      <c r="C164" s="22">
        <v>4526</v>
      </c>
      <c r="D164" s="22">
        <v>660</v>
      </c>
      <c r="E164" s="22">
        <v>1230</v>
      </c>
      <c r="F164" s="22">
        <v>975</v>
      </c>
      <c r="G164" s="22">
        <v>1144</v>
      </c>
      <c r="H164" s="22">
        <v>365</v>
      </c>
      <c r="I164" s="22">
        <v>152</v>
      </c>
      <c r="J164" s="22">
        <v>1</v>
      </c>
    </row>
    <row r="165" spans="1:10" s="21" customFormat="1" ht="12" customHeight="1" x14ac:dyDescent="0.2">
      <c r="A165" s="112" t="s">
        <v>176</v>
      </c>
      <c r="B165" s="112"/>
      <c r="C165" s="22">
        <v>17700</v>
      </c>
      <c r="D165" s="22">
        <v>3418</v>
      </c>
      <c r="E165" s="22">
        <v>5006</v>
      </c>
      <c r="F165" s="22">
        <v>3777</v>
      </c>
      <c r="G165" s="22">
        <v>3808</v>
      </c>
      <c r="H165" s="22">
        <v>1185</v>
      </c>
      <c r="I165" s="22">
        <v>506</v>
      </c>
      <c r="J165" s="22" t="s">
        <v>65</v>
      </c>
    </row>
    <row r="166" spans="1:10" s="21" customFormat="1" ht="12" customHeight="1" x14ac:dyDescent="0.2">
      <c r="A166" s="112" t="s">
        <v>177</v>
      </c>
      <c r="B166" s="112"/>
      <c r="C166" s="22">
        <v>2520</v>
      </c>
      <c r="D166" s="22">
        <v>333</v>
      </c>
      <c r="E166" s="22">
        <v>572</v>
      </c>
      <c r="F166" s="22">
        <v>573</v>
      </c>
      <c r="G166" s="22">
        <v>636</v>
      </c>
      <c r="H166" s="22">
        <v>225</v>
      </c>
      <c r="I166" s="22">
        <v>181</v>
      </c>
      <c r="J166" s="22">
        <v>0</v>
      </c>
    </row>
    <row r="167" spans="1:10" s="21" customFormat="1" ht="12" customHeight="1" x14ac:dyDescent="0.2">
      <c r="A167" s="112" t="s">
        <v>178</v>
      </c>
      <c r="B167" s="112"/>
      <c r="C167" s="22">
        <v>2743</v>
      </c>
      <c r="D167" s="22">
        <v>325</v>
      </c>
      <c r="E167" s="22">
        <v>604</v>
      </c>
      <c r="F167" s="22">
        <v>564</v>
      </c>
      <c r="G167" s="22">
        <v>820</v>
      </c>
      <c r="H167" s="22">
        <v>250</v>
      </c>
      <c r="I167" s="22">
        <v>180</v>
      </c>
      <c r="J167" s="22">
        <v>0</v>
      </c>
    </row>
    <row r="168" spans="1:10" s="21" customFormat="1" ht="12" customHeight="1" x14ac:dyDescent="0.2">
      <c r="A168" s="112" t="s">
        <v>179</v>
      </c>
      <c r="B168" s="112"/>
      <c r="C168" s="22">
        <v>8442</v>
      </c>
      <c r="D168" s="22">
        <v>1264</v>
      </c>
      <c r="E168" s="22">
        <v>2248</v>
      </c>
      <c r="F168" s="22">
        <v>1842</v>
      </c>
      <c r="G168" s="22">
        <v>2128</v>
      </c>
      <c r="H168" s="22">
        <v>655</v>
      </c>
      <c r="I168" s="22">
        <v>305</v>
      </c>
      <c r="J168" s="22" t="s">
        <v>65</v>
      </c>
    </row>
    <row r="169" spans="1:10" s="21" customFormat="1" ht="12" customHeight="1" x14ac:dyDescent="0.2">
      <c r="A169" s="112" t="s">
        <v>180</v>
      </c>
      <c r="B169" s="112"/>
      <c r="C169" s="22">
        <v>697</v>
      </c>
      <c r="D169" s="22">
        <v>69</v>
      </c>
      <c r="E169" s="22">
        <v>162</v>
      </c>
      <c r="F169" s="22">
        <v>156</v>
      </c>
      <c r="G169" s="22">
        <v>200</v>
      </c>
      <c r="H169" s="22">
        <v>85</v>
      </c>
      <c r="I169" s="22">
        <v>25</v>
      </c>
      <c r="J169" s="22">
        <v>0</v>
      </c>
    </row>
    <row r="170" spans="1:10" s="21" customFormat="1" ht="12" customHeight="1" x14ac:dyDescent="0.2">
      <c r="A170" s="112" t="s">
        <v>181</v>
      </c>
      <c r="B170" s="112"/>
      <c r="C170" s="22">
        <v>745</v>
      </c>
      <c r="D170" s="22">
        <v>104</v>
      </c>
      <c r="E170" s="22">
        <v>138</v>
      </c>
      <c r="F170" s="22">
        <v>177</v>
      </c>
      <c r="G170" s="22">
        <v>180</v>
      </c>
      <c r="H170" s="22">
        <v>95</v>
      </c>
      <c r="I170" s="22">
        <v>51</v>
      </c>
      <c r="J170" s="22">
        <v>0</v>
      </c>
    </row>
    <row r="171" spans="1:10" s="21" customFormat="1" ht="12" customHeight="1" x14ac:dyDescent="0.2">
      <c r="A171" s="112" t="s">
        <v>182</v>
      </c>
      <c r="B171" s="112"/>
      <c r="C171" s="22">
        <v>819</v>
      </c>
      <c r="D171" s="22">
        <v>129</v>
      </c>
      <c r="E171" s="22">
        <v>224</v>
      </c>
      <c r="F171" s="22">
        <v>204</v>
      </c>
      <c r="G171" s="22">
        <v>212</v>
      </c>
      <c r="H171" s="22">
        <v>50</v>
      </c>
      <c r="I171" s="22">
        <v>0</v>
      </c>
      <c r="J171" s="22">
        <v>0</v>
      </c>
    </row>
    <row r="172" spans="1:10" s="21" customFormat="1" ht="12" customHeight="1" x14ac:dyDescent="0.2">
      <c r="A172" s="112" t="s">
        <v>183</v>
      </c>
      <c r="B172" s="112"/>
      <c r="C172" s="22">
        <v>384</v>
      </c>
      <c r="D172" s="22">
        <v>60</v>
      </c>
      <c r="E172" s="22">
        <v>98</v>
      </c>
      <c r="F172" s="22">
        <v>105</v>
      </c>
      <c r="G172" s="22">
        <v>100</v>
      </c>
      <c r="H172" s="22">
        <v>15</v>
      </c>
      <c r="I172" s="22">
        <v>6</v>
      </c>
      <c r="J172" s="22">
        <v>0</v>
      </c>
    </row>
    <row r="173" spans="1:10" s="21" customFormat="1" ht="12" customHeight="1" x14ac:dyDescent="0.2">
      <c r="A173" s="112" t="s">
        <v>184</v>
      </c>
      <c r="B173" s="112"/>
      <c r="C173" s="22">
        <v>1365</v>
      </c>
      <c r="D173" s="22">
        <v>205</v>
      </c>
      <c r="E173" s="22">
        <v>342</v>
      </c>
      <c r="F173" s="22">
        <v>309</v>
      </c>
      <c r="G173" s="22">
        <v>336</v>
      </c>
      <c r="H173" s="22">
        <v>110</v>
      </c>
      <c r="I173" s="22">
        <v>63</v>
      </c>
      <c r="J173" s="22">
        <v>1</v>
      </c>
    </row>
    <row r="174" spans="1:10" s="21" customFormat="1" ht="12" customHeight="1" x14ac:dyDescent="0.2">
      <c r="A174" s="112" t="s">
        <v>185</v>
      </c>
      <c r="B174" s="112"/>
      <c r="C174" s="22">
        <v>115</v>
      </c>
      <c r="D174" s="22">
        <v>8</v>
      </c>
      <c r="E174" s="22">
        <v>24</v>
      </c>
      <c r="F174" s="22">
        <v>24</v>
      </c>
      <c r="G174" s="22">
        <v>32</v>
      </c>
      <c r="H174" s="22">
        <v>15</v>
      </c>
      <c r="I174" s="22">
        <v>12</v>
      </c>
      <c r="J174" s="22">
        <v>0</v>
      </c>
    </row>
    <row r="175" spans="1:10" s="21" customFormat="1" ht="12" customHeight="1" x14ac:dyDescent="0.2">
      <c r="A175" s="112" t="s">
        <v>186</v>
      </c>
      <c r="B175" s="112"/>
      <c r="C175" s="22">
        <v>2785</v>
      </c>
      <c r="D175" s="22">
        <v>398</v>
      </c>
      <c r="E175" s="22">
        <v>768</v>
      </c>
      <c r="F175" s="22">
        <v>579</v>
      </c>
      <c r="G175" s="22">
        <v>756</v>
      </c>
      <c r="H175" s="22">
        <v>240</v>
      </c>
      <c r="I175" s="22">
        <v>44</v>
      </c>
      <c r="J175" s="22">
        <v>0</v>
      </c>
    </row>
    <row r="176" spans="1:10" s="21" customFormat="1" ht="12" customHeight="1" x14ac:dyDescent="0.2">
      <c r="A176" s="112" t="s">
        <v>187</v>
      </c>
      <c r="B176" s="112"/>
      <c r="C176" s="22">
        <v>574</v>
      </c>
      <c r="D176" s="22">
        <v>87</v>
      </c>
      <c r="E176" s="22">
        <v>192</v>
      </c>
      <c r="F176" s="22">
        <v>117</v>
      </c>
      <c r="G176" s="22">
        <v>116</v>
      </c>
      <c r="H176" s="22">
        <v>50</v>
      </c>
      <c r="I176" s="22">
        <v>12</v>
      </c>
      <c r="J176" s="22">
        <v>0</v>
      </c>
    </row>
    <row r="177" spans="1:10" s="21" customFormat="1" ht="12" customHeight="1" x14ac:dyDescent="0.2">
      <c r="A177" s="112" t="s">
        <v>188</v>
      </c>
      <c r="B177" s="112"/>
      <c r="C177" s="22">
        <v>615</v>
      </c>
      <c r="D177" s="22">
        <v>66</v>
      </c>
      <c r="E177" s="22">
        <v>148</v>
      </c>
      <c r="F177" s="22">
        <v>123</v>
      </c>
      <c r="G177" s="22">
        <v>168</v>
      </c>
      <c r="H177" s="22">
        <v>60</v>
      </c>
      <c r="I177" s="22">
        <v>50</v>
      </c>
      <c r="J177" s="22">
        <v>0</v>
      </c>
    </row>
    <row r="178" spans="1:10" s="21" customFormat="1" ht="12" customHeight="1" x14ac:dyDescent="0.2">
      <c r="A178" s="112" t="s">
        <v>189</v>
      </c>
      <c r="B178" s="112"/>
      <c r="C178" s="22">
        <v>2304</v>
      </c>
      <c r="D178" s="22">
        <v>263</v>
      </c>
      <c r="E178" s="22">
        <v>610</v>
      </c>
      <c r="F178" s="22">
        <v>606</v>
      </c>
      <c r="G178" s="22">
        <v>560</v>
      </c>
      <c r="H178" s="22">
        <v>200</v>
      </c>
      <c r="I178" s="22">
        <v>65</v>
      </c>
      <c r="J178" s="22" t="s">
        <v>65</v>
      </c>
    </row>
    <row r="179" spans="1:10" s="21" customFormat="1" ht="12" customHeight="1" x14ac:dyDescent="0.2">
      <c r="A179" s="112" t="s">
        <v>190</v>
      </c>
      <c r="B179" s="112"/>
      <c r="C179" s="22">
        <v>224</v>
      </c>
      <c r="D179" s="22">
        <v>51</v>
      </c>
      <c r="E179" s="22">
        <v>76</v>
      </c>
      <c r="F179" s="22">
        <v>42</v>
      </c>
      <c r="G179" s="22">
        <v>40</v>
      </c>
      <c r="H179" s="22">
        <v>15</v>
      </c>
      <c r="I179" s="22">
        <v>0</v>
      </c>
      <c r="J179" s="22">
        <v>0</v>
      </c>
    </row>
    <row r="180" spans="1:10" s="21" customFormat="1" ht="12" customHeight="1" x14ac:dyDescent="0.2">
      <c r="A180" s="123" t="s">
        <v>191</v>
      </c>
      <c r="B180" s="123"/>
      <c r="C180" s="27">
        <v>3034</v>
      </c>
      <c r="D180" s="27">
        <v>389</v>
      </c>
      <c r="E180" s="27">
        <v>922</v>
      </c>
      <c r="F180" s="27">
        <v>678</v>
      </c>
      <c r="G180" s="27">
        <v>692</v>
      </c>
      <c r="H180" s="27">
        <v>265</v>
      </c>
      <c r="I180" s="27">
        <v>88</v>
      </c>
      <c r="J180" s="27">
        <v>0</v>
      </c>
    </row>
    <row r="181" spans="1:10" s="21" customFormat="1" ht="12" customHeight="1" x14ac:dyDescent="0.2">
      <c r="A181" s="25"/>
      <c r="B181" s="25"/>
      <c r="C181" s="25"/>
      <c r="D181" s="25"/>
      <c r="E181" s="25"/>
      <c r="F181" s="25"/>
      <c r="G181" s="25"/>
      <c r="H181" s="25"/>
      <c r="I181" s="25"/>
      <c r="J181" s="25"/>
    </row>
    <row r="182" spans="1:10" s="21" customFormat="1" ht="12" customHeight="1" x14ac:dyDescent="0.2">
      <c r="A182" s="111" t="s">
        <v>192</v>
      </c>
      <c r="B182" s="111"/>
      <c r="C182" s="17">
        <f t="shared" ref="C182:I182" si="46">SUM(C183:C188)</f>
        <v>12771</v>
      </c>
      <c r="D182" s="17">
        <f t="shared" si="46"/>
        <v>1542</v>
      </c>
      <c r="E182" s="17">
        <f t="shared" si="46"/>
        <v>3242</v>
      </c>
      <c r="F182" s="17">
        <f t="shared" si="46"/>
        <v>2832</v>
      </c>
      <c r="G182" s="17">
        <f t="shared" si="46"/>
        <v>3372</v>
      </c>
      <c r="H182" s="17">
        <f t="shared" si="46"/>
        <v>1335</v>
      </c>
      <c r="I182" s="17">
        <f t="shared" si="46"/>
        <v>448</v>
      </c>
      <c r="J182" s="17" t="s">
        <v>206</v>
      </c>
    </row>
    <row r="183" spans="1:10" s="21" customFormat="1" ht="12" customHeight="1" x14ac:dyDescent="0.2">
      <c r="A183" s="112" t="s">
        <v>193</v>
      </c>
      <c r="B183" s="112"/>
      <c r="C183" s="22">
        <v>6101</v>
      </c>
      <c r="D183" s="22">
        <v>776</v>
      </c>
      <c r="E183" s="22">
        <v>1642</v>
      </c>
      <c r="F183" s="22">
        <v>1383</v>
      </c>
      <c r="G183" s="22">
        <v>1404</v>
      </c>
      <c r="H183" s="22">
        <v>655</v>
      </c>
      <c r="I183" s="22">
        <v>241</v>
      </c>
      <c r="J183" s="22" t="s">
        <v>65</v>
      </c>
    </row>
    <row r="184" spans="1:10" s="21" customFormat="1" ht="12" customHeight="1" x14ac:dyDescent="0.2">
      <c r="A184" s="112" t="s">
        <v>194</v>
      </c>
      <c r="B184" s="112"/>
      <c r="C184" s="22">
        <v>2704</v>
      </c>
      <c r="D184" s="22">
        <v>277</v>
      </c>
      <c r="E184" s="22">
        <v>604</v>
      </c>
      <c r="F184" s="22">
        <v>579</v>
      </c>
      <c r="G184" s="22">
        <v>832</v>
      </c>
      <c r="H184" s="22">
        <v>310</v>
      </c>
      <c r="I184" s="22">
        <v>102</v>
      </c>
      <c r="J184" s="22">
        <v>1</v>
      </c>
    </row>
    <row r="185" spans="1:10" s="21" customFormat="1" ht="12" customHeight="1" x14ac:dyDescent="0.2">
      <c r="A185" s="112" t="s">
        <v>195</v>
      </c>
      <c r="B185" s="112"/>
      <c r="C185" s="22">
        <v>655</v>
      </c>
      <c r="D185" s="22">
        <v>104</v>
      </c>
      <c r="E185" s="22">
        <v>186</v>
      </c>
      <c r="F185" s="22">
        <v>156</v>
      </c>
      <c r="G185" s="22">
        <v>164</v>
      </c>
      <c r="H185" s="22">
        <v>45</v>
      </c>
      <c r="I185" s="22">
        <v>0</v>
      </c>
      <c r="J185" s="22">
        <v>0</v>
      </c>
    </row>
    <row r="186" spans="1:10" s="21" customFormat="1" ht="12" customHeight="1" x14ac:dyDescent="0.2">
      <c r="A186" s="112" t="s">
        <v>196</v>
      </c>
      <c r="B186" s="112"/>
      <c r="C186" s="22">
        <v>552</v>
      </c>
      <c r="D186" s="22">
        <v>77</v>
      </c>
      <c r="E186" s="22">
        <v>130</v>
      </c>
      <c r="F186" s="22">
        <v>114</v>
      </c>
      <c r="G186" s="22">
        <v>172</v>
      </c>
      <c r="H186" s="22">
        <v>45</v>
      </c>
      <c r="I186" s="22">
        <v>14</v>
      </c>
      <c r="J186" s="22">
        <v>0</v>
      </c>
    </row>
    <row r="187" spans="1:10" s="21" customFormat="1" ht="12" customHeight="1" x14ac:dyDescent="0.2">
      <c r="A187" s="112" t="s">
        <v>197</v>
      </c>
      <c r="B187" s="112"/>
      <c r="C187" s="22">
        <v>1729</v>
      </c>
      <c r="D187" s="22">
        <v>183</v>
      </c>
      <c r="E187" s="22">
        <v>454</v>
      </c>
      <c r="F187" s="22">
        <v>384</v>
      </c>
      <c r="G187" s="22">
        <v>508</v>
      </c>
      <c r="H187" s="22">
        <v>165</v>
      </c>
      <c r="I187" s="22">
        <v>35</v>
      </c>
      <c r="J187" s="22" t="s">
        <v>65</v>
      </c>
    </row>
    <row r="188" spans="1:10" s="21" customFormat="1" ht="12" customHeight="1" x14ac:dyDescent="0.2">
      <c r="A188" s="123" t="s">
        <v>198</v>
      </c>
      <c r="B188" s="123"/>
      <c r="C188" s="27">
        <v>1030</v>
      </c>
      <c r="D188" s="27">
        <v>125</v>
      </c>
      <c r="E188" s="27">
        <v>226</v>
      </c>
      <c r="F188" s="27">
        <v>216</v>
      </c>
      <c r="G188" s="27">
        <v>292</v>
      </c>
      <c r="H188" s="27">
        <v>115</v>
      </c>
      <c r="I188" s="27">
        <v>56</v>
      </c>
      <c r="J188" s="27">
        <v>1</v>
      </c>
    </row>
    <row r="189" spans="1:10" s="21" customFormat="1" ht="12" customHeight="1" x14ac:dyDescent="0.2">
      <c r="A189" s="25"/>
      <c r="B189" s="25"/>
      <c r="C189" s="25"/>
      <c r="D189" s="25"/>
      <c r="E189" s="25"/>
      <c r="F189" s="25"/>
      <c r="G189" s="25"/>
      <c r="H189" s="25"/>
      <c r="I189" s="25"/>
      <c r="J189" s="25"/>
    </row>
    <row r="190" spans="1:10" s="21" customFormat="1" ht="12" customHeight="1" x14ac:dyDescent="0.2">
      <c r="A190" s="111" t="s">
        <v>199</v>
      </c>
      <c r="B190" s="111"/>
      <c r="C190" s="17">
        <f t="shared" ref="C190:I190" si="47">SUM(C191:C193)</f>
        <v>5570</v>
      </c>
      <c r="D190" s="17">
        <f t="shared" si="47"/>
        <v>799</v>
      </c>
      <c r="E190" s="17">
        <f t="shared" si="47"/>
        <v>1382</v>
      </c>
      <c r="F190" s="17">
        <f t="shared" si="47"/>
        <v>1110</v>
      </c>
      <c r="G190" s="17">
        <f t="shared" si="47"/>
        <v>1368</v>
      </c>
      <c r="H190" s="17">
        <f t="shared" si="47"/>
        <v>580</v>
      </c>
      <c r="I190" s="17">
        <f t="shared" si="47"/>
        <v>331</v>
      </c>
      <c r="J190" s="17" t="s">
        <v>206</v>
      </c>
    </row>
    <row r="191" spans="1:10" s="21" customFormat="1" ht="12" customHeight="1" x14ac:dyDescent="0.2">
      <c r="A191" s="112" t="s">
        <v>200</v>
      </c>
      <c r="B191" s="112"/>
      <c r="C191" s="22">
        <v>1833</v>
      </c>
      <c r="D191" s="22">
        <v>276</v>
      </c>
      <c r="E191" s="22">
        <v>520</v>
      </c>
      <c r="F191" s="22">
        <v>309</v>
      </c>
      <c r="G191" s="22">
        <v>416</v>
      </c>
      <c r="H191" s="22">
        <v>200</v>
      </c>
      <c r="I191" s="22">
        <v>112</v>
      </c>
      <c r="J191" s="22">
        <v>0</v>
      </c>
    </row>
    <row r="192" spans="1:10" s="21" customFormat="1" ht="12" customHeight="1" x14ac:dyDescent="0.2">
      <c r="A192" s="112" t="s">
        <v>201</v>
      </c>
      <c r="B192" s="112"/>
      <c r="C192" s="22">
        <v>1687</v>
      </c>
      <c r="D192" s="22">
        <v>228</v>
      </c>
      <c r="E192" s="22">
        <v>360</v>
      </c>
      <c r="F192" s="22">
        <v>357</v>
      </c>
      <c r="G192" s="22">
        <v>380</v>
      </c>
      <c r="H192" s="22">
        <v>200</v>
      </c>
      <c r="I192" s="22">
        <v>162</v>
      </c>
      <c r="J192" s="22">
        <v>0</v>
      </c>
    </row>
    <row r="193" spans="1:10" s="21" customFormat="1" ht="12" customHeight="1" x14ac:dyDescent="0.2">
      <c r="A193" s="126" t="s">
        <v>243</v>
      </c>
      <c r="B193" s="126"/>
      <c r="C193" s="41">
        <v>2050</v>
      </c>
      <c r="D193" s="41">
        <v>295</v>
      </c>
      <c r="E193" s="41">
        <v>502</v>
      </c>
      <c r="F193" s="41">
        <v>444</v>
      </c>
      <c r="G193" s="41">
        <v>572</v>
      </c>
      <c r="H193" s="41">
        <v>180</v>
      </c>
      <c r="I193" s="41">
        <v>57</v>
      </c>
      <c r="J193" s="41">
        <v>0</v>
      </c>
    </row>
    <row r="194" spans="1:10" s="21" customFormat="1" ht="12" customHeight="1" x14ac:dyDescent="0.2">
      <c r="A194" s="25"/>
      <c r="B194" s="25"/>
      <c r="C194" s="25"/>
      <c r="D194" s="25"/>
      <c r="E194" s="25"/>
      <c r="F194" s="25"/>
      <c r="G194" s="25"/>
      <c r="H194" s="25"/>
      <c r="I194" s="25"/>
      <c r="J194" s="25"/>
    </row>
    <row r="195" spans="1:10" s="21" customFormat="1" ht="12" customHeight="1" x14ac:dyDescent="0.2">
      <c r="A195" s="111" t="s">
        <v>207</v>
      </c>
      <c r="B195" s="111"/>
      <c r="C195" s="17">
        <f t="shared" ref="C195:I195" si="48">SUM(C196:C206)</f>
        <v>9021</v>
      </c>
      <c r="D195" s="17">
        <f t="shared" si="48"/>
        <v>1584</v>
      </c>
      <c r="E195" s="17">
        <f t="shared" si="48"/>
        <v>2514</v>
      </c>
      <c r="F195" s="17">
        <f t="shared" si="48"/>
        <v>1791</v>
      </c>
      <c r="G195" s="17">
        <f t="shared" si="48"/>
        <v>1920</v>
      </c>
      <c r="H195" s="17">
        <f t="shared" si="48"/>
        <v>795</v>
      </c>
      <c r="I195" s="17">
        <f t="shared" si="48"/>
        <v>417</v>
      </c>
      <c r="J195" s="17" t="s">
        <v>206</v>
      </c>
    </row>
    <row r="196" spans="1:10" s="21" customFormat="1" ht="12" customHeight="1" x14ac:dyDescent="0.2">
      <c r="A196" s="112" t="s">
        <v>208</v>
      </c>
      <c r="B196" s="112"/>
      <c r="C196" s="22">
        <v>1531</v>
      </c>
      <c r="D196" s="22">
        <v>278</v>
      </c>
      <c r="E196" s="22">
        <v>430</v>
      </c>
      <c r="F196" s="22">
        <v>294</v>
      </c>
      <c r="G196" s="22">
        <v>336</v>
      </c>
      <c r="H196" s="22">
        <v>130</v>
      </c>
      <c r="I196" s="22">
        <v>63</v>
      </c>
      <c r="J196" s="22">
        <v>2</v>
      </c>
    </row>
    <row r="197" spans="1:10" s="21" customFormat="1" ht="12" customHeight="1" x14ac:dyDescent="0.2">
      <c r="A197" s="112" t="s">
        <v>210</v>
      </c>
      <c r="B197" s="112"/>
      <c r="C197" s="22">
        <v>82</v>
      </c>
      <c r="D197" s="22">
        <v>17</v>
      </c>
      <c r="E197" s="22">
        <v>32</v>
      </c>
      <c r="F197" s="22">
        <v>21</v>
      </c>
      <c r="G197" s="22">
        <v>12</v>
      </c>
      <c r="H197" s="22">
        <v>0</v>
      </c>
      <c r="I197" s="22">
        <v>0</v>
      </c>
      <c r="J197" s="22">
        <v>0</v>
      </c>
    </row>
    <row r="198" spans="1:10" s="21" customFormat="1" ht="12" customHeight="1" x14ac:dyDescent="0.2">
      <c r="A198" s="112" t="s">
        <v>211</v>
      </c>
      <c r="B198" s="112"/>
      <c r="C198" s="22">
        <v>938</v>
      </c>
      <c r="D198" s="22">
        <v>166</v>
      </c>
      <c r="E198" s="22">
        <v>278</v>
      </c>
      <c r="F198" s="22">
        <v>198</v>
      </c>
      <c r="G198" s="22">
        <v>176</v>
      </c>
      <c r="H198" s="22">
        <v>50</v>
      </c>
      <c r="I198" s="22">
        <v>70</v>
      </c>
      <c r="J198" s="22">
        <v>1</v>
      </c>
    </row>
    <row r="199" spans="1:10" s="21" customFormat="1" ht="12" customHeight="1" x14ac:dyDescent="0.2">
      <c r="A199" s="112" t="s">
        <v>216</v>
      </c>
      <c r="B199" s="112"/>
      <c r="C199" s="22">
        <v>191</v>
      </c>
      <c r="D199" s="22">
        <v>24</v>
      </c>
      <c r="E199" s="22">
        <v>40</v>
      </c>
      <c r="F199" s="22">
        <v>33</v>
      </c>
      <c r="G199" s="22">
        <v>40</v>
      </c>
      <c r="H199" s="22">
        <v>35</v>
      </c>
      <c r="I199" s="22">
        <v>19</v>
      </c>
      <c r="J199" s="22">
        <v>0</v>
      </c>
    </row>
    <row r="200" spans="1:10" s="21" customFormat="1" ht="12" customHeight="1" x14ac:dyDescent="0.2">
      <c r="A200" s="112" t="s">
        <v>217</v>
      </c>
      <c r="B200" s="112"/>
      <c r="C200" s="22">
        <v>2888</v>
      </c>
      <c r="D200" s="22">
        <v>534</v>
      </c>
      <c r="E200" s="22">
        <v>828</v>
      </c>
      <c r="F200" s="22">
        <v>624</v>
      </c>
      <c r="G200" s="22">
        <v>604</v>
      </c>
      <c r="H200" s="22">
        <v>205</v>
      </c>
      <c r="I200" s="22">
        <v>93</v>
      </c>
      <c r="J200" s="22" t="s">
        <v>65</v>
      </c>
    </row>
    <row r="201" spans="1:10" s="21" customFormat="1" ht="12" customHeight="1" x14ac:dyDescent="0.2">
      <c r="A201" s="112" t="s">
        <v>218</v>
      </c>
      <c r="B201" s="112"/>
      <c r="C201" s="22">
        <v>865</v>
      </c>
      <c r="D201" s="22">
        <v>145</v>
      </c>
      <c r="E201" s="22">
        <v>246</v>
      </c>
      <c r="F201" s="22">
        <v>138</v>
      </c>
      <c r="G201" s="22">
        <v>192</v>
      </c>
      <c r="H201" s="22">
        <v>125</v>
      </c>
      <c r="I201" s="22">
        <v>19</v>
      </c>
      <c r="J201" s="22">
        <v>0</v>
      </c>
    </row>
    <row r="202" spans="1:10" s="21" customFormat="1" ht="12" customHeight="1" x14ac:dyDescent="0.2">
      <c r="A202" s="112" t="s">
        <v>221</v>
      </c>
      <c r="B202" s="112"/>
      <c r="C202" s="22">
        <v>324</v>
      </c>
      <c r="D202" s="22">
        <v>51</v>
      </c>
      <c r="E202" s="22">
        <v>74</v>
      </c>
      <c r="F202" s="22">
        <v>57</v>
      </c>
      <c r="G202" s="22">
        <v>88</v>
      </c>
      <c r="H202" s="22">
        <v>40</v>
      </c>
      <c r="I202" s="22">
        <v>14</v>
      </c>
      <c r="J202" s="22">
        <v>0</v>
      </c>
    </row>
    <row r="203" spans="1:10" s="21" customFormat="1" ht="12" customHeight="1" x14ac:dyDescent="0.2">
      <c r="A203" s="112" t="s">
        <v>222</v>
      </c>
      <c r="B203" s="112"/>
      <c r="C203" s="22">
        <v>752</v>
      </c>
      <c r="D203" s="22">
        <v>132</v>
      </c>
      <c r="E203" s="22">
        <v>176</v>
      </c>
      <c r="F203" s="22">
        <v>174</v>
      </c>
      <c r="G203" s="22">
        <v>176</v>
      </c>
      <c r="H203" s="22">
        <v>45</v>
      </c>
      <c r="I203" s="22">
        <v>49</v>
      </c>
      <c r="J203" s="22">
        <v>0</v>
      </c>
    </row>
    <row r="204" spans="1:10" s="21" customFormat="1" ht="12" customHeight="1" x14ac:dyDescent="0.2">
      <c r="A204" s="112" t="s">
        <v>223</v>
      </c>
      <c r="B204" s="112"/>
      <c r="C204" s="22">
        <v>396</v>
      </c>
      <c r="D204" s="22">
        <v>72</v>
      </c>
      <c r="E204" s="22">
        <v>96</v>
      </c>
      <c r="F204" s="22">
        <v>72</v>
      </c>
      <c r="G204" s="22">
        <v>92</v>
      </c>
      <c r="H204" s="22">
        <v>40</v>
      </c>
      <c r="I204" s="22">
        <v>24</v>
      </c>
      <c r="J204" s="22">
        <v>0</v>
      </c>
    </row>
    <row r="205" spans="1:10" s="21" customFormat="1" ht="12" customHeight="1" x14ac:dyDescent="0.2">
      <c r="A205" s="112" t="s">
        <v>224</v>
      </c>
      <c r="B205" s="112"/>
      <c r="C205" s="22">
        <v>978</v>
      </c>
      <c r="D205" s="22">
        <v>151</v>
      </c>
      <c r="E205" s="22">
        <v>292</v>
      </c>
      <c r="F205" s="22">
        <v>165</v>
      </c>
      <c r="G205" s="22">
        <v>192</v>
      </c>
      <c r="H205" s="22">
        <v>120</v>
      </c>
      <c r="I205" s="22">
        <v>58</v>
      </c>
      <c r="J205" s="22">
        <v>2</v>
      </c>
    </row>
    <row r="206" spans="1:10" s="21" customFormat="1" ht="12" customHeight="1" x14ac:dyDescent="0.2">
      <c r="A206" s="123" t="s">
        <v>225</v>
      </c>
      <c r="B206" s="123"/>
      <c r="C206" s="27">
        <v>76</v>
      </c>
      <c r="D206" s="27">
        <v>14</v>
      </c>
      <c r="E206" s="27">
        <v>22</v>
      </c>
      <c r="F206" s="27">
        <v>15</v>
      </c>
      <c r="G206" s="27">
        <v>12</v>
      </c>
      <c r="H206" s="27">
        <v>5</v>
      </c>
      <c r="I206" s="27">
        <v>8</v>
      </c>
      <c r="J206" s="27">
        <v>0</v>
      </c>
    </row>
    <row r="207" spans="1:10" s="21" customFormat="1" ht="12" customHeight="1" x14ac:dyDescent="0.2">
      <c r="A207" s="25"/>
      <c r="B207" s="25"/>
      <c r="C207" s="25"/>
      <c r="D207" s="25"/>
      <c r="E207" s="25"/>
      <c r="F207" s="25"/>
      <c r="G207" s="25"/>
      <c r="H207" s="25"/>
      <c r="I207" s="25"/>
      <c r="J207" s="25"/>
    </row>
    <row r="208" spans="1:10" s="21" customFormat="1" ht="12" customHeight="1" x14ac:dyDescent="0.2">
      <c r="A208" s="111" t="s">
        <v>226</v>
      </c>
      <c r="B208" s="111"/>
      <c r="C208" s="17">
        <f t="shared" ref="C208:I208" si="49">SUM(C209:C216)</f>
        <v>340394</v>
      </c>
      <c r="D208" s="17">
        <f t="shared" si="49"/>
        <v>58764</v>
      </c>
      <c r="E208" s="17">
        <f t="shared" si="49"/>
        <v>94148</v>
      </c>
      <c r="F208" s="17">
        <f t="shared" si="49"/>
        <v>71133</v>
      </c>
      <c r="G208" s="17">
        <f t="shared" si="49"/>
        <v>78020</v>
      </c>
      <c r="H208" s="17">
        <f t="shared" si="49"/>
        <v>27440</v>
      </c>
      <c r="I208" s="17">
        <f t="shared" si="49"/>
        <v>10889</v>
      </c>
      <c r="J208" s="17" t="s">
        <v>206</v>
      </c>
    </row>
    <row r="209" spans="1:10" s="21" customFormat="1" ht="12" customHeight="1" x14ac:dyDescent="0.2">
      <c r="A209" s="112" t="s">
        <v>227</v>
      </c>
      <c r="B209" s="112"/>
      <c r="C209" s="22">
        <f t="shared" ref="C209:I209" si="50">SUM(C58:C68)</f>
        <v>49510</v>
      </c>
      <c r="D209" s="22">
        <f t="shared" si="50"/>
        <v>8122</v>
      </c>
      <c r="E209" s="22">
        <f t="shared" si="50"/>
        <v>13982</v>
      </c>
      <c r="F209" s="22">
        <f t="shared" si="50"/>
        <v>10686</v>
      </c>
      <c r="G209" s="22">
        <f t="shared" si="50"/>
        <v>11376</v>
      </c>
      <c r="H209" s="22">
        <f t="shared" si="50"/>
        <v>4050</v>
      </c>
      <c r="I209" s="22">
        <f t="shared" si="50"/>
        <v>1294</v>
      </c>
      <c r="J209" s="22" t="s">
        <v>206</v>
      </c>
    </row>
    <row r="210" spans="1:10" s="21" customFormat="1" ht="12" customHeight="1" x14ac:dyDescent="0.2">
      <c r="A210" s="112" t="s">
        <v>228</v>
      </c>
      <c r="B210" s="112"/>
      <c r="C210" s="22">
        <f t="shared" ref="C210:I210" si="51">SUM(C71:C122)</f>
        <v>145927</v>
      </c>
      <c r="D210" s="22">
        <f t="shared" si="51"/>
        <v>26127</v>
      </c>
      <c r="E210" s="22">
        <f t="shared" si="51"/>
        <v>39540</v>
      </c>
      <c r="F210" s="22">
        <f t="shared" si="51"/>
        <v>30234</v>
      </c>
      <c r="G210" s="22">
        <f t="shared" si="51"/>
        <v>33084</v>
      </c>
      <c r="H210" s="22">
        <f t="shared" si="51"/>
        <v>11890</v>
      </c>
      <c r="I210" s="22">
        <f t="shared" si="51"/>
        <v>5052</v>
      </c>
      <c r="J210" s="22" t="s">
        <v>206</v>
      </c>
    </row>
    <row r="211" spans="1:10" s="21" customFormat="1" ht="12" customHeight="1" x14ac:dyDescent="0.2">
      <c r="A211" s="112" t="s">
        <v>229</v>
      </c>
      <c r="B211" s="112"/>
      <c r="C211" s="22">
        <f t="shared" ref="C211:I211" si="52">SUM(C125:C151)</f>
        <v>62150</v>
      </c>
      <c r="D211" s="22">
        <f t="shared" si="52"/>
        <v>11902</v>
      </c>
      <c r="E211" s="22">
        <f t="shared" si="52"/>
        <v>18578</v>
      </c>
      <c r="F211" s="22">
        <f t="shared" si="52"/>
        <v>12501</v>
      </c>
      <c r="G211" s="22">
        <f t="shared" si="52"/>
        <v>13512</v>
      </c>
      <c r="H211" s="22">
        <f t="shared" si="52"/>
        <v>4310</v>
      </c>
      <c r="I211" s="22">
        <f t="shared" si="52"/>
        <v>1347</v>
      </c>
      <c r="J211" s="22" t="s">
        <v>206</v>
      </c>
    </row>
    <row r="212" spans="1:10" s="21" customFormat="1" ht="12" customHeight="1" x14ac:dyDescent="0.2">
      <c r="A212" s="112" t="s">
        <v>230</v>
      </c>
      <c r="B212" s="112"/>
      <c r="C212" s="22">
        <f t="shared" ref="C212:I212" si="53">SUM(C154:C161)</f>
        <v>5853</v>
      </c>
      <c r="D212" s="22">
        <f t="shared" si="53"/>
        <v>859</v>
      </c>
      <c r="E212" s="22">
        <f t="shared" si="53"/>
        <v>1546</v>
      </c>
      <c r="F212" s="22">
        <f t="shared" si="53"/>
        <v>1128</v>
      </c>
      <c r="G212" s="22">
        <f t="shared" si="53"/>
        <v>1460</v>
      </c>
      <c r="H212" s="22">
        <f t="shared" si="53"/>
        <v>600</v>
      </c>
      <c r="I212" s="22">
        <f t="shared" si="53"/>
        <v>260</v>
      </c>
      <c r="J212" s="22" t="s">
        <v>206</v>
      </c>
    </row>
    <row r="213" spans="1:10" s="21" customFormat="1" ht="12" customHeight="1" x14ac:dyDescent="0.2">
      <c r="A213" s="112" t="s">
        <v>231</v>
      </c>
      <c r="B213" s="112"/>
      <c r="C213" s="22">
        <f t="shared" ref="C213:I213" si="54">SUM(C164:C180)</f>
        <v>49592</v>
      </c>
      <c r="D213" s="22">
        <f t="shared" si="54"/>
        <v>7829</v>
      </c>
      <c r="E213" s="22">
        <f t="shared" si="54"/>
        <v>13364</v>
      </c>
      <c r="F213" s="22">
        <f t="shared" si="54"/>
        <v>10851</v>
      </c>
      <c r="G213" s="22">
        <f t="shared" si="54"/>
        <v>11928</v>
      </c>
      <c r="H213" s="22">
        <f t="shared" si="54"/>
        <v>3880</v>
      </c>
      <c r="I213" s="22">
        <f t="shared" si="54"/>
        <v>1740</v>
      </c>
      <c r="J213" s="22" t="s">
        <v>206</v>
      </c>
    </row>
    <row r="214" spans="1:10" s="21" customFormat="1" ht="12" customHeight="1" x14ac:dyDescent="0.2">
      <c r="A214" s="112" t="s">
        <v>232</v>
      </c>
      <c r="B214" s="112"/>
      <c r="C214" s="22">
        <f t="shared" ref="C214:I214" si="55">SUM(C183:C188)</f>
        <v>12771</v>
      </c>
      <c r="D214" s="22">
        <f t="shared" si="55"/>
        <v>1542</v>
      </c>
      <c r="E214" s="22">
        <f t="shared" si="55"/>
        <v>3242</v>
      </c>
      <c r="F214" s="22">
        <f t="shared" si="55"/>
        <v>2832</v>
      </c>
      <c r="G214" s="22">
        <f t="shared" si="55"/>
        <v>3372</v>
      </c>
      <c r="H214" s="22">
        <f t="shared" si="55"/>
        <v>1335</v>
      </c>
      <c r="I214" s="22">
        <f t="shared" si="55"/>
        <v>448</v>
      </c>
      <c r="J214" s="22" t="s">
        <v>206</v>
      </c>
    </row>
    <row r="215" spans="1:10" s="21" customFormat="1" ht="12" customHeight="1" x14ac:dyDescent="0.2">
      <c r="A215" s="112" t="s">
        <v>233</v>
      </c>
      <c r="B215" s="112"/>
      <c r="C215" s="22">
        <f t="shared" ref="C215:I215" si="56">SUM(C191:C193)</f>
        <v>5570</v>
      </c>
      <c r="D215" s="22">
        <f t="shared" si="56"/>
        <v>799</v>
      </c>
      <c r="E215" s="22">
        <f t="shared" si="56"/>
        <v>1382</v>
      </c>
      <c r="F215" s="22">
        <f t="shared" si="56"/>
        <v>1110</v>
      </c>
      <c r="G215" s="22">
        <f t="shared" si="56"/>
        <v>1368</v>
      </c>
      <c r="H215" s="22">
        <f t="shared" si="56"/>
        <v>580</v>
      </c>
      <c r="I215" s="22">
        <f t="shared" si="56"/>
        <v>331</v>
      </c>
      <c r="J215" s="22" t="s">
        <v>206</v>
      </c>
    </row>
    <row r="216" spans="1:10" s="21" customFormat="1" ht="12" customHeight="1" x14ac:dyDescent="0.2">
      <c r="A216" s="123" t="s">
        <v>234</v>
      </c>
      <c r="B216" s="123"/>
      <c r="C216" s="27">
        <f t="shared" ref="C216:I216" si="57">SUM(C196:C206)</f>
        <v>9021</v>
      </c>
      <c r="D216" s="27">
        <f t="shared" si="57"/>
        <v>1584</v>
      </c>
      <c r="E216" s="27">
        <f t="shared" si="57"/>
        <v>2514</v>
      </c>
      <c r="F216" s="27">
        <f t="shared" si="57"/>
        <v>1791</v>
      </c>
      <c r="G216" s="27">
        <f t="shared" si="57"/>
        <v>1920</v>
      </c>
      <c r="H216" s="27">
        <f t="shared" si="57"/>
        <v>795</v>
      </c>
      <c r="I216" s="27">
        <f t="shared" si="57"/>
        <v>417</v>
      </c>
      <c r="J216" s="27" t="s">
        <v>206</v>
      </c>
    </row>
    <row r="217" spans="1:10" s="21" customFormat="1" ht="12" customHeight="1" x14ac:dyDescent="0.2">
      <c r="A217" s="25"/>
      <c r="B217" s="25"/>
      <c r="C217" s="25"/>
      <c r="D217" s="25"/>
      <c r="E217" s="25"/>
      <c r="F217" s="25"/>
      <c r="G217" s="25"/>
      <c r="H217" s="25"/>
      <c r="I217" s="25"/>
      <c r="J217" s="25"/>
    </row>
    <row r="218" spans="1:10" s="21" customFormat="1" ht="12" customHeight="1" x14ac:dyDescent="0.2">
      <c r="A218" s="111" t="s">
        <v>269</v>
      </c>
      <c r="B218" s="111"/>
      <c r="C218" s="17">
        <f t="shared" ref="C218:I218" si="58">SUM(C219:C222)</f>
        <v>301080</v>
      </c>
      <c r="D218" s="17">
        <f t="shared" si="58"/>
        <v>52353</v>
      </c>
      <c r="E218" s="17">
        <f t="shared" si="58"/>
        <v>83488</v>
      </c>
      <c r="F218" s="17">
        <f t="shared" si="58"/>
        <v>63099</v>
      </c>
      <c r="G218" s="17">
        <f t="shared" si="58"/>
        <v>69040</v>
      </c>
      <c r="H218" s="17">
        <f t="shared" si="58"/>
        <v>23805</v>
      </c>
      <c r="I218" s="17">
        <f t="shared" si="58"/>
        <v>9295</v>
      </c>
      <c r="J218" s="17" t="s">
        <v>206</v>
      </c>
    </row>
    <row r="219" spans="1:10" s="21" customFormat="1" ht="12" customHeight="1" x14ac:dyDescent="0.2">
      <c r="A219" s="112" t="s">
        <v>231</v>
      </c>
      <c r="B219" s="112"/>
      <c r="C219" s="22">
        <f t="shared" ref="C219:I219" si="59">C164+C165+C166+C167+C168+C169+C170+C171+C173+C175+C176+C178+C180+C184+C177</f>
        <v>51573</v>
      </c>
      <c r="D219" s="22">
        <f t="shared" si="59"/>
        <v>7987</v>
      </c>
      <c r="E219" s="22">
        <f t="shared" si="59"/>
        <v>13770</v>
      </c>
      <c r="F219" s="22">
        <f t="shared" si="59"/>
        <v>11259</v>
      </c>
      <c r="G219" s="22">
        <f t="shared" si="59"/>
        <v>12588</v>
      </c>
      <c r="H219" s="22">
        <f t="shared" si="59"/>
        <v>4145</v>
      </c>
      <c r="I219" s="22">
        <f t="shared" si="59"/>
        <v>1824</v>
      </c>
      <c r="J219" s="22" t="s">
        <v>206</v>
      </c>
    </row>
    <row r="220" spans="1:10" s="21" customFormat="1" ht="12" customHeight="1" x14ac:dyDescent="0.2">
      <c r="A220" s="112" t="s">
        <v>235</v>
      </c>
      <c r="B220" s="112"/>
      <c r="C220" s="22">
        <f t="shared" ref="C220:I220" si="60">+C58+C60+C61+C62+C63+C64+C65+C66+C67+C68+C80+C59</f>
        <v>49978</v>
      </c>
      <c r="D220" s="22">
        <f t="shared" si="60"/>
        <v>8202</v>
      </c>
      <c r="E220" s="22">
        <f t="shared" si="60"/>
        <v>14134</v>
      </c>
      <c r="F220" s="22">
        <f t="shared" si="60"/>
        <v>10794</v>
      </c>
      <c r="G220" s="22">
        <f t="shared" si="60"/>
        <v>11484</v>
      </c>
      <c r="H220" s="22">
        <f t="shared" si="60"/>
        <v>4070</v>
      </c>
      <c r="I220" s="22">
        <f t="shared" si="60"/>
        <v>1294</v>
      </c>
      <c r="J220" s="22" t="s">
        <v>206</v>
      </c>
    </row>
    <row r="221" spans="1:10" s="21" customFormat="1" ht="12" customHeight="1" x14ac:dyDescent="0.2">
      <c r="A221" s="112" t="s">
        <v>229</v>
      </c>
      <c r="B221" s="112"/>
      <c r="C221" s="22">
        <f t="shared" ref="C221:I221" si="61">C125+C127+C131+C134+C138+C139+C141+C143+C145+C146+C148+C149+C154+C161+C137+C133</f>
        <v>61622</v>
      </c>
      <c r="D221" s="22">
        <f t="shared" si="61"/>
        <v>11478</v>
      </c>
      <c r="E221" s="22">
        <f t="shared" si="61"/>
        <v>18092</v>
      </c>
      <c r="F221" s="22">
        <f t="shared" si="61"/>
        <v>12468</v>
      </c>
      <c r="G221" s="22">
        <f t="shared" si="61"/>
        <v>13800</v>
      </c>
      <c r="H221" s="22">
        <f t="shared" si="61"/>
        <v>4405</v>
      </c>
      <c r="I221" s="22">
        <f t="shared" si="61"/>
        <v>1379</v>
      </c>
      <c r="J221" s="22" t="s">
        <v>206</v>
      </c>
    </row>
    <row r="222" spans="1:10" s="21" customFormat="1" ht="12" customHeight="1" x14ac:dyDescent="0.2">
      <c r="A222" s="123" t="s">
        <v>228</v>
      </c>
      <c r="B222" s="123"/>
      <c r="C222" s="27">
        <f t="shared" ref="C222:I222" si="62">+C71+C72+C73+C76+C77+C79+C78+C82+C81+C84+C83+C85+C88+C87+C86+C89+C90+C91+C92+C93+C95+C94+C96+C97+C99+C98+C101+C100+C105+C107+C106+C109+C108+C110+C111+C112+C113+C114+C115+C116+C118+C119+C120+C121+C122</f>
        <v>137907</v>
      </c>
      <c r="D222" s="27">
        <f t="shared" si="62"/>
        <v>24686</v>
      </c>
      <c r="E222" s="27">
        <f t="shared" si="62"/>
        <v>37492</v>
      </c>
      <c r="F222" s="27">
        <f t="shared" si="62"/>
        <v>28578</v>
      </c>
      <c r="G222" s="27">
        <f t="shared" si="62"/>
        <v>31168</v>
      </c>
      <c r="H222" s="27">
        <f t="shared" si="62"/>
        <v>11185</v>
      </c>
      <c r="I222" s="27">
        <f t="shared" si="62"/>
        <v>4798</v>
      </c>
      <c r="J222" s="27" t="s">
        <v>206</v>
      </c>
    </row>
    <row r="223" spans="1:10" s="34" customFormat="1" ht="12" customHeight="1" x14ac:dyDescent="0.15">
      <c r="A223" s="156"/>
      <c r="B223" s="156"/>
      <c r="C223" s="156"/>
      <c r="D223" s="156"/>
      <c r="E223" s="156"/>
      <c r="F223" s="156"/>
      <c r="G223" s="156"/>
      <c r="H223" s="156"/>
      <c r="I223" s="156"/>
      <c r="J223" s="156"/>
    </row>
    <row r="224" spans="1:10" s="35" customFormat="1" ht="12" customHeight="1" x14ac:dyDescent="0.2">
      <c r="A224" s="129" t="s">
        <v>254</v>
      </c>
      <c r="B224" s="129"/>
      <c r="C224" s="129"/>
      <c r="D224" s="129"/>
      <c r="E224" s="129"/>
      <c r="F224" s="129"/>
      <c r="G224" s="129"/>
      <c r="H224" s="129"/>
      <c r="I224" s="129"/>
      <c r="J224" s="129"/>
    </row>
    <row r="225" spans="1:10" s="42" customFormat="1" ht="34.5" customHeight="1" x14ac:dyDescent="0.15">
      <c r="A225" s="130" t="s">
        <v>251</v>
      </c>
      <c r="B225" s="130"/>
      <c r="C225" s="130"/>
      <c r="D225" s="130"/>
      <c r="E225" s="130"/>
      <c r="F225" s="130"/>
      <c r="G225" s="130"/>
      <c r="H225" s="130"/>
      <c r="I225" s="130"/>
      <c r="J225" s="130"/>
    </row>
    <row r="226" spans="1:10" s="35" customFormat="1" ht="12" customHeight="1" x14ac:dyDescent="0.2">
      <c r="A226" s="129" t="s">
        <v>270</v>
      </c>
      <c r="B226" s="129"/>
      <c r="C226" s="129"/>
      <c r="D226" s="129"/>
      <c r="E226" s="129"/>
      <c r="F226" s="129"/>
      <c r="G226" s="129"/>
      <c r="H226" s="129"/>
      <c r="I226" s="129"/>
      <c r="J226" s="132"/>
    </row>
    <row r="227" spans="1:10" s="37" customFormat="1" ht="5.25" customHeight="1" x14ac:dyDescent="0.2">
      <c r="A227" s="152"/>
      <c r="B227" s="152"/>
      <c r="C227" s="152"/>
      <c r="D227" s="152"/>
      <c r="E227" s="152"/>
      <c r="F227" s="152"/>
      <c r="G227" s="152"/>
      <c r="H227" s="152"/>
      <c r="I227" s="152"/>
      <c r="J227" s="152"/>
    </row>
    <row r="228" spans="1:10" s="35" customFormat="1" ht="11.25" customHeight="1" x14ac:dyDescent="0.2">
      <c r="A228" s="153" t="s">
        <v>239</v>
      </c>
      <c r="B228" s="153"/>
      <c r="C228" s="153"/>
      <c r="D228" s="153"/>
      <c r="E228" s="153"/>
      <c r="F228" s="153"/>
      <c r="G228" s="153"/>
      <c r="H228" s="153"/>
      <c r="I228" s="153"/>
      <c r="J228" s="153"/>
    </row>
    <row r="229" spans="1:10" s="37" customFormat="1" ht="5.25" customHeight="1" x14ac:dyDescent="0.2">
      <c r="A229" s="152"/>
      <c r="B229" s="152"/>
      <c r="C229" s="152"/>
      <c r="D229" s="152"/>
      <c r="E229" s="152"/>
      <c r="F229" s="152"/>
      <c r="G229" s="152"/>
      <c r="H229" s="152"/>
      <c r="I229" s="152"/>
      <c r="J229" s="152"/>
    </row>
    <row r="230" spans="1:10" s="39" customFormat="1" ht="11.25" customHeight="1" x14ac:dyDescent="0.2">
      <c r="A230" s="129" t="s">
        <v>255</v>
      </c>
      <c r="B230" s="129"/>
      <c r="C230" s="129"/>
      <c r="D230" s="129"/>
      <c r="E230" s="129"/>
      <c r="F230" s="129"/>
      <c r="G230" s="129"/>
      <c r="H230" s="129"/>
      <c r="I230" s="129"/>
      <c r="J230" s="129"/>
    </row>
    <row r="231" spans="1:10" s="39" customFormat="1" ht="11.25" customHeight="1" x14ac:dyDescent="0.2">
      <c r="A231" s="152" t="s">
        <v>241</v>
      </c>
      <c r="B231" s="152"/>
      <c r="C231" s="152"/>
      <c r="D231" s="152"/>
      <c r="E231" s="152"/>
      <c r="F231" s="152"/>
      <c r="G231" s="152"/>
      <c r="H231" s="152"/>
      <c r="I231" s="152"/>
      <c r="J231" s="152"/>
    </row>
    <row r="232" spans="1:10" ht="12" customHeight="1" x14ac:dyDescent="0.2"/>
    <row r="233" spans="1:10" ht="12" customHeight="1" x14ac:dyDescent="0.2"/>
    <row r="234" spans="1:10" ht="12" customHeight="1" x14ac:dyDescent="0.2"/>
    <row r="235" spans="1:10" ht="12" customHeight="1" x14ac:dyDescent="0.2"/>
    <row r="236" spans="1:10" ht="12" customHeight="1" x14ac:dyDescent="0.2"/>
    <row r="237" spans="1:10" ht="12" customHeight="1" x14ac:dyDescent="0.2"/>
    <row r="238" spans="1:10" ht="12" customHeight="1" x14ac:dyDescent="0.2"/>
    <row r="239" spans="1:10" ht="12" customHeight="1" x14ac:dyDescent="0.2"/>
    <row r="240" spans="1:1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</sheetData>
  <mergeCells count="197">
    <mergeCell ref="A231:J231"/>
    <mergeCell ref="A221:B221"/>
    <mergeCell ref="A222:B222"/>
    <mergeCell ref="A223:J223"/>
    <mergeCell ref="A224:J224"/>
    <mergeCell ref="A225:J225"/>
    <mergeCell ref="A227:J227"/>
    <mergeCell ref="A218:B218"/>
    <mergeCell ref="A219:B219"/>
    <mergeCell ref="A220:B220"/>
    <mergeCell ref="A228:J228"/>
    <mergeCell ref="A229:J229"/>
    <mergeCell ref="A230:J230"/>
    <mergeCell ref="A226:J226"/>
    <mergeCell ref="A211:B211"/>
    <mergeCell ref="A212:B212"/>
    <mergeCell ref="A213:B213"/>
    <mergeCell ref="A214:B214"/>
    <mergeCell ref="A215:B215"/>
    <mergeCell ref="A216:B216"/>
    <mergeCell ref="A204:B204"/>
    <mergeCell ref="A205:B205"/>
    <mergeCell ref="A206:B206"/>
    <mergeCell ref="A208:B208"/>
    <mergeCell ref="A209:B209"/>
    <mergeCell ref="A210:B210"/>
    <mergeCell ref="A198:B198"/>
    <mergeCell ref="A199:B199"/>
    <mergeCell ref="A200:B200"/>
    <mergeCell ref="A201:B201"/>
    <mergeCell ref="A202:B202"/>
    <mergeCell ref="A203:B203"/>
    <mergeCell ref="A191:B191"/>
    <mergeCell ref="A192:B192"/>
    <mergeCell ref="A193:B193"/>
    <mergeCell ref="A195:B195"/>
    <mergeCell ref="A196:B196"/>
    <mergeCell ref="A197:B197"/>
    <mergeCell ref="A184:B184"/>
    <mergeCell ref="A185:B185"/>
    <mergeCell ref="A186:B186"/>
    <mergeCell ref="A187:B187"/>
    <mergeCell ref="A188:B188"/>
    <mergeCell ref="A190:B190"/>
    <mergeCell ref="A177:B177"/>
    <mergeCell ref="A178:B178"/>
    <mergeCell ref="A179:B179"/>
    <mergeCell ref="A180:B180"/>
    <mergeCell ref="A182:B182"/>
    <mergeCell ref="A183:B183"/>
    <mergeCell ref="A171:B171"/>
    <mergeCell ref="A172:B172"/>
    <mergeCell ref="A173:B173"/>
    <mergeCell ref="A174:B174"/>
    <mergeCell ref="A175:B175"/>
    <mergeCell ref="A176:B176"/>
    <mergeCell ref="A165:B165"/>
    <mergeCell ref="A166:B166"/>
    <mergeCell ref="A167:B167"/>
    <mergeCell ref="A168:B168"/>
    <mergeCell ref="A169:B169"/>
    <mergeCell ref="A170:B170"/>
    <mergeCell ref="A158:B158"/>
    <mergeCell ref="A159:B159"/>
    <mergeCell ref="A160:B160"/>
    <mergeCell ref="A161:B161"/>
    <mergeCell ref="A163:B163"/>
    <mergeCell ref="A164:B164"/>
    <mergeCell ref="A151:B151"/>
    <mergeCell ref="A153:B153"/>
    <mergeCell ref="A154:B154"/>
    <mergeCell ref="A155:B155"/>
    <mergeCell ref="A156:B156"/>
    <mergeCell ref="A157:B157"/>
    <mergeCell ref="A145:B145"/>
    <mergeCell ref="A146:B146"/>
    <mergeCell ref="A147:B147"/>
    <mergeCell ref="A148:B148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27:B127"/>
    <mergeCell ref="A128:B128"/>
    <mergeCell ref="A129:B129"/>
    <mergeCell ref="A130:B130"/>
    <mergeCell ref="A131:B131"/>
    <mergeCell ref="A132:B132"/>
    <mergeCell ref="A120:B120"/>
    <mergeCell ref="A121:B121"/>
    <mergeCell ref="A122:B122"/>
    <mergeCell ref="A124:B124"/>
    <mergeCell ref="A125:B125"/>
    <mergeCell ref="A126:B126"/>
    <mergeCell ref="A114:B114"/>
    <mergeCell ref="A115:B115"/>
    <mergeCell ref="A116:B116"/>
    <mergeCell ref="A117:B117"/>
    <mergeCell ref="A118:B118"/>
    <mergeCell ref="A119:B119"/>
    <mergeCell ref="A108:B108"/>
    <mergeCell ref="A109:B109"/>
    <mergeCell ref="A110:B110"/>
    <mergeCell ref="A111:B111"/>
    <mergeCell ref="A112:B112"/>
    <mergeCell ref="A113:B113"/>
    <mergeCell ref="A102:B102"/>
    <mergeCell ref="A103:B103"/>
    <mergeCell ref="A104:B104"/>
    <mergeCell ref="A105:B105"/>
    <mergeCell ref="A106:B106"/>
    <mergeCell ref="A107:B107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5:B65"/>
    <mergeCell ref="A66:B66"/>
    <mergeCell ref="A67:B67"/>
    <mergeCell ref="A68:B68"/>
    <mergeCell ref="A70:B70"/>
    <mergeCell ref="A71:B71"/>
    <mergeCell ref="A59:B59"/>
    <mergeCell ref="A60:B60"/>
    <mergeCell ref="A61:B61"/>
    <mergeCell ref="A62:B62"/>
    <mergeCell ref="A63:B63"/>
    <mergeCell ref="A64:B64"/>
    <mergeCell ref="A52:B52"/>
    <mergeCell ref="A53:B53"/>
    <mergeCell ref="A54:B54"/>
    <mergeCell ref="A55:B55"/>
    <mergeCell ref="A57:B57"/>
    <mergeCell ref="A58:B58"/>
    <mergeCell ref="A43:B43"/>
    <mergeCell ref="A44:B44"/>
    <mergeCell ref="A47:B47"/>
    <mergeCell ref="A25:B25"/>
    <mergeCell ref="A26:B26"/>
    <mergeCell ref="A29:B29"/>
    <mergeCell ref="A32:B32"/>
    <mergeCell ref="A33:B33"/>
    <mergeCell ref="A38:B38"/>
    <mergeCell ref="A21:B21"/>
    <mergeCell ref="A23:B23"/>
    <mergeCell ref="A24:B24"/>
    <mergeCell ref="C7:I7"/>
    <mergeCell ref="A8:I8"/>
    <mergeCell ref="A10:B10"/>
    <mergeCell ref="A39:B39"/>
    <mergeCell ref="A40:B40"/>
    <mergeCell ref="A42:B42"/>
    <mergeCell ref="A1:J1"/>
    <mergeCell ref="A2:J2"/>
    <mergeCell ref="A3:J3"/>
    <mergeCell ref="A4:J4"/>
    <mergeCell ref="C5:I5"/>
    <mergeCell ref="C6:I6"/>
    <mergeCell ref="A12:B12"/>
    <mergeCell ref="A13:B13"/>
    <mergeCell ref="A17:B1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J244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11" sqref="C11"/>
    </sheetView>
  </sheetViews>
  <sheetFormatPr defaultRowHeight="12" customHeight="1" x14ac:dyDescent="0.2"/>
  <cols>
    <col min="1" max="1" width="2.7109375" style="1" customWidth="1"/>
    <col min="2" max="2" width="28.140625" style="1" customWidth="1"/>
    <col min="3" max="9" width="13.140625" style="2" customWidth="1"/>
    <col min="10" max="10" width="20.28515625" style="2" bestFit="1" customWidth="1"/>
    <col min="11" max="16384" width="9.140625" style="1"/>
  </cols>
  <sheetData>
    <row r="1" spans="1:10" s="3" customFormat="1" ht="12.75" customHeight="1" x14ac:dyDescent="0.2">
      <c r="A1" s="113"/>
      <c r="B1" s="113"/>
      <c r="C1" s="113"/>
      <c r="D1" s="113"/>
      <c r="E1" s="113"/>
      <c r="F1" s="113"/>
      <c r="G1" s="113"/>
      <c r="H1" s="113"/>
      <c r="I1" s="113"/>
      <c r="J1" s="113"/>
    </row>
    <row r="2" spans="1:10" s="3" customFormat="1" ht="14.25" customHeight="1" x14ac:dyDescent="0.2">
      <c r="A2" s="114" t="s">
        <v>246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s="4" customFormat="1" ht="12.75" customHeight="1" x14ac:dyDescent="0.25">
      <c r="A3" s="115"/>
      <c r="B3" s="115"/>
      <c r="C3" s="115"/>
      <c r="D3" s="115"/>
      <c r="E3" s="115"/>
      <c r="F3" s="115"/>
      <c r="G3" s="115"/>
      <c r="H3" s="115"/>
      <c r="I3" s="115"/>
      <c r="J3" s="115"/>
    </row>
    <row r="4" spans="1:10" s="4" customFormat="1" ht="12.75" customHeight="1" x14ac:dyDescent="0.25">
      <c r="A4" s="116"/>
      <c r="B4" s="116"/>
      <c r="C4" s="116"/>
      <c r="D4" s="116"/>
      <c r="E4" s="116"/>
      <c r="F4" s="116"/>
      <c r="G4" s="116"/>
      <c r="H4" s="116"/>
      <c r="I4" s="116"/>
      <c r="J4" s="116"/>
    </row>
    <row r="5" spans="1:10" s="5" customFormat="1" ht="13.5" customHeight="1" x14ac:dyDescent="0.2">
      <c r="B5" s="6"/>
      <c r="C5" s="117" t="s">
        <v>0</v>
      </c>
      <c r="D5" s="118"/>
      <c r="E5" s="118"/>
      <c r="F5" s="118"/>
      <c r="G5" s="118"/>
      <c r="H5" s="118"/>
      <c r="I5" s="119"/>
      <c r="J5" s="7" t="s">
        <v>249</v>
      </c>
    </row>
    <row r="6" spans="1:10" s="8" customFormat="1" ht="12" customHeight="1" x14ac:dyDescent="0.2">
      <c r="B6" s="10"/>
      <c r="C6" s="135"/>
      <c r="D6" s="136"/>
      <c r="E6" s="136"/>
      <c r="F6" s="136"/>
      <c r="G6" s="136"/>
      <c r="H6" s="136"/>
      <c r="I6" s="137"/>
      <c r="J6" s="11" t="s">
        <v>250</v>
      </c>
    </row>
    <row r="7" spans="1:10" s="8" customFormat="1" ht="12.75" customHeight="1" x14ac:dyDescent="0.2">
      <c r="B7" s="12"/>
      <c r="C7" s="138"/>
      <c r="D7" s="138"/>
      <c r="E7" s="138"/>
      <c r="F7" s="138"/>
      <c r="G7" s="138"/>
      <c r="H7" s="138"/>
      <c r="I7" s="138"/>
      <c r="J7" s="13"/>
    </row>
    <row r="8" spans="1:10" s="8" customFormat="1" ht="12" customHeight="1" x14ac:dyDescent="0.2">
      <c r="A8" s="157"/>
      <c r="B8" s="157"/>
      <c r="C8" s="157"/>
      <c r="D8" s="157"/>
      <c r="E8" s="157"/>
      <c r="F8" s="157"/>
      <c r="G8" s="157"/>
      <c r="H8" s="157"/>
      <c r="I8" s="157"/>
      <c r="J8" s="9"/>
    </row>
    <row r="9" spans="1:10" s="8" customFormat="1" ht="12" customHeight="1" x14ac:dyDescent="0.2">
      <c r="A9" s="14"/>
      <c r="B9" s="15"/>
      <c r="C9" s="15" t="s">
        <v>7</v>
      </c>
      <c r="D9" s="15" t="s">
        <v>8</v>
      </c>
      <c r="E9" s="15" t="s">
        <v>9</v>
      </c>
      <c r="F9" s="15" t="s">
        <v>10</v>
      </c>
      <c r="G9" s="15" t="s">
        <v>11</v>
      </c>
      <c r="H9" s="15" t="s">
        <v>12</v>
      </c>
      <c r="I9" s="15" t="s">
        <v>13</v>
      </c>
      <c r="J9" s="14"/>
    </row>
    <row r="10" spans="1:10" s="16" customFormat="1" ht="12" customHeight="1" x14ac:dyDescent="0.2">
      <c r="A10" s="110" t="s">
        <v>14</v>
      </c>
      <c r="B10" s="110"/>
      <c r="C10" s="40">
        <f t="shared" ref="C10:I10" si="0">C12+C23+C38+C42+C53</f>
        <v>335354</v>
      </c>
      <c r="D10" s="40">
        <f t="shared" si="0"/>
        <v>57003</v>
      </c>
      <c r="E10" s="40">
        <f t="shared" si="0"/>
        <v>92452</v>
      </c>
      <c r="F10" s="40">
        <f t="shared" si="0"/>
        <v>70005</v>
      </c>
      <c r="G10" s="40">
        <f t="shared" si="0"/>
        <v>77196</v>
      </c>
      <c r="H10" s="40">
        <f t="shared" si="0"/>
        <v>27370</v>
      </c>
      <c r="I10" s="40">
        <f t="shared" si="0"/>
        <v>11328</v>
      </c>
      <c r="J10" s="43" t="s">
        <v>65</v>
      </c>
    </row>
    <row r="11" spans="1:10" s="16" customFormat="1" ht="12" customHeight="1" x14ac:dyDescent="0.2">
      <c r="A11" s="18"/>
      <c r="B11" s="18"/>
      <c r="C11" s="19"/>
      <c r="D11" s="19"/>
      <c r="E11" s="19"/>
      <c r="F11" s="19"/>
      <c r="G11" s="19"/>
      <c r="H11" s="19"/>
      <c r="I11" s="19"/>
      <c r="J11" s="19"/>
    </row>
    <row r="12" spans="1:10" s="20" customFormat="1" ht="12" customHeight="1" x14ac:dyDescent="0.2">
      <c r="A12" s="111" t="s">
        <v>16</v>
      </c>
      <c r="B12" s="111"/>
      <c r="C12" s="17">
        <f t="shared" ref="C12:I12" si="1">C13+C17+C21</f>
        <v>28730</v>
      </c>
      <c r="D12" s="17">
        <f t="shared" si="1"/>
        <v>3941</v>
      </c>
      <c r="E12" s="17">
        <f t="shared" si="1"/>
        <v>7320</v>
      </c>
      <c r="F12" s="17">
        <f t="shared" si="1"/>
        <v>6036</v>
      </c>
      <c r="G12" s="17">
        <f t="shared" si="1"/>
        <v>6964</v>
      </c>
      <c r="H12" s="17">
        <f t="shared" si="1"/>
        <v>2830</v>
      </c>
      <c r="I12" s="17">
        <f t="shared" si="1"/>
        <v>1639</v>
      </c>
      <c r="J12" s="17" t="s">
        <v>15</v>
      </c>
    </row>
    <row r="13" spans="1:10" s="21" customFormat="1" ht="12" customHeight="1" x14ac:dyDescent="0.2">
      <c r="A13" s="112" t="s">
        <v>17</v>
      </c>
      <c r="B13" s="112"/>
      <c r="C13" s="22">
        <f t="shared" ref="C13:I13" si="2">C14+C15+C16</f>
        <v>9231</v>
      </c>
      <c r="D13" s="22">
        <f t="shared" si="2"/>
        <v>1458</v>
      </c>
      <c r="E13" s="22">
        <f t="shared" si="2"/>
        <v>2460</v>
      </c>
      <c r="F13" s="22">
        <f t="shared" si="2"/>
        <v>1851</v>
      </c>
      <c r="G13" s="22">
        <f t="shared" si="2"/>
        <v>1940</v>
      </c>
      <c r="H13" s="22">
        <f t="shared" si="2"/>
        <v>790</v>
      </c>
      <c r="I13" s="22">
        <f t="shared" si="2"/>
        <v>732</v>
      </c>
      <c r="J13" s="22" t="s">
        <v>15</v>
      </c>
    </row>
    <row r="14" spans="1:10" s="21" customFormat="1" ht="12" customHeight="1" x14ac:dyDescent="0.2">
      <c r="A14" s="23"/>
      <c r="B14" s="24" t="s">
        <v>18</v>
      </c>
      <c r="C14" s="22">
        <f t="shared" ref="C14:I14" si="3">C209+C210+C212+C217+C218</f>
        <v>3143</v>
      </c>
      <c r="D14" s="22">
        <f t="shared" si="3"/>
        <v>506</v>
      </c>
      <c r="E14" s="22">
        <f t="shared" si="3"/>
        <v>860</v>
      </c>
      <c r="F14" s="22">
        <f t="shared" si="3"/>
        <v>630</v>
      </c>
      <c r="G14" s="22">
        <f t="shared" si="3"/>
        <v>712</v>
      </c>
      <c r="H14" s="22">
        <f t="shared" si="3"/>
        <v>315</v>
      </c>
      <c r="I14" s="22">
        <f t="shared" si="3"/>
        <v>120</v>
      </c>
      <c r="J14" s="22" t="s">
        <v>15</v>
      </c>
    </row>
    <row r="15" spans="1:10" s="21" customFormat="1" ht="12" customHeight="1" x14ac:dyDescent="0.2">
      <c r="A15" s="23"/>
      <c r="B15" s="24" t="s">
        <v>19</v>
      </c>
      <c r="C15" s="22">
        <f t="shared" ref="C15:I15" si="4">+C213+C219</f>
        <v>3147</v>
      </c>
      <c r="D15" s="22">
        <f t="shared" si="4"/>
        <v>516</v>
      </c>
      <c r="E15" s="22">
        <f t="shared" si="4"/>
        <v>846</v>
      </c>
      <c r="F15" s="22">
        <f t="shared" si="4"/>
        <v>642</v>
      </c>
      <c r="G15" s="22">
        <f t="shared" si="4"/>
        <v>644</v>
      </c>
      <c r="H15" s="22">
        <f t="shared" si="4"/>
        <v>210</v>
      </c>
      <c r="I15" s="22">
        <f t="shared" si="4"/>
        <v>289</v>
      </c>
      <c r="J15" s="22" t="s">
        <v>15</v>
      </c>
    </row>
    <row r="16" spans="1:10" s="21" customFormat="1" ht="12" customHeight="1" x14ac:dyDescent="0.2">
      <c r="A16" s="23"/>
      <c r="B16" s="25" t="s">
        <v>20</v>
      </c>
      <c r="C16" s="22">
        <f t="shared" ref="C16:I16" si="5">C211+C214+C215+C216</f>
        <v>2941</v>
      </c>
      <c r="D16" s="22">
        <f t="shared" si="5"/>
        <v>436</v>
      </c>
      <c r="E16" s="22">
        <f t="shared" si="5"/>
        <v>754</v>
      </c>
      <c r="F16" s="22">
        <f t="shared" si="5"/>
        <v>579</v>
      </c>
      <c r="G16" s="22">
        <f t="shared" si="5"/>
        <v>584</v>
      </c>
      <c r="H16" s="22">
        <f t="shared" si="5"/>
        <v>265</v>
      </c>
      <c r="I16" s="22">
        <f t="shared" si="5"/>
        <v>323</v>
      </c>
      <c r="J16" s="22" t="s">
        <v>15</v>
      </c>
    </row>
    <row r="17" spans="1:10" s="21" customFormat="1" ht="12" customHeight="1" x14ac:dyDescent="0.2">
      <c r="A17" s="112" t="s">
        <v>21</v>
      </c>
      <c r="B17" s="112"/>
      <c r="C17" s="22">
        <f t="shared" ref="C17:I17" si="6">C18+C19+C20</f>
        <v>5498</v>
      </c>
      <c r="D17" s="22">
        <f t="shared" si="6"/>
        <v>823</v>
      </c>
      <c r="E17" s="22">
        <f t="shared" si="6"/>
        <v>1352</v>
      </c>
      <c r="F17" s="22">
        <f t="shared" si="6"/>
        <v>1083</v>
      </c>
      <c r="G17" s="22">
        <f t="shared" si="6"/>
        <v>1320</v>
      </c>
      <c r="H17" s="22">
        <f t="shared" si="6"/>
        <v>610</v>
      </c>
      <c r="I17" s="22">
        <f t="shared" si="6"/>
        <v>310</v>
      </c>
      <c r="J17" s="22" t="s">
        <v>15</v>
      </c>
    </row>
    <row r="18" spans="1:10" s="21" customFormat="1" ht="12" customHeight="1" x14ac:dyDescent="0.2">
      <c r="A18" s="23"/>
      <c r="B18" s="24" t="s">
        <v>22</v>
      </c>
      <c r="C18" s="22">
        <f t="shared" ref="C18:I18" si="7">+C205</f>
        <v>1657</v>
      </c>
      <c r="D18" s="22">
        <f t="shared" si="7"/>
        <v>233</v>
      </c>
      <c r="E18" s="22">
        <f t="shared" si="7"/>
        <v>346</v>
      </c>
      <c r="F18" s="22">
        <f t="shared" si="7"/>
        <v>357</v>
      </c>
      <c r="G18" s="22">
        <f t="shared" si="7"/>
        <v>352</v>
      </c>
      <c r="H18" s="22">
        <f t="shared" si="7"/>
        <v>235</v>
      </c>
      <c r="I18" s="22">
        <f t="shared" si="7"/>
        <v>134</v>
      </c>
      <c r="J18" s="22" t="s">
        <v>15</v>
      </c>
    </row>
    <row r="19" spans="1:10" s="21" customFormat="1" ht="12" customHeight="1" x14ac:dyDescent="0.2">
      <c r="A19" s="23"/>
      <c r="B19" s="24" t="s">
        <v>23</v>
      </c>
      <c r="C19" s="22">
        <f t="shared" ref="C19:I19" si="8">+C204</f>
        <v>1824</v>
      </c>
      <c r="D19" s="22">
        <f t="shared" si="8"/>
        <v>283</v>
      </c>
      <c r="E19" s="22">
        <f t="shared" si="8"/>
        <v>516</v>
      </c>
      <c r="F19" s="22">
        <f t="shared" si="8"/>
        <v>291</v>
      </c>
      <c r="G19" s="22">
        <f t="shared" si="8"/>
        <v>416</v>
      </c>
      <c r="H19" s="22">
        <f t="shared" si="8"/>
        <v>210</v>
      </c>
      <c r="I19" s="22">
        <f t="shared" si="8"/>
        <v>108</v>
      </c>
      <c r="J19" s="22" t="s">
        <v>15</v>
      </c>
    </row>
    <row r="20" spans="1:10" s="21" customFormat="1" ht="12" customHeight="1" x14ac:dyDescent="0.2">
      <c r="A20" s="26"/>
      <c r="B20" s="24" t="s">
        <v>24</v>
      </c>
      <c r="C20" s="22">
        <f t="shared" ref="C20:I20" si="9">C206</f>
        <v>2017</v>
      </c>
      <c r="D20" s="22">
        <f t="shared" si="9"/>
        <v>307</v>
      </c>
      <c r="E20" s="22">
        <f t="shared" si="9"/>
        <v>490</v>
      </c>
      <c r="F20" s="22">
        <f t="shared" si="9"/>
        <v>435</v>
      </c>
      <c r="G20" s="22">
        <f t="shared" si="9"/>
        <v>552</v>
      </c>
      <c r="H20" s="22">
        <f t="shared" si="9"/>
        <v>165</v>
      </c>
      <c r="I20" s="22">
        <f t="shared" si="9"/>
        <v>68</v>
      </c>
      <c r="J20" s="22" t="s">
        <v>15</v>
      </c>
    </row>
    <row r="21" spans="1:10" s="21" customFormat="1" ht="12" customHeight="1" x14ac:dyDescent="0.2">
      <c r="A21" s="123" t="s">
        <v>25</v>
      </c>
      <c r="B21" s="123"/>
      <c r="C21" s="27">
        <f t="shared" ref="C21:I21" si="10">C196+C197+C198+C182+C199+C200+C187+C201+C190</f>
        <v>14001</v>
      </c>
      <c r="D21" s="27">
        <f t="shared" si="10"/>
        <v>1660</v>
      </c>
      <c r="E21" s="27">
        <f t="shared" si="10"/>
        <v>3508</v>
      </c>
      <c r="F21" s="27">
        <f t="shared" si="10"/>
        <v>3102</v>
      </c>
      <c r="G21" s="27">
        <f t="shared" si="10"/>
        <v>3704</v>
      </c>
      <c r="H21" s="27">
        <f t="shared" si="10"/>
        <v>1430</v>
      </c>
      <c r="I21" s="27">
        <f t="shared" si="10"/>
        <v>597</v>
      </c>
      <c r="J21" s="27" t="s">
        <v>15</v>
      </c>
    </row>
    <row r="22" spans="1:10" s="21" customFormat="1" ht="12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</row>
    <row r="23" spans="1:10" s="20" customFormat="1" ht="12" customHeight="1" x14ac:dyDescent="0.2">
      <c r="A23" s="111" t="s">
        <v>26</v>
      </c>
      <c r="B23" s="111"/>
      <c r="C23" s="17">
        <f t="shared" ref="C23:I23" si="11">C24+C25+C26+C29+C32+C33</f>
        <v>67408</v>
      </c>
      <c r="D23" s="17">
        <f t="shared" si="11"/>
        <v>12510</v>
      </c>
      <c r="E23" s="17">
        <f t="shared" si="11"/>
        <v>19844</v>
      </c>
      <c r="F23" s="17">
        <f t="shared" si="11"/>
        <v>13479</v>
      </c>
      <c r="G23" s="17">
        <f t="shared" si="11"/>
        <v>14876</v>
      </c>
      <c r="H23" s="17">
        <f t="shared" si="11"/>
        <v>5120</v>
      </c>
      <c r="I23" s="17">
        <f t="shared" si="11"/>
        <v>1579</v>
      </c>
      <c r="J23" s="17" t="s">
        <v>206</v>
      </c>
    </row>
    <row r="24" spans="1:10" s="21" customFormat="1" ht="12" customHeight="1" x14ac:dyDescent="0.2">
      <c r="A24" s="112" t="s">
        <v>27</v>
      </c>
      <c r="B24" s="112"/>
      <c r="C24" s="22">
        <f t="shared" ref="C24:I24" si="12">C136+C138+C139+C150+C151+C153+C155+C157+C158</f>
        <v>40259</v>
      </c>
      <c r="D24" s="22">
        <f t="shared" si="12"/>
        <v>8518</v>
      </c>
      <c r="E24" s="22">
        <f t="shared" si="12"/>
        <v>12378</v>
      </c>
      <c r="F24" s="22">
        <f t="shared" si="12"/>
        <v>7899</v>
      </c>
      <c r="G24" s="22">
        <f t="shared" si="12"/>
        <v>8056</v>
      </c>
      <c r="H24" s="22">
        <f t="shared" si="12"/>
        <v>2620</v>
      </c>
      <c r="I24" s="22">
        <f t="shared" si="12"/>
        <v>788</v>
      </c>
      <c r="J24" s="22" t="s">
        <v>206</v>
      </c>
    </row>
    <row r="25" spans="1:10" s="21" customFormat="1" ht="12" customHeight="1" x14ac:dyDescent="0.2">
      <c r="A25" s="112" t="s">
        <v>28</v>
      </c>
      <c r="B25" s="112"/>
      <c r="C25" s="22">
        <f t="shared" ref="C25:I25" si="13">C145</f>
        <v>4948</v>
      </c>
      <c r="D25" s="22">
        <f t="shared" si="13"/>
        <v>779</v>
      </c>
      <c r="E25" s="22">
        <f t="shared" si="13"/>
        <v>1484</v>
      </c>
      <c r="F25" s="22">
        <f t="shared" si="13"/>
        <v>987</v>
      </c>
      <c r="G25" s="22">
        <f t="shared" si="13"/>
        <v>1180</v>
      </c>
      <c r="H25" s="22">
        <f t="shared" si="13"/>
        <v>405</v>
      </c>
      <c r="I25" s="22">
        <f t="shared" si="13"/>
        <v>113</v>
      </c>
      <c r="J25" s="22" t="s">
        <v>206</v>
      </c>
    </row>
    <row r="26" spans="1:10" s="21" customFormat="1" ht="12" customHeight="1" x14ac:dyDescent="0.2">
      <c r="A26" s="112" t="s">
        <v>29</v>
      </c>
      <c r="B26" s="112"/>
      <c r="C26" s="22">
        <f t="shared" ref="C26:I26" si="14">C27+C28</f>
        <v>11960</v>
      </c>
      <c r="D26" s="22">
        <f t="shared" si="14"/>
        <v>1695</v>
      </c>
      <c r="E26" s="22">
        <f t="shared" si="14"/>
        <v>3208</v>
      </c>
      <c r="F26" s="22">
        <f t="shared" si="14"/>
        <v>2553</v>
      </c>
      <c r="G26" s="22">
        <f t="shared" si="14"/>
        <v>3072</v>
      </c>
      <c r="H26" s="22">
        <f t="shared" si="14"/>
        <v>1085</v>
      </c>
      <c r="I26" s="22">
        <f t="shared" si="14"/>
        <v>347</v>
      </c>
      <c r="J26" s="22" t="s">
        <v>206</v>
      </c>
    </row>
    <row r="27" spans="1:10" s="21" customFormat="1" ht="12" customHeight="1" x14ac:dyDescent="0.2">
      <c r="A27" s="28"/>
      <c r="B27" s="24" t="s">
        <v>30</v>
      </c>
      <c r="C27" s="22">
        <f t="shared" ref="C27:I27" si="15">C137+C142+C144+C152+C159+C164</f>
        <v>878</v>
      </c>
      <c r="D27" s="22">
        <f t="shared" si="15"/>
        <v>171</v>
      </c>
      <c r="E27" s="22">
        <f t="shared" si="15"/>
        <v>272</v>
      </c>
      <c r="F27" s="22">
        <f t="shared" si="15"/>
        <v>129</v>
      </c>
      <c r="G27" s="22">
        <f t="shared" si="15"/>
        <v>172</v>
      </c>
      <c r="H27" s="22">
        <f t="shared" si="15"/>
        <v>55</v>
      </c>
      <c r="I27" s="22">
        <f t="shared" si="15"/>
        <v>79</v>
      </c>
      <c r="J27" s="22" t="s">
        <v>206</v>
      </c>
    </row>
    <row r="28" spans="1:10" s="21" customFormat="1" ht="12" customHeight="1" x14ac:dyDescent="0.2">
      <c r="A28" s="26"/>
      <c r="B28" s="24" t="s">
        <v>31</v>
      </c>
      <c r="C28" s="22">
        <f t="shared" ref="C28:I28" si="16">C143+C146+C149+C161</f>
        <v>11082</v>
      </c>
      <c r="D28" s="22">
        <f t="shared" si="16"/>
        <v>1524</v>
      </c>
      <c r="E28" s="22">
        <f t="shared" si="16"/>
        <v>2936</v>
      </c>
      <c r="F28" s="22">
        <f t="shared" si="16"/>
        <v>2424</v>
      </c>
      <c r="G28" s="22">
        <f t="shared" si="16"/>
        <v>2900</v>
      </c>
      <c r="H28" s="22">
        <f t="shared" si="16"/>
        <v>1030</v>
      </c>
      <c r="I28" s="22">
        <f t="shared" si="16"/>
        <v>268</v>
      </c>
      <c r="J28" s="22" t="s">
        <v>206</v>
      </c>
    </row>
    <row r="29" spans="1:10" s="21" customFormat="1" ht="12" customHeight="1" x14ac:dyDescent="0.2">
      <c r="A29" s="112" t="s">
        <v>32</v>
      </c>
      <c r="B29" s="112"/>
      <c r="C29" s="22">
        <f t="shared" ref="C29:I29" si="17">C30+C31</f>
        <v>3700</v>
      </c>
      <c r="D29" s="22">
        <f t="shared" si="17"/>
        <v>520</v>
      </c>
      <c r="E29" s="22">
        <f t="shared" si="17"/>
        <v>1052</v>
      </c>
      <c r="F29" s="22">
        <f t="shared" si="17"/>
        <v>744</v>
      </c>
      <c r="G29" s="22">
        <f t="shared" si="17"/>
        <v>992</v>
      </c>
      <c r="H29" s="22">
        <f t="shared" si="17"/>
        <v>285</v>
      </c>
      <c r="I29" s="22">
        <f t="shared" si="17"/>
        <v>107</v>
      </c>
      <c r="J29" s="22" t="s">
        <v>206</v>
      </c>
    </row>
    <row r="30" spans="1:10" s="21" customFormat="1" ht="12" customHeight="1" x14ac:dyDescent="0.2">
      <c r="A30" s="28"/>
      <c r="B30" s="24" t="s">
        <v>33</v>
      </c>
      <c r="C30" s="22">
        <f t="shared" ref="C30:I30" si="18">+C141</f>
        <v>1157</v>
      </c>
      <c r="D30" s="22">
        <f t="shared" si="18"/>
        <v>222</v>
      </c>
      <c r="E30" s="22">
        <f t="shared" si="18"/>
        <v>338</v>
      </c>
      <c r="F30" s="22">
        <f t="shared" si="18"/>
        <v>255</v>
      </c>
      <c r="G30" s="22">
        <f t="shared" si="18"/>
        <v>224</v>
      </c>
      <c r="H30" s="22">
        <f t="shared" si="18"/>
        <v>80</v>
      </c>
      <c r="I30" s="22">
        <f t="shared" si="18"/>
        <v>38</v>
      </c>
      <c r="J30" s="22" t="s">
        <v>206</v>
      </c>
    </row>
    <row r="31" spans="1:10" s="21" customFormat="1" ht="12" customHeight="1" x14ac:dyDescent="0.2">
      <c r="A31" s="26"/>
      <c r="B31" s="24" t="s">
        <v>34</v>
      </c>
      <c r="C31" s="22">
        <f t="shared" ref="C31:I31" si="19">C140+C160+C163</f>
        <v>2543</v>
      </c>
      <c r="D31" s="22">
        <f t="shared" si="19"/>
        <v>298</v>
      </c>
      <c r="E31" s="22">
        <f t="shared" si="19"/>
        <v>714</v>
      </c>
      <c r="F31" s="22">
        <f t="shared" si="19"/>
        <v>489</v>
      </c>
      <c r="G31" s="22">
        <f t="shared" si="19"/>
        <v>768</v>
      </c>
      <c r="H31" s="22">
        <f t="shared" si="19"/>
        <v>205</v>
      </c>
      <c r="I31" s="22">
        <f t="shared" si="19"/>
        <v>69</v>
      </c>
      <c r="J31" s="22" t="s">
        <v>206</v>
      </c>
    </row>
    <row r="32" spans="1:10" s="21" customFormat="1" ht="12" customHeight="1" x14ac:dyDescent="0.2">
      <c r="A32" s="112" t="s">
        <v>35</v>
      </c>
      <c r="B32" s="112"/>
      <c r="C32" s="22">
        <f t="shared" ref="C32:I32" si="20">C147+C148+C154+C156+C162</f>
        <v>715</v>
      </c>
      <c r="D32" s="22">
        <f t="shared" si="20"/>
        <v>148</v>
      </c>
      <c r="E32" s="22">
        <f t="shared" si="20"/>
        <v>232</v>
      </c>
      <c r="F32" s="22">
        <f t="shared" si="20"/>
        <v>153</v>
      </c>
      <c r="G32" s="22">
        <f t="shared" si="20"/>
        <v>104</v>
      </c>
      <c r="H32" s="22">
        <f t="shared" si="20"/>
        <v>60</v>
      </c>
      <c r="I32" s="22">
        <f t="shared" si="20"/>
        <v>18</v>
      </c>
      <c r="J32" s="22" t="s">
        <v>206</v>
      </c>
    </row>
    <row r="33" spans="1:10" s="21" customFormat="1" ht="12" customHeight="1" x14ac:dyDescent="0.2">
      <c r="A33" s="112" t="s">
        <v>36</v>
      </c>
      <c r="B33" s="112"/>
      <c r="C33" s="22">
        <f t="shared" ref="C33:I33" si="21">C34+C35+C36</f>
        <v>5826</v>
      </c>
      <c r="D33" s="22">
        <f t="shared" si="21"/>
        <v>850</v>
      </c>
      <c r="E33" s="22">
        <f t="shared" si="21"/>
        <v>1490</v>
      </c>
      <c r="F33" s="22">
        <f t="shared" si="21"/>
        <v>1143</v>
      </c>
      <c r="G33" s="22">
        <f t="shared" si="21"/>
        <v>1472</v>
      </c>
      <c r="H33" s="22">
        <f t="shared" si="21"/>
        <v>665</v>
      </c>
      <c r="I33" s="22">
        <f t="shared" si="21"/>
        <v>206</v>
      </c>
      <c r="J33" s="22" t="s">
        <v>206</v>
      </c>
    </row>
    <row r="34" spans="1:10" s="21" customFormat="1" ht="12" customHeight="1" x14ac:dyDescent="0.2">
      <c r="A34" s="28"/>
      <c r="B34" s="24" t="s">
        <v>37</v>
      </c>
      <c r="C34" s="22">
        <f t="shared" ref="C34:I34" si="22">C172</f>
        <v>564</v>
      </c>
      <c r="D34" s="22">
        <f t="shared" si="22"/>
        <v>87</v>
      </c>
      <c r="E34" s="22">
        <f t="shared" si="22"/>
        <v>154</v>
      </c>
      <c r="F34" s="22">
        <f t="shared" si="22"/>
        <v>87</v>
      </c>
      <c r="G34" s="22">
        <f t="shared" si="22"/>
        <v>120</v>
      </c>
      <c r="H34" s="22">
        <f t="shared" si="22"/>
        <v>80</v>
      </c>
      <c r="I34" s="22">
        <f t="shared" si="22"/>
        <v>36</v>
      </c>
      <c r="J34" s="22" t="s">
        <v>206</v>
      </c>
    </row>
    <row r="35" spans="1:10" s="21" customFormat="1" ht="12" customHeight="1" x14ac:dyDescent="0.2">
      <c r="A35" s="23"/>
      <c r="B35" s="24" t="s">
        <v>38</v>
      </c>
      <c r="C35" s="22">
        <f t="shared" ref="C35:I35" si="23">C168+C169+C170+C173</f>
        <v>218</v>
      </c>
      <c r="D35" s="22">
        <f t="shared" si="23"/>
        <v>64</v>
      </c>
      <c r="E35" s="22">
        <f t="shared" si="23"/>
        <v>62</v>
      </c>
      <c r="F35" s="22">
        <f t="shared" si="23"/>
        <v>39</v>
      </c>
      <c r="G35" s="22">
        <f t="shared" si="23"/>
        <v>16</v>
      </c>
      <c r="H35" s="22">
        <f t="shared" si="23"/>
        <v>25</v>
      </c>
      <c r="I35" s="22">
        <f t="shared" si="23"/>
        <v>12</v>
      </c>
      <c r="J35" s="22" t="s">
        <v>206</v>
      </c>
    </row>
    <row r="36" spans="1:10" s="21" customFormat="1" ht="12" customHeight="1" x14ac:dyDescent="0.2">
      <c r="A36" s="23"/>
      <c r="B36" s="29" t="s">
        <v>39</v>
      </c>
      <c r="C36" s="27">
        <f t="shared" ref="C36:I36" si="24">C167+C171+C174</f>
        <v>5044</v>
      </c>
      <c r="D36" s="27">
        <f t="shared" si="24"/>
        <v>699</v>
      </c>
      <c r="E36" s="27">
        <f t="shared" si="24"/>
        <v>1274</v>
      </c>
      <c r="F36" s="27">
        <f t="shared" si="24"/>
        <v>1017</v>
      </c>
      <c r="G36" s="27">
        <f t="shared" si="24"/>
        <v>1336</v>
      </c>
      <c r="H36" s="27">
        <f t="shared" si="24"/>
        <v>560</v>
      </c>
      <c r="I36" s="27">
        <f t="shared" si="24"/>
        <v>158</v>
      </c>
      <c r="J36" s="27" t="s">
        <v>206</v>
      </c>
    </row>
    <row r="37" spans="1:10" s="21" customFormat="1" ht="12" customHeight="1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</row>
    <row r="38" spans="1:10" s="20" customFormat="1" ht="12" customHeight="1" x14ac:dyDescent="0.2">
      <c r="A38" s="111" t="s">
        <v>40</v>
      </c>
      <c r="B38" s="111"/>
      <c r="C38" s="17">
        <f t="shared" ref="C38:I38" si="25">C39+C40</f>
        <v>47083</v>
      </c>
      <c r="D38" s="17">
        <f t="shared" si="25"/>
        <v>7314</v>
      </c>
      <c r="E38" s="17">
        <f t="shared" si="25"/>
        <v>12648</v>
      </c>
      <c r="F38" s="17">
        <f t="shared" si="25"/>
        <v>10263</v>
      </c>
      <c r="G38" s="17">
        <f t="shared" si="25"/>
        <v>11440</v>
      </c>
      <c r="H38" s="17">
        <f t="shared" si="25"/>
        <v>3725</v>
      </c>
      <c r="I38" s="17">
        <f t="shared" si="25"/>
        <v>1693</v>
      </c>
      <c r="J38" s="17" t="s">
        <v>206</v>
      </c>
    </row>
    <row r="39" spans="1:10" s="21" customFormat="1" ht="12" customHeight="1" x14ac:dyDescent="0.2">
      <c r="A39" s="112" t="s">
        <v>41</v>
      </c>
      <c r="B39" s="112"/>
      <c r="C39" s="22">
        <f t="shared" ref="C39:I39" si="26">C177+C178+C180+C181+C183+C186+C188+C189+C192+C193</f>
        <v>41631</v>
      </c>
      <c r="D39" s="22">
        <f t="shared" si="26"/>
        <v>6653</v>
      </c>
      <c r="E39" s="22">
        <f t="shared" si="26"/>
        <v>11282</v>
      </c>
      <c r="F39" s="22">
        <f t="shared" si="26"/>
        <v>8946</v>
      </c>
      <c r="G39" s="22">
        <f t="shared" si="26"/>
        <v>10036</v>
      </c>
      <c r="H39" s="22">
        <f t="shared" si="26"/>
        <v>3220</v>
      </c>
      <c r="I39" s="22">
        <f t="shared" si="26"/>
        <v>1494</v>
      </c>
      <c r="J39" s="22" t="s">
        <v>206</v>
      </c>
    </row>
    <row r="40" spans="1:10" s="21" customFormat="1" ht="12" customHeight="1" x14ac:dyDescent="0.2">
      <c r="A40" s="123" t="s">
        <v>42</v>
      </c>
      <c r="B40" s="123"/>
      <c r="C40" s="27">
        <f t="shared" ref="C40:I40" si="27">+C179+C184+C191</f>
        <v>5452</v>
      </c>
      <c r="D40" s="27">
        <f t="shared" si="27"/>
        <v>661</v>
      </c>
      <c r="E40" s="27">
        <f t="shared" si="27"/>
        <v>1366</v>
      </c>
      <c r="F40" s="27">
        <f t="shared" si="27"/>
        <v>1317</v>
      </c>
      <c r="G40" s="27">
        <f t="shared" si="27"/>
        <v>1404</v>
      </c>
      <c r="H40" s="27">
        <f t="shared" si="27"/>
        <v>505</v>
      </c>
      <c r="I40" s="27">
        <f t="shared" si="27"/>
        <v>199</v>
      </c>
      <c r="J40" s="27" t="s">
        <v>206</v>
      </c>
    </row>
    <row r="41" spans="1:10" s="21" customFormat="1" ht="12" customHeight="1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</row>
    <row r="42" spans="1:10" s="20" customFormat="1" ht="12" customHeight="1" x14ac:dyDescent="0.2">
      <c r="A42" s="111" t="s">
        <v>43</v>
      </c>
      <c r="B42" s="111"/>
      <c r="C42" s="17">
        <f t="shared" ref="C42:I42" si="28">C43+C44+C48</f>
        <v>138469</v>
      </c>
      <c r="D42" s="17">
        <f t="shared" si="28"/>
        <v>24528</v>
      </c>
      <c r="E42" s="17">
        <f t="shared" si="28"/>
        <v>37688</v>
      </c>
      <c r="F42" s="17">
        <f t="shared" si="28"/>
        <v>28503</v>
      </c>
      <c r="G42" s="17">
        <f t="shared" si="28"/>
        <v>31300</v>
      </c>
      <c r="H42" s="17">
        <f t="shared" si="28"/>
        <v>11425</v>
      </c>
      <c r="I42" s="17">
        <f t="shared" si="28"/>
        <v>5025</v>
      </c>
      <c r="J42" s="17" t="s">
        <v>206</v>
      </c>
    </row>
    <row r="43" spans="1:10" s="21" customFormat="1" ht="12" customHeight="1" x14ac:dyDescent="0.2">
      <c r="A43" s="112" t="s">
        <v>44</v>
      </c>
      <c r="B43" s="112"/>
      <c r="C43" s="22">
        <f t="shared" ref="C43:I43" si="29">C87+C88+C89+C91+C95+C96+C98+C100+C102+C103+C107+C109+C114+C115+C119+C122+C125+C128+C132+C133</f>
        <v>90825</v>
      </c>
      <c r="D43" s="22">
        <f t="shared" si="29"/>
        <v>18125</v>
      </c>
      <c r="E43" s="22">
        <f t="shared" si="29"/>
        <v>25138</v>
      </c>
      <c r="F43" s="22">
        <f t="shared" si="29"/>
        <v>18303</v>
      </c>
      <c r="G43" s="22">
        <f t="shared" si="29"/>
        <v>19300</v>
      </c>
      <c r="H43" s="22">
        <f t="shared" si="29"/>
        <v>7000</v>
      </c>
      <c r="I43" s="22">
        <f t="shared" si="29"/>
        <v>2959</v>
      </c>
      <c r="J43" s="22" t="s">
        <v>206</v>
      </c>
    </row>
    <row r="44" spans="1:10" s="21" customFormat="1" ht="12" customHeight="1" x14ac:dyDescent="0.2">
      <c r="A44" s="125" t="s">
        <v>45</v>
      </c>
      <c r="B44" s="125"/>
      <c r="C44" s="22">
        <f t="shared" ref="C44:I44" si="30">C45+C46+C47</f>
        <v>25216</v>
      </c>
      <c r="D44" s="22">
        <f t="shared" si="30"/>
        <v>2911</v>
      </c>
      <c r="E44" s="22">
        <f t="shared" si="30"/>
        <v>6318</v>
      </c>
      <c r="F44" s="22">
        <f t="shared" si="30"/>
        <v>5709</v>
      </c>
      <c r="G44" s="22">
        <f t="shared" si="30"/>
        <v>6540</v>
      </c>
      <c r="H44" s="22">
        <f t="shared" si="30"/>
        <v>2480</v>
      </c>
      <c r="I44" s="22">
        <f t="shared" si="30"/>
        <v>1258</v>
      </c>
      <c r="J44" s="22" t="s">
        <v>206</v>
      </c>
    </row>
    <row r="45" spans="1:10" s="21" customFormat="1" ht="12" customHeight="1" x14ac:dyDescent="0.2">
      <c r="A45" s="29"/>
      <c r="B45" s="24" t="s">
        <v>46</v>
      </c>
      <c r="C45" s="22">
        <f t="shared" ref="C45:I45" si="31">C80+C112+C101+C185+C105+C110+C129</f>
        <v>13011</v>
      </c>
      <c r="D45" s="22">
        <f t="shared" si="31"/>
        <v>1357</v>
      </c>
      <c r="E45" s="22">
        <f t="shared" si="31"/>
        <v>3200</v>
      </c>
      <c r="F45" s="22">
        <f t="shared" si="31"/>
        <v>3090</v>
      </c>
      <c r="G45" s="22">
        <f t="shared" si="31"/>
        <v>3508</v>
      </c>
      <c r="H45" s="22">
        <f t="shared" si="31"/>
        <v>1130</v>
      </c>
      <c r="I45" s="22">
        <f t="shared" si="31"/>
        <v>726</v>
      </c>
      <c r="J45" s="22" t="s">
        <v>206</v>
      </c>
    </row>
    <row r="46" spans="1:10" s="21" customFormat="1" ht="12" customHeight="1" x14ac:dyDescent="0.2">
      <c r="A46" s="29"/>
      <c r="B46" s="24" t="s">
        <v>47</v>
      </c>
      <c r="C46" s="22">
        <f t="shared" ref="C46:I46" si="32">C90+C118+C120+C127</f>
        <v>11262</v>
      </c>
      <c r="D46" s="22">
        <f t="shared" si="32"/>
        <v>1393</v>
      </c>
      <c r="E46" s="22">
        <f t="shared" si="32"/>
        <v>2814</v>
      </c>
      <c r="F46" s="22">
        <f t="shared" si="32"/>
        <v>2385</v>
      </c>
      <c r="G46" s="22">
        <f t="shared" si="32"/>
        <v>2872</v>
      </c>
      <c r="H46" s="22">
        <f t="shared" si="32"/>
        <v>1290</v>
      </c>
      <c r="I46" s="22">
        <f t="shared" si="32"/>
        <v>508</v>
      </c>
      <c r="J46" s="22" t="s">
        <v>206</v>
      </c>
    </row>
    <row r="47" spans="1:10" s="21" customFormat="1" ht="12" customHeight="1" x14ac:dyDescent="0.2">
      <c r="A47" s="29"/>
      <c r="B47" s="25" t="s">
        <v>48</v>
      </c>
      <c r="C47" s="22">
        <f t="shared" ref="C47:I47" si="33">C84+C93+C94+C130</f>
        <v>943</v>
      </c>
      <c r="D47" s="22">
        <f t="shared" si="33"/>
        <v>161</v>
      </c>
      <c r="E47" s="22">
        <f t="shared" si="33"/>
        <v>304</v>
      </c>
      <c r="F47" s="22">
        <f t="shared" si="33"/>
        <v>234</v>
      </c>
      <c r="G47" s="22">
        <f t="shared" si="33"/>
        <v>160</v>
      </c>
      <c r="H47" s="22">
        <f t="shared" si="33"/>
        <v>60</v>
      </c>
      <c r="I47" s="22">
        <f t="shared" si="33"/>
        <v>24</v>
      </c>
      <c r="J47" s="22" t="s">
        <v>206</v>
      </c>
    </row>
    <row r="48" spans="1:10" s="21" customFormat="1" ht="12" customHeight="1" x14ac:dyDescent="0.2">
      <c r="A48" s="112" t="s">
        <v>49</v>
      </c>
      <c r="B48" s="112"/>
      <c r="C48" s="22">
        <f t="shared" ref="C48:I48" si="34">C49+C50+C51</f>
        <v>22428</v>
      </c>
      <c r="D48" s="22">
        <f t="shared" si="34"/>
        <v>3492</v>
      </c>
      <c r="E48" s="22">
        <f t="shared" si="34"/>
        <v>6232</v>
      </c>
      <c r="F48" s="22">
        <f t="shared" si="34"/>
        <v>4491</v>
      </c>
      <c r="G48" s="22">
        <f t="shared" si="34"/>
        <v>5460</v>
      </c>
      <c r="H48" s="22">
        <f t="shared" si="34"/>
        <v>1945</v>
      </c>
      <c r="I48" s="22">
        <f t="shared" si="34"/>
        <v>808</v>
      </c>
      <c r="J48" s="22" t="s">
        <v>206</v>
      </c>
    </row>
    <row r="49" spans="1:10" s="21" customFormat="1" ht="12" customHeight="1" x14ac:dyDescent="0.2">
      <c r="A49" s="29"/>
      <c r="B49" s="24" t="s">
        <v>50</v>
      </c>
      <c r="C49" s="22">
        <f t="shared" ref="C49:I49" si="35">+C76+C77+C86+C111</f>
        <v>2649</v>
      </c>
      <c r="D49" s="22">
        <f t="shared" si="35"/>
        <v>395</v>
      </c>
      <c r="E49" s="22">
        <f t="shared" si="35"/>
        <v>704</v>
      </c>
      <c r="F49" s="22">
        <f t="shared" si="35"/>
        <v>471</v>
      </c>
      <c r="G49" s="22">
        <f t="shared" si="35"/>
        <v>732</v>
      </c>
      <c r="H49" s="22">
        <f t="shared" si="35"/>
        <v>245</v>
      </c>
      <c r="I49" s="22">
        <f t="shared" si="35"/>
        <v>102</v>
      </c>
      <c r="J49" s="22" t="s">
        <v>206</v>
      </c>
    </row>
    <row r="50" spans="1:10" s="21" customFormat="1" ht="12" customHeight="1" x14ac:dyDescent="0.2">
      <c r="A50" s="29"/>
      <c r="B50" s="24" t="s">
        <v>51</v>
      </c>
      <c r="C50" s="22">
        <f t="shared" ref="C50:I50" si="36">C79+C81+C97+C99+C113+C117+C123+C126</f>
        <v>5984</v>
      </c>
      <c r="D50" s="22">
        <f t="shared" si="36"/>
        <v>896</v>
      </c>
      <c r="E50" s="22">
        <f t="shared" si="36"/>
        <v>1650</v>
      </c>
      <c r="F50" s="22">
        <f t="shared" si="36"/>
        <v>1212</v>
      </c>
      <c r="G50" s="22">
        <f t="shared" si="36"/>
        <v>1440</v>
      </c>
      <c r="H50" s="22">
        <f t="shared" si="36"/>
        <v>545</v>
      </c>
      <c r="I50" s="22">
        <f t="shared" si="36"/>
        <v>241</v>
      </c>
      <c r="J50" s="22" t="s">
        <v>206</v>
      </c>
    </row>
    <row r="51" spans="1:10" s="21" customFormat="1" ht="12" customHeight="1" x14ac:dyDescent="0.2">
      <c r="A51" s="29"/>
      <c r="B51" s="29" t="s">
        <v>52</v>
      </c>
      <c r="C51" s="27">
        <f t="shared" ref="C51:I51" si="37">C75+C82+C92+C104+C116+C121+C131</f>
        <v>13795</v>
      </c>
      <c r="D51" s="27">
        <f t="shared" si="37"/>
        <v>2201</v>
      </c>
      <c r="E51" s="27">
        <f t="shared" si="37"/>
        <v>3878</v>
      </c>
      <c r="F51" s="27">
        <f t="shared" si="37"/>
        <v>2808</v>
      </c>
      <c r="G51" s="27">
        <f t="shared" si="37"/>
        <v>3288</v>
      </c>
      <c r="H51" s="27">
        <f t="shared" si="37"/>
        <v>1155</v>
      </c>
      <c r="I51" s="27">
        <f t="shared" si="37"/>
        <v>465</v>
      </c>
      <c r="J51" s="27" t="s">
        <v>206</v>
      </c>
    </row>
    <row r="52" spans="1:10" s="21" customFormat="1" ht="12" customHeight="1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</row>
    <row r="53" spans="1:10" s="20" customFormat="1" ht="12" customHeight="1" x14ac:dyDescent="0.2">
      <c r="A53" s="111" t="s">
        <v>53</v>
      </c>
      <c r="B53" s="111"/>
      <c r="C53" s="17">
        <f t="shared" ref="C53:I53" si="38">C54+C55+C56</f>
        <v>53664</v>
      </c>
      <c r="D53" s="17">
        <f t="shared" si="38"/>
        <v>8710</v>
      </c>
      <c r="E53" s="17">
        <f t="shared" si="38"/>
        <v>14952</v>
      </c>
      <c r="F53" s="17">
        <f t="shared" si="38"/>
        <v>11724</v>
      </c>
      <c r="G53" s="17">
        <f t="shared" si="38"/>
        <v>12616</v>
      </c>
      <c r="H53" s="17">
        <f t="shared" si="38"/>
        <v>4270</v>
      </c>
      <c r="I53" s="17">
        <f t="shared" si="38"/>
        <v>1392</v>
      </c>
      <c r="J53" s="17" t="s">
        <v>206</v>
      </c>
    </row>
    <row r="54" spans="1:10" s="21" customFormat="1" ht="12" customHeight="1" x14ac:dyDescent="0.2">
      <c r="A54" s="112" t="s">
        <v>54</v>
      </c>
      <c r="B54" s="112"/>
      <c r="C54" s="22">
        <f t="shared" ref="C54:I54" si="39">C59+C63+C68+C72</f>
        <v>18575</v>
      </c>
      <c r="D54" s="22">
        <f t="shared" si="39"/>
        <v>3506</v>
      </c>
      <c r="E54" s="22">
        <f t="shared" si="39"/>
        <v>5406</v>
      </c>
      <c r="F54" s="22">
        <f t="shared" si="39"/>
        <v>3987</v>
      </c>
      <c r="G54" s="22">
        <f t="shared" si="39"/>
        <v>3920</v>
      </c>
      <c r="H54" s="22">
        <f t="shared" si="39"/>
        <v>1345</v>
      </c>
      <c r="I54" s="22">
        <f t="shared" si="39"/>
        <v>411</v>
      </c>
      <c r="J54" s="22" t="s">
        <v>206</v>
      </c>
    </row>
    <row r="55" spans="1:10" s="21" customFormat="1" ht="12" customHeight="1" x14ac:dyDescent="0.2">
      <c r="A55" s="112" t="s">
        <v>55</v>
      </c>
      <c r="B55" s="112"/>
      <c r="C55" s="22">
        <f t="shared" ref="C55:I55" si="40">C78+C60+C83+C85+C64+C65+C66+C106+C108+C67+C69+C70+C124+C71</f>
        <v>31119</v>
      </c>
      <c r="D55" s="22">
        <f t="shared" si="40"/>
        <v>4670</v>
      </c>
      <c r="E55" s="22">
        <f t="shared" si="40"/>
        <v>8418</v>
      </c>
      <c r="F55" s="22">
        <f t="shared" si="40"/>
        <v>6954</v>
      </c>
      <c r="G55" s="22">
        <f t="shared" si="40"/>
        <v>7620</v>
      </c>
      <c r="H55" s="22">
        <f t="shared" si="40"/>
        <v>2565</v>
      </c>
      <c r="I55" s="22">
        <f t="shared" si="40"/>
        <v>892</v>
      </c>
      <c r="J55" s="22" t="s">
        <v>206</v>
      </c>
    </row>
    <row r="56" spans="1:10" s="21" customFormat="1" ht="12" customHeight="1" x14ac:dyDescent="0.2">
      <c r="A56" s="123" t="s">
        <v>56</v>
      </c>
      <c r="B56" s="123"/>
      <c r="C56" s="27">
        <f t="shared" ref="C56:I56" si="41">C62+C61</f>
        <v>3970</v>
      </c>
      <c r="D56" s="27">
        <f t="shared" si="41"/>
        <v>534</v>
      </c>
      <c r="E56" s="27">
        <f t="shared" si="41"/>
        <v>1128</v>
      </c>
      <c r="F56" s="27">
        <f t="shared" si="41"/>
        <v>783</v>
      </c>
      <c r="G56" s="27">
        <f t="shared" si="41"/>
        <v>1076</v>
      </c>
      <c r="H56" s="27">
        <f t="shared" si="41"/>
        <v>360</v>
      </c>
      <c r="I56" s="27">
        <f t="shared" si="41"/>
        <v>89</v>
      </c>
      <c r="J56" s="27" t="s">
        <v>206</v>
      </c>
    </row>
    <row r="57" spans="1:10" s="21" customFormat="1" ht="12" customHeight="1" x14ac:dyDescent="0.2">
      <c r="A57" s="25"/>
      <c r="B57" s="31"/>
      <c r="C57" s="30"/>
      <c r="D57" s="30"/>
      <c r="E57" s="30"/>
      <c r="F57" s="30"/>
      <c r="G57" s="30"/>
      <c r="H57" s="30"/>
      <c r="I57" s="30"/>
      <c r="J57" s="30"/>
    </row>
    <row r="58" spans="1:10" s="21" customFormat="1" ht="12" customHeight="1" x14ac:dyDescent="0.2">
      <c r="A58" s="124" t="s">
        <v>57</v>
      </c>
      <c r="B58" s="124"/>
      <c r="C58" s="19">
        <f t="shared" ref="C58:I58" si="42">SUM(C59:C72)</f>
        <v>48716</v>
      </c>
      <c r="D58" s="19">
        <f t="shared" si="42"/>
        <v>7821</v>
      </c>
      <c r="E58" s="19">
        <f t="shared" si="42"/>
        <v>13572</v>
      </c>
      <c r="F58" s="19">
        <f t="shared" si="42"/>
        <v>10632</v>
      </c>
      <c r="G58" s="19">
        <f t="shared" si="42"/>
        <v>11536</v>
      </c>
      <c r="H58" s="19">
        <f t="shared" si="42"/>
        <v>3910</v>
      </c>
      <c r="I58" s="19">
        <f t="shared" si="42"/>
        <v>1245</v>
      </c>
      <c r="J58" s="19" t="s">
        <v>206</v>
      </c>
    </row>
    <row r="59" spans="1:10" s="21" customFormat="1" ht="12" customHeight="1" x14ac:dyDescent="0.2">
      <c r="A59" s="112" t="s">
        <v>58</v>
      </c>
      <c r="B59" s="112"/>
      <c r="C59" s="22">
        <v>3245</v>
      </c>
      <c r="D59" s="22">
        <v>581</v>
      </c>
      <c r="E59" s="22">
        <v>942</v>
      </c>
      <c r="F59" s="22">
        <v>705</v>
      </c>
      <c r="G59" s="22">
        <v>696</v>
      </c>
      <c r="H59" s="22">
        <v>240</v>
      </c>
      <c r="I59" s="22">
        <v>81</v>
      </c>
      <c r="J59" s="22" t="s">
        <v>65</v>
      </c>
    </row>
    <row r="60" spans="1:10" s="21" customFormat="1" ht="12" customHeight="1" x14ac:dyDescent="0.2">
      <c r="A60" s="112" t="s">
        <v>60</v>
      </c>
      <c r="B60" s="112"/>
      <c r="C60" s="22">
        <v>601</v>
      </c>
      <c r="D60" s="22">
        <v>62</v>
      </c>
      <c r="E60" s="22">
        <v>156</v>
      </c>
      <c r="F60" s="22">
        <v>126</v>
      </c>
      <c r="G60" s="22">
        <v>180</v>
      </c>
      <c r="H60" s="22">
        <v>65</v>
      </c>
      <c r="I60" s="22">
        <v>12</v>
      </c>
      <c r="J60" s="22" t="s">
        <v>65</v>
      </c>
    </row>
    <row r="61" spans="1:10" s="21" customFormat="1" ht="12" customHeight="1" x14ac:dyDescent="0.2">
      <c r="A61" s="112" t="s">
        <v>61</v>
      </c>
      <c r="B61" s="112"/>
      <c r="C61" s="22">
        <v>1944</v>
      </c>
      <c r="D61" s="22">
        <v>267</v>
      </c>
      <c r="E61" s="22">
        <v>554</v>
      </c>
      <c r="F61" s="22">
        <v>363</v>
      </c>
      <c r="G61" s="22">
        <v>544</v>
      </c>
      <c r="H61" s="22">
        <v>175</v>
      </c>
      <c r="I61" s="22">
        <v>41</v>
      </c>
      <c r="J61" s="22">
        <v>0</v>
      </c>
    </row>
    <row r="62" spans="1:10" s="21" customFormat="1" ht="12" customHeight="1" x14ac:dyDescent="0.2">
      <c r="A62" s="112" t="s">
        <v>62</v>
      </c>
      <c r="B62" s="112"/>
      <c r="C62" s="22">
        <v>2026</v>
      </c>
      <c r="D62" s="22">
        <v>267</v>
      </c>
      <c r="E62" s="22">
        <v>574</v>
      </c>
      <c r="F62" s="22">
        <v>420</v>
      </c>
      <c r="G62" s="22">
        <v>532</v>
      </c>
      <c r="H62" s="22">
        <v>185</v>
      </c>
      <c r="I62" s="22">
        <v>48</v>
      </c>
      <c r="J62" s="22" t="s">
        <v>65</v>
      </c>
    </row>
    <row r="63" spans="1:10" s="21" customFormat="1" ht="12" customHeight="1" x14ac:dyDescent="0.2">
      <c r="A63" s="112" t="s">
        <v>63</v>
      </c>
      <c r="B63" s="112"/>
      <c r="C63" s="22">
        <v>7666</v>
      </c>
      <c r="D63" s="22">
        <v>1857</v>
      </c>
      <c r="E63" s="22">
        <v>2280</v>
      </c>
      <c r="F63" s="22">
        <v>1533</v>
      </c>
      <c r="G63" s="22">
        <v>1344</v>
      </c>
      <c r="H63" s="22">
        <v>490</v>
      </c>
      <c r="I63" s="22">
        <v>162</v>
      </c>
      <c r="J63" s="22">
        <v>2</v>
      </c>
    </row>
    <row r="64" spans="1:10" s="21" customFormat="1" ht="12" customHeight="1" x14ac:dyDescent="0.2">
      <c r="A64" s="112" t="s">
        <v>64</v>
      </c>
      <c r="B64" s="112"/>
      <c r="C64" s="22">
        <v>2687</v>
      </c>
      <c r="D64" s="22">
        <v>404</v>
      </c>
      <c r="E64" s="22">
        <v>688</v>
      </c>
      <c r="F64" s="22">
        <v>642</v>
      </c>
      <c r="G64" s="22">
        <v>652</v>
      </c>
      <c r="H64" s="22">
        <v>225</v>
      </c>
      <c r="I64" s="22">
        <v>76</v>
      </c>
      <c r="J64" s="22">
        <v>1</v>
      </c>
    </row>
    <row r="65" spans="1:10" s="21" customFormat="1" ht="12" customHeight="1" x14ac:dyDescent="0.2">
      <c r="A65" s="112" t="s">
        <v>66</v>
      </c>
      <c r="B65" s="112"/>
      <c r="C65" s="22">
        <v>1709</v>
      </c>
      <c r="D65" s="22">
        <v>175</v>
      </c>
      <c r="E65" s="22">
        <v>430</v>
      </c>
      <c r="F65" s="22">
        <v>402</v>
      </c>
      <c r="G65" s="22">
        <v>460</v>
      </c>
      <c r="H65" s="22">
        <v>160</v>
      </c>
      <c r="I65" s="22">
        <v>82</v>
      </c>
      <c r="J65" s="22" t="s">
        <v>65</v>
      </c>
    </row>
    <row r="66" spans="1:10" s="21" customFormat="1" ht="12" customHeight="1" x14ac:dyDescent="0.2">
      <c r="A66" s="112" t="s">
        <v>67</v>
      </c>
      <c r="B66" s="112"/>
      <c r="C66" s="22">
        <v>11585</v>
      </c>
      <c r="D66" s="22">
        <v>1989</v>
      </c>
      <c r="E66" s="22">
        <v>3310</v>
      </c>
      <c r="F66" s="22">
        <v>2403</v>
      </c>
      <c r="G66" s="22">
        <v>2644</v>
      </c>
      <c r="H66" s="22">
        <v>900</v>
      </c>
      <c r="I66" s="22">
        <v>339</v>
      </c>
      <c r="J66" s="22">
        <v>1</v>
      </c>
    </row>
    <row r="67" spans="1:10" s="21" customFormat="1" ht="12" customHeight="1" x14ac:dyDescent="0.2">
      <c r="A67" s="112" t="s">
        <v>68</v>
      </c>
      <c r="B67" s="112"/>
      <c r="C67" s="22">
        <v>315</v>
      </c>
      <c r="D67" s="22">
        <v>50</v>
      </c>
      <c r="E67" s="22">
        <v>96</v>
      </c>
      <c r="F67" s="22">
        <v>78</v>
      </c>
      <c r="G67" s="22">
        <v>80</v>
      </c>
      <c r="H67" s="22">
        <v>5</v>
      </c>
      <c r="I67" s="22">
        <v>6</v>
      </c>
      <c r="J67" s="22" t="s">
        <v>65</v>
      </c>
    </row>
    <row r="68" spans="1:10" s="21" customFormat="1" ht="12" customHeight="1" x14ac:dyDescent="0.2">
      <c r="A68" s="112" t="s">
        <v>69</v>
      </c>
      <c r="B68" s="112"/>
      <c r="C68" s="22">
        <v>4579</v>
      </c>
      <c r="D68" s="22">
        <v>595</v>
      </c>
      <c r="E68" s="22">
        <v>1276</v>
      </c>
      <c r="F68" s="22">
        <v>1056</v>
      </c>
      <c r="G68" s="22">
        <v>1172</v>
      </c>
      <c r="H68" s="22">
        <v>385</v>
      </c>
      <c r="I68" s="22">
        <v>95</v>
      </c>
      <c r="J68" s="22" t="s">
        <v>65</v>
      </c>
    </row>
    <row r="69" spans="1:10" s="21" customFormat="1" ht="12" customHeight="1" x14ac:dyDescent="0.2">
      <c r="A69" s="112" t="s">
        <v>70</v>
      </c>
      <c r="B69" s="112"/>
      <c r="C69" s="22">
        <v>2384</v>
      </c>
      <c r="D69" s="22">
        <v>294</v>
      </c>
      <c r="E69" s="22">
        <v>614</v>
      </c>
      <c r="F69" s="22">
        <v>684</v>
      </c>
      <c r="G69" s="22">
        <v>552</v>
      </c>
      <c r="H69" s="22">
        <v>210</v>
      </c>
      <c r="I69" s="22">
        <v>30</v>
      </c>
      <c r="J69" s="22" t="s">
        <v>65</v>
      </c>
    </row>
    <row r="70" spans="1:10" s="21" customFormat="1" ht="12" customHeight="1" x14ac:dyDescent="0.2">
      <c r="A70" s="112" t="s">
        <v>71</v>
      </c>
      <c r="B70" s="112"/>
      <c r="C70" s="22">
        <v>2511</v>
      </c>
      <c r="D70" s="22">
        <v>303</v>
      </c>
      <c r="E70" s="22">
        <v>704</v>
      </c>
      <c r="F70" s="22">
        <v>534</v>
      </c>
      <c r="G70" s="22">
        <v>720</v>
      </c>
      <c r="H70" s="22">
        <v>200</v>
      </c>
      <c r="I70" s="22">
        <v>50</v>
      </c>
      <c r="J70" s="22" t="s">
        <v>65</v>
      </c>
    </row>
    <row r="71" spans="1:10" s="21" customFormat="1" ht="12" customHeight="1" x14ac:dyDescent="0.2">
      <c r="A71" s="112" t="s">
        <v>72</v>
      </c>
      <c r="B71" s="112"/>
      <c r="C71" s="22">
        <v>4379</v>
      </c>
      <c r="D71" s="22">
        <v>504</v>
      </c>
      <c r="E71" s="22">
        <v>1040</v>
      </c>
      <c r="F71" s="22">
        <v>993</v>
      </c>
      <c r="G71" s="22">
        <v>1252</v>
      </c>
      <c r="H71" s="22">
        <v>440</v>
      </c>
      <c r="I71" s="22">
        <v>150</v>
      </c>
      <c r="J71" s="22" t="s">
        <v>65</v>
      </c>
    </row>
    <row r="72" spans="1:10" s="21" customFormat="1" ht="12" customHeight="1" x14ac:dyDescent="0.2">
      <c r="A72" s="123" t="s">
        <v>73</v>
      </c>
      <c r="B72" s="123"/>
      <c r="C72" s="27">
        <v>3085</v>
      </c>
      <c r="D72" s="27">
        <v>473</v>
      </c>
      <c r="E72" s="27">
        <v>908</v>
      </c>
      <c r="F72" s="27">
        <v>693</v>
      </c>
      <c r="G72" s="27">
        <v>708</v>
      </c>
      <c r="H72" s="27">
        <v>230</v>
      </c>
      <c r="I72" s="27">
        <v>73</v>
      </c>
      <c r="J72" s="27">
        <v>2</v>
      </c>
    </row>
    <row r="73" spans="1:10" s="21" customFormat="1" ht="12" customHeight="1" x14ac:dyDescent="0.2">
      <c r="A73" s="25"/>
      <c r="B73" s="25"/>
      <c r="C73" s="25"/>
      <c r="D73" s="25"/>
      <c r="E73" s="25"/>
      <c r="F73" s="25"/>
      <c r="G73" s="25"/>
      <c r="H73" s="25"/>
      <c r="I73" s="25"/>
      <c r="J73" s="25"/>
    </row>
    <row r="74" spans="1:10" s="21" customFormat="1" ht="12" customHeight="1" x14ac:dyDescent="0.2">
      <c r="A74" s="111" t="s">
        <v>74</v>
      </c>
      <c r="B74" s="111"/>
      <c r="C74" s="17">
        <f t="shared" ref="C74:I74" si="43">SUM(C75:C133)</f>
        <v>143054</v>
      </c>
      <c r="D74" s="17">
        <f t="shared" si="43"/>
        <v>25353</v>
      </c>
      <c r="E74" s="17">
        <f t="shared" si="43"/>
        <v>38978</v>
      </c>
      <c r="F74" s="17">
        <f t="shared" si="43"/>
        <v>29487</v>
      </c>
      <c r="G74" s="17">
        <f t="shared" si="43"/>
        <v>32300</v>
      </c>
      <c r="H74" s="17">
        <f t="shared" si="43"/>
        <v>11770</v>
      </c>
      <c r="I74" s="17">
        <f t="shared" si="43"/>
        <v>5166</v>
      </c>
      <c r="J74" s="19" t="s">
        <v>206</v>
      </c>
    </row>
    <row r="75" spans="1:10" s="21" customFormat="1" ht="12" customHeight="1" x14ac:dyDescent="0.2">
      <c r="A75" s="112" t="s">
        <v>75</v>
      </c>
      <c r="B75" s="112"/>
      <c r="C75" s="22">
        <v>4129</v>
      </c>
      <c r="D75" s="22">
        <v>716</v>
      </c>
      <c r="E75" s="22">
        <v>1196</v>
      </c>
      <c r="F75" s="22">
        <v>852</v>
      </c>
      <c r="G75" s="22">
        <v>932</v>
      </c>
      <c r="H75" s="22">
        <v>290</v>
      </c>
      <c r="I75" s="22">
        <v>143</v>
      </c>
      <c r="J75" s="22">
        <v>2</v>
      </c>
    </row>
    <row r="76" spans="1:10" s="21" customFormat="1" ht="12" customHeight="1" x14ac:dyDescent="0.2">
      <c r="A76" s="112" t="s">
        <v>76</v>
      </c>
      <c r="B76" s="112"/>
      <c r="C76" s="22">
        <v>1338</v>
      </c>
      <c r="D76" s="22">
        <v>186</v>
      </c>
      <c r="E76" s="22">
        <v>358</v>
      </c>
      <c r="F76" s="22">
        <v>252</v>
      </c>
      <c r="G76" s="22">
        <v>336</v>
      </c>
      <c r="H76" s="22">
        <v>135</v>
      </c>
      <c r="I76" s="22">
        <v>71</v>
      </c>
      <c r="J76" s="22">
        <v>1</v>
      </c>
    </row>
    <row r="77" spans="1:10" s="21" customFormat="1" ht="12" customHeight="1" x14ac:dyDescent="0.2">
      <c r="A77" s="112" t="s">
        <v>77</v>
      </c>
      <c r="B77" s="112"/>
      <c r="C77" s="22">
        <v>324</v>
      </c>
      <c r="D77" s="22">
        <v>47</v>
      </c>
      <c r="E77" s="22">
        <v>70</v>
      </c>
      <c r="F77" s="22">
        <v>63</v>
      </c>
      <c r="G77" s="22">
        <v>108</v>
      </c>
      <c r="H77" s="22">
        <v>30</v>
      </c>
      <c r="I77" s="22">
        <v>6</v>
      </c>
      <c r="J77" s="22">
        <v>1</v>
      </c>
    </row>
    <row r="78" spans="1:10" s="21" customFormat="1" ht="12" customHeight="1" x14ac:dyDescent="0.2">
      <c r="A78" s="112" t="s">
        <v>78</v>
      </c>
      <c r="B78" s="112"/>
      <c r="C78" s="22">
        <v>938</v>
      </c>
      <c r="D78" s="22">
        <v>140</v>
      </c>
      <c r="E78" s="22">
        <v>248</v>
      </c>
      <c r="F78" s="22">
        <v>162</v>
      </c>
      <c r="G78" s="22">
        <v>228</v>
      </c>
      <c r="H78" s="22">
        <v>115</v>
      </c>
      <c r="I78" s="22">
        <v>45</v>
      </c>
      <c r="J78" s="22">
        <v>0</v>
      </c>
    </row>
    <row r="79" spans="1:10" s="21" customFormat="1" ht="12" customHeight="1" x14ac:dyDescent="0.2">
      <c r="A79" s="112" t="s">
        <v>79</v>
      </c>
      <c r="B79" s="112"/>
      <c r="C79" s="22">
        <v>287</v>
      </c>
      <c r="D79" s="22">
        <v>54</v>
      </c>
      <c r="E79" s="22">
        <v>88</v>
      </c>
      <c r="F79" s="22">
        <v>63</v>
      </c>
      <c r="G79" s="22">
        <v>72</v>
      </c>
      <c r="H79" s="22">
        <v>10</v>
      </c>
      <c r="I79" s="22">
        <v>0</v>
      </c>
      <c r="J79" s="22">
        <v>0</v>
      </c>
    </row>
    <row r="80" spans="1:10" s="21" customFormat="1" ht="12" customHeight="1" x14ac:dyDescent="0.2">
      <c r="A80" s="112" t="s">
        <v>80</v>
      </c>
      <c r="B80" s="112"/>
      <c r="C80" s="22">
        <v>1501</v>
      </c>
      <c r="D80" s="22">
        <v>133</v>
      </c>
      <c r="E80" s="22">
        <v>380</v>
      </c>
      <c r="F80" s="22">
        <v>339</v>
      </c>
      <c r="G80" s="22">
        <v>448</v>
      </c>
      <c r="H80" s="22">
        <v>165</v>
      </c>
      <c r="I80" s="22">
        <v>36</v>
      </c>
      <c r="J80" s="22">
        <v>0</v>
      </c>
    </row>
    <row r="81" spans="1:10" s="21" customFormat="1" ht="12" customHeight="1" x14ac:dyDescent="0.2">
      <c r="A81" s="112" t="s">
        <v>81</v>
      </c>
      <c r="B81" s="112"/>
      <c r="C81" s="22">
        <v>618</v>
      </c>
      <c r="D81" s="22">
        <v>74</v>
      </c>
      <c r="E81" s="22">
        <v>160</v>
      </c>
      <c r="F81" s="22">
        <v>108</v>
      </c>
      <c r="G81" s="22">
        <v>176</v>
      </c>
      <c r="H81" s="22">
        <v>75</v>
      </c>
      <c r="I81" s="22">
        <v>25</v>
      </c>
      <c r="J81" s="22" t="s">
        <v>65</v>
      </c>
    </row>
    <row r="82" spans="1:10" s="21" customFormat="1" ht="12" customHeight="1" x14ac:dyDescent="0.2">
      <c r="A82" s="112" t="s">
        <v>82</v>
      </c>
      <c r="B82" s="112"/>
      <c r="C82" s="22">
        <v>2365</v>
      </c>
      <c r="D82" s="22">
        <v>337</v>
      </c>
      <c r="E82" s="22">
        <v>662</v>
      </c>
      <c r="F82" s="22">
        <v>513</v>
      </c>
      <c r="G82" s="22">
        <v>576</v>
      </c>
      <c r="H82" s="22">
        <v>205</v>
      </c>
      <c r="I82" s="22">
        <v>72</v>
      </c>
      <c r="J82" s="22" t="s">
        <v>65</v>
      </c>
    </row>
    <row r="83" spans="1:10" s="21" customFormat="1" ht="12" customHeight="1" x14ac:dyDescent="0.2">
      <c r="A83" s="112" t="s">
        <v>83</v>
      </c>
      <c r="B83" s="112"/>
      <c r="C83" s="22">
        <v>880</v>
      </c>
      <c r="D83" s="22">
        <v>199</v>
      </c>
      <c r="E83" s="22">
        <v>236</v>
      </c>
      <c r="F83" s="22">
        <v>210</v>
      </c>
      <c r="G83" s="22">
        <v>160</v>
      </c>
      <c r="H83" s="22">
        <v>50</v>
      </c>
      <c r="I83" s="22">
        <v>25</v>
      </c>
      <c r="J83" s="22" t="s">
        <v>65</v>
      </c>
    </row>
    <row r="84" spans="1:10" s="21" customFormat="1" ht="12" customHeight="1" x14ac:dyDescent="0.2">
      <c r="A84" s="112" t="s">
        <v>84</v>
      </c>
      <c r="B84" s="112"/>
      <c r="C84" s="22">
        <v>142</v>
      </c>
      <c r="D84" s="22">
        <v>26</v>
      </c>
      <c r="E84" s="22">
        <v>40</v>
      </c>
      <c r="F84" s="22">
        <v>51</v>
      </c>
      <c r="G84" s="22">
        <v>20</v>
      </c>
      <c r="H84" s="22">
        <v>5</v>
      </c>
      <c r="I84" s="22">
        <v>0</v>
      </c>
      <c r="J84" s="22">
        <v>1</v>
      </c>
    </row>
    <row r="85" spans="1:10" s="21" customFormat="1" ht="12" customHeight="1" x14ac:dyDescent="0.2">
      <c r="A85" s="112" t="s">
        <v>85</v>
      </c>
      <c r="B85" s="112"/>
      <c r="C85" s="22">
        <v>465</v>
      </c>
      <c r="D85" s="22">
        <v>88</v>
      </c>
      <c r="E85" s="22">
        <v>148</v>
      </c>
      <c r="F85" s="22">
        <v>93</v>
      </c>
      <c r="G85" s="22">
        <v>104</v>
      </c>
      <c r="H85" s="22">
        <v>25</v>
      </c>
      <c r="I85" s="22">
        <v>7</v>
      </c>
      <c r="J85" s="22">
        <v>0</v>
      </c>
    </row>
    <row r="86" spans="1:10" s="21" customFormat="1" ht="12" customHeight="1" x14ac:dyDescent="0.2">
      <c r="A86" s="112" t="s">
        <v>86</v>
      </c>
      <c r="B86" s="112"/>
      <c r="C86" s="22">
        <v>704</v>
      </c>
      <c r="D86" s="22">
        <v>114</v>
      </c>
      <c r="E86" s="22">
        <v>194</v>
      </c>
      <c r="F86" s="22">
        <v>117</v>
      </c>
      <c r="G86" s="22">
        <v>216</v>
      </c>
      <c r="H86" s="22">
        <v>50</v>
      </c>
      <c r="I86" s="22">
        <v>13</v>
      </c>
      <c r="J86" s="22">
        <v>1</v>
      </c>
    </row>
    <row r="87" spans="1:10" s="21" customFormat="1" ht="12" customHeight="1" x14ac:dyDescent="0.2">
      <c r="A87" s="112" t="s">
        <v>87</v>
      </c>
      <c r="B87" s="112"/>
      <c r="C87" s="22">
        <v>1482</v>
      </c>
      <c r="D87" s="22">
        <v>164</v>
      </c>
      <c r="E87" s="22">
        <v>356</v>
      </c>
      <c r="F87" s="22">
        <v>360</v>
      </c>
      <c r="G87" s="22">
        <v>436</v>
      </c>
      <c r="H87" s="22">
        <v>135</v>
      </c>
      <c r="I87" s="22">
        <v>31</v>
      </c>
      <c r="J87" s="22">
        <v>2</v>
      </c>
    </row>
    <row r="88" spans="1:10" s="21" customFormat="1" ht="12" customHeight="1" x14ac:dyDescent="0.2">
      <c r="A88" s="112" t="s">
        <v>88</v>
      </c>
      <c r="B88" s="112"/>
      <c r="C88" s="22">
        <v>2089</v>
      </c>
      <c r="D88" s="22">
        <v>249</v>
      </c>
      <c r="E88" s="22">
        <v>592</v>
      </c>
      <c r="F88" s="22">
        <v>486</v>
      </c>
      <c r="G88" s="22">
        <v>512</v>
      </c>
      <c r="H88" s="22">
        <v>180</v>
      </c>
      <c r="I88" s="22">
        <v>70</v>
      </c>
      <c r="J88" s="22">
        <v>1</v>
      </c>
    </row>
    <row r="89" spans="1:10" s="21" customFormat="1" ht="12" customHeight="1" x14ac:dyDescent="0.2">
      <c r="A89" s="112" t="s">
        <v>89</v>
      </c>
      <c r="B89" s="112"/>
      <c r="C89" s="22">
        <v>1957</v>
      </c>
      <c r="D89" s="22">
        <v>309</v>
      </c>
      <c r="E89" s="22">
        <v>504</v>
      </c>
      <c r="F89" s="22">
        <v>432</v>
      </c>
      <c r="G89" s="22">
        <v>484</v>
      </c>
      <c r="H89" s="22">
        <v>185</v>
      </c>
      <c r="I89" s="22">
        <v>43</v>
      </c>
      <c r="J89" s="22">
        <v>3</v>
      </c>
    </row>
    <row r="90" spans="1:10" s="21" customFormat="1" ht="12" customHeight="1" x14ac:dyDescent="0.2">
      <c r="A90" s="112" t="s">
        <v>90</v>
      </c>
      <c r="B90" s="112"/>
      <c r="C90" s="22">
        <v>6273</v>
      </c>
      <c r="D90" s="22">
        <v>801</v>
      </c>
      <c r="E90" s="22">
        <v>1640</v>
      </c>
      <c r="F90" s="22">
        <v>1260</v>
      </c>
      <c r="G90" s="22">
        <v>1536</v>
      </c>
      <c r="H90" s="22">
        <v>720</v>
      </c>
      <c r="I90" s="22">
        <v>316</v>
      </c>
      <c r="J90" s="22" t="s">
        <v>65</v>
      </c>
    </row>
    <row r="91" spans="1:10" s="21" customFormat="1" ht="12" customHeight="1" x14ac:dyDescent="0.2">
      <c r="A91" s="112" t="s">
        <v>92</v>
      </c>
      <c r="B91" s="112"/>
      <c r="C91" s="22">
        <v>849</v>
      </c>
      <c r="D91" s="22">
        <v>104</v>
      </c>
      <c r="E91" s="22">
        <v>224</v>
      </c>
      <c r="F91" s="22">
        <v>180</v>
      </c>
      <c r="G91" s="22">
        <v>188</v>
      </c>
      <c r="H91" s="22">
        <v>65</v>
      </c>
      <c r="I91" s="22">
        <v>88</v>
      </c>
      <c r="J91" s="22" t="s">
        <v>65</v>
      </c>
    </row>
    <row r="92" spans="1:10" s="21" customFormat="1" ht="12" customHeight="1" x14ac:dyDescent="0.2">
      <c r="A92" s="112" t="s">
        <v>93</v>
      </c>
      <c r="B92" s="112"/>
      <c r="C92" s="22">
        <v>4214</v>
      </c>
      <c r="D92" s="22">
        <v>632</v>
      </c>
      <c r="E92" s="22">
        <v>1170</v>
      </c>
      <c r="F92" s="22">
        <v>777</v>
      </c>
      <c r="G92" s="22">
        <v>1068</v>
      </c>
      <c r="H92" s="22">
        <v>395</v>
      </c>
      <c r="I92" s="22">
        <v>172</v>
      </c>
      <c r="J92" s="22" t="s">
        <v>65</v>
      </c>
    </row>
    <row r="93" spans="1:10" s="21" customFormat="1" ht="12" customHeight="1" x14ac:dyDescent="0.2">
      <c r="A93" s="112" t="s">
        <v>94</v>
      </c>
      <c r="B93" s="112"/>
      <c r="C93" s="22">
        <v>53</v>
      </c>
      <c r="D93" s="22">
        <v>17</v>
      </c>
      <c r="E93" s="22">
        <v>22</v>
      </c>
      <c r="F93" s="22">
        <v>9</v>
      </c>
      <c r="G93" s="22">
        <v>0</v>
      </c>
      <c r="H93" s="22">
        <v>5</v>
      </c>
      <c r="I93" s="22">
        <v>0</v>
      </c>
      <c r="J93" s="22">
        <v>0</v>
      </c>
    </row>
    <row r="94" spans="1:10" s="21" customFormat="1" ht="12" customHeight="1" x14ac:dyDescent="0.2">
      <c r="A94" s="112" t="s">
        <v>95</v>
      </c>
      <c r="B94" s="112"/>
      <c r="C94" s="22">
        <v>118</v>
      </c>
      <c r="D94" s="22">
        <v>26</v>
      </c>
      <c r="E94" s="22">
        <v>46</v>
      </c>
      <c r="F94" s="22">
        <v>24</v>
      </c>
      <c r="G94" s="22">
        <v>12</v>
      </c>
      <c r="H94" s="22">
        <v>10</v>
      </c>
      <c r="I94" s="22">
        <v>0</v>
      </c>
      <c r="J94" s="22">
        <v>0</v>
      </c>
    </row>
    <row r="95" spans="1:10" s="21" customFormat="1" ht="12" customHeight="1" x14ac:dyDescent="0.2">
      <c r="A95" s="112" t="s">
        <v>96</v>
      </c>
      <c r="B95" s="112"/>
      <c r="C95" s="22">
        <v>4379</v>
      </c>
      <c r="D95" s="22">
        <v>591</v>
      </c>
      <c r="E95" s="22">
        <v>1160</v>
      </c>
      <c r="F95" s="22">
        <v>939</v>
      </c>
      <c r="G95" s="22">
        <v>1088</v>
      </c>
      <c r="H95" s="22">
        <v>385</v>
      </c>
      <c r="I95" s="22">
        <v>216</v>
      </c>
      <c r="J95" s="22">
        <v>1</v>
      </c>
    </row>
    <row r="96" spans="1:10" s="21" customFormat="1" ht="12" customHeight="1" x14ac:dyDescent="0.2">
      <c r="A96" s="112" t="s">
        <v>97</v>
      </c>
      <c r="B96" s="112"/>
      <c r="C96" s="22">
        <v>2000</v>
      </c>
      <c r="D96" s="22">
        <v>260</v>
      </c>
      <c r="E96" s="22">
        <v>484</v>
      </c>
      <c r="F96" s="22">
        <v>405</v>
      </c>
      <c r="G96" s="22">
        <v>596</v>
      </c>
      <c r="H96" s="22">
        <v>185</v>
      </c>
      <c r="I96" s="22">
        <v>70</v>
      </c>
      <c r="J96" s="22" t="s">
        <v>65</v>
      </c>
    </row>
    <row r="97" spans="1:10" s="21" customFormat="1" ht="12" customHeight="1" x14ac:dyDescent="0.2">
      <c r="A97" s="112" t="s">
        <v>98</v>
      </c>
      <c r="B97" s="112"/>
      <c r="C97" s="22">
        <v>818</v>
      </c>
      <c r="D97" s="22">
        <v>158</v>
      </c>
      <c r="E97" s="22">
        <v>242</v>
      </c>
      <c r="F97" s="22">
        <v>180</v>
      </c>
      <c r="G97" s="22">
        <v>164</v>
      </c>
      <c r="H97" s="22">
        <v>60</v>
      </c>
      <c r="I97" s="22">
        <v>14</v>
      </c>
      <c r="J97" s="22" t="s">
        <v>65</v>
      </c>
    </row>
    <row r="98" spans="1:10" s="21" customFormat="1" ht="12" customHeight="1" x14ac:dyDescent="0.2">
      <c r="A98" s="112" t="s">
        <v>99</v>
      </c>
      <c r="B98" s="112"/>
      <c r="C98" s="22">
        <v>1296</v>
      </c>
      <c r="D98" s="22">
        <v>157</v>
      </c>
      <c r="E98" s="22">
        <v>358</v>
      </c>
      <c r="F98" s="22">
        <v>285</v>
      </c>
      <c r="G98" s="22">
        <v>324</v>
      </c>
      <c r="H98" s="22">
        <v>135</v>
      </c>
      <c r="I98" s="22">
        <v>37</v>
      </c>
      <c r="J98" s="22">
        <v>1</v>
      </c>
    </row>
    <row r="99" spans="1:10" s="21" customFormat="1" ht="12" customHeight="1" x14ac:dyDescent="0.2">
      <c r="A99" s="112" t="s">
        <v>100</v>
      </c>
      <c r="B99" s="112"/>
      <c r="C99" s="22">
        <v>530</v>
      </c>
      <c r="D99" s="22">
        <v>80</v>
      </c>
      <c r="E99" s="22">
        <v>140</v>
      </c>
      <c r="F99" s="22">
        <v>102</v>
      </c>
      <c r="G99" s="22">
        <v>136</v>
      </c>
      <c r="H99" s="22">
        <v>50</v>
      </c>
      <c r="I99" s="22">
        <v>22</v>
      </c>
      <c r="J99" s="22">
        <v>1</v>
      </c>
    </row>
    <row r="100" spans="1:10" s="21" customFormat="1" ht="12" customHeight="1" x14ac:dyDescent="0.2">
      <c r="A100" s="112" t="s">
        <v>101</v>
      </c>
      <c r="B100" s="112"/>
      <c r="C100" s="22">
        <v>493</v>
      </c>
      <c r="D100" s="22">
        <v>58</v>
      </c>
      <c r="E100" s="22">
        <v>120</v>
      </c>
      <c r="F100" s="22">
        <v>117</v>
      </c>
      <c r="G100" s="22">
        <v>136</v>
      </c>
      <c r="H100" s="22">
        <v>50</v>
      </c>
      <c r="I100" s="22">
        <v>12</v>
      </c>
      <c r="J100" s="22">
        <v>0</v>
      </c>
    </row>
    <row r="101" spans="1:10" s="21" customFormat="1" ht="12" customHeight="1" x14ac:dyDescent="0.2">
      <c r="A101" s="112" t="s">
        <v>102</v>
      </c>
      <c r="B101" s="112"/>
      <c r="C101" s="22">
        <v>1222</v>
      </c>
      <c r="D101" s="22">
        <v>129</v>
      </c>
      <c r="E101" s="22">
        <v>350</v>
      </c>
      <c r="F101" s="22">
        <v>270</v>
      </c>
      <c r="G101" s="22">
        <v>412</v>
      </c>
      <c r="H101" s="22">
        <v>55</v>
      </c>
      <c r="I101" s="22">
        <v>6</v>
      </c>
      <c r="J101" s="22" t="s">
        <v>65</v>
      </c>
    </row>
    <row r="102" spans="1:10" s="21" customFormat="1" ht="12" customHeight="1" x14ac:dyDescent="0.2">
      <c r="A102" s="112" t="s">
        <v>103</v>
      </c>
      <c r="B102" s="112"/>
      <c r="C102" s="22">
        <v>1691</v>
      </c>
      <c r="D102" s="22">
        <v>276</v>
      </c>
      <c r="E102" s="22">
        <v>396</v>
      </c>
      <c r="F102" s="22">
        <v>387</v>
      </c>
      <c r="G102" s="22">
        <v>424</v>
      </c>
      <c r="H102" s="22">
        <v>160</v>
      </c>
      <c r="I102" s="22">
        <v>48</v>
      </c>
      <c r="J102" s="22" t="s">
        <v>65</v>
      </c>
    </row>
    <row r="103" spans="1:10" s="21" customFormat="1" ht="12" customHeight="1" x14ac:dyDescent="0.2">
      <c r="A103" s="112" t="s">
        <v>104</v>
      </c>
      <c r="B103" s="112"/>
      <c r="C103" s="22">
        <v>54534</v>
      </c>
      <c r="D103" s="22">
        <v>11854</v>
      </c>
      <c r="E103" s="22">
        <v>15374</v>
      </c>
      <c r="F103" s="22">
        <v>10800</v>
      </c>
      <c r="G103" s="22">
        <v>10988</v>
      </c>
      <c r="H103" s="22">
        <v>3920</v>
      </c>
      <c r="I103" s="22">
        <v>1598</v>
      </c>
      <c r="J103" s="22" t="s">
        <v>65</v>
      </c>
    </row>
    <row r="104" spans="1:10" s="21" customFormat="1" ht="12" customHeight="1" x14ac:dyDescent="0.2">
      <c r="A104" s="112" t="s">
        <v>105</v>
      </c>
      <c r="B104" s="112"/>
      <c r="C104" s="22">
        <v>1441</v>
      </c>
      <c r="D104" s="22">
        <v>191</v>
      </c>
      <c r="E104" s="22">
        <v>366</v>
      </c>
      <c r="F104" s="22">
        <v>339</v>
      </c>
      <c r="G104" s="22">
        <v>368</v>
      </c>
      <c r="H104" s="22">
        <v>135</v>
      </c>
      <c r="I104" s="22">
        <v>42</v>
      </c>
      <c r="J104" s="22" t="s">
        <v>65</v>
      </c>
    </row>
    <row r="105" spans="1:10" s="21" customFormat="1" ht="12" customHeight="1" x14ac:dyDescent="0.2">
      <c r="A105" s="112" t="s">
        <v>106</v>
      </c>
      <c r="B105" s="112"/>
      <c r="C105" s="22">
        <v>1235</v>
      </c>
      <c r="D105" s="22">
        <v>114</v>
      </c>
      <c r="E105" s="22">
        <v>384</v>
      </c>
      <c r="F105" s="22">
        <v>294</v>
      </c>
      <c r="G105" s="22">
        <v>288</v>
      </c>
      <c r="H105" s="22">
        <v>115</v>
      </c>
      <c r="I105" s="22">
        <v>40</v>
      </c>
      <c r="J105" s="22">
        <v>0</v>
      </c>
    </row>
    <row r="106" spans="1:10" s="21" customFormat="1" ht="12" customHeight="1" x14ac:dyDescent="0.2">
      <c r="A106" s="112" t="s">
        <v>107</v>
      </c>
      <c r="B106" s="112"/>
      <c r="C106" s="22">
        <v>572</v>
      </c>
      <c r="D106" s="22">
        <v>136</v>
      </c>
      <c r="E106" s="22">
        <v>196</v>
      </c>
      <c r="F106" s="22">
        <v>111</v>
      </c>
      <c r="G106" s="22">
        <v>108</v>
      </c>
      <c r="H106" s="22">
        <v>15</v>
      </c>
      <c r="I106" s="22">
        <v>6</v>
      </c>
      <c r="J106" s="22">
        <v>0</v>
      </c>
    </row>
    <row r="107" spans="1:10" s="21" customFormat="1" ht="12" customHeight="1" x14ac:dyDescent="0.2">
      <c r="A107" s="112" t="s">
        <v>108</v>
      </c>
      <c r="B107" s="112"/>
      <c r="C107" s="22">
        <v>5845</v>
      </c>
      <c r="D107" s="22">
        <v>1331</v>
      </c>
      <c r="E107" s="22">
        <v>1694</v>
      </c>
      <c r="F107" s="22">
        <v>1074</v>
      </c>
      <c r="G107" s="22">
        <v>1156</v>
      </c>
      <c r="H107" s="22">
        <v>375</v>
      </c>
      <c r="I107" s="22">
        <v>215</v>
      </c>
      <c r="J107" s="22">
        <v>1</v>
      </c>
    </row>
    <row r="108" spans="1:10" s="21" customFormat="1" ht="12" customHeight="1" x14ac:dyDescent="0.2">
      <c r="A108" s="112" t="s">
        <v>109</v>
      </c>
      <c r="B108" s="112"/>
      <c r="C108" s="22">
        <v>1322</v>
      </c>
      <c r="D108" s="22">
        <v>204</v>
      </c>
      <c r="E108" s="22">
        <v>356</v>
      </c>
      <c r="F108" s="22">
        <v>306</v>
      </c>
      <c r="G108" s="22">
        <v>300</v>
      </c>
      <c r="H108" s="22">
        <v>125</v>
      </c>
      <c r="I108" s="22">
        <v>31</v>
      </c>
      <c r="J108" s="22" t="s">
        <v>65</v>
      </c>
    </row>
    <row r="109" spans="1:10" s="21" customFormat="1" ht="12" customHeight="1" x14ac:dyDescent="0.2">
      <c r="A109" s="112" t="s">
        <v>110</v>
      </c>
      <c r="B109" s="112"/>
      <c r="C109" s="22">
        <v>1650</v>
      </c>
      <c r="D109" s="22">
        <v>381</v>
      </c>
      <c r="E109" s="22">
        <v>472</v>
      </c>
      <c r="F109" s="22">
        <v>288</v>
      </c>
      <c r="G109" s="22">
        <v>324</v>
      </c>
      <c r="H109" s="22">
        <v>135</v>
      </c>
      <c r="I109" s="22">
        <v>50</v>
      </c>
      <c r="J109" s="22">
        <v>1</v>
      </c>
    </row>
    <row r="110" spans="1:10" s="21" customFormat="1" ht="12" customHeight="1" x14ac:dyDescent="0.2">
      <c r="A110" s="112" t="s">
        <v>111</v>
      </c>
      <c r="B110" s="112"/>
      <c r="C110" s="22">
        <v>1281</v>
      </c>
      <c r="D110" s="22">
        <v>123</v>
      </c>
      <c r="E110" s="22">
        <v>308</v>
      </c>
      <c r="F110" s="22">
        <v>294</v>
      </c>
      <c r="G110" s="22">
        <v>416</v>
      </c>
      <c r="H110" s="22">
        <v>75</v>
      </c>
      <c r="I110" s="22">
        <v>65</v>
      </c>
      <c r="J110" s="22">
        <v>0</v>
      </c>
    </row>
    <row r="111" spans="1:10" s="21" customFormat="1" ht="12" customHeight="1" x14ac:dyDescent="0.2">
      <c r="A111" s="112" t="s">
        <v>112</v>
      </c>
      <c r="B111" s="112"/>
      <c r="C111" s="22">
        <v>283</v>
      </c>
      <c r="D111" s="22">
        <v>48</v>
      </c>
      <c r="E111" s="22">
        <v>82</v>
      </c>
      <c r="F111" s="22">
        <v>39</v>
      </c>
      <c r="G111" s="22">
        <v>72</v>
      </c>
      <c r="H111" s="22">
        <v>30</v>
      </c>
      <c r="I111" s="22">
        <v>12</v>
      </c>
      <c r="J111" s="22">
        <v>3</v>
      </c>
    </row>
    <row r="112" spans="1:10" s="21" customFormat="1" ht="12" customHeight="1" x14ac:dyDescent="0.2">
      <c r="A112" s="112" t="s">
        <v>113</v>
      </c>
      <c r="B112" s="112"/>
      <c r="C112" s="22">
        <v>4370</v>
      </c>
      <c r="D112" s="22">
        <v>544</v>
      </c>
      <c r="E112" s="22">
        <v>994</v>
      </c>
      <c r="F112" s="22">
        <v>1047</v>
      </c>
      <c r="G112" s="22">
        <v>1028</v>
      </c>
      <c r="H112" s="22">
        <v>390</v>
      </c>
      <c r="I112" s="22">
        <v>367</v>
      </c>
      <c r="J112" s="22">
        <v>1</v>
      </c>
    </row>
    <row r="113" spans="1:10" s="21" customFormat="1" ht="12" customHeight="1" x14ac:dyDescent="0.2">
      <c r="A113" s="112" t="s">
        <v>114</v>
      </c>
      <c r="B113" s="112"/>
      <c r="C113" s="22">
        <v>880</v>
      </c>
      <c r="D113" s="22">
        <v>150</v>
      </c>
      <c r="E113" s="22">
        <v>248</v>
      </c>
      <c r="F113" s="22">
        <v>165</v>
      </c>
      <c r="G113" s="22">
        <v>208</v>
      </c>
      <c r="H113" s="22">
        <v>50</v>
      </c>
      <c r="I113" s="22">
        <v>59</v>
      </c>
      <c r="J113" s="22">
        <v>1</v>
      </c>
    </row>
    <row r="114" spans="1:10" s="21" customFormat="1" ht="12" customHeight="1" x14ac:dyDescent="0.2">
      <c r="A114" s="112" t="s">
        <v>115</v>
      </c>
      <c r="B114" s="112"/>
      <c r="C114" s="22">
        <v>719</v>
      </c>
      <c r="D114" s="22">
        <v>181</v>
      </c>
      <c r="E114" s="22">
        <v>266</v>
      </c>
      <c r="F114" s="22">
        <v>141</v>
      </c>
      <c r="G114" s="22">
        <v>92</v>
      </c>
      <c r="H114" s="22">
        <v>20</v>
      </c>
      <c r="I114" s="22">
        <v>19</v>
      </c>
      <c r="J114" s="22" t="s">
        <v>65</v>
      </c>
    </row>
    <row r="115" spans="1:10" s="21" customFormat="1" ht="12" customHeight="1" x14ac:dyDescent="0.2">
      <c r="A115" s="112" t="s">
        <v>116</v>
      </c>
      <c r="B115" s="112"/>
      <c r="C115" s="22">
        <v>822</v>
      </c>
      <c r="D115" s="22">
        <v>87</v>
      </c>
      <c r="E115" s="22">
        <v>152</v>
      </c>
      <c r="F115" s="22">
        <v>168</v>
      </c>
      <c r="G115" s="22">
        <v>204</v>
      </c>
      <c r="H115" s="22">
        <v>125</v>
      </c>
      <c r="I115" s="22">
        <v>86</v>
      </c>
      <c r="J115" s="22">
        <v>4</v>
      </c>
    </row>
    <row r="116" spans="1:10" s="21" customFormat="1" ht="12" customHeight="1" x14ac:dyDescent="0.2">
      <c r="A116" s="112" t="s">
        <v>117</v>
      </c>
      <c r="B116" s="112"/>
      <c r="C116" s="22">
        <v>321</v>
      </c>
      <c r="D116" s="22">
        <v>51</v>
      </c>
      <c r="E116" s="22">
        <v>76</v>
      </c>
      <c r="F116" s="22">
        <v>48</v>
      </c>
      <c r="G116" s="22">
        <v>92</v>
      </c>
      <c r="H116" s="22">
        <v>30</v>
      </c>
      <c r="I116" s="22">
        <v>24</v>
      </c>
      <c r="J116" s="22">
        <v>0</v>
      </c>
    </row>
    <row r="117" spans="1:10" s="21" customFormat="1" ht="12" customHeight="1" x14ac:dyDescent="0.2">
      <c r="A117" s="112" t="s">
        <v>118</v>
      </c>
      <c r="B117" s="112"/>
      <c r="C117" s="22">
        <v>795</v>
      </c>
      <c r="D117" s="22">
        <v>110</v>
      </c>
      <c r="E117" s="22">
        <v>224</v>
      </c>
      <c r="F117" s="22">
        <v>156</v>
      </c>
      <c r="G117" s="22">
        <v>152</v>
      </c>
      <c r="H117" s="22">
        <v>105</v>
      </c>
      <c r="I117" s="22">
        <v>48</v>
      </c>
      <c r="J117" s="22">
        <v>1</v>
      </c>
    </row>
    <row r="118" spans="1:10" s="21" customFormat="1" ht="12" customHeight="1" x14ac:dyDescent="0.2">
      <c r="A118" s="112" t="s">
        <v>119</v>
      </c>
      <c r="B118" s="112"/>
      <c r="C118" s="22">
        <v>1404</v>
      </c>
      <c r="D118" s="22">
        <v>161</v>
      </c>
      <c r="E118" s="22">
        <v>282</v>
      </c>
      <c r="F118" s="22">
        <v>291</v>
      </c>
      <c r="G118" s="22">
        <v>412</v>
      </c>
      <c r="H118" s="22">
        <v>210</v>
      </c>
      <c r="I118" s="22">
        <v>48</v>
      </c>
      <c r="J118" s="22">
        <v>0</v>
      </c>
    </row>
    <row r="119" spans="1:10" s="21" customFormat="1" ht="12" customHeight="1" x14ac:dyDescent="0.2">
      <c r="A119" s="112" t="s">
        <v>120</v>
      </c>
      <c r="B119" s="112"/>
      <c r="C119" s="22">
        <v>3617</v>
      </c>
      <c r="D119" s="22">
        <v>1004</v>
      </c>
      <c r="E119" s="22">
        <v>1054</v>
      </c>
      <c r="F119" s="22">
        <v>660</v>
      </c>
      <c r="G119" s="22">
        <v>532</v>
      </c>
      <c r="H119" s="22">
        <v>250</v>
      </c>
      <c r="I119" s="22">
        <v>117</v>
      </c>
      <c r="J119" s="22">
        <v>2</v>
      </c>
    </row>
    <row r="120" spans="1:10" s="21" customFormat="1" ht="12" customHeight="1" x14ac:dyDescent="0.2">
      <c r="A120" s="112" t="s">
        <v>121</v>
      </c>
      <c r="B120" s="112"/>
      <c r="C120" s="22">
        <v>1750</v>
      </c>
      <c r="D120" s="22">
        <v>203</v>
      </c>
      <c r="E120" s="22">
        <v>386</v>
      </c>
      <c r="F120" s="22">
        <v>408</v>
      </c>
      <c r="G120" s="22">
        <v>496</v>
      </c>
      <c r="H120" s="22">
        <v>215</v>
      </c>
      <c r="I120" s="22">
        <v>42</v>
      </c>
      <c r="J120" s="22" t="s">
        <v>65</v>
      </c>
    </row>
    <row r="121" spans="1:10" s="21" customFormat="1" ht="12" customHeight="1" x14ac:dyDescent="0.2">
      <c r="A121" s="112" t="s">
        <v>122</v>
      </c>
      <c r="B121" s="112"/>
      <c r="C121" s="22">
        <v>749</v>
      </c>
      <c r="D121" s="22">
        <v>197</v>
      </c>
      <c r="E121" s="22">
        <v>234</v>
      </c>
      <c r="F121" s="22">
        <v>156</v>
      </c>
      <c r="G121" s="22">
        <v>112</v>
      </c>
      <c r="H121" s="22">
        <v>50</v>
      </c>
      <c r="I121" s="22">
        <v>0</v>
      </c>
      <c r="J121" s="22">
        <v>1</v>
      </c>
    </row>
    <row r="122" spans="1:10" s="21" customFormat="1" ht="12" customHeight="1" x14ac:dyDescent="0.2">
      <c r="A122" s="112" t="s">
        <v>123</v>
      </c>
      <c r="B122" s="112"/>
      <c r="C122" s="22">
        <v>1521</v>
      </c>
      <c r="D122" s="22">
        <v>216</v>
      </c>
      <c r="E122" s="22">
        <v>378</v>
      </c>
      <c r="F122" s="22">
        <v>345</v>
      </c>
      <c r="G122" s="22">
        <v>424</v>
      </c>
      <c r="H122" s="22">
        <v>145</v>
      </c>
      <c r="I122" s="22">
        <v>13</v>
      </c>
      <c r="J122" s="22">
        <v>2</v>
      </c>
    </row>
    <row r="123" spans="1:10" s="21" customFormat="1" ht="12" customHeight="1" x14ac:dyDescent="0.2">
      <c r="A123" s="112" t="s">
        <v>124</v>
      </c>
      <c r="B123" s="112"/>
      <c r="C123" s="22">
        <v>1380</v>
      </c>
      <c r="D123" s="22">
        <v>163</v>
      </c>
      <c r="E123" s="22">
        <v>358</v>
      </c>
      <c r="F123" s="22">
        <v>309</v>
      </c>
      <c r="G123" s="22">
        <v>384</v>
      </c>
      <c r="H123" s="22">
        <v>130</v>
      </c>
      <c r="I123" s="22">
        <v>36</v>
      </c>
      <c r="J123" s="22">
        <v>0</v>
      </c>
    </row>
    <row r="124" spans="1:10" s="21" customFormat="1" ht="12" customHeight="1" x14ac:dyDescent="0.2">
      <c r="A124" s="112" t="s">
        <v>125</v>
      </c>
      <c r="B124" s="112"/>
      <c r="C124" s="22">
        <v>771</v>
      </c>
      <c r="D124" s="22">
        <v>122</v>
      </c>
      <c r="E124" s="22">
        <v>196</v>
      </c>
      <c r="F124" s="22">
        <v>210</v>
      </c>
      <c r="G124" s="22">
        <v>180</v>
      </c>
      <c r="H124" s="22">
        <v>30</v>
      </c>
      <c r="I124" s="22">
        <v>33</v>
      </c>
      <c r="J124" s="22">
        <v>2</v>
      </c>
    </row>
    <row r="125" spans="1:10" s="21" customFormat="1" ht="12" customHeight="1" x14ac:dyDescent="0.2">
      <c r="A125" s="112" t="s">
        <v>126</v>
      </c>
      <c r="B125" s="112"/>
      <c r="C125" s="22">
        <v>2087</v>
      </c>
      <c r="D125" s="22">
        <v>332</v>
      </c>
      <c r="E125" s="22">
        <v>572</v>
      </c>
      <c r="F125" s="22">
        <v>474</v>
      </c>
      <c r="G125" s="22">
        <v>448</v>
      </c>
      <c r="H125" s="22">
        <v>185</v>
      </c>
      <c r="I125" s="22">
        <v>76</v>
      </c>
      <c r="J125" s="22" t="s">
        <v>65</v>
      </c>
    </row>
    <row r="126" spans="1:10" s="21" customFormat="1" ht="12" customHeight="1" x14ac:dyDescent="0.2">
      <c r="A126" s="112" t="s">
        <v>127</v>
      </c>
      <c r="B126" s="112"/>
      <c r="C126" s="22">
        <v>676</v>
      </c>
      <c r="D126" s="22">
        <v>107</v>
      </c>
      <c r="E126" s="22">
        <v>190</v>
      </c>
      <c r="F126" s="22">
        <v>129</v>
      </c>
      <c r="G126" s="22">
        <v>148</v>
      </c>
      <c r="H126" s="22">
        <v>65</v>
      </c>
      <c r="I126" s="22">
        <v>37</v>
      </c>
      <c r="J126" s="22" t="s">
        <v>65</v>
      </c>
    </row>
    <row r="127" spans="1:10" s="21" customFormat="1" ht="12" customHeight="1" x14ac:dyDescent="0.2">
      <c r="A127" s="112" t="s">
        <v>128</v>
      </c>
      <c r="B127" s="112"/>
      <c r="C127" s="22">
        <v>1835</v>
      </c>
      <c r="D127" s="22">
        <v>228</v>
      </c>
      <c r="E127" s="22">
        <v>506</v>
      </c>
      <c r="F127" s="22">
        <v>426</v>
      </c>
      <c r="G127" s="22">
        <v>428</v>
      </c>
      <c r="H127" s="22">
        <v>145</v>
      </c>
      <c r="I127" s="22">
        <v>102</v>
      </c>
      <c r="J127" s="22">
        <v>2</v>
      </c>
    </row>
    <row r="128" spans="1:10" s="21" customFormat="1" ht="12" customHeight="1" x14ac:dyDescent="0.2">
      <c r="A128" s="112" t="s">
        <v>129</v>
      </c>
      <c r="B128" s="112"/>
      <c r="C128" s="22">
        <v>1514</v>
      </c>
      <c r="D128" s="22">
        <v>247</v>
      </c>
      <c r="E128" s="22">
        <v>378</v>
      </c>
      <c r="F128" s="22">
        <v>273</v>
      </c>
      <c r="G128" s="22">
        <v>388</v>
      </c>
      <c r="H128" s="22">
        <v>125</v>
      </c>
      <c r="I128" s="22">
        <v>103</v>
      </c>
      <c r="J128" s="22" t="s">
        <v>65</v>
      </c>
    </row>
    <row r="129" spans="1:10" s="21" customFormat="1" ht="12" customHeight="1" x14ac:dyDescent="0.2">
      <c r="A129" s="112" t="s">
        <v>130</v>
      </c>
      <c r="B129" s="112"/>
      <c r="C129" s="22">
        <v>3039</v>
      </c>
      <c r="D129" s="22">
        <v>250</v>
      </c>
      <c r="E129" s="22">
        <v>694</v>
      </c>
      <c r="F129" s="22">
        <v>738</v>
      </c>
      <c r="G129" s="22">
        <v>836</v>
      </c>
      <c r="H129" s="22">
        <v>315</v>
      </c>
      <c r="I129" s="22">
        <v>206</v>
      </c>
      <c r="J129" s="22" t="s">
        <v>65</v>
      </c>
    </row>
    <row r="130" spans="1:10" s="21" customFormat="1" ht="12" customHeight="1" x14ac:dyDescent="0.2">
      <c r="A130" s="112" t="s">
        <v>131</v>
      </c>
      <c r="B130" s="112"/>
      <c r="C130" s="22">
        <v>630</v>
      </c>
      <c r="D130" s="22">
        <v>92</v>
      </c>
      <c r="E130" s="22">
        <v>196</v>
      </c>
      <c r="F130" s="22">
        <v>150</v>
      </c>
      <c r="G130" s="22">
        <v>128</v>
      </c>
      <c r="H130" s="22">
        <v>40</v>
      </c>
      <c r="I130" s="22">
        <v>24</v>
      </c>
      <c r="J130" s="22" t="s">
        <v>65</v>
      </c>
    </row>
    <row r="131" spans="1:10" s="21" customFormat="1" ht="12" customHeight="1" x14ac:dyDescent="0.2">
      <c r="A131" s="112" t="s">
        <v>132</v>
      </c>
      <c r="B131" s="112"/>
      <c r="C131" s="22">
        <v>576</v>
      </c>
      <c r="D131" s="22">
        <v>77</v>
      </c>
      <c r="E131" s="22">
        <v>174</v>
      </c>
      <c r="F131" s="22">
        <v>123</v>
      </c>
      <c r="G131" s="22">
        <v>140</v>
      </c>
      <c r="H131" s="22">
        <v>50</v>
      </c>
      <c r="I131" s="22">
        <v>12</v>
      </c>
      <c r="J131" s="22">
        <v>0</v>
      </c>
    </row>
    <row r="132" spans="1:10" s="21" customFormat="1" ht="12" customHeight="1" x14ac:dyDescent="0.2">
      <c r="A132" s="112" t="s">
        <v>133</v>
      </c>
      <c r="B132" s="112"/>
      <c r="C132" s="22">
        <v>1910</v>
      </c>
      <c r="D132" s="22">
        <v>267</v>
      </c>
      <c r="E132" s="22">
        <v>500</v>
      </c>
      <c r="F132" s="22">
        <v>411</v>
      </c>
      <c r="G132" s="22">
        <v>468</v>
      </c>
      <c r="H132" s="22">
        <v>215</v>
      </c>
      <c r="I132" s="22">
        <v>49</v>
      </c>
      <c r="J132" s="22">
        <v>1</v>
      </c>
    </row>
    <row r="133" spans="1:10" s="21" customFormat="1" ht="12" customHeight="1" x14ac:dyDescent="0.2">
      <c r="A133" s="126" t="s">
        <v>134</v>
      </c>
      <c r="B133" s="126"/>
      <c r="C133" s="27">
        <v>370</v>
      </c>
      <c r="D133" s="27">
        <v>57</v>
      </c>
      <c r="E133" s="27">
        <v>104</v>
      </c>
      <c r="F133" s="27">
        <v>78</v>
      </c>
      <c r="G133" s="27">
        <v>88</v>
      </c>
      <c r="H133" s="27">
        <v>25</v>
      </c>
      <c r="I133" s="27">
        <v>18</v>
      </c>
      <c r="J133" s="27">
        <v>1</v>
      </c>
    </row>
    <row r="134" spans="1:10" s="21" customFormat="1" ht="12" customHeight="1" x14ac:dyDescent="0.2">
      <c r="A134" s="25"/>
      <c r="B134" s="25"/>
      <c r="C134" s="25"/>
      <c r="D134" s="25"/>
      <c r="E134" s="25"/>
      <c r="F134" s="25"/>
      <c r="G134" s="25"/>
      <c r="H134" s="25"/>
      <c r="I134" s="25"/>
      <c r="J134" s="25"/>
    </row>
    <row r="135" spans="1:10" s="21" customFormat="1" ht="12" customHeight="1" x14ac:dyDescent="0.2">
      <c r="A135" s="111" t="s">
        <v>135</v>
      </c>
      <c r="B135" s="111"/>
      <c r="C135" s="17">
        <f t="shared" ref="C135:I135" si="44">SUM(C136:C164)</f>
        <v>61582</v>
      </c>
      <c r="D135" s="17">
        <f t="shared" si="44"/>
        <v>11660</v>
      </c>
      <c r="E135" s="17">
        <f t="shared" si="44"/>
        <v>18354</v>
      </c>
      <c r="F135" s="17">
        <f t="shared" si="44"/>
        <v>12336</v>
      </c>
      <c r="G135" s="17">
        <f t="shared" si="44"/>
        <v>13404</v>
      </c>
      <c r="H135" s="17">
        <f t="shared" si="44"/>
        <v>4455</v>
      </c>
      <c r="I135" s="17">
        <f t="shared" si="44"/>
        <v>1373</v>
      </c>
      <c r="J135" s="19" t="s">
        <v>206</v>
      </c>
    </row>
    <row r="136" spans="1:10" s="21" customFormat="1" ht="12" customHeight="1" x14ac:dyDescent="0.2">
      <c r="A136" s="112" t="s">
        <v>136</v>
      </c>
      <c r="B136" s="112"/>
      <c r="C136" s="22">
        <v>5361</v>
      </c>
      <c r="D136" s="22">
        <v>1257</v>
      </c>
      <c r="E136" s="22">
        <v>1708</v>
      </c>
      <c r="F136" s="22">
        <v>1032</v>
      </c>
      <c r="G136" s="22">
        <v>976</v>
      </c>
      <c r="H136" s="22">
        <v>290</v>
      </c>
      <c r="I136" s="22">
        <v>98</v>
      </c>
      <c r="J136" s="22">
        <v>1</v>
      </c>
    </row>
    <row r="137" spans="1:10" s="21" customFormat="1" ht="12" customHeight="1" x14ac:dyDescent="0.2">
      <c r="A137" s="112" t="s">
        <v>137</v>
      </c>
      <c r="B137" s="112"/>
      <c r="C137" s="22">
        <v>186</v>
      </c>
      <c r="D137" s="22">
        <v>28</v>
      </c>
      <c r="E137" s="22">
        <v>58</v>
      </c>
      <c r="F137" s="22">
        <v>27</v>
      </c>
      <c r="G137" s="22">
        <v>40</v>
      </c>
      <c r="H137" s="22">
        <v>15</v>
      </c>
      <c r="I137" s="22">
        <v>18</v>
      </c>
      <c r="J137" s="22">
        <v>1</v>
      </c>
    </row>
    <row r="138" spans="1:10" s="21" customFormat="1" ht="12" customHeight="1" x14ac:dyDescent="0.2">
      <c r="A138" s="112" t="s">
        <v>138</v>
      </c>
      <c r="B138" s="112"/>
      <c r="C138" s="22">
        <v>533</v>
      </c>
      <c r="D138" s="22">
        <v>96</v>
      </c>
      <c r="E138" s="22">
        <v>186</v>
      </c>
      <c r="F138" s="22">
        <v>108</v>
      </c>
      <c r="G138" s="22">
        <v>76</v>
      </c>
      <c r="H138" s="22">
        <v>60</v>
      </c>
      <c r="I138" s="22">
        <v>7</v>
      </c>
      <c r="J138" s="22" t="s">
        <v>65</v>
      </c>
    </row>
    <row r="139" spans="1:10" s="21" customFormat="1" ht="12" customHeight="1" x14ac:dyDescent="0.2">
      <c r="A139" s="112" t="s">
        <v>139</v>
      </c>
      <c r="B139" s="112"/>
      <c r="C139" s="22">
        <v>1783</v>
      </c>
      <c r="D139" s="22">
        <v>388</v>
      </c>
      <c r="E139" s="22">
        <v>658</v>
      </c>
      <c r="F139" s="22">
        <v>309</v>
      </c>
      <c r="G139" s="22">
        <v>320</v>
      </c>
      <c r="H139" s="22">
        <v>95</v>
      </c>
      <c r="I139" s="22">
        <v>13</v>
      </c>
      <c r="J139" s="22" t="s">
        <v>65</v>
      </c>
    </row>
    <row r="140" spans="1:10" s="21" customFormat="1" ht="12" customHeight="1" x14ac:dyDescent="0.2">
      <c r="A140" s="112" t="s">
        <v>140</v>
      </c>
      <c r="B140" s="112"/>
      <c r="C140" s="22">
        <v>684</v>
      </c>
      <c r="D140" s="22">
        <v>75</v>
      </c>
      <c r="E140" s="22">
        <v>182</v>
      </c>
      <c r="F140" s="22">
        <v>132</v>
      </c>
      <c r="G140" s="22">
        <v>216</v>
      </c>
      <c r="H140" s="22">
        <v>60</v>
      </c>
      <c r="I140" s="22">
        <v>19</v>
      </c>
      <c r="J140" s="22">
        <v>1</v>
      </c>
    </row>
    <row r="141" spans="1:10" s="21" customFormat="1" ht="12" customHeight="1" x14ac:dyDescent="0.2">
      <c r="A141" s="112" t="s">
        <v>141</v>
      </c>
      <c r="B141" s="112"/>
      <c r="C141" s="22">
        <v>1157</v>
      </c>
      <c r="D141" s="22">
        <v>222</v>
      </c>
      <c r="E141" s="22">
        <v>338</v>
      </c>
      <c r="F141" s="22">
        <v>255</v>
      </c>
      <c r="G141" s="22">
        <v>224</v>
      </c>
      <c r="H141" s="22">
        <v>80</v>
      </c>
      <c r="I141" s="22">
        <v>38</v>
      </c>
      <c r="J141" s="22">
        <v>1</v>
      </c>
    </row>
    <row r="142" spans="1:10" s="21" customFormat="1" ht="12" customHeight="1" x14ac:dyDescent="0.2">
      <c r="A142" s="112" t="s">
        <v>142</v>
      </c>
      <c r="B142" s="112"/>
      <c r="C142" s="22">
        <v>12</v>
      </c>
      <c r="D142" s="22">
        <v>10</v>
      </c>
      <c r="E142" s="22">
        <v>2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</row>
    <row r="143" spans="1:10" s="21" customFormat="1" ht="12" customHeight="1" x14ac:dyDescent="0.2">
      <c r="A143" s="112" t="s">
        <v>143</v>
      </c>
      <c r="B143" s="112"/>
      <c r="C143" s="22">
        <v>2873</v>
      </c>
      <c r="D143" s="22">
        <v>316</v>
      </c>
      <c r="E143" s="22">
        <v>698</v>
      </c>
      <c r="F143" s="22">
        <v>735</v>
      </c>
      <c r="G143" s="22">
        <v>792</v>
      </c>
      <c r="H143" s="22">
        <v>265</v>
      </c>
      <c r="I143" s="22">
        <v>67</v>
      </c>
      <c r="J143" s="22">
        <v>0</v>
      </c>
    </row>
    <row r="144" spans="1:10" s="21" customFormat="1" ht="12" customHeight="1" x14ac:dyDescent="0.2">
      <c r="A144" s="112" t="s">
        <v>144</v>
      </c>
      <c r="B144" s="112"/>
      <c r="C144" s="22">
        <v>102</v>
      </c>
      <c r="D144" s="22">
        <v>24</v>
      </c>
      <c r="E144" s="22">
        <v>26</v>
      </c>
      <c r="F144" s="22">
        <v>15</v>
      </c>
      <c r="G144" s="22">
        <v>20</v>
      </c>
      <c r="H144" s="22">
        <v>10</v>
      </c>
      <c r="I144" s="22">
        <v>7</v>
      </c>
      <c r="J144" s="22">
        <v>0</v>
      </c>
    </row>
    <row r="145" spans="1:10" s="32" customFormat="1" ht="12" customHeight="1" x14ac:dyDescent="0.2">
      <c r="A145" s="154" t="s">
        <v>145</v>
      </c>
      <c r="B145" s="154"/>
      <c r="C145" s="33">
        <v>4948</v>
      </c>
      <c r="D145" s="33">
        <v>779</v>
      </c>
      <c r="E145" s="33">
        <v>1484</v>
      </c>
      <c r="F145" s="33">
        <v>987</v>
      </c>
      <c r="G145" s="33">
        <v>1180</v>
      </c>
      <c r="H145" s="33">
        <v>405</v>
      </c>
      <c r="I145" s="33">
        <v>113</v>
      </c>
      <c r="J145" s="33">
        <v>1</v>
      </c>
    </row>
    <row r="146" spans="1:10" s="21" customFormat="1" ht="12" customHeight="1" x14ac:dyDescent="0.2">
      <c r="A146" s="112" t="s">
        <v>146</v>
      </c>
      <c r="B146" s="112"/>
      <c r="C146" s="22">
        <v>4356</v>
      </c>
      <c r="D146" s="22">
        <v>585</v>
      </c>
      <c r="E146" s="22">
        <v>1224</v>
      </c>
      <c r="F146" s="22">
        <v>894</v>
      </c>
      <c r="G146" s="22">
        <v>1168</v>
      </c>
      <c r="H146" s="22">
        <v>400</v>
      </c>
      <c r="I146" s="22">
        <v>85</v>
      </c>
      <c r="J146" s="22" t="s">
        <v>65</v>
      </c>
    </row>
    <row r="147" spans="1:10" s="21" customFormat="1" ht="12" customHeight="1" x14ac:dyDescent="0.2">
      <c r="A147" s="112" t="s">
        <v>147</v>
      </c>
      <c r="B147" s="112"/>
      <c r="C147" s="22">
        <v>35</v>
      </c>
      <c r="D147" s="22">
        <v>8</v>
      </c>
      <c r="E147" s="22">
        <v>8</v>
      </c>
      <c r="F147" s="22">
        <v>15</v>
      </c>
      <c r="G147" s="22">
        <v>4</v>
      </c>
      <c r="H147" s="22">
        <v>0</v>
      </c>
      <c r="I147" s="22">
        <v>0</v>
      </c>
      <c r="J147" s="22">
        <v>0</v>
      </c>
    </row>
    <row r="148" spans="1:10" s="21" customFormat="1" ht="12" customHeight="1" x14ac:dyDescent="0.2">
      <c r="A148" s="112" t="s">
        <v>148</v>
      </c>
      <c r="B148" s="112"/>
      <c r="C148" s="22">
        <v>325</v>
      </c>
      <c r="D148" s="22">
        <v>68</v>
      </c>
      <c r="E148" s="22">
        <v>98</v>
      </c>
      <c r="F148" s="22">
        <v>57</v>
      </c>
      <c r="G148" s="22">
        <v>60</v>
      </c>
      <c r="H148" s="22">
        <v>30</v>
      </c>
      <c r="I148" s="22">
        <v>12</v>
      </c>
      <c r="J148" s="22">
        <v>1</v>
      </c>
    </row>
    <row r="149" spans="1:10" s="21" customFormat="1" ht="12" customHeight="1" x14ac:dyDescent="0.2">
      <c r="A149" s="112" t="s">
        <v>149</v>
      </c>
      <c r="B149" s="112"/>
      <c r="C149" s="22">
        <v>1221</v>
      </c>
      <c r="D149" s="22">
        <v>170</v>
      </c>
      <c r="E149" s="22">
        <v>290</v>
      </c>
      <c r="F149" s="22">
        <v>261</v>
      </c>
      <c r="G149" s="22">
        <v>336</v>
      </c>
      <c r="H149" s="22">
        <v>110</v>
      </c>
      <c r="I149" s="22">
        <v>54</v>
      </c>
      <c r="J149" s="22" t="s">
        <v>65</v>
      </c>
    </row>
    <row r="150" spans="1:10" s="21" customFormat="1" ht="12" customHeight="1" x14ac:dyDescent="0.2">
      <c r="A150" s="112" t="s">
        <v>150</v>
      </c>
      <c r="B150" s="112"/>
      <c r="C150" s="22">
        <v>15116</v>
      </c>
      <c r="D150" s="22">
        <v>3129</v>
      </c>
      <c r="E150" s="22">
        <v>4434</v>
      </c>
      <c r="F150" s="22">
        <v>3102</v>
      </c>
      <c r="G150" s="22">
        <v>3008</v>
      </c>
      <c r="H150" s="22">
        <v>1115</v>
      </c>
      <c r="I150" s="22">
        <v>328</v>
      </c>
      <c r="J150" s="22">
        <v>1</v>
      </c>
    </row>
    <row r="151" spans="1:10" s="21" customFormat="1" ht="12" customHeight="1" x14ac:dyDescent="0.2">
      <c r="A151" s="112" t="s">
        <v>151</v>
      </c>
      <c r="B151" s="112"/>
      <c r="C151" s="22">
        <v>6355</v>
      </c>
      <c r="D151" s="22">
        <v>1007</v>
      </c>
      <c r="E151" s="22">
        <v>1868</v>
      </c>
      <c r="F151" s="22">
        <v>1338</v>
      </c>
      <c r="G151" s="22">
        <v>1576</v>
      </c>
      <c r="H151" s="22">
        <v>445</v>
      </c>
      <c r="I151" s="22">
        <v>121</v>
      </c>
      <c r="J151" s="22" t="s">
        <v>65</v>
      </c>
    </row>
    <row r="152" spans="1:10" s="21" customFormat="1" ht="12" customHeight="1" x14ac:dyDescent="0.2">
      <c r="A152" s="112" t="s">
        <v>152</v>
      </c>
      <c r="B152" s="112"/>
      <c r="C152" s="22">
        <v>207</v>
      </c>
      <c r="D152" s="22">
        <v>42</v>
      </c>
      <c r="E152" s="22">
        <v>72</v>
      </c>
      <c r="F152" s="22">
        <v>24</v>
      </c>
      <c r="G152" s="22">
        <v>40</v>
      </c>
      <c r="H152" s="22">
        <v>15</v>
      </c>
      <c r="I152" s="22">
        <v>14</v>
      </c>
      <c r="J152" s="22" t="s">
        <v>65</v>
      </c>
    </row>
    <row r="153" spans="1:10" s="21" customFormat="1" ht="12" customHeight="1" x14ac:dyDescent="0.2">
      <c r="A153" s="112" t="s">
        <v>153</v>
      </c>
      <c r="B153" s="112"/>
      <c r="C153" s="22">
        <v>7052</v>
      </c>
      <c r="D153" s="22">
        <v>1557</v>
      </c>
      <c r="E153" s="22">
        <v>2208</v>
      </c>
      <c r="F153" s="22">
        <v>1392</v>
      </c>
      <c r="G153" s="22">
        <v>1392</v>
      </c>
      <c r="H153" s="22">
        <v>410</v>
      </c>
      <c r="I153" s="22">
        <v>93</v>
      </c>
      <c r="J153" s="22">
        <v>0</v>
      </c>
    </row>
    <row r="154" spans="1:10" s="21" customFormat="1" ht="12" customHeight="1" x14ac:dyDescent="0.2">
      <c r="A154" s="112" t="s">
        <v>154</v>
      </c>
      <c r="B154" s="112"/>
      <c r="C154" s="22">
        <v>51</v>
      </c>
      <c r="D154" s="22">
        <v>9</v>
      </c>
      <c r="E154" s="22">
        <v>16</v>
      </c>
      <c r="F154" s="22">
        <v>12</v>
      </c>
      <c r="G154" s="22">
        <v>4</v>
      </c>
      <c r="H154" s="22">
        <v>10</v>
      </c>
      <c r="I154" s="22">
        <v>0</v>
      </c>
      <c r="J154" s="22">
        <v>0</v>
      </c>
    </row>
    <row r="155" spans="1:10" s="21" customFormat="1" ht="12" customHeight="1" x14ac:dyDescent="0.2">
      <c r="A155" s="112" t="s">
        <v>155</v>
      </c>
      <c r="B155" s="112"/>
      <c r="C155" s="22">
        <v>2670</v>
      </c>
      <c r="D155" s="22">
        <v>726</v>
      </c>
      <c r="E155" s="22">
        <v>784</v>
      </c>
      <c r="F155" s="22">
        <v>456</v>
      </c>
      <c r="G155" s="22">
        <v>456</v>
      </c>
      <c r="H155" s="22">
        <v>150</v>
      </c>
      <c r="I155" s="22">
        <v>98</v>
      </c>
      <c r="J155" s="22">
        <v>2</v>
      </c>
    </row>
    <row r="156" spans="1:10" s="21" customFormat="1" ht="12" customHeight="1" x14ac:dyDescent="0.2">
      <c r="A156" s="112" t="s">
        <v>156</v>
      </c>
      <c r="B156" s="112"/>
      <c r="C156" s="22">
        <v>253</v>
      </c>
      <c r="D156" s="22">
        <v>43</v>
      </c>
      <c r="E156" s="22">
        <v>82</v>
      </c>
      <c r="F156" s="22">
        <v>66</v>
      </c>
      <c r="G156" s="22">
        <v>36</v>
      </c>
      <c r="H156" s="22">
        <v>20</v>
      </c>
      <c r="I156" s="22">
        <v>6</v>
      </c>
      <c r="J156" s="22" t="s">
        <v>65</v>
      </c>
    </row>
    <row r="157" spans="1:10" s="21" customFormat="1" ht="12" customHeight="1" x14ac:dyDescent="0.2">
      <c r="A157" s="112" t="s">
        <v>157</v>
      </c>
      <c r="B157" s="112"/>
      <c r="C157" s="22">
        <v>733</v>
      </c>
      <c r="D157" s="22">
        <v>196</v>
      </c>
      <c r="E157" s="22">
        <v>276</v>
      </c>
      <c r="F157" s="22">
        <v>78</v>
      </c>
      <c r="G157" s="22">
        <v>140</v>
      </c>
      <c r="H157" s="22">
        <v>25</v>
      </c>
      <c r="I157" s="22">
        <v>18</v>
      </c>
      <c r="J157" s="22">
        <v>1</v>
      </c>
    </row>
    <row r="158" spans="1:10" s="21" customFormat="1" ht="12" customHeight="1" x14ac:dyDescent="0.2">
      <c r="A158" s="112" t="s">
        <v>158</v>
      </c>
      <c r="B158" s="112"/>
      <c r="C158" s="22">
        <v>656</v>
      </c>
      <c r="D158" s="22">
        <v>162</v>
      </c>
      <c r="E158" s="22">
        <v>256</v>
      </c>
      <c r="F158" s="22">
        <v>84</v>
      </c>
      <c r="G158" s="22">
        <v>112</v>
      </c>
      <c r="H158" s="22">
        <v>30</v>
      </c>
      <c r="I158" s="22">
        <v>12</v>
      </c>
      <c r="J158" s="22">
        <v>1</v>
      </c>
    </row>
    <row r="159" spans="1:10" s="21" customFormat="1" ht="12" customHeight="1" x14ac:dyDescent="0.2">
      <c r="A159" s="112" t="s">
        <v>159</v>
      </c>
      <c r="B159" s="112"/>
      <c r="C159" s="22">
        <v>97</v>
      </c>
      <c r="D159" s="22">
        <v>15</v>
      </c>
      <c r="E159" s="22">
        <v>26</v>
      </c>
      <c r="F159" s="22">
        <v>9</v>
      </c>
      <c r="G159" s="22">
        <v>20</v>
      </c>
      <c r="H159" s="22">
        <v>5</v>
      </c>
      <c r="I159" s="22">
        <v>22</v>
      </c>
      <c r="J159" s="22">
        <v>0</v>
      </c>
    </row>
    <row r="160" spans="1:10" s="21" customFormat="1" ht="12" customHeight="1" x14ac:dyDescent="0.2">
      <c r="A160" s="112" t="s">
        <v>160</v>
      </c>
      <c r="B160" s="112"/>
      <c r="C160" s="22">
        <v>754</v>
      </c>
      <c r="D160" s="22">
        <v>94</v>
      </c>
      <c r="E160" s="22">
        <v>244</v>
      </c>
      <c r="F160" s="22">
        <v>141</v>
      </c>
      <c r="G160" s="22">
        <v>196</v>
      </c>
      <c r="H160" s="22">
        <v>60</v>
      </c>
      <c r="I160" s="22">
        <v>19</v>
      </c>
      <c r="J160" s="22">
        <v>0</v>
      </c>
    </row>
    <row r="161" spans="1:10" s="21" customFormat="1" ht="12" customHeight="1" x14ac:dyDescent="0.2">
      <c r="A161" s="112" t="s">
        <v>161</v>
      </c>
      <c r="B161" s="112"/>
      <c r="C161" s="22">
        <v>2632</v>
      </c>
      <c r="D161" s="22">
        <v>453</v>
      </c>
      <c r="E161" s="22">
        <v>724</v>
      </c>
      <c r="F161" s="22">
        <v>534</v>
      </c>
      <c r="G161" s="22">
        <v>604</v>
      </c>
      <c r="H161" s="22">
        <v>255</v>
      </c>
      <c r="I161" s="22">
        <v>62</v>
      </c>
      <c r="J161" s="22">
        <v>1</v>
      </c>
    </row>
    <row r="162" spans="1:10" s="21" customFormat="1" ht="12" customHeight="1" x14ac:dyDescent="0.2">
      <c r="A162" s="112" t="s">
        <v>162</v>
      </c>
      <c r="B162" s="112"/>
      <c r="C162" s="22">
        <v>51</v>
      </c>
      <c r="D162" s="22">
        <v>20</v>
      </c>
      <c r="E162" s="22">
        <v>28</v>
      </c>
      <c r="F162" s="22">
        <v>3</v>
      </c>
      <c r="G162" s="22">
        <v>0</v>
      </c>
      <c r="H162" s="22">
        <v>0</v>
      </c>
      <c r="I162" s="22">
        <v>0</v>
      </c>
      <c r="J162" s="22">
        <v>0</v>
      </c>
    </row>
    <row r="163" spans="1:10" s="21" customFormat="1" ht="12" customHeight="1" x14ac:dyDescent="0.2">
      <c r="A163" s="112" t="s">
        <v>163</v>
      </c>
      <c r="B163" s="112"/>
      <c r="C163" s="22">
        <v>1105</v>
      </c>
      <c r="D163" s="22">
        <v>129</v>
      </c>
      <c r="E163" s="22">
        <v>288</v>
      </c>
      <c r="F163" s="22">
        <v>216</v>
      </c>
      <c r="G163" s="22">
        <v>356</v>
      </c>
      <c r="H163" s="22">
        <v>85</v>
      </c>
      <c r="I163" s="22">
        <v>31</v>
      </c>
      <c r="J163" s="22" t="s">
        <v>65</v>
      </c>
    </row>
    <row r="164" spans="1:10" s="21" customFormat="1" ht="12" customHeight="1" x14ac:dyDescent="0.2">
      <c r="A164" s="123" t="s">
        <v>164</v>
      </c>
      <c r="B164" s="123"/>
      <c r="C164" s="27">
        <v>274</v>
      </c>
      <c r="D164" s="27">
        <v>52</v>
      </c>
      <c r="E164" s="27">
        <v>88</v>
      </c>
      <c r="F164" s="27">
        <v>54</v>
      </c>
      <c r="G164" s="27">
        <v>52</v>
      </c>
      <c r="H164" s="27">
        <v>10</v>
      </c>
      <c r="I164" s="27">
        <v>18</v>
      </c>
      <c r="J164" s="27">
        <v>0</v>
      </c>
    </row>
    <row r="165" spans="1:10" s="21" customFormat="1" ht="12" customHeight="1" x14ac:dyDescent="0.2">
      <c r="A165" s="25"/>
      <c r="B165" s="25"/>
      <c r="C165" s="25"/>
      <c r="D165" s="25"/>
      <c r="E165" s="25"/>
      <c r="F165" s="25"/>
      <c r="G165" s="25"/>
      <c r="H165" s="25"/>
      <c r="I165" s="25"/>
      <c r="J165" s="25"/>
    </row>
    <row r="166" spans="1:10" s="21" customFormat="1" ht="12" customHeight="1" x14ac:dyDescent="0.2">
      <c r="A166" s="111" t="s">
        <v>165</v>
      </c>
      <c r="B166" s="111"/>
      <c r="C166" s="17">
        <f t="shared" ref="C166:I166" si="45">SUM(C167:C174)</f>
        <v>5826</v>
      </c>
      <c r="D166" s="17">
        <f t="shared" si="45"/>
        <v>850</v>
      </c>
      <c r="E166" s="17">
        <f t="shared" si="45"/>
        <v>1490</v>
      </c>
      <c r="F166" s="17">
        <f t="shared" si="45"/>
        <v>1143</v>
      </c>
      <c r="G166" s="17">
        <f t="shared" si="45"/>
        <v>1472</v>
      </c>
      <c r="H166" s="17">
        <f t="shared" si="45"/>
        <v>665</v>
      </c>
      <c r="I166" s="17">
        <f t="shared" si="45"/>
        <v>206</v>
      </c>
      <c r="J166" s="19" t="s">
        <v>206</v>
      </c>
    </row>
    <row r="167" spans="1:10" s="21" customFormat="1" ht="12" customHeight="1" x14ac:dyDescent="0.2">
      <c r="A167" s="112" t="s">
        <v>166</v>
      </c>
      <c r="B167" s="112"/>
      <c r="C167" s="22">
        <v>1425</v>
      </c>
      <c r="D167" s="22">
        <v>167</v>
      </c>
      <c r="E167" s="22">
        <v>324</v>
      </c>
      <c r="F167" s="22">
        <v>264</v>
      </c>
      <c r="G167" s="22">
        <v>444</v>
      </c>
      <c r="H167" s="22">
        <v>145</v>
      </c>
      <c r="I167" s="22">
        <v>81</v>
      </c>
      <c r="J167" s="22">
        <v>0</v>
      </c>
    </row>
    <row r="168" spans="1:10" s="21" customFormat="1" ht="12" customHeight="1" x14ac:dyDescent="0.2">
      <c r="A168" s="112" t="s">
        <v>167</v>
      </c>
      <c r="B168" s="112"/>
      <c r="C168" s="22">
        <v>50</v>
      </c>
      <c r="D168" s="22">
        <v>14</v>
      </c>
      <c r="E168" s="22">
        <v>16</v>
      </c>
      <c r="F168" s="22">
        <v>6</v>
      </c>
      <c r="G168" s="22">
        <v>4</v>
      </c>
      <c r="H168" s="22">
        <v>10</v>
      </c>
      <c r="I168" s="22">
        <v>0</v>
      </c>
      <c r="J168" s="22">
        <v>0</v>
      </c>
    </row>
    <row r="169" spans="1:10" s="21" customFormat="1" ht="12" customHeight="1" x14ac:dyDescent="0.2">
      <c r="A169" s="112" t="s">
        <v>168</v>
      </c>
      <c r="B169" s="112"/>
      <c r="C169" s="22">
        <v>55</v>
      </c>
      <c r="D169" s="22">
        <v>17</v>
      </c>
      <c r="E169" s="22">
        <v>16</v>
      </c>
      <c r="F169" s="22">
        <v>12</v>
      </c>
      <c r="G169" s="22">
        <v>4</v>
      </c>
      <c r="H169" s="22">
        <v>0</v>
      </c>
      <c r="I169" s="22">
        <v>6</v>
      </c>
      <c r="J169" s="22">
        <v>0</v>
      </c>
    </row>
    <row r="170" spans="1:10" s="21" customFormat="1" ht="12" customHeight="1" x14ac:dyDescent="0.2">
      <c r="A170" s="112" t="s">
        <v>169</v>
      </c>
      <c r="B170" s="112"/>
      <c r="C170" s="22">
        <v>62</v>
      </c>
      <c r="D170" s="22">
        <v>16</v>
      </c>
      <c r="E170" s="22">
        <v>16</v>
      </c>
      <c r="F170" s="22">
        <v>9</v>
      </c>
      <c r="G170" s="22">
        <v>0</v>
      </c>
      <c r="H170" s="22">
        <v>15</v>
      </c>
      <c r="I170" s="22">
        <v>6</v>
      </c>
      <c r="J170" s="22">
        <v>0</v>
      </c>
    </row>
    <row r="171" spans="1:10" s="21" customFormat="1" ht="12" customHeight="1" x14ac:dyDescent="0.2">
      <c r="A171" s="112" t="s">
        <v>170</v>
      </c>
      <c r="B171" s="112"/>
      <c r="C171" s="22">
        <v>1132</v>
      </c>
      <c r="D171" s="22">
        <v>201</v>
      </c>
      <c r="E171" s="22">
        <v>312</v>
      </c>
      <c r="F171" s="22">
        <v>213</v>
      </c>
      <c r="G171" s="22">
        <v>244</v>
      </c>
      <c r="H171" s="22">
        <v>155</v>
      </c>
      <c r="I171" s="22">
        <v>7</v>
      </c>
      <c r="J171" s="22">
        <v>0</v>
      </c>
    </row>
    <row r="172" spans="1:10" s="21" customFormat="1" ht="12" customHeight="1" x14ac:dyDescent="0.2">
      <c r="A172" s="112" t="s">
        <v>171</v>
      </c>
      <c r="B172" s="112"/>
      <c r="C172" s="22">
        <v>564</v>
      </c>
      <c r="D172" s="22">
        <v>87</v>
      </c>
      <c r="E172" s="22">
        <v>154</v>
      </c>
      <c r="F172" s="22">
        <v>87</v>
      </c>
      <c r="G172" s="22">
        <v>120</v>
      </c>
      <c r="H172" s="22">
        <v>80</v>
      </c>
      <c r="I172" s="22">
        <v>36</v>
      </c>
      <c r="J172" s="22">
        <v>3</v>
      </c>
    </row>
    <row r="173" spans="1:10" s="21" customFormat="1" ht="12" customHeight="1" x14ac:dyDescent="0.2">
      <c r="A173" s="112" t="s">
        <v>172</v>
      </c>
      <c r="B173" s="112"/>
      <c r="C173" s="22">
        <v>51</v>
      </c>
      <c r="D173" s="22">
        <v>17</v>
      </c>
      <c r="E173" s="22">
        <v>14</v>
      </c>
      <c r="F173" s="22">
        <v>12</v>
      </c>
      <c r="G173" s="22">
        <v>8</v>
      </c>
      <c r="H173" s="22">
        <v>0</v>
      </c>
      <c r="I173" s="22">
        <v>0</v>
      </c>
      <c r="J173" s="22">
        <v>0</v>
      </c>
    </row>
    <row r="174" spans="1:10" s="21" customFormat="1" ht="12" customHeight="1" x14ac:dyDescent="0.2">
      <c r="A174" s="123" t="s">
        <v>173</v>
      </c>
      <c r="B174" s="123"/>
      <c r="C174" s="27">
        <v>2487</v>
      </c>
      <c r="D174" s="27">
        <v>331</v>
      </c>
      <c r="E174" s="27">
        <v>638</v>
      </c>
      <c r="F174" s="27">
        <v>540</v>
      </c>
      <c r="G174" s="27">
        <v>648</v>
      </c>
      <c r="H174" s="27">
        <v>260</v>
      </c>
      <c r="I174" s="27">
        <v>70</v>
      </c>
      <c r="J174" s="27">
        <v>1</v>
      </c>
    </row>
    <row r="175" spans="1:10" s="21" customFormat="1" ht="12" customHeight="1" x14ac:dyDescent="0.2">
      <c r="A175" s="25"/>
      <c r="B175" s="25"/>
      <c r="C175" s="25"/>
      <c r="D175" s="25"/>
      <c r="E175" s="25"/>
      <c r="F175" s="25"/>
      <c r="G175" s="25"/>
      <c r="H175" s="25"/>
      <c r="I175" s="25"/>
      <c r="J175" s="25"/>
    </row>
    <row r="176" spans="1:10" s="21" customFormat="1" ht="12" customHeight="1" x14ac:dyDescent="0.2">
      <c r="A176" s="111" t="s">
        <v>174</v>
      </c>
      <c r="B176" s="111"/>
      <c r="C176" s="17">
        <f t="shared" ref="C176:I176" si="46">SUM(C177:C193)</f>
        <v>48860</v>
      </c>
      <c r="D176" s="17">
        <f t="shared" si="46"/>
        <v>7524</v>
      </c>
      <c r="E176" s="17">
        <f t="shared" si="46"/>
        <v>13058</v>
      </c>
      <c r="F176" s="17">
        <f t="shared" si="46"/>
        <v>10698</v>
      </c>
      <c r="G176" s="17">
        <f t="shared" si="46"/>
        <v>11904</v>
      </c>
      <c r="H176" s="17">
        <f t="shared" si="46"/>
        <v>3890</v>
      </c>
      <c r="I176" s="17">
        <f t="shared" si="46"/>
        <v>1786</v>
      </c>
      <c r="J176" s="19" t="s">
        <v>206</v>
      </c>
    </row>
    <row r="177" spans="1:10" s="21" customFormat="1" ht="12" customHeight="1" x14ac:dyDescent="0.2">
      <c r="A177" s="112" t="s">
        <v>175</v>
      </c>
      <c r="B177" s="112"/>
      <c r="C177" s="22">
        <v>4376</v>
      </c>
      <c r="D177" s="22">
        <v>555</v>
      </c>
      <c r="E177" s="22">
        <v>1184</v>
      </c>
      <c r="F177" s="22">
        <v>990</v>
      </c>
      <c r="G177" s="22">
        <v>1092</v>
      </c>
      <c r="H177" s="22">
        <v>360</v>
      </c>
      <c r="I177" s="22">
        <v>195</v>
      </c>
      <c r="J177" s="22">
        <v>1</v>
      </c>
    </row>
    <row r="178" spans="1:10" s="21" customFormat="1" ht="12" customHeight="1" x14ac:dyDescent="0.2">
      <c r="A178" s="112" t="s">
        <v>176</v>
      </c>
      <c r="B178" s="112"/>
      <c r="C178" s="22">
        <v>17470</v>
      </c>
      <c r="D178" s="22">
        <v>3362</v>
      </c>
      <c r="E178" s="22">
        <v>4934</v>
      </c>
      <c r="F178" s="22">
        <v>3735</v>
      </c>
      <c r="G178" s="22">
        <v>3748</v>
      </c>
      <c r="H178" s="22">
        <v>1170</v>
      </c>
      <c r="I178" s="22">
        <v>521</v>
      </c>
      <c r="J178" s="22" t="s">
        <v>65</v>
      </c>
    </row>
    <row r="179" spans="1:10" s="21" customFormat="1" ht="12" customHeight="1" x14ac:dyDescent="0.2">
      <c r="A179" s="112" t="s">
        <v>177</v>
      </c>
      <c r="B179" s="112"/>
      <c r="C179" s="22">
        <v>2384</v>
      </c>
      <c r="D179" s="22">
        <v>275</v>
      </c>
      <c r="E179" s="22">
        <v>548</v>
      </c>
      <c r="F179" s="22">
        <v>564</v>
      </c>
      <c r="G179" s="22">
        <v>596</v>
      </c>
      <c r="H179" s="22">
        <v>260</v>
      </c>
      <c r="I179" s="22">
        <v>141</v>
      </c>
      <c r="J179" s="22" t="s">
        <v>65</v>
      </c>
    </row>
    <row r="180" spans="1:10" s="21" customFormat="1" ht="12" customHeight="1" x14ac:dyDescent="0.2">
      <c r="A180" s="112" t="s">
        <v>178</v>
      </c>
      <c r="B180" s="112"/>
      <c r="C180" s="22">
        <v>2723</v>
      </c>
      <c r="D180" s="22">
        <v>295</v>
      </c>
      <c r="E180" s="22">
        <v>554</v>
      </c>
      <c r="F180" s="22">
        <v>567</v>
      </c>
      <c r="G180" s="22">
        <v>812</v>
      </c>
      <c r="H180" s="22">
        <v>270</v>
      </c>
      <c r="I180" s="22">
        <v>225</v>
      </c>
      <c r="J180" s="22" t="s">
        <v>65</v>
      </c>
    </row>
    <row r="181" spans="1:10" s="21" customFormat="1" ht="12" customHeight="1" x14ac:dyDescent="0.2">
      <c r="A181" s="112" t="s">
        <v>179</v>
      </c>
      <c r="B181" s="112"/>
      <c r="C181" s="22">
        <v>8376</v>
      </c>
      <c r="D181" s="22">
        <v>1256</v>
      </c>
      <c r="E181" s="22">
        <v>2232</v>
      </c>
      <c r="F181" s="22">
        <v>1803</v>
      </c>
      <c r="G181" s="22">
        <v>2132</v>
      </c>
      <c r="H181" s="22">
        <v>640</v>
      </c>
      <c r="I181" s="22">
        <v>313</v>
      </c>
      <c r="J181" s="22" t="s">
        <v>65</v>
      </c>
    </row>
    <row r="182" spans="1:10" s="21" customFormat="1" ht="12" customHeight="1" x14ac:dyDescent="0.2">
      <c r="A182" s="112" t="s">
        <v>180</v>
      </c>
      <c r="B182" s="112"/>
      <c r="C182" s="22">
        <v>701</v>
      </c>
      <c r="D182" s="22">
        <v>64</v>
      </c>
      <c r="E182" s="22">
        <v>152</v>
      </c>
      <c r="F182" s="22">
        <v>192</v>
      </c>
      <c r="G182" s="22">
        <v>192</v>
      </c>
      <c r="H182" s="22">
        <v>75</v>
      </c>
      <c r="I182" s="22">
        <v>26</v>
      </c>
      <c r="J182" s="22">
        <v>0</v>
      </c>
    </row>
    <row r="183" spans="1:10" s="21" customFormat="1" ht="12" customHeight="1" x14ac:dyDescent="0.2">
      <c r="A183" s="112" t="s">
        <v>181</v>
      </c>
      <c r="B183" s="112"/>
      <c r="C183" s="22">
        <v>727</v>
      </c>
      <c r="D183" s="22">
        <v>96</v>
      </c>
      <c r="E183" s="22">
        <v>152</v>
      </c>
      <c r="F183" s="22">
        <v>165</v>
      </c>
      <c r="G183" s="22">
        <v>184</v>
      </c>
      <c r="H183" s="22">
        <v>80</v>
      </c>
      <c r="I183" s="22">
        <v>50</v>
      </c>
      <c r="J183" s="22">
        <v>0</v>
      </c>
    </row>
    <row r="184" spans="1:10" s="21" customFormat="1" ht="12" customHeight="1" x14ac:dyDescent="0.2">
      <c r="A184" s="112" t="s">
        <v>182</v>
      </c>
      <c r="B184" s="112"/>
      <c r="C184" s="22">
        <v>789</v>
      </c>
      <c r="D184" s="22">
        <v>127</v>
      </c>
      <c r="E184" s="22">
        <v>214</v>
      </c>
      <c r="F184" s="22">
        <v>192</v>
      </c>
      <c r="G184" s="22">
        <v>216</v>
      </c>
      <c r="H184" s="22">
        <v>40</v>
      </c>
      <c r="I184" s="22">
        <v>0</v>
      </c>
      <c r="J184" s="22">
        <v>1</v>
      </c>
    </row>
    <row r="185" spans="1:10" s="21" customFormat="1" ht="12" customHeight="1" x14ac:dyDescent="0.2">
      <c r="A185" s="112" t="s">
        <v>183</v>
      </c>
      <c r="B185" s="112"/>
      <c r="C185" s="22">
        <v>363</v>
      </c>
      <c r="D185" s="22">
        <v>64</v>
      </c>
      <c r="E185" s="22">
        <v>90</v>
      </c>
      <c r="F185" s="22">
        <v>108</v>
      </c>
      <c r="G185" s="22">
        <v>80</v>
      </c>
      <c r="H185" s="22">
        <v>15</v>
      </c>
      <c r="I185" s="22">
        <v>6</v>
      </c>
      <c r="J185" s="22">
        <v>1</v>
      </c>
    </row>
    <row r="186" spans="1:10" s="21" customFormat="1" ht="12" customHeight="1" x14ac:dyDescent="0.2">
      <c r="A186" s="112" t="s">
        <v>184</v>
      </c>
      <c r="B186" s="112"/>
      <c r="C186" s="22">
        <v>1367</v>
      </c>
      <c r="D186" s="22">
        <v>183</v>
      </c>
      <c r="E186" s="22">
        <v>336</v>
      </c>
      <c r="F186" s="22">
        <v>291</v>
      </c>
      <c r="G186" s="22">
        <v>380</v>
      </c>
      <c r="H186" s="22">
        <v>110</v>
      </c>
      <c r="I186" s="22">
        <v>67</v>
      </c>
      <c r="J186" s="22" t="s">
        <v>65</v>
      </c>
    </row>
    <row r="187" spans="1:10" s="21" customFormat="1" ht="12" customHeight="1" x14ac:dyDescent="0.2">
      <c r="A187" s="112" t="s">
        <v>185</v>
      </c>
      <c r="B187" s="112"/>
      <c r="C187" s="22">
        <v>116</v>
      </c>
      <c r="D187" s="22">
        <v>9</v>
      </c>
      <c r="E187" s="22">
        <v>24</v>
      </c>
      <c r="F187" s="22">
        <v>24</v>
      </c>
      <c r="G187" s="22">
        <v>32</v>
      </c>
      <c r="H187" s="22">
        <v>15</v>
      </c>
      <c r="I187" s="22">
        <v>12</v>
      </c>
      <c r="J187" s="22">
        <v>0</v>
      </c>
    </row>
    <row r="188" spans="1:10" s="21" customFormat="1" ht="12" customHeight="1" x14ac:dyDescent="0.2">
      <c r="A188" s="112" t="s">
        <v>186</v>
      </c>
      <c r="B188" s="112"/>
      <c r="C188" s="22">
        <v>2717</v>
      </c>
      <c r="D188" s="22">
        <v>370</v>
      </c>
      <c r="E188" s="22">
        <v>702</v>
      </c>
      <c r="F188" s="22">
        <v>582</v>
      </c>
      <c r="G188" s="22">
        <v>792</v>
      </c>
      <c r="H188" s="22">
        <v>225</v>
      </c>
      <c r="I188" s="22">
        <v>46</v>
      </c>
      <c r="J188" s="22" t="s">
        <v>65</v>
      </c>
    </row>
    <row r="189" spans="1:10" s="21" customFormat="1" ht="12" customHeight="1" x14ac:dyDescent="0.2">
      <c r="A189" s="112" t="s">
        <v>187</v>
      </c>
      <c r="B189" s="112"/>
      <c r="C189" s="22">
        <v>582</v>
      </c>
      <c r="D189" s="22">
        <v>88</v>
      </c>
      <c r="E189" s="22">
        <v>188</v>
      </c>
      <c r="F189" s="22">
        <v>120</v>
      </c>
      <c r="G189" s="22">
        <v>124</v>
      </c>
      <c r="H189" s="22">
        <v>50</v>
      </c>
      <c r="I189" s="22">
        <v>12</v>
      </c>
      <c r="J189" s="22" t="s">
        <v>65</v>
      </c>
    </row>
    <row r="190" spans="1:10" s="21" customFormat="1" ht="12" customHeight="1" x14ac:dyDescent="0.2">
      <c r="A190" s="112" t="s">
        <v>188</v>
      </c>
      <c r="B190" s="112"/>
      <c r="C190" s="22">
        <v>597</v>
      </c>
      <c r="D190" s="22">
        <v>73</v>
      </c>
      <c r="E190" s="22">
        <v>144</v>
      </c>
      <c r="F190" s="22">
        <v>111</v>
      </c>
      <c r="G190" s="22">
        <v>160</v>
      </c>
      <c r="H190" s="22">
        <v>60</v>
      </c>
      <c r="I190" s="22">
        <v>49</v>
      </c>
      <c r="J190" s="22">
        <v>0</v>
      </c>
    </row>
    <row r="191" spans="1:10" s="21" customFormat="1" ht="12" customHeight="1" x14ac:dyDescent="0.2">
      <c r="A191" s="112" t="s">
        <v>189</v>
      </c>
      <c r="B191" s="112"/>
      <c r="C191" s="22">
        <v>2279</v>
      </c>
      <c r="D191" s="22">
        <v>259</v>
      </c>
      <c r="E191" s="22">
        <v>604</v>
      </c>
      <c r="F191" s="22">
        <v>561</v>
      </c>
      <c r="G191" s="22">
        <v>592</v>
      </c>
      <c r="H191" s="22">
        <v>205</v>
      </c>
      <c r="I191" s="22">
        <v>58</v>
      </c>
      <c r="J191" s="22">
        <v>1</v>
      </c>
    </row>
    <row r="192" spans="1:10" s="21" customFormat="1" ht="12" customHeight="1" x14ac:dyDescent="0.2">
      <c r="A192" s="112" t="s">
        <v>190</v>
      </c>
      <c r="B192" s="112"/>
      <c r="C192" s="22">
        <v>218</v>
      </c>
      <c r="D192" s="22">
        <v>50</v>
      </c>
      <c r="E192" s="22">
        <v>72</v>
      </c>
      <c r="F192" s="22">
        <v>33</v>
      </c>
      <c r="G192" s="22">
        <v>48</v>
      </c>
      <c r="H192" s="22">
        <v>15</v>
      </c>
      <c r="I192" s="22">
        <v>0</v>
      </c>
      <c r="J192" s="22">
        <v>1</v>
      </c>
    </row>
    <row r="193" spans="1:10" s="21" customFormat="1" ht="12" customHeight="1" x14ac:dyDescent="0.2">
      <c r="A193" s="123" t="s">
        <v>191</v>
      </c>
      <c r="B193" s="123"/>
      <c r="C193" s="27">
        <v>3075</v>
      </c>
      <c r="D193" s="27">
        <v>398</v>
      </c>
      <c r="E193" s="27">
        <v>928</v>
      </c>
      <c r="F193" s="27">
        <v>660</v>
      </c>
      <c r="G193" s="27">
        <v>724</v>
      </c>
      <c r="H193" s="27">
        <v>300</v>
      </c>
      <c r="I193" s="27">
        <v>65</v>
      </c>
      <c r="J193" s="27" t="s">
        <v>65</v>
      </c>
    </row>
    <row r="194" spans="1:10" s="21" customFormat="1" ht="12" customHeight="1" x14ac:dyDescent="0.2">
      <c r="A194" s="25"/>
      <c r="B194" s="25"/>
      <c r="C194" s="25"/>
      <c r="D194" s="25"/>
      <c r="E194" s="25"/>
      <c r="F194" s="25"/>
      <c r="G194" s="25"/>
      <c r="H194" s="25"/>
      <c r="I194" s="25"/>
      <c r="J194" s="25"/>
    </row>
    <row r="195" spans="1:10" s="21" customFormat="1" ht="12" customHeight="1" x14ac:dyDescent="0.2">
      <c r="A195" s="111" t="s">
        <v>192</v>
      </c>
      <c r="B195" s="111"/>
      <c r="C195" s="17">
        <f t="shared" ref="C195:I195" si="47">SUM(C196:C201)</f>
        <v>12587</v>
      </c>
      <c r="D195" s="17">
        <f t="shared" si="47"/>
        <v>1514</v>
      </c>
      <c r="E195" s="17">
        <f t="shared" si="47"/>
        <v>3188</v>
      </c>
      <c r="F195" s="17">
        <f t="shared" si="47"/>
        <v>2775</v>
      </c>
      <c r="G195" s="17">
        <f t="shared" si="47"/>
        <v>3320</v>
      </c>
      <c r="H195" s="17">
        <f t="shared" si="47"/>
        <v>1280</v>
      </c>
      <c r="I195" s="17">
        <f t="shared" si="47"/>
        <v>510</v>
      </c>
      <c r="J195" s="19" t="s">
        <v>206</v>
      </c>
    </row>
    <row r="196" spans="1:10" s="21" customFormat="1" ht="12" customHeight="1" x14ac:dyDescent="0.2">
      <c r="A196" s="112" t="s">
        <v>193</v>
      </c>
      <c r="B196" s="112"/>
      <c r="C196" s="22">
        <v>6038</v>
      </c>
      <c r="D196" s="22">
        <v>771</v>
      </c>
      <c r="E196" s="22">
        <v>1624</v>
      </c>
      <c r="F196" s="22">
        <v>1395</v>
      </c>
      <c r="G196" s="22">
        <v>1384</v>
      </c>
      <c r="H196" s="22">
        <v>605</v>
      </c>
      <c r="I196" s="22">
        <v>259</v>
      </c>
      <c r="J196" s="22" t="s">
        <v>65</v>
      </c>
    </row>
    <row r="197" spans="1:10" s="21" customFormat="1" ht="12" customHeight="1" x14ac:dyDescent="0.2">
      <c r="A197" s="112" t="s">
        <v>194</v>
      </c>
      <c r="B197" s="112"/>
      <c r="C197" s="22">
        <v>2666</v>
      </c>
      <c r="D197" s="22">
        <v>262</v>
      </c>
      <c r="E197" s="22">
        <v>606</v>
      </c>
      <c r="F197" s="22">
        <v>543</v>
      </c>
      <c r="G197" s="22">
        <v>840</v>
      </c>
      <c r="H197" s="22">
        <v>295</v>
      </c>
      <c r="I197" s="22">
        <v>120</v>
      </c>
      <c r="J197" s="22">
        <v>0</v>
      </c>
    </row>
    <row r="198" spans="1:10" s="21" customFormat="1" ht="12" customHeight="1" x14ac:dyDescent="0.2">
      <c r="A198" s="112" t="s">
        <v>195</v>
      </c>
      <c r="B198" s="112"/>
      <c r="C198" s="22">
        <v>632</v>
      </c>
      <c r="D198" s="22">
        <v>102</v>
      </c>
      <c r="E198" s="22">
        <v>176</v>
      </c>
      <c r="F198" s="22">
        <v>147</v>
      </c>
      <c r="G198" s="22">
        <v>148</v>
      </c>
      <c r="H198" s="22">
        <v>40</v>
      </c>
      <c r="I198" s="22">
        <v>19</v>
      </c>
      <c r="J198" s="22">
        <v>2</v>
      </c>
    </row>
    <row r="199" spans="1:10" s="21" customFormat="1" ht="12" customHeight="1" x14ac:dyDescent="0.2">
      <c r="A199" s="112" t="s">
        <v>196</v>
      </c>
      <c r="B199" s="112"/>
      <c r="C199" s="22">
        <v>546</v>
      </c>
      <c r="D199" s="22">
        <v>76</v>
      </c>
      <c r="E199" s="22">
        <v>124</v>
      </c>
      <c r="F199" s="22">
        <v>105</v>
      </c>
      <c r="G199" s="22">
        <v>192</v>
      </c>
      <c r="H199" s="22">
        <v>35</v>
      </c>
      <c r="I199" s="22">
        <v>14</v>
      </c>
      <c r="J199" s="22">
        <v>2</v>
      </c>
    </row>
    <row r="200" spans="1:10" s="21" customFormat="1" ht="12" customHeight="1" x14ac:dyDescent="0.2">
      <c r="A200" s="112" t="s">
        <v>197</v>
      </c>
      <c r="B200" s="112"/>
      <c r="C200" s="22">
        <v>1684</v>
      </c>
      <c r="D200" s="22">
        <v>175</v>
      </c>
      <c r="E200" s="22">
        <v>448</v>
      </c>
      <c r="F200" s="22">
        <v>366</v>
      </c>
      <c r="G200" s="22">
        <v>476</v>
      </c>
      <c r="H200" s="22">
        <v>185</v>
      </c>
      <c r="I200" s="22">
        <v>34</v>
      </c>
      <c r="J200" s="22">
        <v>2</v>
      </c>
    </row>
    <row r="201" spans="1:10" s="21" customFormat="1" ht="12" customHeight="1" x14ac:dyDescent="0.2">
      <c r="A201" s="123" t="s">
        <v>198</v>
      </c>
      <c r="B201" s="123"/>
      <c r="C201" s="27">
        <v>1021</v>
      </c>
      <c r="D201" s="27">
        <v>128</v>
      </c>
      <c r="E201" s="27">
        <v>210</v>
      </c>
      <c r="F201" s="27">
        <v>219</v>
      </c>
      <c r="G201" s="27">
        <v>280</v>
      </c>
      <c r="H201" s="27">
        <v>120</v>
      </c>
      <c r="I201" s="27">
        <v>64</v>
      </c>
      <c r="J201" s="27" t="s">
        <v>65</v>
      </c>
    </row>
    <row r="202" spans="1:10" s="21" customFormat="1" ht="12" customHeight="1" x14ac:dyDescent="0.2">
      <c r="A202" s="25"/>
      <c r="B202" s="25"/>
      <c r="C202" s="25"/>
      <c r="D202" s="25"/>
      <c r="E202" s="25"/>
      <c r="F202" s="25"/>
      <c r="G202" s="25"/>
      <c r="H202" s="25"/>
      <c r="I202" s="25"/>
      <c r="J202" s="25"/>
    </row>
    <row r="203" spans="1:10" s="21" customFormat="1" ht="12" customHeight="1" x14ac:dyDescent="0.2">
      <c r="A203" s="111" t="s">
        <v>199</v>
      </c>
      <c r="B203" s="111"/>
      <c r="C203" s="17">
        <f t="shared" ref="C203:I203" si="48">SUM(C204:C206)</f>
        <v>5498</v>
      </c>
      <c r="D203" s="17">
        <f t="shared" si="48"/>
        <v>823</v>
      </c>
      <c r="E203" s="17">
        <f t="shared" si="48"/>
        <v>1352</v>
      </c>
      <c r="F203" s="17">
        <f t="shared" si="48"/>
        <v>1083</v>
      </c>
      <c r="G203" s="17">
        <f t="shared" si="48"/>
        <v>1320</v>
      </c>
      <c r="H203" s="17">
        <f t="shared" si="48"/>
        <v>610</v>
      </c>
      <c r="I203" s="17">
        <f t="shared" si="48"/>
        <v>310</v>
      </c>
      <c r="J203" s="19" t="s">
        <v>206</v>
      </c>
    </row>
    <row r="204" spans="1:10" s="21" customFormat="1" ht="12" customHeight="1" x14ac:dyDescent="0.2">
      <c r="A204" s="112" t="s">
        <v>200</v>
      </c>
      <c r="B204" s="112"/>
      <c r="C204" s="22">
        <v>1824</v>
      </c>
      <c r="D204" s="22">
        <v>283</v>
      </c>
      <c r="E204" s="22">
        <v>516</v>
      </c>
      <c r="F204" s="22">
        <v>291</v>
      </c>
      <c r="G204" s="22">
        <v>416</v>
      </c>
      <c r="H204" s="22">
        <v>210</v>
      </c>
      <c r="I204" s="22">
        <v>108</v>
      </c>
      <c r="J204" s="22" t="s">
        <v>65</v>
      </c>
    </row>
    <row r="205" spans="1:10" s="21" customFormat="1" ht="12" customHeight="1" x14ac:dyDescent="0.2">
      <c r="A205" s="112" t="s">
        <v>201</v>
      </c>
      <c r="B205" s="112"/>
      <c r="C205" s="22">
        <v>1657</v>
      </c>
      <c r="D205" s="22">
        <v>233</v>
      </c>
      <c r="E205" s="22">
        <v>346</v>
      </c>
      <c r="F205" s="22">
        <v>357</v>
      </c>
      <c r="G205" s="22">
        <v>352</v>
      </c>
      <c r="H205" s="22">
        <v>235</v>
      </c>
      <c r="I205" s="22">
        <v>134</v>
      </c>
      <c r="J205" s="22">
        <v>1</v>
      </c>
    </row>
    <row r="206" spans="1:10" s="21" customFormat="1" ht="12" customHeight="1" x14ac:dyDescent="0.2">
      <c r="A206" s="126" t="s">
        <v>243</v>
      </c>
      <c r="B206" s="126"/>
      <c r="C206" s="41">
        <v>2017</v>
      </c>
      <c r="D206" s="41">
        <v>307</v>
      </c>
      <c r="E206" s="41">
        <v>490</v>
      </c>
      <c r="F206" s="41">
        <v>435</v>
      </c>
      <c r="G206" s="41">
        <v>552</v>
      </c>
      <c r="H206" s="41">
        <v>165</v>
      </c>
      <c r="I206" s="41">
        <v>68</v>
      </c>
      <c r="J206" s="41" t="s">
        <v>65</v>
      </c>
    </row>
    <row r="207" spans="1:10" s="21" customFormat="1" ht="12" customHeight="1" x14ac:dyDescent="0.2">
      <c r="A207" s="25"/>
      <c r="B207" s="25"/>
      <c r="C207" s="25"/>
      <c r="D207" s="25"/>
      <c r="E207" s="25"/>
      <c r="F207" s="25"/>
      <c r="G207" s="25"/>
      <c r="H207" s="25"/>
      <c r="I207" s="25"/>
      <c r="J207" s="25"/>
    </row>
    <row r="208" spans="1:10" s="21" customFormat="1" ht="12" customHeight="1" x14ac:dyDescent="0.2">
      <c r="A208" s="111" t="s">
        <v>207</v>
      </c>
      <c r="B208" s="111"/>
      <c r="C208" s="17">
        <f t="shared" ref="C208:I208" si="49">SUM(C209:C219)</f>
        <v>9231</v>
      </c>
      <c r="D208" s="17">
        <f t="shared" si="49"/>
        <v>1458</v>
      </c>
      <c r="E208" s="17">
        <f t="shared" si="49"/>
        <v>2460</v>
      </c>
      <c r="F208" s="17">
        <f t="shared" si="49"/>
        <v>1851</v>
      </c>
      <c r="G208" s="17">
        <f t="shared" si="49"/>
        <v>1940</v>
      </c>
      <c r="H208" s="17">
        <f t="shared" si="49"/>
        <v>790</v>
      </c>
      <c r="I208" s="17">
        <f t="shared" si="49"/>
        <v>732</v>
      </c>
      <c r="J208" s="19" t="s">
        <v>206</v>
      </c>
    </row>
    <row r="209" spans="1:10" s="21" customFormat="1" ht="12" customHeight="1" x14ac:dyDescent="0.2">
      <c r="A209" s="112" t="s">
        <v>208</v>
      </c>
      <c r="B209" s="112"/>
      <c r="C209" s="22">
        <v>1537</v>
      </c>
      <c r="D209" s="22">
        <v>254</v>
      </c>
      <c r="E209" s="22">
        <v>402</v>
      </c>
      <c r="F209" s="22">
        <v>324</v>
      </c>
      <c r="G209" s="22">
        <v>372</v>
      </c>
      <c r="H209" s="22">
        <v>135</v>
      </c>
      <c r="I209" s="22">
        <v>50</v>
      </c>
      <c r="J209" s="22">
        <v>0</v>
      </c>
    </row>
    <row r="210" spans="1:10" s="21" customFormat="1" ht="12" customHeight="1" x14ac:dyDescent="0.2">
      <c r="A210" s="112" t="s">
        <v>210</v>
      </c>
      <c r="B210" s="112"/>
      <c r="C210" s="22">
        <v>68</v>
      </c>
      <c r="D210" s="22">
        <v>18</v>
      </c>
      <c r="E210" s="22">
        <v>28</v>
      </c>
      <c r="F210" s="22">
        <v>18</v>
      </c>
      <c r="G210" s="22">
        <v>4</v>
      </c>
      <c r="H210" s="22">
        <v>0</v>
      </c>
      <c r="I210" s="22">
        <v>0</v>
      </c>
      <c r="J210" s="22">
        <v>0</v>
      </c>
    </row>
    <row r="211" spans="1:10" s="21" customFormat="1" ht="12" customHeight="1" x14ac:dyDescent="0.2">
      <c r="A211" s="112" t="s">
        <v>211</v>
      </c>
      <c r="B211" s="112"/>
      <c r="C211" s="22">
        <v>972</v>
      </c>
      <c r="D211" s="22">
        <v>155</v>
      </c>
      <c r="E211" s="22">
        <v>274</v>
      </c>
      <c r="F211" s="22">
        <v>195</v>
      </c>
      <c r="G211" s="22">
        <v>164</v>
      </c>
      <c r="H211" s="22">
        <v>55</v>
      </c>
      <c r="I211" s="22">
        <v>129</v>
      </c>
      <c r="J211" s="22">
        <v>1</v>
      </c>
    </row>
    <row r="212" spans="1:10" s="21" customFormat="1" ht="12" customHeight="1" x14ac:dyDescent="0.2">
      <c r="A212" s="112" t="s">
        <v>216</v>
      </c>
      <c r="B212" s="112"/>
      <c r="C212" s="22">
        <v>188</v>
      </c>
      <c r="D212" s="22">
        <v>22</v>
      </c>
      <c r="E212" s="22">
        <v>40</v>
      </c>
      <c r="F212" s="22">
        <v>39</v>
      </c>
      <c r="G212" s="22">
        <v>32</v>
      </c>
      <c r="H212" s="22">
        <v>40</v>
      </c>
      <c r="I212" s="22">
        <v>15</v>
      </c>
      <c r="J212" s="22">
        <v>0</v>
      </c>
    </row>
    <row r="213" spans="1:10" s="21" customFormat="1" ht="12" customHeight="1" x14ac:dyDescent="0.2">
      <c r="A213" s="112" t="s">
        <v>217</v>
      </c>
      <c r="B213" s="112"/>
      <c r="C213" s="22">
        <v>3074</v>
      </c>
      <c r="D213" s="22">
        <v>500</v>
      </c>
      <c r="E213" s="22">
        <v>826</v>
      </c>
      <c r="F213" s="22">
        <v>630</v>
      </c>
      <c r="G213" s="22">
        <v>632</v>
      </c>
      <c r="H213" s="22">
        <v>205</v>
      </c>
      <c r="I213" s="22">
        <v>281</v>
      </c>
      <c r="J213" s="22" t="s">
        <v>65</v>
      </c>
    </row>
    <row r="214" spans="1:10" s="21" customFormat="1" ht="12" customHeight="1" x14ac:dyDescent="0.2">
      <c r="A214" s="112" t="s">
        <v>218</v>
      </c>
      <c r="B214" s="112"/>
      <c r="C214" s="22">
        <v>849</v>
      </c>
      <c r="D214" s="22">
        <v>137</v>
      </c>
      <c r="E214" s="22">
        <v>218</v>
      </c>
      <c r="F214" s="22">
        <v>153</v>
      </c>
      <c r="G214" s="22">
        <v>196</v>
      </c>
      <c r="H214" s="22">
        <v>100</v>
      </c>
      <c r="I214" s="22">
        <v>45</v>
      </c>
      <c r="J214" s="22">
        <v>2</v>
      </c>
    </row>
    <row r="215" spans="1:10" s="21" customFormat="1" ht="12" customHeight="1" x14ac:dyDescent="0.2">
      <c r="A215" s="112" t="s">
        <v>221</v>
      </c>
      <c r="B215" s="112"/>
      <c r="C215" s="22">
        <v>340</v>
      </c>
      <c r="D215" s="22">
        <v>39</v>
      </c>
      <c r="E215" s="22">
        <v>70</v>
      </c>
      <c r="F215" s="22">
        <v>54</v>
      </c>
      <c r="G215" s="22">
        <v>92</v>
      </c>
      <c r="H215" s="22">
        <v>65</v>
      </c>
      <c r="I215" s="22">
        <v>20</v>
      </c>
      <c r="J215" s="22" t="s">
        <v>65</v>
      </c>
    </row>
    <row r="216" spans="1:10" s="21" customFormat="1" ht="12" customHeight="1" x14ac:dyDescent="0.2">
      <c r="A216" s="112" t="s">
        <v>222</v>
      </c>
      <c r="B216" s="112"/>
      <c r="C216" s="22">
        <v>780</v>
      </c>
      <c r="D216" s="22">
        <v>105</v>
      </c>
      <c r="E216" s="22">
        <v>192</v>
      </c>
      <c r="F216" s="22">
        <v>177</v>
      </c>
      <c r="G216" s="22">
        <v>132</v>
      </c>
      <c r="H216" s="22">
        <v>45</v>
      </c>
      <c r="I216" s="22">
        <v>129</v>
      </c>
      <c r="J216" s="22">
        <v>1</v>
      </c>
    </row>
    <row r="217" spans="1:10" s="21" customFormat="1" ht="12" customHeight="1" x14ac:dyDescent="0.2">
      <c r="A217" s="112" t="s">
        <v>223</v>
      </c>
      <c r="B217" s="112"/>
      <c r="C217" s="22">
        <v>404</v>
      </c>
      <c r="D217" s="22">
        <v>68</v>
      </c>
      <c r="E217" s="22">
        <v>100</v>
      </c>
      <c r="F217" s="22">
        <v>72</v>
      </c>
      <c r="G217" s="22">
        <v>88</v>
      </c>
      <c r="H217" s="22">
        <v>45</v>
      </c>
      <c r="I217" s="22">
        <v>31</v>
      </c>
      <c r="J217" s="22" t="s">
        <v>65</v>
      </c>
    </row>
    <row r="218" spans="1:10" s="21" customFormat="1" ht="12" customHeight="1" x14ac:dyDescent="0.2">
      <c r="A218" s="112" t="s">
        <v>224</v>
      </c>
      <c r="B218" s="112"/>
      <c r="C218" s="22">
        <v>946</v>
      </c>
      <c r="D218" s="22">
        <v>144</v>
      </c>
      <c r="E218" s="22">
        <v>290</v>
      </c>
      <c r="F218" s="22">
        <v>177</v>
      </c>
      <c r="G218" s="22">
        <v>216</v>
      </c>
      <c r="H218" s="22">
        <v>95</v>
      </c>
      <c r="I218" s="22">
        <v>24</v>
      </c>
      <c r="J218" s="22">
        <v>1</v>
      </c>
    </row>
    <row r="219" spans="1:10" s="21" customFormat="1" ht="12" customHeight="1" x14ac:dyDescent="0.2">
      <c r="A219" s="123" t="s">
        <v>225</v>
      </c>
      <c r="B219" s="123"/>
      <c r="C219" s="27">
        <v>73</v>
      </c>
      <c r="D219" s="27">
        <v>16</v>
      </c>
      <c r="E219" s="27">
        <v>20</v>
      </c>
      <c r="F219" s="27">
        <v>12</v>
      </c>
      <c r="G219" s="27">
        <v>12</v>
      </c>
      <c r="H219" s="27">
        <v>5</v>
      </c>
      <c r="I219" s="27">
        <v>8</v>
      </c>
      <c r="J219" s="27">
        <v>0</v>
      </c>
    </row>
    <row r="220" spans="1:10" s="21" customFormat="1" ht="12" customHeight="1" x14ac:dyDescent="0.2">
      <c r="A220" s="25"/>
      <c r="B220" s="25"/>
      <c r="C220" s="25"/>
      <c r="D220" s="25"/>
      <c r="E220" s="25"/>
      <c r="F220" s="25"/>
      <c r="G220" s="25"/>
      <c r="H220" s="25"/>
      <c r="I220" s="25"/>
      <c r="J220" s="25"/>
    </row>
    <row r="221" spans="1:10" s="21" customFormat="1" ht="12" customHeight="1" x14ac:dyDescent="0.2">
      <c r="A221" s="111" t="s">
        <v>226</v>
      </c>
      <c r="B221" s="111"/>
      <c r="C221" s="17">
        <f t="shared" ref="C221:I221" si="50">SUM(C222:C229)</f>
        <v>335354</v>
      </c>
      <c r="D221" s="17">
        <f t="shared" si="50"/>
        <v>57003</v>
      </c>
      <c r="E221" s="17">
        <f t="shared" si="50"/>
        <v>92452</v>
      </c>
      <c r="F221" s="17">
        <f t="shared" si="50"/>
        <v>70005</v>
      </c>
      <c r="G221" s="17">
        <f t="shared" si="50"/>
        <v>77196</v>
      </c>
      <c r="H221" s="17">
        <f t="shared" si="50"/>
        <v>27370</v>
      </c>
      <c r="I221" s="17">
        <f t="shared" si="50"/>
        <v>11328</v>
      </c>
      <c r="J221" s="19" t="s">
        <v>206</v>
      </c>
    </row>
    <row r="222" spans="1:10" s="21" customFormat="1" ht="12" customHeight="1" x14ac:dyDescent="0.2">
      <c r="A222" s="112" t="s">
        <v>227</v>
      </c>
      <c r="B222" s="112"/>
      <c r="C222" s="22">
        <f t="shared" ref="C222:I222" si="51">SUM(C59:C72)</f>
        <v>48716</v>
      </c>
      <c r="D222" s="22">
        <f t="shared" si="51"/>
        <v>7821</v>
      </c>
      <c r="E222" s="22">
        <f t="shared" si="51"/>
        <v>13572</v>
      </c>
      <c r="F222" s="22">
        <f t="shared" si="51"/>
        <v>10632</v>
      </c>
      <c r="G222" s="22">
        <f t="shared" si="51"/>
        <v>11536</v>
      </c>
      <c r="H222" s="22">
        <f t="shared" si="51"/>
        <v>3910</v>
      </c>
      <c r="I222" s="22">
        <f t="shared" si="51"/>
        <v>1245</v>
      </c>
      <c r="J222" s="30" t="s">
        <v>206</v>
      </c>
    </row>
    <row r="223" spans="1:10" s="21" customFormat="1" ht="12" customHeight="1" x14ac:dyDescent="0.2">
      <c r="A223" s="112" t="s">
        <v>228</v>
      </c>
      <c r="B223" s="112"/>
      <c r="C223" s="22">
        <f t="shared" ref="C223:I223" si="52">SUM(C75:C133)</f>
        <v>143054</v>
      </c>
      <c r="D223" s="22">
        <f t="shared" si="52"/>
        <v>25353</v>
      </c>
      <c r="E223" s="22">
        <f t="shared" si="52"/>
        <v>38978</v>
      </c>
      <c r="F223" s="22">
        <f t="shared" si="52"/>
        <v>29487</v>
      </c>
      <c r="G223" s="22">
        <f t="shared" si="52"/>
        <v>32300</v>
      </c>
      <c r="H223" s="22">
        <f t="shared" si="52"/>
        <v>11770</v>
      </c>
      <c r="I223" s="22">
        <f t="shared" si="52"/>
        <v>5166</v>
      </c>
      <c r="J223" s="30" t="s">
        <v>206</v>
      </c>
    </row>
    <row r="224" spans="1:10" s="21" customFormat="1" ht="12" customHeight="1" x14ac:dyDescent="0.2">
      <c r="A224" s="112" t="s">
        <v>229</v>
      </c>
      <c r="B224" s="112"/>
      <c r="C224" s="22">
        <f t="shared" ref="C224:I224" si="53">SUM(C136:C164)</f>
        <v>61582</v>
      </c>
      <c r="D224" s="22">
        <f t="shared" si="53"/>
        <v>11660</v>
      </c>
      <c r="E224" s="22">
        <f t="shared" si="53"/>
        <v>18354</v>
      </c>
      <c r="F224" s="22">
        <f t="shared" si="53"/>
        <v>12336</v>
      </c>
      <c r="G224" s="22">
        <f t="shared" si="53"/>
        <v>13404</v>
      </c>
      <c r="H224" s="22">
        <f t="shared" si="53"/>
        <v>4455</v>
      </c>
      <c r="I224" s="22">
        <f t="shared" si="53"/>
        <v>1373</v>
      </c>
      <c r="J224" s="30" t="s">
        <v>206</v>
      </c>
    </row>
    <row r="225" spans="1:10" s="21" customFormat="1" ht="12" customHeight="1" x14ac:dyDescent="0.2">
      <c r="A225" s="112" t="s">
        <v>230</v>
      </c>
      <c r="B225" s="112"/>
      <c r="C225" s="22">
        <f t="shared" ref="C225:I225" si="54">SUM(C167:C174)</f>
        <v>5826</v>
      </c>
      <c r="D225" s="22">
        <f t="shared" si="54"/>
        <v>850</v>
      </c>
      <c r="E225" s="22">
        <f t="shared" si="54"/>
        <v>1490</v>
      </c>
      <c r="F225" s="22">
        <f t="shared" si="54"/>
        <v>1143</v>
      </c>
      <c r="G225" s="22">
        <f t="shared" si="54"/>
        <v>1472</v>
      </c>
      <c r="H225" s="22">
        <f t="shared" si="54"/>
        <v>665</v>
      </c>
      <c r="I225" s="22">
        <f t="shared" si="54"/>
        <v>206</v>
      </c>
      <c r="J225" s="30" t="s">
        <v>206</v>
      </c>
    </row>
    <row r="226" spans="1:10" s="21" customFormat="1" ht="12" customHeight="1" x14ac:dyDescent="0.2">
      <c r="A226" s="112" t="s">
        <v>231</v>
      </c>
      <c r="B226" s="112"/>
      <c r="C226" s="22">
        <f t="shared" ref="C226:I226" si="55">SUM(C177:C193)</f>
        <v>48860</v>
      </c>
      <c r="D226" s="22">
        <f t="shared" si="55"/>
        <v>7524</v>
      </c>
      <c r="E226" s="22">
        <f t="shared" si="55"/>
        <v>13058</v>
      </c>
      <c r="F226" s="22">
        <f t="shared" si="55"/>
        <v>10698</v>
      </c>
      <c r="G226" s="22">
        <f t="shared" si="55"/>
        <v>11904</v>
      </c>
      <c r="H226" s="22">
        <f t="shared" si="55"/>
        <v>3890</v>
      </c>
      <c r="I226" s="22">
        <f t="shared" si="55"/>
        <v>1786</v>
      </c>
      <c r="J226" s="30" t="s">
        <v>206</v>
      </c>
    </row>
    <row r="227" spans="1:10" s="21" customFormat="1" ht="12" customHeight="1" x14ac:dyDescent="0.2">
      <c r="A227" s="112" t="s">
        <v>232</v>
      </c>
      <c r="B227" s="112"/>
      <c r="C227" s="22">
        <f t="shared" ref="C227:I227" si="56">SUM(C196:C201)</f>
        <v>12587</v>
      </c>
      <c r="D227" s="22">
        <f t="shared" si="56"/>
        <v>1514</v>
      </c>
      <c r="E227" s="22">
        <f t="shared" si="56"/>
        <v>3188</v>
      </c>
      <c r="F227" s="22">
        <f t="shared" si="56"/>
        <v>2775</v>
      </c>
      <c r="G227" s="22">
        <f t="shared" si="56"/>
        <v>3320</v>
      </c>
      <c r="H227" s="22">
        <f t="shared" si="56"/>
        <v>1280</v>
      </c>
      <c r="I227" s="22">
        <f t="shared" si="56"/>
        <v>510</v>
      </c>
      <c r="J227" s="30" t="s">
        <v>206</v>
      </c>
    </row>
    <row r="228" spans="1:10" s="21" customFormat="1" ht="12" customHeight="1" x14ac:dyDescent="0.2">
      <c r="A228" s="112" t="s">
        <v>233</v>
      </c>
      <c r="B228" s="112"/>
      <c r="C228" s="22">
        <f t="shared" ref="C228:I228" si="57">SUM(C204:C206)</f>
        <v>5498</v>
      </c>
      <c r="D228" s="22">
        <f t="shared" si="57"/>
        <v>823</v>
      </c>
      <c r="E228" s="22">
        <f t="shared" si="57"/>
        <v>1352</v>
      </c>
      <c r="F228" s="22">
        <f t="shared" si="57"/>
        <v>1083</v>
      </c>
      <c r="G228" s="22">
        <f t="shared" si="57"/>
        <v>1320</v>
      </c>
      <c r="H228" s="22">
        <f t="shared" si="57"/>
        <v>610</v>
      </c>
      <c r="I228" s="22">
        <f t="shared" si="57"/>
        <v>310</v>
      </c>
      <c r="J228" s="30" t="s">
        <v>206</v>
      </c>
    </row>
    <row r="229" spans="1:10" s="21" customFormat="1" ht="12" customHeight="1" x14ac:dyDescent="0.2">
      <c r="A229" s="123" t="s">
        <v>234</v>
      </c>
      <c r="B229" s="123"/>
      <c r="C229" s="27">
        <f t="shared" ref="C229:I229" si="58">SUM(C209:C219)</f>
        <v>9231</v>
      </c>
      <c r="D229" s="27">
        <f t="shared" si="58"/>
        <v>1458</v>
      </c>
      <c r="E229" s="27">
        <f t="shared" si="58"/>
        <v>2460</v>
      </c>
      <c r="F229" s="27">
        <f t="shared" si="58"/>
        <v>1851</v>
      </c>
      <c r="G229" s="27">
        <f t="shared" si="58"/>
        <v>1940</v>
      </c>
      <c r="H229" s="27">
        <f t="shared" si="58"/>
        <v>790</v>
      </c>
      <c r="I229" s="27">
        <f t="shared" si="58"/>
        <v>732</v>
      </c>
      <c r="J229" s="27" t="s">
        <v>206</v>
      </c>
    </row>
    <row r="230" spans="1:10" s="21" customFormat="1" ht="12" customHeight="1" x14ac:dyDescent="0.2">
      <c r="A230" s="25"/>
      <c r="B230" s="25"/>
      <c r="C230" s="25"/>
      <c r="D230" s="25"/>
      <c r="E230" s="25"/>
      <c r="F230" s="25"/>
      <c r="G230" s="25"/>
      <c r="H230" s="25"/>
      <c r="I230" s="25"/>
      <c r="J230" s="25"/>
    </row>
    <row r="231" spans="1:10" s="21" customFormat="1" ht="12" customHeight="1" x14ac:dyDescent="0.2">
      <c r="A231" s="111" t="s">
        <v>269</v>
      </c>
      <c r="B231" s="111"/>
      <c r="C231" s="17">
        <f t="shared" ref="C231:I231" si="59">SUM(C232:C235)</f>
        <v>294868</v>
      </c>
      <c r="D231" s="17">
        <f t="shared" si="59"/>
        <v>50812</v>
      </c>
      <c r="E231" s="17">
        <f t="shared" si="59"/>
        <v>81594</v>
      </c>
      <c r="F231" s="17">
        <f t="shared" si="59"/>
        <v>61572</v>
      </c>
      <c r="G231" s="17">
        <f t="shared" si="59"/>
        <v>68100</v>
      </c>
      <c r="H231" s="17">
        <f t="shared" si="59"/>
        <v>23665</v>
      </c>
      <c r="I231" s="17">
        <f t="shared" si="59"/>
        <v>9125</v>
      </c>
      <c r="J231" s="17" t="s">
        <v>206</v>
      </c>
    </row>
    <row r="232" spans="1:10" s="21" customFormat="1" ht="12" customHeight="1" x14ac:dyDescent="0.2">
      <c r="A232" s="112" t="s">
        <v>231</v>
      </c>
      <c r="B232" s="112"/>
      <c r="C232" s="22">
        <f t="shared" ref="C232:I232" si="60">C177+C178+C179+C180+C181+C182+C183+C184+C186+C188+C189+C191+C193+C197+C190</f>
        <v>50829</v>
      </c>
      <c r="D232" s="22">
        <f t="shared" si="60"/>
        <v>7663</v>
      </c>
      <c r="E232" s="22">
        <f t="shared" si="60"/>
        <v>13478</v>
      </c>
      <c r="F232" s="22">
        <f t="shared" si="60"/>
        <v>11076</v>
      </c>
      <c r="G232" s="22">
        <f t="shared" si="60"/>
        <v>12584</v>
      </c>
      <c r="H232" s="22">
        <f t="shared" si="60"/>
        <v>4140</v>
      </c>
      <c r="I232" s="22">
        <f t="shared" si="60"/>
        <v>1888</v>
      </c>
      <c r="J232" s="22" t="s">
        <v>206</v>
      </c>
    </row>
    <row r="233" spans="1:10" s="21" customFormat="1" ht="12" customHeight="1" x14ac:dyDescent="0.2">
      <c r="A233" s="112" t="s">
        <v>235</v>
      </c>
      <c r="B233" s="112"/>
      <c r="C233" s="22">
        <f t="shared" ref="C233:I233" si="61">+C59+C60+C62+C63+C64+C65+C66+C68+C69+C70+C71+C72+C85+C61</f>
        <v>48866</v>
      </c>
      <c r="D233" s="22">
        <f t="shared" si="61"/>
        <v>7859</v>
      </c>
      <c r="E233" s="22">
        <f t="shared" si="61"/>
        <v>13624</v>
      </c>
      <c r="F233" s="22">
        <f t="shared" si="61"/>
        <v>10647</v>
      </c>
      <c r="G233" s="22">
        <f t="shared" si="61"/>
        <v>11560</v>
      </c>
      <c r="H233" s="22">
        <f t="shared" si="61"/>
        <v>3930</v>
      </c>
      <c r="I233" s="22">
        <f t="shared" si="61"/>
        <v>1246</v>
      </c>
      <c r="J233" s="22" t="s">
        <v>206</v>
      </c>
    </row>
    <row r="234" spans="1:10" s="21" customFormat="1" ht="12" customHeight="1" x14ac:dyDescent="0.2">
      <c r="A234" s="112" t="s">
        <v>229</v>
      </c>
      <c r="B234" s="112"/>
      <c r="C234" s="22">
        <f t="shared" ref="C234:I234" si="62">C136+C138+C140+C143+C146+C150+C151+C153+C155+C157+C158+C160+C161+C163+C167+C174+C149+C145</f>
        <v>60961</v>
      </c>
      <c r="D234" s="22">
        <f t="shared" si="62"/>
        <v>11229</v>
      </c>
      <c r="E234" s="22">
        <f t="shared" si="62"/>
        <v>17816</v>
      </c>
      <c r="F234" s="22">
        <f t="shared" si="62"/>
        <v>12294</v>
      </c>
      <c r="G234" s="22">
        <f t="shared" si="62"/>
        <v>13676</v>
      </c>
      <c r="H234" s="22">
        <f t="shared" si="62"/>
        <v>4570</v>
      </c>
      <c r="I234" s="22">
        <f t="shared" si="62"/>
        <v>1376</v>
      </c>
      <c r="J234" s="22" t="s">
        <v>206</v>
      </c>
    </row>
    <row r="235" spans="1:10" s="21" customFormat="1" ht="12" customHeight="1" x14ac:dyDescent="0.2">
      <c r="A235" s="123" t="s">
        <v>228</v>
      </c>
      <c r="B235" s="123"/>
      <c r="C235" s="27">
        <f t="shared" ref="C235:I235" si="63">+C75+C76+C77+C80+C81+C83+C82+C87+C86+C90+C88+C89+C91+C92+C97+C96+C95+C98+C99+C100+C101+C102+C104+C103+C105+C106+C108+C107+C110+C109+C114+C116+C115+C118+C117+C119+C120+C121+C122+C123+C124+C125+C127+C128+C129+C131+C132+C133</f>
        <v>134212</v>
      </c>
      <c r="D235" s="27">
        <f t="shared" si="63"/>
        <v>24061</v>
      </c>
      <c r="E235" s="27">
        <f t="shared" si="63"/>
        <v>36676</v>
      </c>
      <c r="F235" s="27">
        <f t="shared" si="63"/>
        <v>27555</v>
      </c>
      <c r="G235" s="27">
        <f t="shared" si="63"/>
        <v>30280</v>
      </c>
      <c r="H235" s="27">
        <f t="shared" si="63"/>
        <v>11025</v>
      </c>
      <c r="I235" s="27">
        <f t="shared" si="63"/>
        <v>4615</v>
      </c>
      <c r="J235" s="27" t="s">
        <v>206</v>
      </c>
    </row>
    <row r="236" spans="1:10" x14ac:dyDescent="0.2">
      <c r="A236" s="108"/>
      <c r="B236" s="108"/>
      <c r="C236" s="108"/>
      <c r="D236" s="108"/>
      <c r="E236" s="108"/>
      <c r="F236" s="108"/>
      <c r="G236" s="108"/>
      <c r="H236" s="108"/>
      <c r="I236" s="108"/>
      <c r="J236" s="108"/>
    </row>
    <row r="237" spans="1:10" s="35" customFormat="1" ht="11.25" x14ac:dyDescent="0.15">
      <c r="A237" s="158" t="s">
        <v>248</v>
      </c>
      <c r="B237" s="158"/>
      <c r="C237" s="158"/>
      <c r="D237" s="158"/>
      <c r="E237" s="158"/>
      <c r="F237" s="158"/>
      <c r="G237" s="158"/>
      <c r="H237" s="158"/>
      <c r="I237" s="158"/>
      <c r="J237" s="158"/>
    </row>
    <row r="238" spans="1:10" s="42" customFormat="1" ht="34.5" customHeight="1" x14ac:dyDescent="0.15">
      <c r="A238" s="130" t="s">
        <v>251</v>
      </c>
      <c r="B238" s="130"/>
      <c r="C238" s="130"/>
      <c r="D238" s="130"/>
      <c r="E238" s="130"/>
      <c r="F238" s="130"/>
      <c r="G238" s="130"/>
      <c r="H238" s="130"/>
      <c r="I238" s="130"/>
      <c r="J238" s="130"/>
    </row>
    <row r="239" spans="1:10" s="35" customFormat="1" ht="12" customHeight="1" x14ac:dyDescent="0.2">
      <c r="A239" s="129" t="s">
        <v>270</v>
      </c>
      <c r="B239" s="129"/>
      <c r="C239" s="129"/>
      <c r="D239" s="129"/>
      <c r="E239" s="129"/>
      <c r="F239" s="129"/>
      <c r="G239" s="129"/>
      <c r="H239" s="129"/>
      <c r="I239" s="129"/>
      <c r="J239" s="132"/>
    </row>
    <row r="240" spans="1:10" s="37" customFormat="1" ht="5.25" customHeight="1" x14ac:dyDescent="0.2">
      <c r="A240" s="152"/>
      <c r="B240" s="152"/>
      <c r="C240" s="152"/>
      <c r="D240" s="152"/>
      <c r="E240" s="152"/>
      <c r="F240" s="152"/>
      <c r="G240" s="152"/>
      <c r="H240" s="152"/>
      <c r="I240" s="152"/>
      <c r="J240" s="152"/>
    </row>
    <row r="241" spans="1:10" s="38" customFormat="1" ht="11.25" customHeight="1" x14ac:dyDescent="0.2">
      <c r="A241" s="159" t="s">
        <v>239</v>
      </c>
      <c r="B241" s="159"/>
      <c r="C241" s="159"/>
      <c r="D241" s="159"/>
      <c r="E241" s="159"/>
      <c r="F241" s="159"/>
      <c r="G241" s="159"/>
      <c r="H241" s="159"/>
      <c r="I241" s="159"/>
      <c r="J241" s="159"/>
    </row>
    <row r="242" spans="1:10" s="37" customFormat="1" ht="5.25" customHeight="1" x14ac:dyDescent="0.2">
      <c r="A242" s="152"/>
      <c r="B242" s="152"/>
      <c r="C242" s="152"/>
      <c r="D242" s="152"/>
      <c r="E242" s="152"/>
      <c r="F242" s="152"/>
      <c r="G242" s="152"/>
      <c r="H242" s="152"/>
      <c r="I242" s="152"/>
      <c r="J242" s="152"/>
    </row>
    <row r="243" spans="1:10" s="39" customFormat="1" ht="11.25" customHeight="1" x14ac:dyDescent="0.2">
      <c r="A243" s="129" t="s">
        <v>247</v>
      </c>
      <c r="B243" s="129"/>
      <c r="C243" s="129"/>
      <c r="D243" s="129"/>
      <c r="E243" s="129"/>
      <c r="F243" s="129"/>
      <c r="G243" s="129"/>
      <c r="H243" s="129"/>
      <c r="I243" s="129"/>
      <c r="J243" s="129"/>
    </row>
    <row r="244" spans="1:10" s="39" customFormat="1" ht="11.25" customHeight="1" x14ac:dyDescent="0.2">
      <c r="A244" s="152" t="s">
        <v>241</v>
      </c>
      <c r="B244" s="152"/>
      <c r="C244" s="152"/>
      <c r="D244" s="152"/>
      <c r="E244" s="152"/>
      <c r="F244" s="152"/>
      <c r="G244" s="152"/>
      <c r="H244" s="152"/>
      <c r="I244" s="152"/>
      <c r="J244" s="152"/>
    </row>
  </sheetData>
  <mergeCells count="209">
    <mergeCell ref="A243:J243"/>
    <mergeCell ref="A244:J244"/>
    <mergeCell ref="A238:J238"/>
    <mergeCell ref="A237:J237"/>
    <mergeCell ref="A135:B135"/>
    <mergeCell ref="A166:B166"/>
    <mergeCell ref="A176:B176"/>
    <mergeCell ref="A195:B195"/>
    <mergeCell ref="A203:B203"/>
    <mergeCell ref="A210:B210"/>
    <mergeCell ref="A236:J236"/>
    <mergeCell ref="A240:J240"/>
    <mergeCell ref="A241:J241"/>
    <mergeCell ref="A242:J242"/>
    <mergeCell ref="A233:B233"/>
    <mergeCell ref="A234:B234"/>
    <mergeCell ref="A235:B235"/>
    <mergeCell ref="A226:B226"/>
    <mergeCell ref="A227:B227"/>
    <mergeCell ref="A228:B228"/>
    <mergeCell ref="A229:B229"/>
    <mergeCell ref="A231:B231"/>
    <mergeCell ref="A232:B232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1:B211"/>
    <mergeCell ref="A212:B212"/>
    <mergeCell ref="A213:B213"/>
    <mergeCell ref="A200:B200"/>
    <mergeCell ref="A201:B201"/>
    <mergeCell ref="A204:B204"/>
    <mergeCell ref="A205:B205"/>
    <mergeCell ref="A206:B206"/>
    <mergeCell ref="A193:B193"/>
    <mergeCell ref="A196:B196"/>
    <mergeCell ref="A197:B197"/>
    <mergeCell ref="A198:B198"/>
    <mergeCell ref="A199:B199"/>
    <mergeCell ref="A187:B187"/>
    <mergeCell ref="A188:B188"/>
    <mergeCell ref="A189:B189"/>
    <mergeCell ref="A190:B190"/>
    <mergeCell ref="A191:B191"/>
    <mergeCell ref="A192:B192"/>
    <mergeCell ref="A181:B181"/>
    <mergeCell ref="A182:B182"/>
    <mergeCell ref="A183:B183"/>
    <mergeCell ref="A184:B184"/>
    <mergeCell ref="A185:B185"/>
    <mergeCell ref="A186:B186"/>
    <mergeCell ref="A174:B174"/>
    <mergeCell ref="A177:B177"/>
    <mergeCell ref="A178:B178"/>
    <mergeCell ref="A179:B179"/>
    <mergeCell ref="A180:B180"/>
    <mergeCell ref="A168:B168"/>
    <mergeCell ref="A169:B169"/>
    <mergeCell ref="A170:B170"/>
    <mergeCell ref="A171:B171"/>
    <mergeCell ref="A172:B172"/>
    <mergeCell ref="A173:B173"/>
    <mergeCell ref="A161:B161"/>
    <mergeCell ref="A162:B162"/>
    <mergeCell ref="A163:B163"/>
    <mergeCell ref="A164:B164"/>
    <mergeCell ref="A167:B167"/>
    <mergeCell ref="A155:B155"/>
    <mergeCell ref="A156:B156"/>
    <mergeCell ref="A157:B157"/>
    <mergeCell ref="A158:B158"/>
    <mergeCell ref="A159:B159"/>
    <mergeCell ref="A160:B160"/>
    <mergeCell ref="A149:B149"/>
    <mergeCell ref="A150:B150"/>
    <mergeCell ref="A151:B151"/>
    <mergeCell ref="A152:B152"/>
    <mergeCell ref="A153:B153"/>
    <mergeCell ref="A154:B154"/>
    <mergeCell ref="A143:B143"/>
    <mergeCell ref="A144:B144"/>
    <mergeCell ref="A145:B145"/>
    <mergeCell ref="A146:B146"/>
    <mergeCell ref="A147:B147"/>
    <mergeCell ref="A148:B148"/>
    <mergeCell ref="A137:B137"/>
    <mergeCell ref="A138:B138"/>
    <mergeCell ref="A139:B139"/>
    <mergeCell ref="A140:B140"/>
    <mergeCell ref="A141:B141"/>
    <mergeCell ref="A142:B142"/>
    <mergeCell ref="A130:B130"/>
    <mergeCell ref="A131:B131"/>
    <mergeCell ref="A132:B132"/>
    <mergeCell ref="A133:B133"/>
    <mergeCell ref="A136:B136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2:B112"/>
    <mergeCell ref="A113:B113"/>
    <mergeCell ref="A114:B114"/>
    <mergeCell ref="A115:B115"/>
    <mergeCell ref="A116:B116"/>
    <mergeCell ref="A117:B117"/>
    <mergeCell ref="A106:B106"/>
    <mergeCell ref="A107:B107"/>
    <mergeCell ref="A108:B108"/>
    <mergeCell ref="A109:B109"/>
    <mergeCell ref="A110:B110"/>
    <mergeCell ref="A111:B111"/>
    <mergeCell ref="A100:B100"/>
    <mergeCell ref="A101:B101"/>
    <mergeCell ref="A102:B102"/>
    <mergeCell ref="A103:B103"/>
    <mergeCell ref="A104:B104"/>
    <mergeCell ref="A105:B105"/>
    <mergeCell ref="A94:B94"/>
    <mergeCell ref="A95:B95"/>
    <mergeCell ref="A96:B96"/>
    <mergeCell ref="A97:B97"/>
    <mergeCell ref="A98:B98"/>
    <mergeCell ref="A99:B99"/>
    <mergeCell ref="A88:B88"/>
    <mergeCell ref="A89:B89"/>
    <mergeCell ref="A90:B90"/>
    <mergeCell ref="A91:B91"/>
    <mergeCell ref="A92:B92"/>
    <mergeCell ref="A93:B93"/>
    <mergeCell ref="A82:B82"/>
    <mergeCell ref="A83:B83"/>
    <mergeCell ref="A84:B84"/>
    <mergeCell ref="A85:B85"/>
    <mergeCell ref="A86:B86"/>
    <mergeCell ref="A87:B87"/>
    <mergeCell ref="A76:B76"/>
    <mergeCell ref="A77:B77"/>
    <mergeCell ref="A78:B78"/>
    <mergeCell ref="A79:B79"/>
    <mergeCell ref="A80:B80"/>
    <mergeCell ref="A81:B81"/>
    <mergeCell ref="A69:B69"/>
    <mergeCell ref="A70:B70"/>
    <mergeCell ref="A71:B71"/>
    <mergeCell ref="A72:B72"/>
    <mergeCell ref="A74:B74"/>
    <mergeCell ref="A75:B75"/>
    <mergeCell ref="A63:B63"/>
    <mergeCell ref="A64:B64"/>
    <mergeCell ref="A65:B65"/>
    <mergeCell ref="A66:B66"/>
    <mergeCell ref="A67:B67"/>
    <mergeCell ref="A68:B68"/>
    <mergeCell ref="A29:B29"/>
    <mergeCell ref="A56:B56"/>
    <mergeCell ref="A58:B58"/>
    <mergeCell ref="A59:B59"/>
    <mergeCell ref="A60:B60"/>
    <mergeCell ref="A61:B61"/>
    <mergeCell ref="A62:B62"/>
    <mergeCell ref="A43:B43"/>
    <mergeCell ref="A44:B44"/>
    <mergeCell ref="A48:B48"/>
    <mergeCell ref="A53:B53"/>
    <mergeCell ref="A54:B54"/>
    <mergeCell ref="A55:B55"/>
    <mergeCell ref="A239:J239"/>
    <mergeCell ref="C7:I7"/>
    <mergeCell ref="A8:I8"/>
    <mergeCell ref="A10:B10"/>
    <mergeCell ref="A12:B12"/>
    <mergeCell ref="A13:B13"/>
    <mergeCell ref="A17:B17"/>
    <mergeCell ref="A1:J1"/>
    <mergeCell ref="A2:J2"/>
    <mergeCell ref="A3:J3"/>
    <mergeCell ref="A4:J4"/>
    <mergeCell ref="C5:I5"/>
    <mergeCell ref="C6:I6"/>
    <mergeCell ref="A32:B32"/>
    <mergeCell ref="A33:B33"/>
    <mergeCell ref="A38:B38"/>
    <mergeCell ref="A39:B39"/>
    <mergeCell ref="A40:B40"/>
    <mergeCell ref="A42:B42"/>
    <mergeCell ref="A21:B21"/>
    <mergeCell ref="A23:B23"/>
    <mergeCell ref="A24:B24"/>
    <mergeCell ref="A25:B25"/>
    <mergeCell ref="A26:B26"/>
  </mergeCells>
  <pageMargins left="0.17" right="0.18" top="0.18" bottom="0.32" header="0.17" footer="0.23"/>
  <pageSetup paperSize="9" scale="90" orientation="portrait" horizontalDpi="1200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K255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sqref="A1:K1"/>
    </sheetView>
  </sheetViews>
  <sheetFormatPr defaultRowHeight="12" customHeight="1" x14ac:dyDescent="0.2"/>
  <cols>
    <col min="1" max="1" width="2.7109375" style="1" customWidth="1"/>
    <col min="2" max="2" width="28.140625" style="1" customWidth="1"/>
    <col min="3" max="9" width="13.140625" style="2" customWidth="1"/>
    <col min="10" max="11" width="12.7109375" style="2" customWidth="1"/>
    <col min="12" max="16384" width="9.140625" style="1"/>
  </cols>
  <sheetData>
    <row r="1" spans="1:11" s="3" customFormat="1" ht="12.75" customHeight="1" x14ac:dyDescent="0.2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s="3" customFormat="1" ht="14.25" customHeight="1" x14ac:dyDescent="0.2">
      <c r="A2" s="114" t="s">
        <v>244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1" s="4" customFormat="1" ht="12.75" customHeight="1" x14ac:dyDescent="0.2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4" spans="1:11" s="4" customFormat="1" ht="12.75" customHeight="1" x14ac:dyDescent="0.25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</row>
    <row r="5" spans="1:11" s="5" customFormat="1" ht="13.5" customHeight="1" x14ac:dyDescent="0.2">
      <c r="B5" s="6"/>
      <c r="C5" s="117" t="s">
        <v>0</v>
      </c>
      <c r="D5" s="118"/>
      <c r="E5" s="118"/>
      <c r="F5" s="118"/>
      <c r="G5" s="118"/>
      <c r="H5" s="118"/>
      <c r="I5" s="119"/>
      <c r="J5" s="7" t="s">
        <v>1</v>
      </c>
      <c r="K5" s="7" t="s">
        <v>2</v>
      </c>
    </row>
    <row r="6" spans="1:11" s="8" customFormat="1" ht="12" customHeight="1" x14ac:dyDescent="0.2">
      <c r="B6" s="10"/>
      <c r="C6" s="135"/>
      <c r="D6" s="136"/>
      <c r="E6" s="136"/>
      <c r="F6" s="136"/>
      <c r="G6" s="136"/>
      <c r="H6" s="136"/>
      <c r="I6" s="137"/>
      <c r="J6" s="11" t="s">
        <v>3</v>
      </c>
      <c r="K6" s="11" t="s">
        <v>4</v>
      </c>
    </row>
    <row r="7" spans="1:11" s="8" customFormat="1" ht="12.75" customHeight="1" x14ac:dyDescent="0.2">
      <c r="B7" s="12"/>
      <c r="C7" s="138"/>
      <c r="D7" s="138"/>
      <c r="E7" s="138"/>
      <c r="F7" s="138"/>
      <c r="G7" s="138"/>
      <c r="H7" s="138"/>
      <c r="I7" s="138"/>
      <c r="J7" s="13" t="s">
        <v>5</v>
      </c>
      <c r="K7" s="13" t="s">
        <v>6</v>
      </c>
    </row>
    <row r="8" spans="1:11" s="8" customFormat="1" ht="12" customHeight="1" x14ac:dyDescent="0.2">
      <c r="A8" s="157"/>
      <c r="B8" s="157"/>
      <c r="C8" s="157"/>
      <c r="D8" s="157"/>
      <c r="E8" s="157"/>
      <c r="F8" s="157"/>
      <c r="G8" s="157"/>
      <c r="H8" s="157"/>
      <c r="I8" s="157"/>
      <c r="J8" s="157"/>
      <c r="K8" s="9"/>
    </row>
    <row r="9" spans="1:11" s="8" customFormat="1" ht="12" customHeight="1" x14ac:dyDescent="0.2">
      <c r="A9" s="14"/>
      <c r="B9" s="15"/>
      <c r="C9" s="15" t="s">
        <v>7</v>
      </c>
      <c r="D9" s="15" t="s">
        <v>8</v>
      </c>
      <c r="E9" s="15" t="s">
        <v>9</v>
      </c>
      <c r="F9" s="15" t="s">
        <v>10</v>
      </c>
      <c r="G9" s="15" t="s">
        <v>11</v>
      </c>
      <c r="H9" s="15" t="s">
        <v>12</v>
      </c>
      <c r="I9" s="15" t="s">
        <v>13</v>
      </c>
      <c r="J9" s="15"/>
      <c r="K9" s="14"/>
    </row>
    <row r="10" spans="1:11" s="16" customFormat="1" ht="12" customHeight="1" x14ac:dyDescent="0.2">
      <c r="A10" s="161" t="s">
        <v>14</v>
      </c>
      <c r="B10" s="161"/>
      <c r="C10" s="43" t="s">
        <v>15</v>
      </c>
      <c r="D10" s="43" t="s">
        <v>15</v>
      </c>
      <c r="E10" s="43" t="s">
        <v>15</v>
      </c>
      <c r="F10" s="43" t="s">
        <v>15</v>
      </c>
      <c r="G10" s="43" t="s">
        <v>15</v>
      </c>
      <c r="H10" s="43" t="s">
        <v>15</v>
      </c>
      <c r="I10" s="43" t="s">
        <v>15</v>
      </c>
      <c r="J10" s="43" t="s">
        <v>15</v>
      </c>
      <c r="K10" s="43" t="s">
        <v>15</v>
      </c>
    </row>
    <row r="11" spans="1:11" s="16" customFormat="1" ht="12" customHeight="1" x14ac:dyDescent="0.2">
      <c r="A11" s="18"/>
      <c r="B11" s="18"/>
      <c r="C11" s="19"/>
      <c r="D11" s="19"/>
      <c r="E11" s="19"/>
      <c r="F11" s="19"/>
      <c r="G11" s="19"/>
      <c r="H11" s="19"/>
      <c r="I11" s="19"/>
      <c r="J11" s="19"/>
      <c r="K11" s="19"/>
    </row>
    <row r="12" spans="1:11" s="20" customFormat="1" ht="12" customHeight="1" x14ac:dyDescent="0.2">
      <c r="A12" s="111" t="s">
        <v>16</v>
      </c>
      <c r="B12" s="111"/>
      <c r="C12" s="17" t="s">
        <v>15</v>
      </c>
      <c r="D12" s="17" t="s">
        <v>15</v>
      </c>
      <c r="E12" s="17" t="s">
        <v>15</v>
      </c>
      <c r="F12" s="17" t="s">
        <v>15</v>
      </c>
      <c r="G12" s="17" t="s">
        <v>15</v>
      </c>
      <c r="H12" s="17" t="s">
        <v>15</v>
      </c>
      <c r="I12" s="17" t="s">
        <v>15</v>
      </c>
      <c r="J12" s="17" t="s">
        <v>15</v>
      </c>
      <c r="K12" s="17" t="s">
        <v>15</v>
      </c>
    </row>
    <row r="13" spans="1:11" s="21" customFormat="1" ht="12" customHeight="1" x14ac:dyDescent="0.2">
      <c r="A13" s="112" t="s">
        <v>17</v>
      </c>
      <c r="B13" s="112"/>
      <c r="C13" s="22" t="s">
        <v>15</v>
      </c>
      <c r="D13" s="22" t="s">
        <v>15</v>
      </c>
      <c r="E13" s="22" t="s">
        <v>15</v>
      </c>
      <c r="F13" s="22" t="s">
        <v>15</v>
      </c>
      <c r="G13" s="22" t="s">
        <v>15</v>
      </c>
      <c r="H13" s="22" t="s">
        <v>15</v>
      </c>
      <c r="I13" s="22" t="s">
        <v>15</v>
      </c>
      <c r="J13" s="22" t="s">
        <v>15</v>
      </c>
      <c r="K13" s="22" t="s">
        <v>15</v>
      </c>
    </row>
    <row r="14" spans="1:11" s="21" customFormat="1" ht="12" customHeight="1" x14ac:dyDescent="0.2">
      <c r="A14" s="23"/>
      <c r="B14" s="24" t="s">
        <v>18</v>
      </c>
      <c r="C14" s="22">
        <f t="shared" ref="C14:I14" si="0">C212+C214+C220+C227+C228</f>
        <v>3141</v>
      </c>
      <c r="D14" s="22">
        <f t="shared" si="0"/>
        <v>501</v>
      </c>
      <c r="E14" s="22">
        <f t="shared" si="0"/>
        <v>854</v>
      </c>
      <c r="F14" s="22">
        <f t="shared" si="0"/>
        <v>618</v>
      </c>
      <c r="G14" s="22">
        <f t="shared" si="0"/>
        <v>712</v>
      </c>
      <c r="H14" s="22">
        <f t="shared" si="0"/>
        <v>295</v>
      </c>
      <c r="I14" s="22">
        <f t="shared" si="0"/>
        <v>161</v>
      </c>
      <c r="J14" s="22" t="s">
        <v>15</v>
      </c>
      <c r="K14" s="22" t="s">
        <v>15</v>
      </c>
    </row>
    <row r="15" spans="1:11" s="21" customFormat="1" ht="12" customHeight="1" x14ac:dyDescent="0.2">
      <c r="A15" s="23"/>
      <c r="B15" s="24" t="s">
        <v>19</v>
      </c>
      <c r="C15" s="22" t="s">
        <v>15</v>
      </c>
      <c r="D15" s="22" t="s">
        <v>15</v>
      </c>
      <c r="E15" s="22" t="s">
        <v>15</v>
      </c>
      <c r="F15" s="22" t="s">
        <v>15</v>
      </c>
      <c r="G15" s="22" t="s">
        <v>15</v>
      </c>
      <c r="H15" s="22" t="s">
        <v>15</v>
      </c>
      <c r="I15" s="22" t="s">
        <v>15</v>
      </c>
      <c r="J15" s="22" t="s">
        <v>15</v>
      </c>
      <c r="K15" s="22" t="s">
        <v>15</v>
      </c>
    </row>
    <row r="16" spans="1:11" s="21" customFormat="1" ht="12" customHeight="1" x14ac:dyDescent="0.2">
      <c r="A16" s="23"/>
      <c r="B16" s="25" t="s">
        <v>20</v>
      </c>
      <c r="C16" s="22">
        <f t="shared" ref="C16:I16" si="1">C215+C222+C225+C226</f>
        <v>2945</v>
      </c>
      <c r="D16" s="22">
        <f t="shared" si="1"/>
        <v>452</v>
      </c>
      <c r="E16" s="22">
        <f t="shared" si="1"/>
        <v>742</v>
      </c>
      <c r="F16" s="22">
        <f t="shared" si="1"/>
        <v>618</v>
      </c>
      <c r="G16" s="22">
        <f t="shared" si="1"/>
        <v>616</v>
      </c>
      <c r="H16" s="22">
        <f t="shared" si="1"/>
        <v>265</v>
      </c>
      <c r="I16" s="22">
        <f t="shared" si="1"/>
        <v>252</v>
      </c>
      <c r="J16" s="22" t="s">
        <v>15</v>
      </c>
      <c r="K16" s="22" t="s">
        <v>15</v>
      </c>
    </row>
    <row r="17" spans="1:11" s="21" customFormat="1" ht="12" customHeight="1" x14ac:dyDescent="0.2">
      <c r="A17" s="112" t="s">
        <v>21</v>
      </c>
      <c r="B17" s="112"/>
      <c r="C17" s="22" t="s">
        <v>15</v>
      </c>
      <c r="D17" s="22" t="s">
        <v>15</v>
      </c>
      <c r="E17" s="22" t="s">
        <v>15</v>
      </c>
      <c r="F17" s="22" t="s">
        <v>15</v>
      </c>
      <c r="G17" s="22" t="s">
        <v>15</v>
      </c>
      <c r="H17" s="22" t="s">
        <v>15</v>
      </c>
      <c r="I17" s="22" t="s">
        <v>15</v>
      </c>
      <c r="J17" s="22" t="s">
        <v>15</v>
      </c>
      <c r="K17" s="22" t="s">
        <v>15</v>
      </c>
    </row>
    <row r="18" spans="1:11" s="21" customFormat="1" ht="12" customHeight="1" x14ac:dyDescent="0.2">
      <c r="A18" s="23"/>
      <c r="B18" s="24" t="s">
        <v>22</v>
      </c>
      <c r="C18" s="22">
        <f t="shared" ref="C18:I18" si="2">+C206</f>
        <v>1616</v>
      </c>
      <c r="D18" s="22">
        <f t="shared" si="2"/>
        <v>220</v>
      </c>
      <c r="E18" s="22">
        <f t="shared" si="2"/>
        <v>334</v>
      </c>
      <c r="F18" s="22">
        <f t="shared" si="2"/>
        <v>309</v>
      </c>
      <c r="G18" s="22">
        <f t="shared" si="2"/>
        <v>352</v>
      </c>
      <c r="H18" s="22">
        <f t="shared" si="2"/>
        <v>235</v>
      </c>
      <c r="I18" s="22">
        <f t="shared" si="2"/>
        <v>166</v>
      </c>
      <c r="J18" s="22" t="s">
        <v>15</v>
      </c>
      <c r="K18" s="22" t="s">
        <v>15</v>
      </c>
    </row>
    <row r="19" spans="1:11" s="21" customFormat="1" ht="12" customHeight="1" x14ac:dyDescent="0.2">
      <c r="A19" s="23"/>
      <c r="B19" s="24" t="s">
        <v>23</v>
      </c>
      <c r="C19" s="22">
        <f t="shared" ref="C19:I19" si="3">+C205</f>
        <v>1772</v>
      </c>
      <c r="D19" s="22">
        <f t="shared" si="3"/>
        <v>291</v>
      </c>
      <c r="E19" s="22">
        <f t="shared" si="3"/>
        <v>510</v>
      </c>
      <c r="F19" s="22">
        <f t="shared" si="3"/>
        <v>273</v>
      </c>
      <c r="G19" s="22">
        <f t="shared" si="3"/>
        <v>396</v>
      </c>
      <c r="H19" s="22">
        <f t="shared" si="3"/>
        <v>175</v>
      </c>
      <c r="I19" s="22">
        <f t="shared" si="3"/>
        <v>127</v>
      </c>
      <c r="J19" s="22" t="s">
        <v>15</v>
      </c>
      <c r="K19" s="22" t="s">
        <v>15</v>
      </c>
    </row>
    <row r="20" spans="1:11" s="21" customFormat="1" ht="12" customHeight="1" x14ac:dyDescent="0.2">
      <c r="A20" s="26"/>
      <c r="B20" s="24" t="s">
        <v>24</v>
      </c>
      <c r="C20" s="22" t="s">
        <v>15</v>
      </c>
      <c r="D20" s="22" t="s">
        <v>15</v>
      </c>
      <c r="E20" s="22" t="s">
        <v>15</v>
      </c>
      <c r="F20" s="22" t="s">
        <v>15</v>
      </c>
      <c r="G20" s="22" t="s">
        <v>15</v>
      </c>
      <c r="H20" s="22" t="s">
        <v>15</v>
      </c>
      <c r="I20" s="22" t="s">
        <v>15</v>
      </c>
      <c r="J20" s="22" t="s">
        <v>15</v>
      </c>
      <c r="K20" s="22" t="s">
        <v>15</v>
      </c>
    </row>
    <row r="21" spans="1:11" s="21" customFormat="1" ht="12" customHeight="1" x14ac:dyDescent="0.2">
      <c r="A21" s="123" t="s">
        <v>25</v>
      </c>
      <c r="B21" s="123"/>
      <c r="C21" s="27">
        <f t="shared" ref="C21:I21" si="4">C197+C198+C199+C183+C200+C201+C188+C202+C191</f>
        <v>13706</v>
      </c>
      <c r="D21" s="27">
        <f t="shared" si="4"/>
        <v>1639</v>
      </c>
      <c r="E21" s="27">
        <f t="shared" si="4"/>
        <v>3392</v>
      </c>
      <c r="F21" s="27">
        <f t="shared" si="4"/>
        <v>3183</v>
      </c>
      <c r="G21" s="27">
        <f t="shared" si="4"/>
        <v>3592</v>
      </c>
      <c r="H21" s="27">
        <f t="shared" si="4"/>
        <v>1315</v>
      </c>
      <c r="I21" s="27">
        <f t="shared" si="4"/>
        <v>585</v>
      </c>
      <c r="J21" s="27" t="s">
        <v>15</v>
      </c>
      <c r="K21" s="27" t="s">
        <v>15</v>
      </c>
    </row>
    <row r="22" spans="1:11" s="21" customFormat="1" ht="12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19"/>
      <c r="K22" s="19"/>
    </row>
    <row r="23" spans="1:11" s="20" customFormat="1" ht="12" customHeight="1" x14ac:dyDescent="0.2">
      <c r="A23" s="111" t="s">
        <v>26</v>
      </c>
      <c r="B23" s="111"/>
      <c r="C23" s="17">
        <f t="shared" ref="C23:I23" si="5">C24+C25+C26+C29+C32+C33</f>
        <v>66647</v>
      </c>
      <c r="D23" s="17">
        <f t="shared" si="5"/>
        <v>12356</v>
      </c>
      <c r="E23" s="17">
        <f t="shared" si="5"/>
        <v>19456</v>
      </c>
      <c r="F23" s="17">
        <f t="shared" si="5"/>
        <v>13524</v>
      </c>
      <c r="G23" s="17">
        <f t="shared" si="5"/>
        <v>14680</v>
      </c>
      <c r="H23" s="17">
        <f t="shared" si="5"/>
        <v>4965</v>
      </c>
      <c r="I23" s="17">
        <f t="shared" si="5"/>
        <v>1666</v>
      </c>
      <c r="J23" s="17" t="s">
        <v>15</v>
      </c>
      <c r="K23" s="17" t="s">
        <v>15</v>
      </c>
    </row>
    <row r="24" spans="1:11" s="21" customFormat="1" ht="12" customHeight="1" x14ac:dyDescent="0.2">
      <c r="A24" s="112" t="s">
        <v>27</v>
      </c>
      <c r="B24" s="112"/>
      <c r="C24" s="22">
        <f t="shared" ref="C24:I24" si="6">C137+C139+C140+C151+C152+C154+C156+C158+C159</f>
        <v>39868</v>
      </c>
      <c r="D24" s="22">
        <f t="shared" si="6"/>
        <v>8451</v>
      </c>
      <c r="E24" s="22">
        <f t="shared" si="6"/>
        <v>12140</v>
      </c>
      <c r="F24" s="22">
        <f t="shared" si="6"/>
        <v>7851</v>
      </c>
      <c r="G24" s="22">
        <f t="shared" si="6"/>
        <v>7984</v>
      </c>
      <c r="H24" s="22">
        <f t="shared" si="6"/>
        <v>2555</v>
      </c>
      <c r="I24" s="22">
        <f t="shared" si="6"/>
        <v>887</v>
      </c>
      <c r="J24" s="22" t="s">
        <v>15</v>
      </c>
      <c r="K24" s="22" t="s">
        <v>15</v>
      </c>
    </row>
    <row r="25" spans="1:11" s="21" customFormat="1" ht="12" customHeight="1" x14ac:dyDescent="0.2">
      <c r="A25" s="112" t="s">
        <v>28</v>
      </c>
      <c r="B25" s="112"/>
      <c r="C25" s="22">
        <f t="shared" ref="C25:I25" si="7">C146</f>
        <v>4833</v>
      </c>
      <c r="D25" s="22">
        <f t="shared" si="7"/>
        <v>787</v>
      </c>
      <c r="E25" s="22">
        <f t="shared" si="7"/>
        <v>1444</v>
      </c>
      <c r="F25" s="22">
        <f t="shared" si="7"/>
        <v>978</v>
      </c>
      <c r="G25" s="22">
        <f t="shared" si="7"/>
        <v>1112</v>
      </c>
      <c r="H25" s="22">
        <f t="shared" si="7"/>
        <v>395</v>
      </c>
      <c r="I25" s="22">
        <f t="shared" si="7"/>
        <v>117</v>
      </c>
      <c r="J25" s="22" t="s">
        <v>15</v>
      </c>
      <c r="K25" s="22" t="s">
        <v>15</v>
      </c>
    </row>
    <row r="26" spans="1:11" s="21" customFormat="1" ht="12" customHeight="1" x14ac:dyDescent="0.2">
      <c r="A26" s="112" t="s">
        <v>29</v>
      </c>
      <c r="B26" s="112"/>
      <c r="C26" s="22">
        <f t="shared" ref="C26:I26" si="8">C27+C28</f>
        <v>11888</v>
      </c>
      <c r="D26" s="22">
        <f t="shared" si="8"/>
        <v>1637</v>
      </c>
      <c r="E26" s="22">
        <f t="shared" si="8"/>
        <v>3140</v>
      </c>
      <c r="F26" s="22">
        <f t="shared" si="8"/>
        <v>2637</v>
      </c>
      <c r="G26" s="22">
        <f t="shared" si="8"/>
        <v>3060</v>
      </c>
      <c r="H26" s="22">
        <f t="shared" si="8"/>
        <v>1105</v>
      </c>
      <c r="I26" s="22">
        <f t="shared" si="8"/>
        <v>309</v>
      </c>
      <c r="J26" s="22" t="s">
        <v>15</v>
      </c>
      <c r="K26" s="22" t="s">
        <v>15</v>
      </c>
    </row>
    <row r="27" spans="1:11" s="21" customFormat="1" ht="12" customHeight="1" x14ac:dyDescent="0.2">
      <c r="A27" s="28"/>
      <c r="B27" s="24" t="s">
        <v>30</v>
      </c>
      <c r="C27" s="22">
        <f t="shared" ref="C27:I27" si="9">C138+C143+C145+C153+C160+C165</f>
        <v>904</v>
      </c>
      <c r="D27" s="22">
        <f t="shared" si="9"/>
        <v>168</v>
      </c>
      <c r="E27" s="22">
        <f t="shared" si="9"/>
        <v>276</v>
      </c>
      <c r="F27" s="22">
        <f t="shared" si="9"/>
        <v>132</v>
      </c>
      <c r="G27" s="22">
        <f t="shared" si="9"/>
        <v>172</v>
      </c>
      <c r="H27" s="22">
        <f t="shared" si="9"/>
        <v>80</v>
      </c>
      <c r="I27" s="22">
        <f t="shared" si="9"/>
        <v>76</v>
      </c>
      <c r="J27" s="22" t="s">
        <v>15</v>
      </c>
      <c r="K27" s="22" t="s">
        <v>15</v>
      </c>
    </row>
    <row r="28" spans="1:11" s="21" customFormat="1" ht="12" customHeight="1" x14ac:dyDescent="0.2">
      <c r="A28" s="26"/>
      <c r="B28" s="24" t="s">
        <v>31</v>
      </c>
      <c r="C28" s="22">
        <f t="shared" ref="C28:I28" si="10">C144+C147+C150+C162</f>
        <v>10984</v>
      </c>
      <c r="D28" s="22">
        <f t="shared" si="10"/>
        <v>1469</v>
      </c>
      <c r="E28" s="22">
        <f t="shared" si="10"/>
        <v>2864</v>
      </c>
      <c r="F28" s="22">
        <f t="shared" si="10"/>
        <v>2505</v>
      </c>
      <c r="G28" s="22">
        <f t="shared" si="10"/>
        <v>2888</v>
      </c>
      <c r="H28" s="22">
        <f t="shared" si="10"/>
        <v>1025</v>
      </c>
      <c r="I28" s="22">
        <f t="shared" si="10"/>
        <v>233</v>
      </c>
      <c r="J28" s="22" t="s">
        <v>15</v>
      </c>
      <c r="K28" s="22" t="s">
        <v>15</v>
      </c>
    </row>
    <row r="29" spans="1:11" s="21" customFormat="1" ht="12" customHeight="1" x14ac:dyDescent="0.2">
      <c r="A29" s="112" t="s">
        <v>32</v>
      </c>
      <c r="B29" s="112"/>
      <c r="C29" s="22">
        <f t="shared" ref="C29:I29" si="11">C30+C31</f>
        <v>3644</v>
      </c>
      <c r="D29" s="22">
        <f t="shared" si="11"/>
        <v>510</v>
      </c>
      <c r="E29" s="22">
        <f t="shared" si="11"/>
        <v>1034</v>
      </c>
      <c r="F29" s="22">
        <f t="shared" si="11"/>
        <v>738</v>
      </c>
      <c r="G29" s="22">
        <f t="shared" si="11"/>
        <v>984</v>
      </c>
      <c r="H29" s="22">
        <f t="shared" si="11"/>
        <v>250</v>
      </c>
      <c r="I29" s="22">
        <f t="shared" si="11"/>
        <v>128</v>
      </c>
      <c r="J29" s="22" t="s">
        <v>15</v>
      </c>
      <c r="K29" s="22" t="s">
        <v>15</v>
      </c>
    </row>
    <row r="30" spans="1:11" s="21" customFormat="1" ht="12" customHeight="1" x14ac:dyDescent="0.2">
      <c r="A30" s="28"/>
      <c r="B30" s="24" t="s">
        <v>33</v>
      </c>
      <c r="C30" s="22">
        <f t="shared" ref="C30:I30" si="12">+C142</f>
        <v>1131</v>
      </c>
      <c r="D30" s="22">
        <f t="shared" si="12"/>
        <v>209</v>
      </c>
      <c r="E30" s="22">
        <f t="shared" si="12"/>
        <v>328</v>
      </c>
      <c r="F30" s="22">
        <f t="shared" si="12"/>
        <v>258</v>
      </c>
      <c r="G30" s="22">
        <f t="shared" si="12"/>
        <v>216</v>
      </c>
      <c r="H30" s="22">
        <f t="shared" si="12"/>
        <v>60</v>
      </c>
      <c r="I30" s="22">
        <f t="shared" si="12"/>
        <v>60</v>
      </c>
      <c r="J30" s="22" t="s">
        <v>15</v>
      </c>
      <c r="K30" s="22" t="s">
        <v>15</v>
      </c>
    </row>
    <row r="31" spans="1:11" s="21" customFormat="1" ht="12" customHeight="1" x14ac:dyDescent="0.2">
      <c r="A31" s="26"/>
      <c r="B31" s="24" t="s">
        <v>34</v>
      </c>
      <c r="C31" s="22">
        <f t="shared" ref="C31:I31" si="13">C141+C161+C164</f>
        <v>2513</v>
      </c>
      <c r="D31" s="22">
        <f t="shared" si="13"/>
        <v>301</v>
      </c>
      <c r="E31" s="22">
        <f t="shared" si="13"/>
        <v>706</v>
      </c>
      <c r="F31" s="22">
        <f t="shared" si="13"/>
        <v>480</v>
      </c>
      <c r="G31" s="22">
        <f t="shared" si="13"/>
        <v>768</v>
      </c>
      <c r="H31" s="22">
        <f t="shared" si="13"/>
        <v>190</v>
      </c>
      <c r="I31" s="22">
        <f t="shared" si="13"/>
        <v>68</v>
      </c>
      <c r="J31" s="22" t="s">
        <v>15</v>
      </c>
      <c r="K31" s="22" t="s">
        <v>15</v>
      </c>
    </row>
    <row r="32" spans="1:11" s="21" customFormat="1" ht="12" customHeight="1" x14ac:dyDescent="0.2">
      <c r="A32" s="112" t="s">
        <v>35</v>
      </c>
      <c r="B32" s="112"/>
      <c r="C32" s="22">
        <f t="shared" ref="C32:I32" si="14">C148+C149+C155+C157+C163</f>
        <v>724</v>
      </c>
      <c r="D32" s="22">
        <f t="shared" si="14"/>
        <v>142</v>
      </c>
      <c r="E32" s="22">
        <f t="shared" si="14"/>
        <v>248</v>
      </c>
      <c r="F32" s="22">
        <f t="shared" si="14"/>
        <v>159</v>
      </c>
      <c r="G32" s="22">
        <f t="shared" si="14"/>
        <v>116</v>
      </c>
      <c r="H32" s="22">
        <f t="shared" si="14"/>
        <v>40</v>
      </c>
      <c r="I32" s="22">
        <f t="shared" si="14"/>
        <v>19</v>
      </c>
      <c r="J32" s="22" t="s">
        <v>15</v>
      </c>
      <c r="K32" s="22" t="s">
        <v>15</v>
      </c>
    </row>
    <row r="33" spans="1:11" s="21" customFormat="1" ht="12" customHeight="1" x14ac:dyDescent="0.2">
      <c r="A33" s="112" t="s">
        <v>36</v>
      </c>
      <c r="B33" s="112"/>
      <c r="C33" s="22">
        <f t="shared" ref="C33:I33" si="15">C34+C35+C36</f>
        <v>5690</v>
      </c>
      <c r="D33" s="22">
        <f t="shared" si="15"/>
        <v>829</v>
      </c>
      <c r="E33" s="22">
        <f t="shared" si="15"/>
        <v>1450</v>
      </c>
      <c r="F33" s="22">
        <f t="shared" si="15"/>
        <v>1161</v>
      </c>
      <c r="G33" s="22">
        <f t="shared" si="15"/>
        <v>1424</v>
      </c>
      <c r="H33" s="22">
        <f t="shared" si="15"/>
        <v>620</v>
      </c>
      <c r="I33" s="22">
        <f t="shared" si="15"/>
        <v>206</v>
      </c>
      <c r="J33" s="22" t="s">
        <v>15</v>
      </c>
      <c r="K33" s="22" t="s">
        <v>15</v>
      </c>
    </row>
    <row r="34" spans="1:11" s="21" customFormat="1" ht="12" customHeight="1" x14ac:dyDescent="0.2">
      <c r="A34" s="28"/>
      <c r="B34" s="24" t="s">
        <v>37</v>
      </c>
      <c r="C34" s="22">
        <f t="shared" ref="C34:I34" si="16">C173</f>
        <v>526</v>
      </c>
      <c r="D34" s="22">
        <f t="shared" si="16"/>
        <v>83</v>
      </c>
      <c r="E34" s="22">
        <f t="shared" si="16"/>
        <v>158</v>
      </c>
      <c r="F34" s="22">
        <f t="shared" si="16"/>
        <v>120</v>
      </c>
      <c r="G34" s="22">
        <f t="shared" si="16"/>
        <v>108</v>
      </c>
      <c r="H34" s="22">
        <f t="shared" si="16"/>
        <v>45</v>
      </c>
      <c r="I34" s="22">
        <f t="shared" si="16"/>
        <v>12</v>
      </c>
      <c r="J34" s="22" t="s">
        <v>15</v>
      </c>
      <c r="K34" s="22" t="s">
        <v>15</v>
      </c>
    </row>
    <row r="35" spans="1:11" s="21" customFormat="1" ht="12" customHeight="1" x14ac:dyDescent="0.2">
      <c r="A35" s="23"/>
      <c r="B35" s="24" t="s">
        <v>38</v>
      </c>
      <c r="C35" s="22">
        <f t="shared" ref="C35:I35" si="17">C169+C170+C171+C174</f>
        <v>201</v>
      </c>
      <c r="D35" s="22">
        <f t="shared" si="17"/>
        <v>68</v>
      </c>
      <c r="E35" s="22">
        <f t="shared" si="17"/>
        <v>60</v>
      </c>
      <c r="F35" s="22">
        <f t="shared" si="17"/>
        <v>30</v>
      </c>
      <c r="G35" s="22">
        <f t="shared" si="17"/>
        <v>12</v>
      </c>
      <c r="H35" s="22">
        <f t="shared" si="17"/>
        <v>25</v>
      </c>
      <c r="I35" s="22">
        <f t="shared" si="17"/>
        <v>6</v>
      </c>
      <c r="J35" s="22" t="s">
        <v>15</v>
      </c>
      <c r="K35" s="22" t="s">
        <v>15</v>
      </c>
    </row>
    <row r="36" spans="1:11" s="21" customFormat="1" ht="12" customHeight="1" x14ac:dyDescent="0.2">
      <c r="A36" s="23"/>
      <c r="B36" s="29" t="s">
        <v>39</v>
      </c>
      <c r="C36" s="27">
        <f t="shared" ref="C36:I36" si="18">C168+C172+C175</f>
        <v>4963</v>
      </c>
      <c r="D36" s="27">
        <f t="shared" si="18"/>
        <v>678</v>
      </c>
      <c r="E36" s="27">
        <f t="shared" si="18"/>
        <v>1232</v>
      </c>
      <c r="F36" s="27">
        <f t="shared" si="18"/>
        <v>1011</v>
      </c>
      <c r="G36" s="27">
        <f t="shared" si="18"/>
        <v>1304</v>
      </c>
      <c r="H36" s="27">
        <f t="shared" si="18"/>
        <v>550</v>
      </c>
      <c r="I36" s="27">
        <f t="shared" si="18"/>
        <v>188</v>
      </c>
      <c r="J36" s="27" t="s">
        <v>15</v>
      </c>
      <c r="K36" s="27" t="s">
        <v>15</v>
      </c>
    </row>
    <row r="37" spans="1:11" s="21" customFormat="1" ht="12" customHeight="1" x14ac:dyDescent="0.2">
      <c r="A37" s="26"/>
      <c r="B37" s="26"/>
      <c r="C37" s="26"/>
      <c r="D37" s="26"/>
      <c r="E37" s="26"/>
      <c r="F37" s="26"/>
      <c r="G37" s="26"/>
      <c r="H37" s="26"/>
      <c r="I37" s="26"/>
      <c r="J37" s="30"/>
      <c r="K37" s="30"/>
    </row>
    <row r="38" spans="1:11" s="20" customFormat="1" ht="12" customHeight="1" x14ac:dyDescent="0.2">
      <c r="A38" s="111" t="s">
        <v>40</v>
      </c>
      <c r="B38" s="111"/>
      <c r="C38" s="17">
        <f t="shared" ref="C38:I38" si="19">C39+C40</f>
        <v>46417</v>
      </c>
      <c r="D38" s="17">
        <f t="shared" si="19"/>
        <v>7137</v>
      </c>
      <c r="E38" s="17">
        <f t="shared" si="19"/>
        <v>12362</v>
      </c>
      <c r="F38" s="17">
        <f t="shared" si="19"/>
        <v>10029</v>
      </c>
      <c r="G38" s="17">
        <f t="shared" si="19"/>
        <v>11376</v>
      </c>
      <c r="H38" s="17">
        <f t="shared" si="19"/>
        <v>3870</v>
      </c>
      <c r="I38" s="17">
        <f t="shared" si="19"/>
        <v>1643</v>
      </c>
      <c r="J38" s="17" t="s">
        <v>15</v>
      </c>
      <c r="K38" s="17" t="s">
        <v>15</v>
      </c>
    </row>
    <row r="39" spans="1:11" s="21" customFormat="1" ht="12" customHeight="1" x14ac:dyDescent="0.2">
      <c r="A39" s="112" t="s">
        <v>41</v>
      </c>
      <c r="B39" s="112"/>
      <c r="C39" s="22">
        <f t="shared" ref="C39:I39" si="20">C178+C179+C181+C182+C184+C187+C189+C190+C193+C194</f>
        <v>41090</v>
      </c>
      <c r="D39" s="22">
        <f t="shared" si="20"/>
        <v>6488</v>
      </c>
      <c r="E39" s="22">
        <f t="shared" si="20"/>
        <v>10984</v>
      </c>
      <c r="F39" s="22">
        <f t="shared" si="20"/>
        <v>8829</v>
      </c>
      <c r="G39" s="22">
        <f t="shared" si="20"/>
        <v>9980</v>
      </c>
      <c r="H39" s="22">
        <f t="shared" si="20"/>
        <v>3400</v>
      </c>
      <c r="I39" s="22">
        <f t="shared" si="20"/>
        <v>1409</v>
      </c>
      <c r="J39" s="22" t="s">
        <v>15</v>
      </c>
      <c r="K39" s="22" t="s">
        <v>15</v>
      </c>
    </row>
    <row r="40" spans="1:11" s="21" customFormat="1" ht="12" customHeight="1" x14ac:dyDescent="0.2">
      <c r="A40" s="123" t="s">
        <v>42</v>
      </c>
      <c r="B40" s="123"/>
      <c r="C40" s="27">
        <f t="shared" ref="C40:I40" si="21">+C180+C185+C192</f>
        <v>5327</v>
      </c>
      <c r="D40" s="27">
        <f t="shared" si="21"/>
        <v>649</v>
      </c>
      <c r="E40" s="27">
        <f t="shared" si="21"/>
        <v>1378</v>
      </c>
      <c r="F40" s="27">
        <f t="shared" si="21"/>
        <v>1200</v>
      </c>
      <c r="G40" s="27">
        <f t="shared" si="21"/>
        <v>1396</v>
      </c>
      <c r="H40" s="27">
        <f t="shared" si="21"/>
        <v>470</v>
      </c>
      <c r="I40" s="27">
        <f t="shared" si="21"/>
        <v>234</v>
      </c>
      <c r="J40" s="27" t="s">
        <v>15</v>
      </c>
      <c r="K40" s="27" t="s">
        <v>15</v>
      </c>
    </row>
    <row r="41" spans="1:11" s="21" customFormat="1" ht="12" customHeight="1" x14ac:dyDescent="0.2">
      <c r="A41" s="26"/>
      <c r="B41" s="26"/>
      <c r="C41" s="26"/>
      <c r="D41" s="26"/>
      <c r="E41" s="26"/>
      <c r="F41" s="26"/>
      <c r="G41" s="26"/>
      <c r="H41" s="26"/>
      <c r="I41" s="26"/>
      <c r="J41" s="30"/>
      <c r="K41" s="30"/>
    </row>
    <row r="42" spans="1:11" s="20" customFormat="1" ht="12" customHeight="1" x14ac:dyDescent="0.2">
      <c r="A42" s="111" t="s">
        <v>43</v>
      </c>
      <c r="B42" s="111"/>
      <c r="C42" s="17">
        <f t="shared" ref="C42:I42" si="22">C43+C44+C48</f>
        <v>135739</v>
      </c>
      <c r="D42" s="17">
        <f t="shared" si="22"/>
        <v>24131</v>
      </c>
      <c r="E42" s="17">
        <f t="shared" si="22"/>
        <v>36868</v>
      </c>
      <c r="F42" s="17">
        <f t="shared" si="22"/>
        <v>27810</v>
      </c>
      <c r="G42" s="17">
        <f t="shared" si="22"/>
        <v>30776</v>
      </c>
      <c r="H42" s="17">
        <f t="shared" si="22"/>
        <v>11045</v>
      </c>
      <c r="I42" s="17">
        <f t="shared" si="22"/>
        <v>5109</v>
      </c>
      <c r="J42" s="17" t="s">
        <v>15</v>
      </c>
      <c r="K42" s="17" t="s">
        <v>15</v>
      </c>
    </row>
    <row r="43" spans="1:11" s="21" customFormat="1" ht="12" customHeight="1" x14ac:dyDescent="0.2">
      <c r="A43" s="112" t="s">
        <v>44</v>
      </c>
      <c r="B43" s="112"/>
      <c r="C43" s="22">
        <f t="shared" ref="C43:I43" si="23">C87+C88+C89+C91+C92+C96+C97+C99+C101+C103+C104+C108+C110+C115+C116+C120+C123+C126+C129+C133+C134</f>
        <v>89125</v>
      </c>
      <c r="D43" s="22">
        <f t="shared" si="23"/>
        <v>17878</v>
      </c>
      <c r="E43" s="22">
        <f t="shared" si="23"/>
        <v>24680</v>
      </c>
      <c r="F43" s="22">
        <f t="shared" si="23"/>
        <v>17922</v>
      </c>
      <c r="G43" s="22">
        <f t="shared" si="23"/>
        <v>19068</v>
      </c>
      <c r="H43" s="22">
        <f t="shared" si="23"/>
        <v>6670</v>
      </c>
      <c r="I43" s="22">
        <f t="shared" si="23"/>
        <v>2907</v>
      </c>
      <c r="J43" s="22" t="s">
        <v>15</v>
      </c>
      <c r="K43" s="22" t="s">
        <v>15</v>
      </c>
    </row>
    <row r="44" spans="1:11" s="21" customFormat="1" ht="12" customHeight="1" x14ac:dyDescent="0.2">
      <c r="A44" s="125" t="s">
        <v>45</v>
      </c>
      <c r="B44" s="125"/>
      <c r="C44" s="22">
        <f t="shared" ref="C44:I44" si="24">C45+C46+C47</f>
        <v>24725</v>
      </c>
      <c r="D44" s="22">
        <f t="shared" si="24"/>
        <v>2855</v>
      </c>
      <c r="E44" s="22">
        <f t="shared" si="24"/>
        <v>6110</v>
      </c>
      <c r="F44" s="22">
        <f t="shared" si="24"/>
        <v>5415</v>
      </c>
      <c r="G44" s="22">
        <f t="shared" si="24"/>
        <v>6448</v>
      </c>
      <c r="H44" s="22">
        <f t="shared" si="24"/>
        <v>2480</v>
      </c>
      <c r="I44" s="22">
        <f t="shared" si="24"/>
        <v>1417</v>
      </c>
      <c r="J44" s="22" t="s">
        <v>15</v>
      </c>
      <c r="K44" s="22" t="s">
        <v>15</v>
      </c>
    </row>
    <row r="45" spans="1:11" s="21" customFormat="1" ht="12" customHeight="1" x14ac:dyDescent="0.2">
      <c r="A45" s="29"/>
      <c r="B45" s="24" t="s">
        <v>46</v>
      </c>
      <c r="C45" s="22">
        <f t="shared" ref="C45:I45" si="25">C80+C113+C102+C186+C106+C111+C130</f>
        <v>12705</v>
      </c>
      <c r="D45" s="22">
        <f t="shared" si="25"/>
        <v>1311</v>
      </c>
      <c r="E45" s="22">
        <f t="shared" si="25"/>
        <v>3078</v>
      </c>
      <c r="F45" s="22">
        <f t="shared" si="25"/>
        <v>2826</v>
      </c>
      <c r="G45" s="22">
        <f t="shared" si="25"/>
        <v>3464</v>
      </c>
      <c r="H45" s="22">
        <f t="shared" si="25"/>
        <v>1185</v>
      </c>
      <c r="I45" s="22">
        <f t="shared" si="25"/>
        <v>841</v>
      </c>
      <c r="J45" s="22" t="s">
        <v>15</v>
      </c>
      <c r="K45" s="22" t="s">
        <v>15</v>
      </c>
    </row>
    <row r="46" spans="1:11" s="21" customFormat="1" ht="12" customHeight="1" x14ac:dyDescent="0.2">
      <c r="A46" s="29"/>
      <c r="B46" s="24" t="s">
        <v>47</v>
      </c>
      <c r="C46" s="22">
        <f t="shared" ref="C46:I46" si="26">C90+C119+C121+C128</f>
        <v>11099</v>
      </c>
      <c r="D46" s="22">
        <f t="shared" si="26"/>
        <v>1365</v>
      </c>
      <c r="E46" s="22">
        <f t="shared" si="26"/>
        <v>2746</v>
      </c>
      <c r="F46" s="22">
        <f t="shared" si="26"/>
        <v>2364</v>
      </c>
      <c r="G46" s="22">
        <f t="shared" si="26"/>
        <v>2848</v>
      </c>
      <c r="H46" s="22">
        <f t="shared" si="26"/>
        <v>1225</v>
      </c>
      <c r="I46" s="22">
        <f t="shared" si="26"/>
        <v>551</v>
      </c>
      <c r="J46" s="22" t="s">
        <v>15</v>
      </c>
      <c r="K46" s="22" t="s">
        <v>15</v>
      </c>
    </row>
    <row r="47" spans="1:11" s="21" customFormat="1" ht="12" customHeight="1" x14ac:dyDescent="0.2">
      <c r="A47" s="29"/>
      <c r="B47" s="25" t="s">
        <v>48</v>
      </c>
      <c r="C47" s="22">
        <f t="shared" ref="C47:I47" si="27">C84+C94+C95+C131</f>
        <v>921</v>
      </c>
      <c r="D47" s="22">
        <f t="shared" si="27"/>
        <v>179</v>
      </c>
      <c r="E47" s="22">
        <f t="shared" si="27"/>
        <v>286</v>
      </c>
      <c r="F47" s="22">
        <f t="shared" si="27"/>
        <v>225</v>
      </c>
      <c r="G47" s="22">
        <f t="shared" si="27"/>
        <v>136</v>
      </c>
      <c r="H47" s="22">
        <f t="shared" si="27"/>
        <v>70</v>
      </c>
      <c r="I47" s="22">
        <f t="shared" si="27"/>
        <v>25</v>
      </c>
      <c r="J47" s="22" t="s">
        <v>15</v>
      </c>
      <c r="K47" s="22" t="s">
        <v>15</v>
      </c>
    </row>
    <row r="48" spans="1:11" s="21" customFormat="1" ht="12" customHeight="1" x14ac:dyDescent="0.2">
      <c r="A48" s="112" t="s">
        <v>49</v>
      </c>
      <c r="B48" s="112"/>
      <c r="C48" s="22">
        <f t="shared" ref="C48:I48" si="28">C49+C50+C51</f>
        <v>21889</v>
      </c>
      <c r="D48" s="22">
        <f t="shared" si="28"/>
        <v>3398</v>
      </c>
      <c r="E48" s="22">
        <f t="shared" si="28"/>
        <v>6078</v>
      </c>
      <c r="F48" s="22">
        <f t="shared" si="28"/>
        <v>4473</v>
      </c>
      <c r="G48" s="22">
        <f t="shared" si="28"/>
        <v>5260</v>
      </c>
      <c r="H48" s="22">
        <f t="shared" si="28"/>
        <v>1895</v>
      </c>
      <c r="I48" s="22">
        <f t="shared" si="28"/>
        <v>785</v>
      </c>
      <c r="J48" s="22" t="s">
        <v>15</v>
      </c>
      <c r="K48" s="22" t="s">
        <v>15</v>
      </c>
    </row>
    <row r="49" spans="1:11" s="21" customFormat="1" ht="12" customHeight="1" x14ac:dyDescent="0.2">
      <c r="A49" s="29"/>
      <c r="B49" s="24" t="s">
        <v>50</v>
      </c>
      <c r="C49" s="22">
        <f t="shared" ref="C49:I49" si="29">+C76+C77+C86+C112</f>
        <v>2591</v>
      </c>
      <c r="D49" s="22">
        <f t="shared" si="29"/>
        <v>403</v>
      </c>
      <c r="E49" s="22">
        <f t="shared" si="29"/>
        <v>686</v>
      </c>
      <c r="F49" s="22">
        <f t="shared" si="29"/>
        <v>477</v>
      </c>
      <c r="G49" s="22">
        <f t="shared" si="29"/>
        <v>700</v>
      </c>
      <c r="H49" s="22">
        <f t="shared" si="29"/>
        <v>225</v>
      </c>
      <c r="I49" s="22">
        <f t="shared" si="29"/>
        <v>100</v>
      </c>
      <c r="J49" s="22" t="s">
        <v>15</v>
      </c>
      <c r="K49" s="22" t="s">
        <v>15</v>
      </c>
    </row>
    <row r="50" spans="1:11" s="21" customFormat="1" ht="12" customHeight="1" x14ac:dyDescent="0.2">
      <c r="A50" s="29"/>
      <c r="B50" s="24" t="s">
        <v>51</v>
      </c>
      <c r="C50" s="22">
        <f t="shared" ref="C50:I50" si="30">C79+C81+C98+C100+C114+C118+C124+C127</f>
        <v>5900</v>
      </c>
      <c r="D50" s="22">
        <f t="shared" si="30"/>
        <v>898</v>
      </c>
      <c r="E50" s="22">
        <f t="shared" si="30"/>
        <v>1590</v>
      </c>
      <c r="F50" s="22">
        <f t="shared" si="30"/>
        <v>1221</v>
      </c>
      <c r="G50" s="22">
        <f t="shared" si="30"/>
        <v>1392</v>
      </c>
      <c r="H50" s="22">
        <f t="shared" si="30"/>
        <v>525</v>
      </c>
      <c r="I50" s="22">
        <f t="shared" si="30"/>
        <v>274</v>
      </c>
      <c r="J50" s="22" t="s">
        <v>15</v>
      </c>
      <c r="K50" s="22" t="s">
        <v>15</v>
      </c>
    </row>
    <row r="51" spans="1:11" s="21" customFormat="1" ht="12" customHeight="1" x14ac:dyDescent="0.2">
      <c r="A51" s="29"/>
      <c r="B51" s="29" t="s">
        <v>52</v>
      </c>
      <c r="C51" s="27">
        <f t="shared" ref="C51:I51" si="31">C75+C82+C93+C105+C117+C122+C132</f>
        <v>13398</v>
      </c>
      <c r="D51" s="27">
        <f t="shared" si="31"/>
        <v>2097</v>
      </c>
      <c r="E51" s="27">
        <f t="shared" si="31"/>
        <v>3802</v>
      </c>
      <c r="F51" s="27">
        <f t="shared" si="31"/>
        <v>2775</v>
      </c>
      <c r="G51" s="27">
        <f t="shared" si="31"/>
        <v>3168</v>
      </c>
      <c r="H51" s="27">
        <f t="shared" si="31"/>
        <v>1145</v>
      </c>
      <c r="I51" s="27">
        <f t="shared" si="31"/>
        <v>411</v>
      </c>
      <c r="J51" s="27" t="s">
        <v>15</v>
      </c>
      <c r="K51" s="27" t="s">
        <v>15</v>
      </c>
    </row>
    <row r="52" spans="1:11" s="21" customFormat="1" ht="12" customHeight="1" x14ac:dyDescent="0.2">
      <c r="A52" s="25"/>
      <c r="B52" s="25"/>
      <c r="C52" s="25"/>
      <c r="D52" s="25"/>
      <c r="E52" s="25"/>
      <c r="F52" s="25"/>
      <c r="G52" s="25"/>
      <c r="H52" s="25"/>
      <c r="I52" s="25"/>
      <c r="J52" s="30"/>
      <c r="K52" s="30"/>
    </row>
    <row r="53" spans="1:11" s="20" customFormat="1" ht="12" customHeight="1" x14ac:dyDescent="0.2">
      <c r="A53" s="111" t="s">
        <v>53</v>
      </c>
      <c r="B53" s="111"/>
      <c r="C53" s="17">
        <f t="shared" ref="C53:I53" si="32">C54+C55+C56</f>
        <v>52949</v>
      </c>
      <c r="D53" s="17">
        <f t="shared" si="32"/>
        <v>8475</v>
      </c>
      <c r="E53" s="17">
        <f t="shared" si="32"/>
        <v>14538</v>
      </c>
      <c r="F53" s="17">
        <f t="shared" si="32"/>
        <v>11727</v>
      </c>
      <c r="G53" s="17">
        <f t="shared" si="32"/>
        <v>12460</v>
      </c>
      <c r="H53" s="17">
        <f t="shared" si="32"/>
        <v>4325</v>
      </c>
      <c r="I53" s="17">
        <f t="shared" si="32"/>
        <v>1424</v>
      </c>
      <c r="J53" s="17" t="s">
        <v>15</v>
      </c>
      <c r="K53" s="17" t="s">
        <v>15</v>
      </c>
    </row>
    <row r="54" spans="1:11" s="21" customFormat="1" ht="12" customHeight="1" x14ac:dyDescent="0.2">
      <c r="A54" s="112" t="s">
        <v>54</v>
      </c>
      <c r="B54" s="112"/>
      <c r="C54" s="22">
        <f t="shared" ref="C54:I54" si="33">C59+C63+C68+C72</f>
        <v>18308</v>
      </c>
      <c r="D54" s="22">
        <f t="shared" si="33"/>
        <v>3435</v>
      </c>
      <c r="E54" s="22">
        <f t="shared" si="33"/>
        <v>5224</v>
      </c>
      <c r="F54" s="22">
        <f t="shared" si="33"/>
        <v>4023</v>
      </c>
      <c r="G54" s="22">
        <f t="shared" si="33"/>
        <v>3936</v>
      </c>
      <c r="H54" s="22">
        <f t="shared" si="33"/>
        <v>1300</v>
      </c>
      <c r="I54" s="22">
        <f t="shared" si="33"/>
        <v>390</v>
      </c>
      <c r="J54" s="22" t="s">
        <v>15</v>
      </c>
      <c r="K54" s="22" t="s">
        <v>15</v>
      </c>
    </row>
    <row r="55" spans="1:11" s="21" customFormat="1" ht="12" customHeight="1" x14ac:dyDescent="0.2">
      <c r="A55" s="112" t="s">
        <v>55</v>
      </c>
      <c r="B55" s="112"/>
      <c r="C55" s="22">
        <f t="shared" ref="C55:I55" si="34">C78+C60+C83+C85+C64+C65+C66+C107+C109+C67+C69+C70+C125+C71</f>
        <v>30689</v>
      </c>
      <c r="D55" s="22">
        <f t="shared" si="34"/>
        <v>4523</v>
      </c>
      <c r="E55" s="22">
        <f t="shared" si="34"/>
        <v>8240</v>
      </c>
      <c r="F55" s="22">
        <f t="shared" si="34"/>
        <v>6876</v>
      </c>
      <c r="G55" s="22">
        <f t="shared" si="34"/>
        <v>7436</v>
      </c>
      <c r="H55" s="22">
        <f t="shared" si="34"/>
        <v>2685</v>
      </c>
      <c r="I55" s="22">
        <f t="shared" si="34"/>
        <v>929</v>
      </c>
      <c r="J55" s="22" t="s">
        <v>15</v>
      </c>
      <c r="K55" s="22" t="s">
        <v>15</v>
      </c>
    </row>
    <row r="56" spans="1:11" s="21" customFormat="1" ht="12" customHeight="1" x14ac:dyDescent="0.2">
      <c r="A56" s="123" t="s">
        <v>56</v>
      </c>
      <c r="B56" s="123"/>
      <c r="C56" s="27">
        <f t="shared" ref="C56:I56" si="35">C62+C61</f>
        <v>3952</v>
      </c>
      <c r="D56" s="27">
        <f t="shared" si="35"/>
        <v>517</v>
      </c>
      <c r="E56" s="27">
        <f t="shared" si="35"/>
        <v>1074</v>
      </c>
      <c r="F56" s="27">
        <f t="shared" si="35"/>
        <v>828</v>
      </c>
      <c r="G56" s="27">
        <f t="shared" si="35"/>
        <v>1088</v>
      </c>
      <c r="H56" s="27">
        <f t="shared" si="35"/>
        <v>340</v>
      </c>
      <c r="I56" s="27">
        <f t="shared" si="35"/>
        <v>105</v>
      </c>
      <c r="J56" s="27" t="s">
        <v>15</v>
      </c>
      <c r="K56" s="27" t="s">
        <v>15</v>
      </c>
    </row>
    <row r="57" spans="1:11" s="21" customFormat="1" ht="12" customHeight="1" x14ac:dyDescent="0.2">
      <c r="A57" s="25"/>
      <c r="B57" s="31"/>
      <c r="C57" s="30"/>
      <c r="D57" s="30"/>
      <c r="E57" s="30"/>
      <c r="F57" s="30"/>
      <c r="G57" s="30"/>
      <c r="H57" s="30"/>
      <c r="I57" s="30"/>
      <c r="J57" s="30"/>
      <c r="K57" s="30"/>
    </row>
    <row r="58" spans="1:11" s="21" customFormat="1" ht="12" customHeight="1" x14ac:dyDescent="0.2">
      <c r="A58" s="124" t="s">
        <v>57</v>
      </c>
      <c r="B58" s="124"/>
      <c r="C58" s="19">
        <f t="shared" ref="C58:I58" si="36">SUM(C59:C72)</f>
        <v>48164</v>
      </c>
      <c r="D58" s="19">
        <f t="shared" si="36"/>
        <v>7592</v>
      </c>
      <c r="E58" s="19">
        <f t="shared" si="36"/>
        <v>13190</v>
      </c>
      <c r="F58" s="19">
        <f t="shared" si="36"/>
        <v>10752</v>
      </c>
      <c r="G58" s="19">
        <f t="shared" si="36"/>
        <v>11328</v>
      </c>
      <c r="H58" s="19">
        <f t="shared" si="36"/>
        <v>4015</v>
      </c>
      <c r="I58" s="19">
        <f t="shared" si="36"/>
        <v>1287</v>
      </c>
      <c r="J58" s="19" t="s">
        <v>15</v>
      </c>
      <c r="K58" s="19" t="s">
        <v>15</v>
      </c>
    </row>
    <row r="59" spans="1:11" s="21" customFormat="1" ht="12" customHeight="1" x14ac:dyDescent="0.2">
      <c r="A59" s="112" t="s">
        <v>58</v>
      </c>
      <c r="B59" s="112"/>
      <c r="C59" s="22">
        <v>3274</v>
      </c>
      <c r="D59" s="22">
        <v>589</v>
      </c>
      <c r="E59" s="22">
        <v>934</v>
      </c>
      <c r="F59" s="22">
        <v>717</v>
      </c>
      <c r="G59" s="22">
        <v>696</v>
      </c>
      <c r="H59" s="22">
        <v>240</v>
      </c>
      <c r="I59" s="22">
        <v>98</v>
      </c>
      <c r="J59" s="22">
        <v>1</v>
      </c>
      <c r="K59" s="22" t="s">
        <v>59</v>
      </c>
    </row>
    <row r="60" spans="1:11" s="21" customFormat="1" ht="12" customHeight="1" x14ac:dyDescent="0.2">
      <c r="A60" s="112" t="s">
        <v>60</v>
      </c>
      <c r="B60" s="112"/>
      <c r="C60" s="22">
        <v>605</v>
      </c>
      <c r="D60" s="22">
        <v>66</v>
      </c>
      <c r="E60" s="22">
        <v>160</v>
      </c>
      <c r="F60" s="22">
        <v>120</v>
      </c>
      <c r="G60" s="22">
        <v>188</v>
      </c>
      <c r="H60" s="22">
        <v>65</v>
      </c>
      <c r="I60" s="22">
        <v>6</v>
      </c>
      <c r="J60" s="22">
        <v>1</v>
      </c>
      <c r="K60" s="22">
        <v>100</v>
      </c>
    </row>
    <row r="61" spans="1:11" s="21" customFormat="1" ht="12" customHeight="1" x14ac:dyDescent="0.2">
      <c r="A61" s="112" t="s">
        <v>61</v>
      </c>
      <c r="B61" s="112"/>
      <c r="C61" s="22">
        <v>1950</v>
      </c>
      <c r="D61" s="22">
        <v>242</v>
      </c>
      <c r="E61" s="22">
        <v>536</v>
      </c>
      <c r="F61" s="22">
        <v>402</v>
      </c>
      <c r="G61" s="22">
        <v>556</v>
      </c>
      <c r="H61" s="22">
        <v>165</v>
      </c>
      <c r="I61" s="22">
        <v>49</v>
      </c>
      <c r="J61" s="22">
        <v>0</v>
      </c>
      <c r="K61" s="22">
        <v>100</v>
      </c>
    </row>
    <row r="62" spans="1:11" s="21" customFormat="1" ht="12" customHeight="1" x14ac:dyDescent="0.2">
      <c r="A62" s="112" t="s">
        <v>62</v>
      </c>
      <c r="B62" s="112"/>
      <c r="C62" s="22">
        <v>2002</v>
      </c>
      <c r="D62" s="22">
        <v>275</v>
      </c>
      <c r="E62" s="22">
        <v>538</v>
      </c>
      <c r="F62" s="22">
        <v>426</v>
      </c>
      <c r="G62" s="22">
        <v>532</v>
      </c>
      <c r="H62" s="22">
        <v>175</v>
      </c>
      <c r="I62" s="22">
        <v>56</v>
      </c>
      <c r="J62" s="22">
        <v>0</v>
      </c>
      <c r="K62" s="22">
        <v>99</v>
      </c>
    </row>
    <row r="63" spans="1:11" s="21" customFormat="1" ht="12" customHeight="1" x14ac:dyDescent="0.2">
      <c r="A63" s="112" t="s">
        <v>63</v>
      </c>
      <c r="B63" s="112"/>
      <c r="C63" s="22">
        <v>7494</v>
      </c>
      <c r="D63" s="22">
        <v>1805</v>
      </c>
      <c r="E63" s="22">
        <v>2208</v>
      </c>
      <c r="F63" s="22">
        <v>1503</v>
      </c>
      <c r="G63" s="22">
        <v>1364</v>
      </c>
      <c r="H63" s="22">
        <v>450</v>
      </c>
      <c r="I63" s="22">
        <v>164</v>
      </c>
      <c r="J63" s="22">
        <v>1</v>
      </c>
      <c r="K63" s="22">
        <v>99</v>
      </c>
    </row>
    <row r="64" spans="1:11" s="21" customFormat="1" ht="12" customHeight="1" x14ac:dyDescent="0.2">
      <c r="A64" s="112" t="s">
        <v>64</v>
      </c>
      <c r="B64" s="112"/>
      <c r="C64" s="22">
        <v>2685</v>
      </c>
      <c r="D64" s="22">
        <v>398</v>
      </c>
      <c r="E64" s="22">
        <v>686</v>
      </c>
      <c r="F64" s="22">
        <v>642</v>
      </c>
      <c r="G64" s="22">
        <v>644</v>
      </c>
      <c r="H64" s="22">
        <v>250</v>
      </c>
      <c r="I64" s="22">
        <v>65</v>
      </c>
      <c r="J64" s="22" t="s">
        <v>65</v>
      </c>
      <c r="K64" s="22" t="s">
        <v>59</v>
      </c>
    </row>
    <row r="65" spans="1:11" s="21" customFormat="1" ht="12" customHeight="1" x14ac:dyDescent="0.2">
      <c r="A65" s="112" t="s">
        <v>66</v>
      </c>
      <c r="B65" s="112"/>
      <c r="C65" s="22">
        <v>1703</v>
      </c>
      <c r="D65" s="22">
        <v>179</v>
      </c>
      <c r="E65" s="22">
        <v>428</v>
      </c>
      <c r="F65" s="22">
        <v>414</v>
      </c>
      <c r="G65" s="22">
        <v>432</v>
      </c>
      <c r="H65" s="22">
        <v>175</v>
      </c>
      <c r="I65" s="22">
        <v>75</v>
      </c>
      <c r="J65" s="22" t="s">
        <v>65</v>
      </c>
      <c r="K65" s="22">
        <v>100</v>
      </c>
    </row>
    <row r="66" spans="1:11" s="21" customFormat="1" ht="12" customHeight="1" x14ac:dyDescent="0.2">
      <c r="A66" s="112" t="s">
        <v>67</v>
      </c>
      <c r="B66" s="112"/>
      <c r="C66" s="22">
        <v>11435</v>
      </c>
      <c r="D66" s="22">
        <v>1930</v>
      </c>
      <c r="E66" s="22">
        <v>3290</v>
      </c>
      <c r="F66" s="22">
        <v>2454</v>
      </c>
      <c r="G66" s="22">
        <v>2488</v>
      </c>
      <c r="H66" s="22">
        <v>960</v>
      </c>
      <c r="I66" s="22">
        <v>313</v>
      </c>
      <c r="J66" s="22">
        <v>1</v>
      </c>
      <c r="K66" s="22" t="s">
        <v>59</v>
      </c>
    </row>
    <row r="67" spans="1:11" s="21" customFormat="1" ht="12" customHeight="1" x14ac:dyDescent="0.2">
      <c r="A67" s="112" t="s">
        <v>68</v>
      </c>
      <c r="B67" s="112"/>
      <c r="C67" s="22">
        <v>308</v>
      </c>
      <c r="D67" s="22">
        <v>51</v>
      </c>
      <c r="E67" s="22">
        <v>82</v>
      </c>
      <c r="F67" s="22">
        <v>87</v>
      </c>
      <c r="G67" s="22">
        <v>72</v>
      </c>
      <c r="H67" s="22">
        <v>10</v>
      </c>
      <c r="I67" s="22">
        <v>6</v>
      </c>
      <c r="J67" s="22">
        <v>0</v>
      </c>
      <c r="K67" s="22" t="s">
        <v>59</v>
      </c>
    </row>
    <row r="68" spans="1:11" s="21" customFormat="1" ht="12" customHeight="1" x14ac:dyDescent="0.2">
      <c r="A68" s="112" t="s">
        <v>69</v>
      </c>
      <c r="B68" s="112"/>
      <c r="C68" s="22">
        <v>4514</v>
      </c>
      <c r="D68" s="22">
        <v>578</v>
      </c>
      <c r="E68" s="22">
        <v>1226</v>
      </c>
      <c r="F68" s="22">
        <v>1080</v>
      </c>
      <c r="G68" s="22">
        <v>1164</v>
      </c>
      <c r="H68" s="22">
        <v>405</v>
      </c>
      <c r="I68" s="22">
        <v>61</v>
      </c>
      <c r="J68" s="22">
        <v>0</v>
      </c>
      <c r="K68" s="22">
        <v>100</v>
      </c>
    </row>
    <row r="69" spans="1:11" s="21" customFormat="1" ht="12" customHeight="1" x14ac:dyDescent="0.2">
      <c r="A69" s="112" t="s">
        <v>70</v>
      </c>
      <c r="B69" s="112"/>
      <c r="C69" s="22">
        <v>2362</v>
      </c>
      <c r="D69" s="22">
        <v>289</v>
      </c>
      <c r="E69" s="22">
        <v>618</v>
      </c>
      <c r="F69" s="22">
        <v>669</v>
      </c>
      <c r="G69" s="22">
        <v>568</v>
      </c>
      <c r="H69" s="22">
        <v>170</v>
      </c>
      <c r="I69" s="22">
        <v>48</v>
      </c>
      <c r="J69" s="22">
        <v>0</v>
      </c>
      <c r="K69" s="22">
        <v>100</v>
      </c>
    </row>
    <row r="70" spans="1:11" s="21" customFormat="1" ht="12" customHeight="1" x14ac:dyDescent="0.2">
      <c r="A70" s="112" t="s">
        <v>71</v>
      </c>
      <c r="B70" s="112"/>
      <c r="C70" s="22">
        <v>2491</v>
      </c>
      <c r="D70" s="22">
        <v>233</v>
      </c>
      <c r="E70" s="22">
        <v>610</v>
      </c>
      <c r="F70" s="22">
        <v>513</v>
      </c>
      <c r="G70" s="22">
        <v>700</v>
      </c>
      <c r="H70" s="22">
        <v>300</v>
      </c>
      <c r="I70" s="22">
        <v>135</v>
      </c>
      <c r="J70" s="22">
        <v>0</v>
      </c>
      <c r="K70" s="22" t="s">
        <v>59</v>
      </c>
    </row>
    <row r="71" spans="1:11" s="21" customFormat="1" ht="12" customHeight="1" x14ac:dyDescent="0.2">
      <c r="A71" s="112" t="s">
        <v>72</v>
      </c>
      <c r="B71" s="112"/>
      <c r="C71" s="22">
        <v>4315</v>
      </c>
      <c r="D71" s="22">
        <v>494</v>
      </c>
      <c r="E71" s="22">
        <v>1018</v>
      </c>
      <c r="F71" s="22">
        <v>1002</v>
      </c>
      <c r="G71" s="22">
        <v>1212</v>
      </c>
      <c r="H71" s="22">
        <v>445</v>
      </c>
      <c r="I71" s="22">
        <v>144</v>
      </c>
      <c r="J71" s="22">
        <v>0</v>
      </c>
      <c r="K71" s="22" t="s">
        <v>59</v>
      </c>
    </row>
    <row r="72" spans="1:11" s="21" customFormat="1" ht="12" customHeight="1" x14ac:dyDescent="0.2">
      <c r="A72" s="123" t="s">
        <v>73</v>
      </c>
      <c r="B72" s="123"/>
      <c r="C72" s="27">
        <v>3026</v>
      </c>
      <c r="D72" s="27">
        <v>463</v>
      </c>
      <c r="E72" s="27">
        <v>856</v>
      </c>
      <c r="F72" s="27">
        <v>723</v>
      </c>
      <c r="G72" s="27">
        <v>712</v>
      </c>
      <c r="H72" s="27">
        <v>205</v>
      </c>
      <c r="I72" s="27">
        <v>67</v>
      </c>
      <c r="J72" s="27" t="s">
        <v>65</v>
      </c>
      <c r="K72" s="27" t="s">
        <v>59</v>
      </c>
    </row>
    <row r="73" spans="1:11" s="21" customFormat="1" ht="12" customHeight="1" x14ac:dyDescent="0.2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</row>
    <row r="74" spans="1:11" s="21" customFormat="1" ht="12" customHeight="1" x14ac:dyDescent="0.2">
      <c r="A74" s="111" t="s">
        <v>74</v>
      </c>
      <c r="B74" s="111"/>
      <c r="C74" s="17">
        <f t="shared" ref="C74:I74" si="37">SUM(C75:C134)</f>
        <v>140150</v>
      </c>
      <c r="D74" s="17">
        <f t="shared" si="37"/>
        <v>24955</v>
      </c>
      <c r="E74" s="17">
        <f t="shared" si="37"/>
        <v>38116</v>
      </c>
      <c r="F74" s="17">
        <f t="shared" si="37"/>
        <v>28683</v>
      </c>
      <c r="G74" s="17">
        <f t="shared" si="37"/>
        <v>31816</v>
      </c>
      <c r="H74" s="17">
        <f t="shared" si="37"/>
        <v>11340</v>
      </c>
      <c r="I74" s="17">
        <f t="shared" si="37"/>
        <v>5240</v>
      </c>
      <c r="J74" s="17" t="s">
        <v>15</v>
      </c>
      <c r="K74" s="17" t="s">
        <v>15</v>
      </c>
    </row>
    <row r="75" spans="1:11" s="21" customFormat="1" ht="12" customHeight="1" x14ac:dyDescent="0.2">
      <c r="A75" s="112" t="s">
        <v>75</v>
      </c>
      <c r="B75" s="112"/>
      <c r="C75" s="22">
        <v>3965</v>
      </c>
      <c r="D75" s="22">
        <v>675</v>
      </c>
      <c r="E75" s="22">
        <v>1154</v>
      </c>
      <c r="F75" s="22">
        <v>852</v>
      </c>
      <c r="G75" s="22">
        <v>868</v>
      </c>
      <c r="H75" s="22">
        <v>280</v>
      </c>
      <c r="I75" s="22">
        <v>136</v>
      </c>
      <c r="J75" s="22">
        <v>0</v>
      </c>
      <c r="K75" s="22">
        <v>99</v>
      </c>
    </row>
    <row r="76" spans="1:11" s="21" customFormat="1" ht="12" customHeight="1" x14ac:dyDescent="0.2">
      <c r="A76" s="112" t="s">
        <v>76</v>
      </c>
      <c r="B76" s="112"/>
      <c r="C76" s="22">
        <v>1307</v>
      </c>
      <c r="D76" s="22">
        <v>191</v>
      </c>
      <c r="E76" s="22">
        <v>346</v>
      </c>
      <c r="F76" s="22">
        <v>249</v>
      </c>
      <c r="G76" s="22">
        <v>332</v>
      </c>
      <c r="H76" s="22">
        <v>115</v>
      </c>
      <c r="I76" s="22">
        <v>74</v>
      </c>
      <c r="J76" s="22">
        <v>0</v>
      </c>
      <c r="K76" s="22">
        <v>99</v>
      </c>
    </row>
    <row r="77" spans="1:11" s="21" customFormat="1" ht="12" customHeight="1" x14ac:dyDescent="0.2">
      <c r="A77" s="112" t="s">
        <v>77</v>
      </c>
      <c r="B77" s="112"/>
      <c r="C77" s="22">
        <v>313</v>
      </c>
      <c r="D77" s="22">
        <v>47</v>
      </c>
      <c r="E77" s="22">
        <v>68</v>
      </c>
      <c r="F77" s="22">
        <v>66</v>
      </c>
      <c r="G77" s="22">
        <v>96</v>
      </c>
      <c r="H77" s="22">
        <v>30</v>
      </c>
      <c r="I77" s="22">
        <v>6</v>
      </c>
      <c r="J77" s="22">
        <v>2</v>
      </c>
      <c r="K77" s="22">
        <v>99</v>
      </c>
    </row>
    <row r="78" spans="1:11" s="21" customFormat="1" ht="12" customHeight="1" x14ac:dyDescent="0.2">
      <c r="A78" s="112" t="s">
        <v>78</v>
      </c>
      <c r="B78" s="112"/>
      <c r="C78" s="22">
        <v>944</v>
      </c>
      <c r="D78" s="22">
        <v>144</v>
      </c>
      <c r="E78" s="22">
        <v>250</v>
      </c>
      <c r="F78" s="22">
        <v>138</v>
      </c>
      <c r="G78" s="22">
        <v>256</v>
      </c>
      <c r="H78" s="22">
        <v>105</v>
      </c>
      <c r="I78" s="22">
        <v>51</v>
      </c>
      <c r="J78" s="22">
        <v>0</v>
      </c>
      <c r="K78" s="22">
        <v>100</v>
      </c>
    </row>
    <row r="79" spans="1:11" s="21" customFormat="1" ht="12" customHeight="1" x14ac:dyDescent="0.2">
      <c r="A79" s="112" t="s">
        <v>79</v>
      </c>
      <c r="B79" s="112"/>
      <c r="C79" s="22">
        <v>286</v>
      </c>
      <c r="D79" s="22">
        <v>54</v>
      </c>
      <c r="E79" s="22">
        <v>96</v>
      </c>
      <c r="F79" s="22">
        <v>63</v>
      </c>
      <c r="G79" s="22">
        <v>52</v>
      </c>
      <c r="H79" s="22">
        <v>15</v>
      </c>
      <c r="I79" s="22">
        <v>6</v>
      </c>
      <c r="J79" s="22">
        <v>0</v>
      </c>
      <c r="K79" s="22">
        <v>100</v>
      </c>
    </row>
    <row r="80" spans="1:11" s="21" customFormat="1" ht="12" customHeight="1" x14ac:dyDescent="0.2">
      <c r="A80" s="112" t="s">
        <v>80</v>
      </c>
      <c r="B80" s="112"/>
      <c r="C80" s="22">
        <v>1465</v>
      </c>
      <c r="D80" s="22">
        <v>134</v>
      </c>
      <c r="E80" s="22">
        <v>356</v>
      </c>
      <c r="F80" s="22">
        <v>330</v>
      </c>
      <c r="G80" s="22">
        <v>444</v>
      </c>
      <c r="H80" s="22">
        <v>165</v>
      </c>
      <c r="I80" s="22">
        <v>36</v>
      </c>
      <c r="J80" s="22">
        <v>0</v>
      </c>
      <c r="K80" s="22">
        <v>100</v>
      </c>
    </row>
    <row r="81" spans="1:11" s="21" customFormat="1" ht="12" customHeight="1" x14ac:dyDescent="0.2">
      <c r="A81" s="112" t="s">
        <v>81</v>
      </c>
      <c r="B81" s="112"/>
      <c r="C81" s="22">
        <v>604</v>
      </c>
      <c r="D81" s="22">
        <v>79</v>
      </c>
      <c r="E81" s="22">
        <v>128</v>
      </c>
      <c r="F81" s="22">
        <v>114</v>
      </c>
      <c r="G81" s="22">
        <v>172</v>
      </c>
      <c r="H81" s="22">
        <v>55</v>
      </c>
      <c r="I81" s="22">
        <v>56</v>
      </c>
      <c r="J81" s="22">
        <v>0</v>
      </c>
      <c r="K81" s="22" t="s">
        <v>59</v>
      </c>
    </row>
    <row r="82" spans="1:11" s="21" customFormat="1" ht="12" customHeight="1" x14ac:dyDescent="0.2">
      <c r="A82" s="112" t="s">
        <v>82</v>
      </c>
      <c r="B82" s="112"/>
      <c r="C82" s="22">
        <v>2303</v>
      </c>
      <c r="D82" s="22">
        <v>322</v>
      </c>
      <c r="E82" s="22">
        <v>656</v>
      </c>
      <c r="F82" s="22">
        <v>498</v>
      </c>
      <c r="G82" s="22">
        <v>560</v>
      </c>
      <c r="H82" s="22">
        <v>200</v>
      </c>
      <c r="I82" s="22">
        <v>67</v>
      </c>
      <c r="J82" s="22">
        <v>0</v>
      </c>
      <c r="K82" s="22">
        <v>99</v>
      </c>
    </row>
    <row r="83" spans="1:11" s="21" customFormat="1" ht="12" customHeight="1" x14ac:dyDescent="0.2">
      <c r="A83" s="112" t="s">
        <v>83</v>
      </c>
      <c r="B83" s="112"/>
      <c r="C83" s="22">
        <v>848</v>
      </c>
      <c r="D83" s="22">
        <v>207</v>
      </c>
      <c r="E83" s="22">
        <v>238</v>
      </c>
      <c r="F83" s="22">
        <v>195</v>
      </c>
      <c r="G83" s="22">
        <v>148</v>
      </c>
      <c r="H83" s="22">
        <v>35</v>
      </c>
      <c r="I83" s="22">
        <v>25</v>
      </c>
      <c r="J83" s="22">
        <v>1</v>
      </c>
      <c r="K83" s="22">
        <v>100</v>
      </c>
    </row>
    <row r="84" spans="1:11" s="21" customFormat="1" ht="12" customHeight="1" x14ac:dyDescent="0.2">
      <c r="A84" s="112" t="s">
        <v>84</v>
      </c>
      <c r="B84" s="112"/>
      <c r="C84" s="22">
        <v>142</v>
      </c>
      <c r="D84" s="22">
        <v>32</v>
      </c>
      <c r="E84" s="22">
        <v>42</v>
      </c>
      <c r="F84" s="22">
        <v>42</v>
      </c>
      <c r="G84" s="22">
        <v>16</v>
      </c>
      <c r="H84" s="22">
        <v>10</v>
      </c>
      <c r="I84" s="22">
        <v>0</v>
      </c>
      <c r="J84" s="22">
        <v>1</v>
      </c>
      <c r="K84" s="22">
        <v>99</v>
      </c>
    </row>
    <row r="85" spans="1:11" s="21" customFormat="1" ht="12" customHeight="1" x14ac:dyDescent="0.2">
      <c r="A85" s="112" t="s">
        <v>85</v>
      </c>
      <c r="B85" s="112"/>
      <c r="C85" s="22">
        <v>449</v>
      </c>
      <c r="D85" s="22">
        <v>83</v>
      </c>
      <c r="E85" s="22">
        <v>156</v>
      </c>
      <c r="F85" s="22">
        <v>84</v>
      </c>
      <c r="G85" s="22">
        <v>116</v>
      </c>
      <c r="H85" s="22">
        <v>10</v>
      </c>
      <c r="I85" s="22">
        <v>0</v>
      </c>
      <c r="J85" s="22">
        <v>0</v>
      </c>
      <c r="K85" s="22">
        <v>99</v>
      </c>
    </row>
    <row r="86" spans="1:11" s="21" customFormat="1" ht="12" customHeight="1" x14ac:dyDescent="0.2">
      <c r="A86" s="112" t="s">
        <v>86</v>
      </c>
      <c r="B86" s="112"/>
      <c r="C86" s="22">
        <v>703</v>
      </c>
      <c r="D86" s="22">
        <v>119</v>
      </c>
      <c r="E86" s="22">
        <v>194</v>
      </c>
      <c r="F86" s="22">
        <v>111</v>
      </c>
      <c r="G86" s="22">
        <v>204</v>
      </c>
      <c r="H86" s="22">
        <v>55</v>
      </c>
      <c r="I86" s="22">
        <v>20</v>
      </c>
      <c r="J86" s="22">
        <v>1</v>
      </c>
      <c r="K86" s="22" t="s">
        <v>59</v>
      </c>
    </row>
    <row r="87" spans="1:11" s="21" customFormat="1" ht="12" customHeight="1" x14ac:dyDescent="0.2">
      <c r="A87" s="112" t="s">
        <v>87</v>
      </c>
      <c r="B87" s="112"/>
      <c r="C87" s="22">
        <v>1424</v>
      </c>
      <c r="D87" s="22">
        <v>176</v>
      </c>
      <c r="E87" s="22">
        <v>330</v>
      </c>
      <c r="F87" s="22">
        <v>321</v>
      </c>
      <c r="G87" s="22">
        <v>408</v>
      </c>
      <c r="H87" s="22">
        <v>140</v>
      </c>
      <c r="I87" s="22">
        <v>49</v>
      </c>
      <c r="J87" s="22">
        <v>1</v>
      </c>
      <c r="K87" s="22">
        <v>99</v>
      </c>
    </row>
    <row r="88" spans="1:11" s="21" customFormat="1" ht="12" customHeight="1" x14ac:dyDescent="0.2">
      <c r="A88" s="112" t="s">
        <v>88</v>
      </c>
      <c r="B88" s="112"/>
      <c r="C88" s="22">
        <v>2009</v>
      </c>
      <c r="D88" s="22">
        <v>236</v>
      </c>
      <c r="E88" s="22">
        <v>594</v>
      </c>
      <c r="F88" s="22">
        <v>459</v>
      </c>
      <c r="G88" s="22">
        <v>496</v>
      </c>
      <c r="H88" s="22">
        <v>155</v>
      </c>
      <c r="I88" s="22">
        <v>69</v>
      </c>
      <c r="J88" s="22">
        <v>0</v>
      </c>
      <c r="K88" s="22">
        <v>100</v>
      </c>
    </row>
    <row r="89" spans="1:11" s="21" customFormat="1" ht="12" customHeight="1" x14ac:dyDescent="0.2">
      <c r="A89" s="112" t="s">
        <v>89</v>
      </c>
      <c r="B89" s="112"/>
      <c r="C89" s="22">
        <v>1931</v>
      </c>
      <c r="D89" s="22">
        <v>282</v>
      </c>
      <c r="E89" s="22">
        <v>532</v>
      </c>
      <c r="F89" s="22">
        <v>408</v>
      </c>
      <c r="G89" s="22">
        <v>516</v>
      </c>
      <c r="H89" s="22">
        <v>150</v>
      </c>
      <c r="I89" s="22">
        <v>43</v>
      </c>
      <c r="J89" s="22">
        <v>2</v>
      </c>
      <c r="K89" s="22">
        <v>99</v>
      </c>
    </row>
    <row r="90" spans="1:11" s="21" customFormat="1" ht="12" customHeight="1" x14ac:dyDescent="0.2">
      <c r="A90" s="112" t="s">
        <v>90</v>
      </c>
      <c r="B90" s="112"/>
      <c r="C90" s="22">
        <v>6180</v>
      </c>
      <c r="D90" s="22">
        <v>795</v>
      </c>
      <c r="E90" s="22">
        <v>1578</v>
      </c>
      <c r="F90" s="22">
        <v>1263</v>
      </c>
      <c r="G90" s="22">
        <v>1496</v>
      </c>
      <c r="H90" s="22">
        <v>695</v>
      </c>
      <c r="I90" s="22">
        <v>353</v>
      </c>
      <c r="J90" s="22" t="s">
        <v>65</v>
      </c>
      <c r="K90" s="22">
        <v>99</v>
      </c>
    </row>
    <row r="91" spans="1:11" s="21" customFormat="1" ht="12" customHeight="1" x14ac:dyDescent="0.2">
      <c r="A91" s="112" t="s">
        <v>91</v>
      </c>
      <c r="B91" s="112"/>
      <c r="C91" s="22">
        <v>107</v>
      </c>
      <c r="D91" s="22">
        <v>16</v>
      </c>
      <c r="E91" s="22">
        <v>34</v>
      </c>
      <c r="F91" s="22">
        <v>27</v>
      </c>
      <c r="G91" s="22">
        <v>24</v>
      </c>
      <c r="H91" s="22">
        <v>0</v>
      </c>
      <c r="I91" s="22">
        <v>6</v>
      </c>
      <c r="J91" s="22">
        <v>0</v>
      </c>
      <c r="K91" s="22">
        <v>100</v>
      </c>
    </row>
    <row r="92" spans="1:11" s="21" customFormat="1" ht="12" customHeight="1" x14ac:dyDescent="0.2">
      <c r="A92" s="112" t="s">
        <v>92</v>
      </c>
      <c r="B92" s="112"/>
      <c r="C92" s="22">
        <v>827</v>
      </c>
      <c r="D92" s="22">
        <v>103</v>
      </c>
      <c r="E92" s="22">
        <v>206</v>
      </c>
      <c r="F92" s="22">
        <v>165</v>
      </c>
      <c r="G92" s="22">
        <v>220</v>
      </c>
      <c r="H92" s="22">
        <v>45</v>
      </c>
      <c r="I92" s="22">
        <v>88</v>
      </c>
      <c r="J92" s="22">
        <v>0</v>
      </c>
      <c r="K92" s="22">
        <v>100</v>
      </c>
    </row>
    <row r="93" spans="1:11" s="21" customFormat="1" ht="12" customHeight="1" x14ac:dyDescent="0.2">
      <c r="A93" s="112" t="s">
        <v>93</v>
      </c>
      <c r="B93" s="112"/>
      <c r="C93" s="22">
        <v>4058</v>
      </c>
      <c r="D93" s="22">
        <v>607</v>
      </c>
      <c r="E93" s="22">
        <v>1106</v>
      </c>
      <c r="F93" s="22">
        <v>786</v>
      </c>
      <c r="G93" s="22">
        <v>1060</v>
      </c>
      <c r="H93" s="22">
        <v>370</v>
      </c>
      <c r="I93" s="22">
        <v>129</v>
      </c>
      <c r="J93" s="22" t="s">
        <v>65</v>
      </c>
      <c r="K93" s="22" t="s">
        <v>59</v>
      </c>
    </row>
    <row r="94" spans="1:11" s="21" customFormat="1" ht="12" customHeight="1" x14ac:dyDescent="0.2">
      <c r="A94" s="112" t="s">
        <v>94</v>
      </c>
      <c r="B94" s="112"/>
      <c r="C94" s="22">
        <v>59</v>
      </c>
      <c r="D94" s="22">
        <v>14</v>
      </c>
      <c r="E94" s="22">
        <v>28</v>
      </c>
      <c r="F94" s="22">
        <v>12</v>
      </c>
      <c r="G94" s="22">
        <v>0</v>
      </c>
      <c r="H94" s="22">
        <v>5</v>
      </c>
      <c r="I94" s="22">
        <v>0</v>
      </c>
      <c r="J94" s="22">
        <v>0</v>
      </c>
      <c r="K94" s="22">
        <v>100</v>
      </c>
    </row>
    <row r="95" spans="1:11" s="21" customFormat="1" ht="12" customHeight="1" x14ac:dyDescent="0.2">
      <c r="A95" s="112" t="s">
        <v>95</v>
      </c>
      <c r="B95" s="112"/>
      <c r="C95" s="22">
        <v>112</v>
      </c>
      <c r="D95" s="22">
        <v>29</v>
      </c>
      <c r="E95" s="22">
        <v>44</v>
      </c>
      <c r="F95" s="22">
        <v>18</v>
      </c>
      <c r="G95" s="22">
        <v>16</v>
      </c>
      <c r="H95" s="22">
        <v>5</v>
      </c>
      <c r="I95" s="22">
        <v>0</v>
      </c>
      <c r="J95" s="22">
        <v>0</v>
      </c>
      <c r="K95" s="22">
        <v>100</v>
      </c>
    </row>
    <row r="96" spans="1:11" s="21" customFormat="1" ht="12" customHeight="1" x14ac:dyDescent="0.2">
      <c r="A96" s="112" t="s">
        <v>96</v>
      </c>
      <c r="B96" s="112"/>
      <c r="C96" s="22">
        <v>4287</v>
      </c>
      <c r="D96" s="22">
        <v>582</v>
      </c>
      <c r="E96" s="22">
        <v>1122</v>
      </c>
      <c r="F96" s="22">
        <v>930</v>
      </c>
      <c r="G96" s="22">
        <v>1068</v>
      </c>
      <c r="H96" s="22">
        <v>395</v>
      </c>
      <c r="I96" s="22">
        <v>190</v>
      </c>
      <c r="J96" s="22" t="s">
        <v>65</v>
      </c>
      <c r="K96" s="22" t="s">
        <v>59</v>
      </c>
    </row>
    <row r="97" spans="1:11" s="21" customFormat="1" ht="12" customHeight="1" x14ac:dyDescent="0.2">
      <c r="A97" s="112" t="s">
        <v>97</v>
      </c>
      <c r="B97" s="112"/>
      <c r="C97" s="22">
        <v>1988</v>
      </c>
      <c r="D97" s="22">
        <v>249</v>
      </c>
      <c r="E97" s="22">
        <v>502</v>
      </c>
      <c r="F97" s="22">
        <v>381</v>
      </c>
      <c r="G97" s="22">
        <v>580</v>
      </c>
      <c r="H97" s="22">
        <v>195</v>
      </c>
      <c r="I97" s="22">
        <v>81</v>
      </c>
      <c r="J97" s="22">
        <v>0</v>
      </c>
      <c r="K97" s="22">
        <v>100</v>
      </c>
    </row>
    <row r="98" spans="1:11" s="21" customFormat="1" ht="12" customHeight="1" x14ac:dyDescent="0.2">
      <c r="A98" s="112" t="s">
        <v>98</v>
      </c>
      <c r="B98" s="112"/>
      <c r="C98" s="22">
        <v>848</v>
      </c>
      <c r="D98" s="22">
        <v>161</v>
      </c>
      <c r="E98" s="22">
        <v>222</v>
      </c>
      <c r="F98" s="22">
        <v>183</v>
      </c>
      <c r="G98" s="22">
        <v>172</v>
      </c>
      <c r="H98" s="22">
        <v>80</v>
      </c>
      <c r="I98" s="22">
        <v>30</v>
      </c>
      <c r="J98" s="22">
        <v>0</v>
      </c>
      <c r="K98" s="22" t="s">
        <v>59</v>
      </c>
    </row>
    <row r="99" spans="1:11" s="21" customFormat="1" ht="12" customHeight="1" x14ac:dyDescent="0.2">
      <c r="A99" s="112" t="s">
        <v>99</v>
      </c>
      <c r="B99" s="112"/>
      <c r="C99" s="22">
        <v>1303</v>
      </c>
      <c r="D99" s="22">
        <v>166</v>
      </c>
      <c r="E99" s="22">
        <v>338</v>
      </c>
      <c r="F99" s="22">
        <v>291</v>
      </c>
      <c r="G99" s="22">
        <v>352</v>
      </c>
      <c r="H99" s="22">
        <v>115</v>
      </c>
      <c r="I99" s="22">
        <v>41</v>
      </c>
      <c r="J99" s="22">
        <v>0</v>
      </c>
      <c r="K99" s="22">
        <v>99</v>
      </c>
    </row>
    <row r="100" spans="1:11" s="21" customFormat="1" ht="12" customHeight="1" x14ac:dyDescent="0.2">
      <c r="A100" s="112" t="s">
        <v>100</v>
      </c>
      <c r="B100" s="112"/>
      <c r="C100" s="22">
        <v>510</v>
      </c>
      <c r="D100" s="22">
        <v>78</v>
      </c>
      <c r="E100" s="22">
        <v>136</v>
      </c>
      <c r="F100" s="22">
        <v>108</v>
      </c>
      <c r="G100" s="22">
        <v>108</v>
      </c>
      <c r="H100" s="22">
        <v>60</v>
      </c>
      <c r="I100" s="22">
        <v>20</v>
      </c>
      <c r="J100" s="22">
        <v>0</v>
      </c>
      <c r="K100" s="22" t="s">
        <v>59</v>
      </c>
    </row>
    <row r="101" spans="1:11" s="21" customFormat="1" ht="12" customHeight="1" x14ac:dyDescent="0.2">
      <c r="A101" s="112" t="s">
        <v>101</v>
      </c>
      <c r="B101" s="112"/>
      <c r="C101" s="22">
        <v>476</v>
      </c>
      <c r="D101" s="22">
        <v>64</v>
      </c>
      <c r="E101" s="22">
        <v>100</v>
      </c>
      <c r="F101" s="22">
        <v>123</v>
      </c>
      <c r="G101" s="22">
        <v>132</v>
      </c>
      <c r="H101" s="22">
        <v>45</v>
      </c>
      <c r="I101" s="22">
        <v>12</v>
      </c>
      <c r="J101" s="22">
        <v>0</v>
      </c>
      <c r="K101" s="22">
        <v>100</v>
      </c>
    </row>
    <row r="102" spans="1:11" s="21" customFormat="1" ht="12" customHeight="1" x14ac:dyDescent="0.2">
      <c r="A102" s="112" t="s">
        <v>102</v>
      </c>
      <c r="B102" s="112"/>
      <c r="C102" s="22">
        <v>1143</v>
      </c>
      <c r="D102" s="22">
        <v>129</v>
      </c>
      <c r="E102" s="22">
        <v>324</v>
      </c>
      <c r="F102" s="22">
        <v>237</v>
      </c>
      <c r="G102" s="22">
        <v>380</v>
      </c>
      <c r="H102" s="22">
        <v>55</v>
      </c>
      <c r="I102" s="22">
        <v>18</v>
      </c>
      <c r="J102" s="22">
        <v>0</v>
      </c>
      <c r="K102" s="22">
        <v>99</v>
      </c>
    </row>
    <row r="103" spans="1:11" s="21" customFormat="1" ht="12" customHeight="1" x14ac:dyDescent="0.2">
      <c r="A103" s="112" t="s">
        <v>103</v>
      </c>
      <c r="B103" s="112"/>
      <c r="C103" s="22">
        <v>1655</v>
      </c>
      <c r="D103" s="22">
        <v>255</v>
      </c>
      <c r="E103" s="22">
        <v>396</v>
      </c>
      <c r="F103" s="22">
        <v>381</v>
      </c>
      <c r="G103" s="22">
        <v>416</v>
      </c>
      <c r="H103" s="22">
        <v>165</v>
      </c>
      <c r="I103" s="22">
        <v>42</v>
      </c>
      <c r="J103" s="22">
        <v>1</v>
      </c>
      <c r="K103" s="22" t="s">
        <v>59</v>
      </c>
    </row>
    <row r="104" spans="1:11" s="21" customFormat="1" ht="12" customHeight="1" x14ac:dyDescent="0.2">
      <c r="A104" s="112" t="s">
        <v>104</v>
      </c>
      <c r="B104" s="112"/>
      <c r="C104" s="22">
        <v>53643</v>
      </c>
      <c r="D104" s="22">
        <v>11760</v>
      </c>
      <c r="E104" s="22">
        <v>15020</v>
      </c>
      <c r="F104" s="22">
        <v>10632</v>
      </c>
      <c r="G104" s="22">
        <v>10852</v>
      </c>
      <c r="H104" s="22">
        <v>3765</v>
      </c>
      <c r="I104" s="22">
        <v>1614</v>
      </c>
      <c r="J104" s="22" t="s">
        <v>65</v>
      </c>
      <c r="K104" s="22">
        <v>99</v>
      </c>
    </row>
    <row r="105" spans="1:11" s="21" customFormat="1" ht="12" customHeight="1" x14ac:dyDescent="0.2">
      <c r="A105" s="112" t="s">
        <v>105</v>
      </c>
      <c r="B105" s="112"/>
      <c r="C105" s="22">
        <v>1426</v>
      </c>
      <c r="D105" s="22">
        <v>182</v>
      </c>
      <c r="E105" s="22">
        <v>380</v>
      </c>
      <c r="F105" s="22">
        <v>327</v>
      </c>
      <c r="G105" s="22">
        <v>336</v>
      </c>
      <c r="H105" s="22">
        <v>165</v>
      </c>
      <c r="I105" s="22">
        <v>36</v>
      </c>
      <c r="J105" s="22">
        <v>0</v>
      </c>
      <c r="K105" s="22">
        <v>100</v>
      </c>
    </row>
    <row r="106" spans="1:11" s="21" customFormat="1" ht="12" customHeight="1" x14ac:dyDescent="0.2">
      <c r="A106" s="112" t="s">
        <v>106</v>
      </c>
      <c r="B106" s="112"/>
      <c r="C106" s="22">
        <v>1233</v>
      </c>
      <c r="D106" s="22">
        <v>110</v>
      </c>
      <c r="E106" s="22">
        <v>402</v>
      </c>
      <c r="F106" s="22">
        <v>267</v>
      </c>
      <c r="G106" s="22">
        <v>296</v>
      </c>
      <c r="H106" s="22">
        <v>125</v>
      </c>
      <c r="I106" s="22">
        <v>33</v>
      </c>
      <c r="J106" s="22">
        <v>2</v>
      </c>
      <c r="K106" s="22" t="s">
        <v>59</v>
      </c>
    </row>
    <row r="107" spans="1:11" s="21" customFormat="1" ht="12" customHeight="1" x14ac:dyDescent="0.2">
      <c r="A107" s="112" t="s">
        <v>107</v>
      </c>
      <c r="B107" s="112"/>
      <c r="C107" s="22">
        <v>538</v>
      </c>
      <c r="D107" s="22">
        <v>132</v>
      </c>
      <c r="E107" s="22">
        <v>172</v>
      </c>
      <c r="F107" s="22">
        <v>102</v>
      </c>
      <c r="G107" s="22">
        <v>116</v>
      </c>
      <c r="H107" s="22">
        <v>10</v>
      </c>
      <c r="I107" s="22">
        <v>6</v>
      </c>
      <c r="J107" s="22">
        <v>0</v>
      </c>
      <c r="K107" s="22">
        <v>100</v>
      </c>
    </row>
    <row r="108" spans="1:11" s="21" customFormat="1" ht="12" customHeight="1" x14ac:dyDescent="0.2">
      <c r="A108" s="112" t="s">
        <v>108</v>
      </c>
      <c r="B108" s="112"/>
      <c r="C108" s="22">
        <v>5718</v>
      </c>
      <c r="D108" s="22">
        <v>1271</v>
      </c>
      <c r="E108" s="22">
        <v>1676</v>
      </c>
      <c r="F108" s="22">
        <v>1056</v>
      </c>
      <c r="G108" s="22">
        <v>1120</v>
      </c>
      <c r="H108" s="22">
        <v>350</v>
      </c>
      <c r="I108" s="22">
        <v>245</v>
      </c>
      <c r="J108" s="22">
        <v>0</v>
      </c>
      <c r="K108" s="22">
        <v>99</v>
      </c>
    </row>
    <row r="109" spans="1:11" s="21" customFormat="1" ht="12" customHeight="1" x14ac:dyDescent="0.2">
      <c r="A109" s="112" t="s">
        <v>109</v>
      </c>
      <c r="B109" s="112"/>
      <c r="C109" s="22">
        <v>1289</v>
      </c>
      <c r="D109" s="22">
        <v>198</v>
      </c>
      <c r="E109" s="22">
        <v>332</v>
      </c>
      <c r="F109" s="22">
        <v>285</v>
      </c>
      <c r="G109" s="22">
        <v>312</v>
      </c>
      <c r="H109" s="22">
        <v>125</v>
      </c>
      <c r="I109" s="22">
        <v>37</v>
      </c>
      <c r="J109" s="22">
        <v>0</v>
      </c>
      <c r="K109" s="22">
        <v>100</v>
      </c>
    </row>
    <row r="110" spans="1:11" s="21" customFormat="1" ht="12" customHeight="1" x14ac:dyDescent="0.2">
      <c r="A110" s="112" t="s">
        <v>110</v>
      </c>
      <c r="B110" s="112"/>
      <c r="C110" s="22">
        <v>1641</v>
      </c>
      <c r="D110" s="22">
        <v>384</v>
      </c>
      <c r="E110" s="22">
        <v>478</v>
      </c>
      <c r="F110" s="22">
        <v>285</v>
      </c>
      <c r="G110" s="22">
        <v>328</v>
      </c>
      <c r="H110" s="22">
        <v>135</v>
      </c>
      <c r="I110" s="22">
        <v>31</v>
      </c>
      <c r="J110" s="22">
        <v>0</v>
      </c>
      <c r="K110" s="22">
        <v>100</v>
      </c>
    </row>
    <row r="111" spans="1:11" s="21" customFormat="1" ht="12" customHeight="1" x14ac:dyDescent="0.2">
      <c r="A111" s="112" t="s">
        <v>111</v>
      </c>
      <c r="B111" s="112"/>
      <c r="C111" s="22">
        <v>1234</v>
      </c>
      <c r="D111" s="22">
        <v>126</v>
      </c>
      <c r="E111" s="22">
        <v>302</v>
      </c>
      <c r="F111" s="22">
        <v>267</v>
      </c>
      <c r="G111" s="22">
        <v>376</v>
      </c>
      <c r="H111" s="22">
        <v>90</v>
      </c>
      <c r="I111" s="22">
        <v>73</v>
      </c>
      <c r="J111" s="22">
        <v>0</v>
      </c>
      <c r="K111" s="22" t="s">
        <v>59</v>
      </c>
    </row>
    <row r="112" spans="1:11" s="21" customFormat="1" ht="12" customHeight="1" x14ac:dyDescent="0.2">
      <c r="A112" s="112" t="s">
        <v>112</v>
      </c>
      <c r="B112" s="112"/>
      <c r="C112" s="22">
        <v>268</v>
      </c>
      <c r="D112" s="22">
        <v>46</v>
      </c>
      <c r="E112" s="22">
        <v>78</v>
      </c>
      <c r="F112" s="22">
        <v>51</v>
      </c>
      <c r="G112" s="22">
        <v>68</v>
      </c>
      <c r="H112" s="22">
        <v>25</v>
      </c>
      <c r="I112" s="22">
        <v>0</v>
      </c>
      <c r="J112" s="22">
        <v>0</v>
      </c>
      <c r="K112" s="22">
        <v>100</v>
      </c>
    </row>
    <row r="113" spans="1:11" s="21" customFormat="1" ht="12" customHeight="1" x14ac:dyDescent="0.2">
      <c r="A113" s="112" t="s">
        <v>113</v>
      </c>
      <c r="B113" s="112"/>
      <c r="C113" s="22">
        <v>4262</v>
      </c>
      <c r="D113" s="22">
        <v>525</v>
      </c>
      <c r="E113" s="22">
        <v>978</v>
      </c>
      <c r="F113" s="22">
        <v>951</v>
      </c>
      <c r="G113" s="22">
        <v>1040</v>
      </c>
      <c r="H113" s="22">
        <v>365</v>
      </c>
      <c r="I113" s="22">
        <v>403</v>
      </c>
      <c r="J113" s="22">
        <v>0</v>
      </c>
      <c r="K113" s="22" t="s">
        <v>59</v>
      </c>
    </row>
    <row r="114" spans="1:11" s="21" customFormat="1" ht="12" customHeight="1" x14ac:dyDescent="0.2">
      <c r="A114" s="112" t="s">
        <v>114</v>
      </c>
      <c r="B114" s="112"/>
      <c r="C114" s="22">
        <v>872</v>
      </c>
      <c r="D114" s="22">
        <v>146</v>
      </c>
      <c r="E114" s="22">
        <v>258</v>
      </c>
      <c r="F114" s="22">
        <v>168</v>
      </c>
      <c r="G114" s="22">
        <v>204</v>
      </c>
      <c r="H114" s="22">
        <v>45</v>
      </c>
      <c r="I114" s="22">
        <v>51</v>
      </c>
      <c r="J114" s="22">
        <v>0</v>
      </c>
      <c r="K114" s="22">
        <v>100</v>
      </c>
    </row>
    <row r="115" spans="1:11" s="21" customFormat="1" ht="12" customHeight="1" x14ac:dyDescent="0.2">
      <c r="A115" s="112" t="s">
        <v>115</v>
      </c>
      <c r="B115" s="112"/>
      <c r="C115" s="22">
        <v>715</v>
      </c>
      <c r="D115" s="22">
        <v>171</v>
      </c>
      <c r="E115" s="22">
        <v>270</v>
      </c>
      <c r="F115" s="22">
        <v>144</v>
      </c>
      <c r="G115" s="22">
        <v>96</v>
      </c>
      <c r="H115" s="22">
        <v>15</v>
      </c>
      <c r="I115" s="22">
        <v>19</v>
      </c>
      <c r="J115" s="22">
        <v>1</v>
      </c>
      <c r="K115" s="22" t="s">
        <v>59</v>
      </c>
    </row>
    <row r="116" spans="1:11" s="21" customFormat="1" ht="12" customHeight="1" x14ac:dyDescent="0.2">
      <c r="A116" s="112" t="s">
        <v>116</v>
      </c>
      <c r="B116" s="112"/>
      <c r="C116" s="22">
        <v>714</v>
      </c>
      <c r="D116" s="22">
        <v>100</v>
      </c>
      <c r="E116" s="22">
        <v>168</v>
      </c>
      <c r="F116" s="22">
        <v>165</v>
      </c>
      <c r="G116" s="22">
        <v>140</v>
      </c>
      <c r="H116" s="22">
        <v>95</v>
      </c>
      <c r="I116" s="22">
        <v>46</v>
      </c>
      <c r="J116" s="22">
        <v>2</v>
      </c>
      <c r="K116" s="22">
        <v>98</v>
      </c>
    </row>
    <row r="117" spans="1:11" s="21" customFormat="1" ht="12" customHeight="1" x14ac:dyDescent="0.2">
      <c r="A117" s="112" t="s">
        <v>117</v>
      </c>
      <c r="B117" s="112"/>
      <c r="C117" s="22">
        <v>327</v>
      </c>
      <c r="D117" s="22">
        <v>50</v>
      </c>
      <c r="E117" s="22">
        <v>84</v>
      </c>
      <c r="F117" s="22">
        <v>48</v>
      </c>
      <c r="G117" s="22">
        <v>96</v>
      </c>
      <c r="H117" s="22">
        <v>25</v>
      </c>
      <c r="I117" s="22">
        <v>24</v>
      </c>
      <c r="J117" s="22">
        <v>0</v>
      </c>
      <c r="K117" s="22">
        <v>100</v>
      </c>
    </row>
    <row r="118" spans="1:11" s="21" customFormat="1" ht="12" customHeight="1" x14ac:dyDescent="0.2">
      <c r="A118" s="112" t="s">
        <v>118</v>
      </c>
      <c r="B118" s="112"/>
      <c r="C118" s="22">
        <v>797</v>
      </c>
      <c r="D118" s="22">
        <v>108</v>
      </c>
      <c r="E118" s="22">
        <v>208</v>
      </c>
      <c r="F118" s="22">
        <v>183</v>
      </c>
      <c r="G118" s="22">
        <v>160</v>
      </c>
      <c r="H118" s="22">
        <v>90</v>
      </c>
      <c r="I118" s="22">
        <v>48</v>
      </c>
      <c r="J118" s="22">
        <v>2</v>
      </c>
      <c r="K118" s="22">
        <v>99</v>
      </c>
    </row>
    <row r="119" spans="1:11" s="21" customFormat="1" ht="12" customHeight="1" x14ac:dyDescent="0.2">
      <c r="A119" s="112" t="s">
        <v>119</v>
      </c>
      <c r="B119" s="112"/>
      <c r="C119" s="22">
        <v>1375</v>
      </c>
      <c r="D119" s="22">
        <v>149</v>
      </c>
      <c r="E119" s="22">
        <v>294</v>
      </c>
      <c r="F119" s="22">
        <v>279</v>
      </c>
      <c r="G119" s="22">
        <v>416</v>
      </c>
      <c r="H119" s="22">
        <v>175</v>
      </c>
      <c r="I119" s="22">
        <v>62</v>
      </c>
      <c r="J119" s="22">
        <v>0</v>
      </c>
      <c r="K119" s="22" t="s">
        <v>59</v>
      </c>
    </row>
    <row r="120" spans="1:11" s="21" customFormat="1" ht="12" customHeight="1" x14ac:dyDescent="0.2">
      <c r="A120" s="112" t="s">
        <v>120</v>
      </c>
      <c r="B120" s="112"/>
      <c r="C120" s="22">
        <v>3428</v>
      </c>
      <c r="D120" s="22">
        <v>969</v>
      </c>
      <c r="E120" s="22">
        <v>996</v>
      </c>
      <c r="F120" s="22">
        <v>579</v>
      </c>
      <c r="G120" s="22">
        <v>540</v>
      </c>
      <c r="H120" s="22">
        <v>225</v>
      </c>
      <c r="I120" s="22">
        <v>119</v>
      </c>
      <c r="J120" s="22">
        <v>0</v>
      </c>
      <c r="K120" s="22">
        <v>97</v>
      </c>
    </row>
    <row r="121" spans="1:11" s="21" customFormat="1" ht="12" customHeight="1" x14ac:dyDescent="0.2">
      <c r="A121" s="112" t="s">
        <v>121</v>
      </c>
      <c r="B121" s="112"/>
      <c r="C121" s="22">
        <v>1723</v>
      </c>
      <c r="D121" s="22">
        <v>197</v>
      </c>
      <c r="E121" s="22">
        <v>390</v>
      </c>
      <c r="F121" s="22">
        <v>423</v>
      </c>
      <c r="G121" s="22">
        <v>472</v>
      </c>
      <c r="H121" s="22">
        <v>205</v>
      </c>
      <c r="I121" s="22">
        <v>36</v>
      </c>
      <c r="J121" s="22">
        <v>0</v>
      </c>
      <c r="K121" s="22" t="s">
        <v>59</v>
      </c>
    </row>
    <row r="122" spans="1:11" s="21" customFormat="1" ht="12" customHeight="1" x14ac:dyDescent="0.2">
      <c r="A122" s="112" t="s">
        <v>122</v>
      </c>
      <c r="B122" s="112"/>
      <c r="C122" s="22">
        <v>747</v>
      </c>
      <c r="D122" s="22">
        <v>177</v>
      </c>
      <c r="E122" s="22">
        <v>240</v>
      </c>
      <c r="F122" s="22">
        <v>147</v>
      </c>
      <c r="G122" s="22">
        <v>116</v>
      </c>
      <c r="H122" s="22">
        <v>60</v>
      </c>
      <c r="I122" s="22">
        <v>7</v>
      </c>
      <c r="J122" s="22">
        <v>1</v>
      </c>
      <c r="K122" s="22">
        <v>100</v>
      </c>
    </row>
    <row r="123" spans="1:11" s="21" customFormat="1" ht="12" customHeight="1" x14ac:dyDescent="0.2">
      <c r="A123" s="112" t="s">
        <v>123</v>
      </c>
      <c r="B123" s="112"/>
      <c r="C123" s="22">
        <v>1490</v>
      </c>
      <c r="D123" s="22">
        <v>199</v>
      </c>
      <c r="E123" s="22">
        <v>400</v>
      </c>
      <c r="F123" s="22">
        <v>336</v>
      </c>
      <c r="G123" s="22">
        <v>412</v>
      </c>
      <c r="H123" s="22">
        <v>130</v>
      </c>
      <c r="I123" s="22">
        <v>13</v>
      </c>
      <c r="J123" s="22">
        <v>1</v>
      </c>
      <c r="K123" s="22">
        <v>100</v>
      </c>
    </row>
    <row r="124" spans="1:11" s="21" customFormat="1" ht="12" customHeight="1" x14ac:dyDescent="0.2">
      <c r="A124" s="112" t="s">
        <v>124</v>
      </c>
      <c r="B124" s="112"/>
      <c r="C124" s="22">
        <v>1315</v>
      </c>
      <c r="D124" s="22">
        <v>162</v>
      </c>
      <c r="E124" s="22">
        <v>366</v>
      </c>
      <c r="F124" s="22">
        <v>267</v>
      </c>
      <c r="G124" s="22">
        <v>384</v>
      </c>
      <c r="H124" s="22">
        <v>110</v>
      </c>
      <c r="I124" s="22">
        <v>26</v>
      </c>
      <c r="J124" s="22" t="s">
        <v>65</v>
      </c>
      <c r="K124" s="22" t="s">
        <v>59</v>
      </c>
    </row>
    <row r="125" spans="1:11" s="21" customFormat="1" ht="12" customHeight="1" x14ac:dyDescent="0.2">
      <c r="A125" s="112" t="s">
        <v>125</v>
      </c>
      <c r="B125" s="112"/>
      <c r="C125" s="22">
        <v>717</v>
      </c>
      <c r="D125" s="22">
        <v>119</v>
      </c>
      <c r="E125" s="22">
        <v>200</v>
      </c>
      <c r="F125" s="22">
        <v>171</v>
      </c>
      <c r="G125" s="22">
        <v>184</v>
      </c>
      <c r="H125" s="22">
        <v>25</v>
      </c>
      <c r="I125" s="22">
        <v>18</v>
      </c>
      <c r="J125" s="22">
        <v>1</v>
      </c>
      <c r="K125" s="22">
        <v>99</v>
      </c>
    </row>
    <row r="126" spans="1:11" s="21" customFormat="1" ht="12" customHeight="1" x14ac:dyDescent="0.2">
      <c r="A126" s="112" t="s">
        <v>126</v>
      </c>
      <c r="B126" s="112"/>
      <c r="C126" s="22">
        <v>2055</v>
      </c>
      <c r="D126" s="22">
        <v>332</v>
      </c>
      <c r="E126" s="22">
        <v>550</v>
      </c>
      <c r="F126" s="22">
        <v>474</v>
      </c>
      <c r="G126" s="22">
        <v>472</v>
      </c>
      <c r="H126" s="22">
        <v>170</v>
      </c>
      <c r="I126" s="22">
        <v>57</v>
      </c>
      <c r="J126" s="22">
        <v>0</v>
      </c>
      <c r="K126" s="22" t="s">
        <v>59</v>
      </c>
    </row>
    <row r="127" spans="1:11" s="21" customFormat="1" ht="12" customHeight="1" x14ac:dyDescent="0.2">
      <c r="A127" s="112" t="s">
        <v>127</v>
      </c>
      <c r="B127" s="112"/>
      <c r="C127" s="22">
        <v>668</v>
      </c>
      <c r="D127" s="22">
        <v>110</v>
      </c>
      <c r="E127" s="22">
        <v>176</v>
      </c>
      <c r="F127" s="22">
        <v>135</v>
      </c>
      <c r="G127" s="22">
        <v>140</v>
      </c>
      <c r="H127" s="22">
        <v>70</v>
      </c>
      <c r="I127" s="22">
        <v>37</v>
      </c>
      <c r="J127" s="22">
        <v>0</v>
      </c>
      <c r="K127" s="22">
        <v>100</v>
      </c>
    </row>
    <row r="128" spans="1:11" s="21" customFormat="1" ht="12" customHeight="1" x14ac:dyDescent="0.2">
      <c r="A128" s="112" t="s">
        <v>128</v>
      </c>
      <c r="B128" s="112"/>
      <c r="C128" s="22">
        <v>1821</v>
      </c>
      <c r="D128" s="22">
        <v>224</v>
      </c>
      <c r="E128" s="22">
        <v>484</v>
      </c>
      <c r="F128" s="22">
        <v>399</v>
      </c>
      <c r="G128" s="22">
        <v>464</v>
      </c>
      <c r="H128" s="22">
        <v>150</v>
      </c>
      <c r="I128" s="22">
        <v>100</v>
      </c>
      <c r="J128" s="22">
        <v>1</v>
      </c>
      <c r="K128" s="22">
        <v>99</v>
      </c>
    </row>
    <row r="129" spans="1:11" s="21" customFormat="1" ht="12" customHeight="1" x14ac:dyDescent="0.2">
      <c r="A129" s="112" t="s">
        <v>129</v>
      </c>
      <c r="B129" s="112"/>
      <c r="C129" s="22">
        <v>1457</v>
      </c>
      <c r="D129" s="22">
        <v>235</v>
      </c>
      <c r="E129" s="22">
        <v>396</v>
      </c>
      <c r="F129" s="22">
        <v>267</v>
      </c>
      <c r="G129" s="22">
        <v>352</v>
      </c>
      <c r="H129" s="22">
        <v>120</v>
      </c>
      <c r="I129" s="22">
        <v>87</v>
      </c>
      <c r="J129" s="22">
        <v>1</v>
      </c>
      <c r="K129" s="22">
        <v>99</v>
      </c>
    </row>
    <row r="130" spans="1:11" s="21" customFormat="1" ht="12" customHeight="1" x14ac:dyDescent="0.2">
      <c r="A130" s="112" t="s">
        <v>130</v>
      </c>
      <c r="B130" s="112"/>
      <c r="C130" s="22">
        <v>2994</v>
      </c>
      <c r="D130" s="22">
        <v>228</v>
      </c>
      <c r="E130" s="22">
        <v>616</v>
      </c>
      <c r="F130" s="22">
        <v>672</v>
      </c>
      <c r="G130" s="22">
        <v>836</v>
      </c>
      <c r="H130" s="22">
        <v>370</v>
      </c>
      <c r="I130" s="22">
        <v>272</v>
      </c>
      <c r="J130" s="22">
        <v>0</v>
      </c>
      <c r="K130" s="22" t="s">
        <v>59</v>
      </c>
    </row>
    <row r="131" spans="1:11" s="21" customFormat="1" ht="12" customHeight="1" x14ac:dyDescent="0.2">
      <c r="A131" s="112" t="s">
        <v>131</v>
      </c>
      <c r="B131" s="112"/>
      <c r="C131" s="22">
        <v>608</v>
      </c>
      <c r="D131" s="22">
        <v>104</v>
      </c>
      <c r="E131" s="22">
        <v>172</v>
      </c>
      <c r="F131" s="22">
        <v>153</v>
      </c>
      <c r="G131" s="22">
        <v>104</v>
      </c>
      <c r="H131" s="22">
        <v>50</v>
      </c>
      <c r="I131" s="22">
        <v>25</v>
      </c>
      <c r="J131" s="22">
        <v>1</v>
      </c>
      <c r="K131" s="22" t="s">
        <v>59</v>
      </c>
    </row>
    <row r="132" spans="1:11" s="21" customFormat="1" ht="12" customHeight="1" x14ac:dyDescent="0.2">
      <c r="A132" s="112" t="s">
        <v>132</v>
      </c>
      <c r="B132" s="112"/>
      <c r="C132" s="22">
        <v>572</v>
      </c>
      <c r="D132" s="22">
        <v>84</v>
      </c>
      <c r="E132" s="22">
        <v>182</v>
      </c>
      <c r="F132" s="22">
        <v>117</v>
      </c>
      <c r="G132" s="22">
        <v>132</v>
      </c>
      <c r="H132" s="22">
        <v>45</v>
      </c>
      <c r="I132" s="22">
        <v>12</v>
      </c>
      <c r="J132" s="22">
        <v>0</v>
      </c>
      <c r="K132" s="22">
        <v>100</v>
      </c>
    </row>
    <row r="133" spans="1:11" s="21" customFormat="1" ht="12" customHeight="1" x14ac:dyDescent="0.2">
      <c r="A133" s="112" t="s">
        <v>133</v>
      </c>
      <c r="B133" s="112"/>
      <c r="C133" s="22">
        <v>1897</v>
      </c>
      <c r="D133" s="22">
        <v>272</v>
      </c>
      <c r="E133" s="22">
        <v>472</v>
      </c>
      <c r="F133" s="22">
        <v>414</v>
      </c>
      <c r="G133" s="22">
        <v>476</v>
      </c>
      <c r="H133" s="22">
        <v>220</v>
      </c>
      <c r="I133" s="22">
        <v>43</v>
      </c>
      <c r="J133" s="22" t="s">
        <v>65</v>
      </c>
      <c r="K133" s="22">
        <v>100</v>
      </c>
    </row>
    <row r="134" spans="1:11" s="21" customFormat="1" ht="12" customHeight="1" x14ac:dyDescent="0.2">
      <c r="A134" s="126" t="s">
        <v>134</v>
      </c>
      <c r="B134" s="126"/>
      <c r="C134" s="27">
        <v>360</v>
      </c>
      <c r="D134" s="27">
        <v>56</v>
      </c>
      <c r="E134" s="27">
        <v>100</v>
      </c>
      <c r="F134" s="27">
        <v>84</v>
      </c>
      <c r="G134" s="27">
        <v>68</v>
      </c>
      <c r="H134" s="27">
        <v>40</v>
      </c>
      <c r="I134" s="27">
        <v>12</v>
      </c>
      <c r="J134" s="27">
        <v>0</v>
      </c>
      <c r="K134" s="27">
        <v>100</v>
      </c>
    </row>
    <row r="135" spans="1:11" s="21" customFormat="1" ht="12" customHeight="1" x14ac:dyDescent="0.2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</row>
    <row r="136" spans="1:11" s="21" customFormat="1" ht="12" customHeight="1" x14ac:dyDescent="0.2">
      <c r="A136" s="111" t="s">
        <v>135</v>
      </c>
      <c r="B136" s="111"/>
      <c r="C136" s="17">
        <f t="shared" ref="C136:I136" si="38">SUM(C137:C165)</f>
        <v>60957</v>
      </c>
      <c r="D136" s="17">
        <f t="shared" si="38"/>
        <v>11527</v>
      </c>
      <c r="E136" s="17">
        <f t="shared" si="38"/>
        <v>18006</v>
      </c>
      <c r="F136" s="17">
        <f t="shared" si="38"/>
        <v>12363</v>
      </c>
      <c r="G136" s="17">
        <f t="shared" si="38"/>
        <v>13256</v>
      </c>
      <c r="H136" s="17">
        <f t="shared" si="38"/>
        <v>4345</v>
      </c>
      <c r="I136" s="17">
        <f t="shared" si="38"/>
        <v>1460</v>
      </c>
      <c r="J136" s="17" t="s">
        <v>15</v>
      </c>
      <c r="K136" s="17" t="s">
        <v>15</v>
      </c>
    </row>
    <row r="137" spans="1:11" s="21" customFormat="1" ht="12" customHeight="1" x14ac:dyDescent="0.2">
      <c r="A137" s="112" t="s">
        <v>136</v>
      </c>
      <c r="B137" s="112"/>
      <c r="C137" s="22">
        <v>5352</v>
      </c>
      <c r="D137" s="22">
        <v>1254</v>
      </c>
      <c r="E137" s="22">
        <v>1684</v>
      </c>
      <c r="F137" s="22">
        <v>1074</v>
      </c>
      <c r="G137" s="22">
        <v>960</v>
      </c>
      <c r="H137" s="22">
        <v>275</v>
      </c>
      <c r="I137" s="22">
        <v>105</v>
      </c>
      <c r="J137" s="22">
        <v>0</v>
      </c>
      <c r="K137" s="22" t="s">
        <v>59</v>
      </c>
    </row>
    <row r="138" spans="1:11" s="21" customFormat="1" ht="12" customHeight="1" x14ac:dyDescent="0.2">
      <c r="A138" s="112" t="s">
        <v>137</v>
      </c>
      <c r="B138" s="112"/>
      <c r="C138" s="22">
        <v>199</v>
      </c>
      <c r="D138" s="22">
        <v>27</v>
      </c>
      <c r="E138" s="22">
        <v>58</v>
      </c>
      <c r="F138" s="22">
        <v>30</v>
      </c>
      <c r="G138" s="22">
        <v>36</v>
      </c>
      <c r="H138" s="22">
        <v>30</v>
      </c>
      <c r="I138" s="22">
        <v>18</v>
      </c>
      <c r="J138" s="22">
        <v>0</v>
      </c>
      <c r="K138" s="22" t="s">
        <v>59</v>
      </c>
    </row>
    <row r="139" spans="1:11" s="21" customFormat="1" ht="12" customHeight="1" x14ac:dyDescent="0.2">
      <c r="A139" s="112" t="s">
        <v>138</v>
      </c>
      <c r="B139" s="112"/>
      <c r="C139" s="22">
        <v>516</v>
      </c>
      <c r="D139" s="22">
        <v>109</v>
      </c>
      <c r="E139" s="22">
        <v>164</v>
      </c>
      <c r="F139" s="22">
        <v>99</v>
      </c>
      <c r="G139" s="22">
        <v>72</v>
      </c>
      <c r="H139" s="22">
        <v>65</v>
      </c>
      <c r="I139" s="22">
        <v>7</v>
      </c>
      <c r="J139" s="22">
        <v>0</v>
      </c>
      <c r="K139" s="22">
        <v>99</v>
      </c>
    </row>
    <row r="140" spans="1:11" s="21" customFormat="1" ht="12" customHeight="1" x14ac:dyDescent="0.2">
      <c r="A140" s="112" t="s">
        <v>139</v>
      </c>
      <c r="B140" s="112"/>
      <c r="C140" s="22">
        <v>1794</v>
      </c>
      <c r="D140" s="22">
        <v>382</v>
      </c>
      <c r="E140" s="22">
        <v>666</v>
      </c>
      <c r="F140" s="22">
        <v>306</v>
      </c>
      <c r="G140" s="22">
        <v>316</v>
      </c>
      <c r="H140" s="22">
        <v>90</v>
      </c>
      <c r="I140" s="22">
        <v>34</v>
      </c>
      <c r="J140" s="22" t="s">
        <v>65</v>
      </c>
      <c r="K140" s="22" t="s">
        <v>59</v>
      </c>
    </row>
    <row r="141" spans="1:11" s="21" customFormat="1" ht="12" customHeight="1" x14ac:dyDescent="0.2">
      <c r="A141" s="112" t="s">
        <v>140</v>
      </c>
      <c r="B141" s="112"/>
      <c r="C141" s="22">
        <v>694</v>
      </c>
      <c r="D141" s="22">
        <v>82</v>
      </c>
      <c r="E141" s="22">
        <v>170</v>
      </c>
      <c r="F141" s="22">
        <v>135</v>
      </c>
      <c r="G141" s="22">
        <v>228</v>
      </c>
      <c r="H141" s="22">
        <v>60</v>
      </c>
      <c r="I141" s="22">
        <v>19</v>
      </c>
      <c r="J141" s="22">
        <v>1</v>
      </c>
      <c r="K141" s="22" t="s">
        <v>59</v>
      </c>
    </row>
    <row r="142" spans="1:11" s="21" customFormat="1" ht="12" customHeight="1" x14ac:dyDescent="0.2">
      <c r="A142" s="112" t="s">
        <v>141</v>
      </c>
      <c r="B142" s="112"/>
      <c r="C142" s="22">
        <v>1131</v>
      </c>
      <c r="D142" s="22">
        <v>209</v>
      </c>
      <c r="E142" s="22">
        <v>328</v>
      </c>
      <c r="F142" s="22">
        <v>258</v>
      </c>
      <c r="G142" s="22">
        <v>216</v>
      </c>
      <c r="H142" s="22">
        <v>60</v>
      </c>
      <c r="I142" s="22">
        <v>60</v>
      </c>
      <c r="J142" s="22">
        <v>0</v>
      </c>
      <c r="K142" s="22">
        <v>99</v>
      </c>
    </row>
    <row r="143" spans="1:11" s="21" customFormat="1" ht="12" customHeight="1" x14ac:dyDescent="0.2">
      <c r="A143" s="112" t="s">
        <v>142</v>
      </c>
      <c r="B143" s="112"/>
      <c r="C143" s="22">
        <v>12</v>
      </c>
      <c r="D143" s="22">
        <v>10</v>
      </c>
      <c r="E143" s="22">
        <v>2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100</v>
      </c>
    </row>
    <row r="144" spans="1:11" s="21" customFormat="1" ht="12" customHeight="1" x14ac:dyDescent="0.2">
      <c r="A144" s="112" t="s">
        <v>143</v>
      </c>
      <c r="B144" s="112"/>
      <c r="C144" s="22">
        <v>2892</v>
      </c>
      <c r="D144" s="22">
        <v>307</v>
      </c>
      <c r="E144" s="22">
        <v>698</v>
      </c>
      <c r="F144" s="22">
        <v>735</v>
      </c>
      <c r="G144" s="22">
        <v>812</v>
      </c>
      <c r="H144" s="22">
        <v>285</v>
      </c>
      <c r="I144" s="22">
        <v>55</v>
      </c>
      <c r="J144" s="22" t="s">
        <v>65</v>
      </c>
      <c r="K144" s="22">
        <v>100</v>
      </c>
    </row>
    <row r="145" spans="1:11" s="21" customFormat="1" ht="12" customHeight="1" x14ac:dyDescent="0.2">
      <c r="A145" s="112" t="s">
        <v>144</v>
      </c>
      <c r="B145" s="112"/>
      <c r="C145" s="22">
        <v>106</v>
      </c>
      <c r="D145" s="22">
        <v>23</v>
      </c>
      <c r="E145" s="22">
        <v>26</v>
      </c>
      <c r="F145" s="22">
        <v>15</v>
      </c>
      <c r="G145" s="22">
        <v>24</v>
      </c>
      <c r="H145" s="22">
        <v>10</v>
      </c>
      <c r="I145" s="22">
        <v>8</v>
      </c>
      <c r="J145" s="22">
        <v>0</v>
      </c>
      <c r="K145" s="22">
        <v>100</v>
      </c>
    </row>
    <row r="146" spans="1:11" s="32" customFormat="1" ht="12" customHeight="1" x14ac:dyDescent="0.2">
      <c r="A146" s="154" t="s">
        <v>145</v>
      </c>
      <c r="B146" s="154"/>
      <c r="C146" s="33">
        <v>4833</v>
      </c>
      <c r="D146" s="33">
        <v>787</v>
      </c>
      <c r="E146" s="33">
        <v>1444</v>
      </c>
      <c r="F146" s="33">
        <v>978</v>
      </c>
      <c r="G146" s="33">
        <v>1112</v>
      </c>
      <c r="H146" s="33">
        <v>395</v>
      </c>
      <c r="I146" s="33">
        <v>117</v>
      </c>
      <c r="J146" s="33" t="s">
        <v>65</v>
      </c>
      <c r="K146" s="33">
        <v>99</v>
      </c>
    </row>
    <row r="147" spans="1:11" s="21" customFormat="1" ht="12" customHeight="1" x14ac:dyDescent="0.2">
      <c r="A147" s="112" t="s">
        <v>146</v>
      </c>
      <c r="B147" s="112"/>
      <c r="C147" s="22">
        <v>4351</v>
      </c>
      <c r="D147" s="22">
        <v>563</v>
      </c>
      <c r="E147" s="22">
        <v>1188</v>
      </c>
      <c r="F147" s="22">
        <v>960</v>
      </c>
      <c r="G147" s="22">
        <v>1124</v>
      </c>
      <c r="H147" s="22">
        <v>430</v>
      </c>
      <c r="I147" s="22">
        <v>86</v>
      </c>
      <c r="J147" s="22" t="s">
        <v>65</v>
      </c>
      <c r="K147" s="22">
        <v>100</v>
      </c>
    </row>
    <row r="148" spans="1:11" s="21" customFormat="1" ht="12" customHeight="1" x14ac:dyDescent="0.2">
      <c r="A148" s="112" t="s">
        <v>147</v>
      </c>
      <c r="B148" s="112"/>
      <c r="C148" s="22">
        <v>34</v>
      </c>
      <c r="D148" s="22">
        <v>8</v>
      </c>
      <c r="E148" s="22">
        <v>10</v>
      </c>
      <c r="F148" s="22">
        <v>12</v>
      </c>
      <c r="G148" s="22">
        <v>4</v>
      </c>
      <c r="H148" s="22">
        <v>0</v>
      </c>
      <c r="I148" s="22">
        <v>0</v>
      </c>
      <c r="J148" s="22">
        <v>0</v>
      </c>
      <c r="K148" s="22">
        <v>100</v>
      </c>
    </row>
    <row r="149" spans="1:11" s="21" customFormat="1" ht="12" customHeight="1" x14ac:dyDescent="0.2">
      <c r="A149" s="112" t="s">
        <v>148</v>
      </c>
      <c r="B149" s="112"/>
      <c r="C149" s="22">
        <v>323</v>
      </c>
      <c r="D149" s="22">
        <v>62</v>
      </c>
      <c r="E149" s="22">
        <v>112</v>
      </c>
      <c r="F149" s="22">
        <v>60</v>
      </c>
      <c r="G149" s="22">
        <v>68</v>
      </c>
      <c r="H149" s="22">
        <v>15</v>
      </c>
      <c r="I149" s="22">
        <v>6</v>
      </c>
      <c r="J149" s="22">
        <v>0</v>
      </c>
      <c r="K149" s="22">
        <v>99</v>
      </c>
    </row>
    <row r="150" spans="1:11" s="21" customFormat="1" ht="12" customHeight="1" x14ac:dyDescent="0.2">
      <c r="A150" s="112" t="s">
        <v>149</v>
      </c>
      <c r="B150" s="112"/>
      <c r="C150" s="22">
        <v>1160</v>
      </c>
      <c r="D150" s="22">
        <v>160</v>
      </c>
      <c r="E150" s="22">
        <v>280</v>
      </c>
      <c r="F150" s="22">
        <v>258</v>
      </c>
      <c r="G150" s="22">
        <v>340</v>
      </c>
      <c r="H150" s="22">
        <v>85</v>
      </c>
      <c r="I150" s="22">
        <v>37</v>
      </c>
      <c r="J150" s="22">
        <v>0</v>
      </c>
      <c r="K150" s="22">
        <v>97</v>
      </c>
    </row>
    <row r="151" spans="1:11" s="21" customFormat="1" ht="12" customHeight="1" x14ac:dyDescent="0.2">
      <c r="A151" s="112" t="s">
        <v>150</v>
      </c>
      <c r="B151" s="112"/>
      <c r="C151" s="22">
        <v>14963</v>
      </c>
      <c r="D151" s="22">
        <v>3118</v>
      </c>
      <c r="E151" s="22">
        <v>4360</v>
      </c>
      <c r="F151" s="22">
        <v>3069</v>
      </c>
      <c r="G151" s="22">
        <v>3064</v>
      </c>
      <c r="H151" s="22">
        <v>1015</v>
      </c>
      <c r="I151" s="22">
        <v>337</v>
      </c>
      <c r="J151" s="22" t="s">
        <v>65</v>
      </c>
      <c r="K151" s="22" t="s">
        <v>59</v>
      </c>
    </row>
    <row r="152" spans="1:11" s="21" customFormat="1" ht="12" customHeight="1" x14ac:dyDescent="0.2">
      <c r="A152" s="112" t="s">
        <v>151</v>
      </c>
      <c r="B152" s="112"/>
      <c r="C152" s="22">
        <v>6314</v>
      </c>
      <c r="D152" s="22">
        <v>973</v>
      </c>
      <c r="E152" s="22">
        <v>1846</v>
      </c>
      <c r="F152" s="22">
        <v>1362</v>
      </c>
      <c r="G152" s="22">
        <v>1552</v>
      </c>
      <c r="H152" s="22">
        <v>460</v>
      </c>
      <c r="I152" s="22">
        <v>121</v>
      </c>
      <c r="J152" s="22">
        <v>0</v>
      </c>
      <c r="K152" s="22" t="s">
        <v>59</v>
      </c>
    </row>
    <row r="153" spans="1:11" s="21" customFormat="1" ht="12" customHeight="1" x14ac:dyDescent="0.2">
      <c r="A153" s="112" t="s">
        <v>152</v>
      </c>
      <c r="B153" s="112"/>
      <c r="C153" s="22">
        <v>207</v>
      </c>
      <c r="D153" s="22">
        <v>38</v>
      </c>
      <c r="E153" s="22">
        <v>76</v>
      </c>
      <c r="F153" s="22">
        <v>24</v>
      </c>
      <c r="G153" s="22">
        <v>36</v>
      </c>
      <c r="H153" s="22">
        <v>25</v>
      </c>
      <c r="I153" s="22">
        <v>8</v>
      </c>
      <c r="J153" s="22">
        <v>0</v>
      </c>
      <c r="K153" s="22" t="s">
        <v>59</v>
      </c>
    </row>
    <row r="154" spans="1:11" s="21" customFormat="1" ht="12" customHeight="1" x14ac:dyDescent="0.2">
      <c r="A154" s="112" t="s">
        <v>153</v>
      </c>
      <c r="B154" s="112"/>
      <c r="C154" s="22">
        <v>6921</v>
      </c>
      <c r="D154" s="22">
        <v>1564</v>
      </c>
      <c r="E154" s="22">
        <v>2202</v>
      </c>
      <c r="F154" s="22">
        <v>1323</v>
      </c>
      <c r="G154" s="22">
        <v>1320</v>
      </c>
      <c r="H154" s="22">
        <v>405</v>
      </c>
      <c r="I154" s="22">
        <v>107</v>
      </c>
      <c r="J154" s="22">
        <v>0</v>
      </c>
      <c r="K154" s="22" t="s">
        <v>59</v>
      </c>
    </row>
    <row r="155" spans="1:11" s="21" customFormat="1" ht="12" customHeight="1" x14ac:dyDescent="0.2">
      <c r="A155" s="112" t="s">
        <v>154</v>
      </c>
      <c r="B155" s="112"/>
      <c r="C155" s="22">
        <v>51</v>
      </c>
      <c r="D155" s="22">
        <v>8</v>
      </c>
      <c r="E155" s="22">
        <v>18</v>
      </c>
      <c r="F155" s="22">
        <v>12</v>
      </c>
      <c r="G155" s="22">
        <v>8</v>
      </c>
      <c r="H155" s="22">
        <v>5</v>
      </c>
      <c r="I155" s="22">
        <v>0</v>
      </c>
      <c r="J155" s="22">
        <v>0</v>
      </c>
      <c r="K155" s="22">
        <v>100</v>
      </c>
    </row>
    <row r="156" spans="1:11" s="21" customFormat="1" ht="12" customHeight="1" x14ac:dyDescent="0.2">
      <c r="A156" s="112" t="s">
        <v>155</v>
      </c>
      <c r="B156" s="112"/>
      <c r="C156" s="22">
        <v>2646</v>
      </c>
      <c r="D156" s="22">
        <v>711</v>
      </c>
      <c r="E156" s="22">
        <v>710</v>
      </c>
      <c r="F156" s="22">
        <v>429</v>
      </c>
      <c r="G156" s="22">
        <v>448</v>
      </c>
      <c r="H156" s="22">
        <v>190</v>
      </c>
      <c r="I156" s="22">
        <v>158</v>
      </c>
      <c r="J156" s="22" t="s">
        <v>65</v>
      </c>
      <c r="K156" s="22" t="s">
        <v>59</v>
      </c>
    </row>
    <row r="157" spans="1:11" s="21" customFormat="1" ht="12" customHeight="1" x14ac:dyDescent="0.2">
      <c r="A157" s="112" t="s">
        <v>156</v>
      </c>
      <c r="B157" s="112"/>
      <c r="C157" s="22">
        <v>265</v>
      </c>
      <c r="D157" s="22">
        <v>46</v>
      </c>
      <c r="E157" s="22">
        <v>78</v>
      </c>
      <c r="F157" s="22">
        <v>72</v>
      </c>
      <c r="G157" s="22">
        <v>36</v>
      </c>
      <c r="H157" s="22">
        <v>20</v>
      </c>
      <c r="I157" s="22">
        <v>13</v>
      </c>
      <c r="J157" s="22">
        <v>0</v>
      </c>
      <c r="K157" s="22" t="s">
        <v>59</v>
      </c>
    </row>
    <row r="158" spans="1:11" s="21" customFormat="1" ht="12" customHeight="1" x14ac:dyDescent="0.2">
      <c r="A158" s="112" t="s">
        <v>157</v>
      </c>
      <c r="B158" s="112"/>
      <c r="C158" s="22">
        <v>718</v>
      </c>
      <c r="D158" s="22">
        <v>177</v>
      </c>
      <c r="E158" s="22">
        <v>272</v>
      </c>
      <c r="F158" s="22">
        <v>84</v>
      </c>
      <c r="G158" s="22">
        <v>148</v>
      </c>
      <c r="H158" s="22">
        <v>25</v>
      </c>
      <c r="I158" s="22">
        <v>12</v>
      </c>
      <c r="J158" s="22">
        <v>0</v>
      </c>
      <c r="K158" s="22">
        <v>99</v>
      </c>
    </row>
    <row r="159" spans="1:11" s="21" customFormat="1" ht="12" customHeight="1" x14ac:dyDescent="0.2">
      <c r="A159" s="112" t="s">
        <v>158</v>
      </c>
      <c r="B159" s="112"/>
      <c r="C159" s="22">
        <v>644</v>
      </c>
      <c r="D159" s="22">
        <v>163</v>
      </c>
      <c r="E159" s="22">
        <v>236</v>
      </c>
      <c r="F159" s="22">
        <v>105</v>
      </c>
      <c r="G159" s="22">
        <v>104</v>
      </c>
      <c r="H159" s="22">
        <v>30</v>
      </c>
      <c r="I159" s="22">
        <v>6</v>
      </c>
      <c r="J159" s="22">
        <v>1</v>
      </c>
      <c r="K159" s="22">
        <v>100</v>
      </c>
    </row>
    <row r="160" spans="1:11" s="21" customFormat="1" ht="12" customHeight="1" x14ac:dyDescent="0.2">
      <c r="A160" s="112" t="s">
        <v>159</v>
      </c>
      <c r="B160" s="112"/>
      <c r="C160" s="22">
        <v>95</v>
      </c>
      <c r="D160" s="22">
        <v>13</v>
      </c>
      <c r="E160" s="22">
        <v>30</v>
      </c>
      <c r="F160" s="22">
        <v>12</v>
      </c>
      <c r="G160" s="22">
        <v>12</v>
      </c>
      <c r="H160" s="22">
        <v>10</v>
      </c>
      <c r="I160" s="22">
        <v>18</v>
      </c>
      <c r="J160" s="22">
        <v>0</v>
      </c>
      <c r="K160" s="22">
        <v>100</v>
      </c>
    </row>
    <row r="161" spans="1:11" s="21" customFormat="1" ht="12" customHeight="1" x14ac:dyDescent="0.2">
      <c r="A161" s="112" t="s">
        <v>160</v>
      </c>
      <c r="B161" s="112"/>
      <c r="C161" s="22">
        <v>741</v>
      </c>
      <c r="D161" s="22">
        <v>90</v>
      </c>
      <c r="E161" s="22">
        <v>256</v>
      </c>
      <c r="F161" s="22">
        <v>120</v>
      </c>
      <c r="G161" s="22">
        <v>184</v>
      </c>
      <c r="H161" s="22">
        <v>60</v>
      </c>
      <c r="I161" s="22">
        <v>31</v>
      </c>
      <c r="J161" s="22">
        <v>0</v>
      </c>
      <c r="K161" s="22">
        <v>99</v>
      </c>
    </row>
    <row r="162" spans="1:11" s="21" customFormat="1" ht="12" customHeight="1" x14ac:dyDescent="0.2">
      <c r="A162" s="112" t="s">
        <v>161</v>
      </c>
      <c r="B162" s="112"/>
      <c r="C162" s="22">
        <v>2581</v>
      </c>
      <c r="D162" s="22">
        <v>439</v>
      </c>
      <c r="E162" s="22">
        <v>698</v>
      </c>
      <c r="F162" s="22">
        <v>552</v>
      </c>
      <c r="G162" s="22">
        <v>612</v>
      </c>
      <c r="H162" s="22">
        <v>225</v>
      </c>
      <c r="I162" s="22">
        <v>55</v>
      </c>
      <c r="J162" s="22">
        <v>0</v>
      </c>
      <c r="K162" s="22">
        <v>98</v>
      </c>
    </row>
    <row r="163" spans="1:11" s="21" customFormat="1" ht="12" customHeight="1" x14ac:dyDescent="0.2">
      <c r="A163" s="112" t="s">
        <v>162</v>
      </c>
      <c r="B163" s="112"/>
      <c r="C163" s="22">
        <v>51</v>
      </c>
      <c r="D163" s="22">
        <v>18</v>
      </c>
      <c r="E163" s="22">
        <v>30</v>
      </c>
      <c r="F163" s="22">
        <v>3</v>
      </c>
      <c r="G163" s="22">
        <v>0</v>
      </c>
      <c r="H163" s="22">
        <v>0</v>
      </c>
      <c r="I163" s="22">
        <v>0</v>
      </c>
      <c r="J163" s="22">
        <v>0</v>
      </c>
      <c r="K163" s="22">
        <v>100</v>
      </c>
    </row>
    <row r="164" spans="1:11" s="21" customFormat="1" ht="12" customHeight="1" x14ac:dyDescent="0.2">
      <c r="A164" s="112" t="s">
        <v>163</v>
      </c>
      <c r="B164" s="112"/>
      <c r="C164" s="22">
        <v>1078</v>
      </c>
      <c r="D164" s="22">
        <v>129</v>
      </c>
      <c r="E164" s="22">
        <v>280</v>
      </c>
      <c r="F164" s="22">
        <v>225</v>
      </c>
      <c r="G164" s="22">
        <v>356</v>
      </c>
      <c r="H164" s="22">
        <v>70</v>
      </c>
      <c r="I164" s="22">
        <v>18</v>
      </c>
      <c r="J164" s="22">
        <v>0</v>
      </c>
      <c r="K164" s="22" t="s">
        <v>59</v>
      </c>
    </row>
    <row r="165" spans="1:11" s="21" customFormat="1" ht="12" customHeight="1" x14ac:dyDescent="0.2">
      <c r="A165" s="123" t="s">
        <v>164</v>
      </c>
      <c r="B165" s="123"/>
      <c r="C165" s="27">
        <v>285</v>
      </c>
      <c r="D165" s="27">
        <v>57</v>
      </c>
      <c r="E165" s="27">
        <v>84</v>
      </c>
      <c r="F165" s="27">
        <v>51</v>
      </c>
      <c r="G165" s="27">
        <v>64</v>
      </c>
      <c r="H165" s="27">
        <v>5</v>
      </c>
      <c r="I165" s="27">
        <v>24</v>
      </c>
      <c r="J165" s="27">
        <v>0</v>
      </c>
      <c r="K165" s="27">
        <v>99</v>
      </c>
    </row>
    <row r="166" spans="1:11" s="21" customFormat="1" ht="12" customHeight="1" x14ac:dyDescent="0.2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</row>
    <row r="167" spans="1:11" s="21" customFormat="1" ht="12" customHeight="1" x14ac:dyDescent="0.2">
      <c r="A167" s="111" t="s">
        <v>165</v>
      </c>
      <c r="B167" s="111"/>
      <c r="C167" s="17">
        <f t="shared" ref="C167:I167" si="39">SUM(C168:C175)</f>
        <v>5690</v>
      </c>
      <c r="D167" s="17">
        <f t="shared" si="39"/>
        <v>829</v>
      </c>
      <c r="E167" s="17">
        <f t="shared" si="39"/>
        <v>1450</v>
      </c>
      <c r="F167" s="17">
        <f t="shared" si="39"/>
        <v>1161</v>
      </c>
      <c r="G167" s="17">
        <f t="shared" si="39"/>
        <v>1424</v>
      </c>
      <c r="H167" s="17">
        <f t="shared" si="39"/>
        <v>620</v>
      </c>
      <c r="I167" s="17">
        <f t="shared" si="39"/>
        <v>206</v>
      </c>
      <c r="J167" s="17" t="s">
        <v>15</v>
      </c>
      <c r="K167" s="17" t="s">
        <v>15</v>
      </c>
    </row>
    <row r="168" spans="1:11" s="21" customFormat="1" ht="12" customHeight="1" x14ac:dyDescent="0.2">
      <c r="A168" s="112" t="s">
        <v>166</v>
      </c>
      <c r="B168" s="112"/>
      <c r="C168" s="22">
        <v>1390</v>
      </c>
      <c r="D168" s="22">
        <v>168</v>
      </c>
      <c r="E168" s="22">
        <v>306</v>
      </c>
      <c r="F168" s="22">
        <v>285</v>
      </c>
      <c r="G168" s="22">
        <v>400</v>
      </c>
      <c r="H168" s="22">
        <v>140</v>
      </c>
      <c r="I168" s="22">
        <v>91</v>
      </c>
      <c r="J168" s="22">
        <v>0</v>
      </c>
      <c r="K168" s="22" t="s">
        <v>59</v>
      </c>
    </row>
    <row r="169" spans="1:11" s="21" customFormat="1" ht="12" customHeight="1" x14ac:dyDescent="0.2">
      <c r="A169" s="112" t="s">
        <v>167</v>
      </c>
      <c r="B169" s="112"/>
      <c r="C169" s="22">
        <v>49</v>
      </c>
      <c r="D169" s="22">
        <v>14</v>
      </c>
      <c r="E169" s="22">
        <v>18</v>
      </c>
      <c r="F169" s="22">
        <v>3</v>
      </c>
      <c r="G169" s="22">
        <v>4</v>
      </c>
      <c r="H169" s="22">
        <v>10</v>
      </c>
      <c r="I169" s="22">
        <v>0</v>
      </c>
      <c r="J169" s="22">
        <v>0</v>
      </c>
      <c r="K169" s="22">
        <v>100</v>
      </c>
    </row>
    <row r="170" spans="1:11" s="21" customFormat="1" ht="12" customHeight="1" x14ac:dyDescent="0.2">
      <c r="A170" s="112" t="s">
        <v>168</v>
      </c>
      <c r="B170" s="112"/>
      <c r="C170" s="22">
        <v>45</v>
      </c>
      <c r="D170" s="22">
        <v>19</v>
      </c>
      <c r="E170" s="22">
        <v>12</v>
      </c>
      <c r="F170" s="22">
        <v>9</v>
      </c>
      <c r="G170" s="22">
        <v>0</v>
      </c>
      <c r="H170" s="22">
        <v>5</v>
      </c>
      <c r="I170" s="22">
        <v>0</v>
      </c>
      <c r="J170" s="22">
        <v>0</v>
      </c>
      <c r="K170" s="22">
        <v>100</v>
      </c>
    </row>
    <row r="171" spans="1:11" s="21" customFormat="1" ht="12" customHeight="1" x14ac:dyDescent="0.2">
      <c r="A171" s="112" t="s">
        <v>169</v>
      </c>
      <c r="B171" s="112"/>
      <c r="C171" s="22">
        <v>58</v>
      </c>
      <c r="D171" s="22">
        <v>16</v>
      </c>
      <c r="E171" s="22">
        <v>20</v>
      </c>
      <c r="F171" s="22">
        <v>6</v>
      </c>
      <c r="G171" s="22">
        <v>0</v>
      </c>
      <c r="H171" s="22">
        <v>10</v>
      </c>
      <c r="I171" s="22">
        <v>6</v>
      </c>
      <c r="J171" s="22">
        <v>0</v>
      </c>
      <c r="K171" s="22">
        <v>100</v>
      </c>
    </row>
    <row r="172" spans="1:11" s="21" customFormat="1" ht="12" customHeight="1" x14ac:dyDescent="0.2">
      <c r="A172" s="112" t="s">
        <v>170</v>
      </c>
      <c r="B172" s="112"/>
      <c r="C172" s="22">
        <v>1149</v>
      </c>
      <c r="D172" s="22">
        <v>190</v>
      </c>
      <c r="E172" s="22">
        <v>318</v>
      </c>
      <c r="F172" s="22">
        <v>201</v>
      </c>
      <c r="G172" s="22">
        <v>276</v>
      </c>
      <c r="H172" s="22">
        <v>145</v>
      </c>
      <c r="I172" s="22">
        <v>19</v>
      </c>
      <c r="J172" s="22">
        <v>0</v>
      </c>
      <c r="K172" s="22">
        <v>100</v>
      </c>
    </row>
    <row r="173" spans="1:11" s="21" customFormat="1" ht="12" customHeight="1" x14ac:dyDescent="0.2">
      <c r="A173" s="112" t="s">
        <v>171</v>
      </c>
      <c r="B173" s="112"/>
      <c r="C173" s="22">
        <v>526</v>
      </c>
      <c r="D173" s="22">
        <v>83</v>
      </c>
      <c r="E173" s="22">
        <v>158</v>
      </c>
      <c r="F173" s="22">
        <v>120</v>
      </c>
      <c r="G173" s="22">
        <v>108</v>
      </c>
      <c r="H173" s="22">
        <v>45</v>
      </c>
      <c r="I173" s="22">
        <v>12</v>
      </c>
      <c r="J173" s="22">
        <v>1</v>
      </c>
      <c r="K173" s="22" t="s">
        <v>59</v>
      </c>
    </row>
    <row r="174" spans="1:11" s="21" customFormat="1" ht="12" customHeight="1" x14ac:dyDescent="0.2">
      <c r="A174" s="112" t="s">
        <v>172</v>
      </c>
      <c r="B174" s="112"/>
      <c r="C174" s="22">
        <v>49</v>
      </c>
      <c r="D174" s="22">
        <v>19</v>
      </c>
      <c r="E174" s="22">
        <v>10</v>
      </c>
      <c r="F174" s="22">
        <v>12</v>
      </c>
      <c r="G174" s="22">
        <v>8</v>
      </c>
      <c r="H174" s="22">
        <v>0</v>
      </c>
      <c r="I174" s="22">
        <v>0</v>
      </c>
      <c r="J174" s="22">
        <v>0</v>
      </c>
      <c r="K174" s="22">
        <v>100</v>
      </c>
    </row>
    <row r="175" spans="1:11" s="21" customFormat="1" ht="12" customHeight="1" x14ac:dyDescent="0.2">
      <c r="A175" s="123" t="s">
        <v>173</v>
      </c>
      <c r="B175" s="123"/>
      <c r="C175" s="27">
        <v>2424</v>
      </c>
      <c r="D175" s="27">
        <v>320</v>
      </c>
      <c r="E175" s="27">
        <v>608</v>
      </c>
      <c r="F175" s="27">
        <v>525</v>
      </c>
      <c r="G175" s="27">
        <v>628</v>
      </c>
      <c r="H175" s="27">
        <v>265</v>
      </c>
      <c r="I175" s="27">
        <v>78</v>
      </c>
      <c r="J175" s="27">
        <v>0</v>
      </c>
      <c r="K175" s="27">
        <v>100</v>
      </c>
    </row>
    <row r="176" spans="1:11" s="21" customFormat="1" ht="12" customHeight="1" x14ac:dyDescent="0.2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</row>
    <row r="177" spans="1:11" s="21" customFormat="1" ht="12" customHeight="1" x14ac:dyDescent="0.2">
      <c r="A177" s="111" t="s">
        <v>174</v>
      </c>
      <c r="B177" s="111"/>
      <c r="C177" s="17">
        <f t="shared" ref="C177:I177" si="40">SUM(C178:C194)</f>
        <v>48165</v>
      </c>
      <c r="D177" s="17">
        <f t="shared" si="40"/>
        <v>7339</v>
      </c>
      <c r="E177" s="17">
        <f t="shared" si="40"/>
        <v>12774</v>
      </c>
      <c r="F177" s="17">
        <f t="shared" si="40"/>
        <v>10467</v>
      </c>
      <c r="G177" s="17">
        <f t="shared" si="40"/>
        <v>11848</v>
      </c>
      <c r="H177" s="17">
        <f t="shared" si="40"/>
        <v>4025</v>
      </c>
      <c r="I177" s="17">
        <f t="shared" si="40"/>
        <v>1712</v>
      </c>
      <c r="J177" s="17" t="s">
        <v>15</v>
      </c>
      <c r="K177" s="17" t="s">
        <v>15</v>
      </c>
    </row>
    <row r="178" spans="1:11" s="21" customFormat="1" ht="12" customHeight="1" x14ac:dyDescent="0.2">
      <c r="A178" s="112" t="s">
        <v>175</v>
      </c>
      <c r="B178" s="112"/>
      <c r="C178" s="22">
        <v>4323</v>
      </c>
      <c r="D178" s="22">
        <v>528</v>
      </c>
      <c r="E178" s="22">
        <v>1190</v>
      </c>
      <c r="F178" s="22">
        <v>930</v>
      </c>
      <c r="G178" s="22">
        <v>1148</v>
      </c>
      <c r="H178" s="22">
        <v>380</v>
      </c>
      <c r="I178" s="22">
        <v>147</v>
      </c>
      <c r="J178" s="22" t="s">
        <v>65</v>
      </c>
      <c r="K178" s="22" t="s">
        <v>59</v>
      </c>
    </row>
    <row r="179" spans="1:11" s="21" customFormat="1" ht="12" customHeight="1" x14ac:dyDescent="0.2">
      <c r="A179" s="112" t="s">
        <v>176</v>
      </c>
      <c r="B179" s="112"/>
      <c r="C179" s="22">
        <v>17235</v>
      </c>
      <c r="D179" s="22">
        <v>3247</v>
      </c>
      <c r="E179" s="22">
        <v>4786</v>
      </c>
      <c r="F179" s="22">
        <v>3798</v>
      </c>
      <c r="G179" s="22">
        <v>3716</v>
      </c>
      <c r="H179" s="22">
        <v>1260</v>
      </c>
      <c r="I179" s="22">
        <v>428</v>
      </c>
      <c r="J179" s="22" t="s">
        <v>65</v>
      </c>
      <c r="K179" s="22" t="s">
        <v>59</v>
      </c>
    </row>
    <row r="180" spans="1:11" s="21" customFormat="1" ht="12" customHeight="1" x14ac:dyDescent="0.2">
      <c r="A180" s="112" t="s">
        <v>177</v>
      </c>
      <c r="B180" s="112"/>
      <c r="C180" s="22">
        <v>2327</v>
      </c>
      <c r="D180" s="22">
        <v>263</v>
      </c>
      <c r="E180" s="22">
        <v>568</v>
      </c>
      <c r="F180" s="22">
        <v>495</v>
      </c>
      <c r="G180" s="22">
        <v>600</v>
      </c>
      <c r="H180" s="22">
        <v>240</v>
      </c>
      <c r="I180" s="22">
        <v>161</v>
      </c>
      <c r="J180" s="22" t="s">
        <v>65</v>
      </c>
      <c r="K180" s="22">
        <v>99</v>
      </c>
    </row>
    <row r="181" spans="1:11" s="21" customFormat="1" ht="12" customHeight="1" x14ac:dyDescent="0.2">
      <c r="A181" s="112" t="s">
        <v>178</v>
      </c>
      <c r="B181" s="112"/>
      <c r="C181" s="22">
        <v>2682</v>
      </c>
      <c r="D181" s="22">
        <v>262</v>
      </c>
      <c r="E181" s="22">
        <v>542</v>
      </c>
      <c r="F181" s="22">
        <v>528</v>
      </c>
      <c r="G181" s="22">
        <v>796</v>
      </c>
      <c r="H181" s="22">
        <v>330</v>
      </c>
      <c r="I181" s="22">
        <v>224</v>
      </c>
      <c r="J181" s="22" t="s">
        <v>65</v>
      </c>
      <c r="K181" s="22" t="s">
        <v>59</v>
      </c>
    </row>
    <row r="182" spans="1:11" s="21" customFormat="1" ht="12" customHeight="1" x14ac:dyDescent="0.2">
      <c r="A182" s="112" t="s">
        <v>179</v>
      </c>
      <c r="B182" s="112"/>
      <c r="C182" s="22">
        <v>8264</v>
      </c>
      <c r="D182" s="22">
        <v>1272</v>
      </c>
      <c r="E182" s="22">
        <v>2136</v>
      </c>
      <c r="F182" s="22">
        <v>1773</v>
      </c>
      <c r="G182" s="22">
        <v>2084</v>
      </c>
      <c r="H182" s="22">
        <v>675</v>
      </c>
      <c r="I182" s="22">
        <v>324</v>
      </c>
      <c r="J182" s="22">
        <v>1</v>
      </c>
      <c r="K182" s="22" t="s">
        <v>59</v>
      </c>
    </row>
    <row r="183" spans="1:11" s="21" customFormat="1" ht="12" customHeight="1" x14ac:dyDescent="0.2">
      <c r="A183" s="112" t="s">
        <v>180</v>
      </c>
      <c r="B183" s="112"/>
      <c r="C183" s="22">
        <v>685</v>
      </c>
      <c r="D183" s="22">
        <v>63</v>
      </c>
      <c r="E183" s="22">
        <v>146</v>
      </c>
      <c r="F183" s="22">
        <v>174</v>
      </c>
      <c r="G183" s="22">
        <v>188</v>
      </c>
      <c r="H183" s="22">
        <v>100</v>
      </c>
      <c r="I183" s="22">
        <v>14</v>
      </c>
      <c r="J183" s="22">
        <v>0</v>
      </c>
      <c r="K183" s="22">
        <v>100</v>
      </c>
    </row>
    <row r="184" spans="1:11" s="21" customFormat="1" ht="12" customHeight="1" x14ac:dyDescent="0.2">
      <c r="A184" s="112" t="s">
        <v>181</v>
      </c>
      <c r="B184" s="112"/>
      <c r="C184" s="22">
        <v>670</v>
      </c>
      <c r="D184" s="22">
        <v>95</v>
      </c>
      <c r="E184" s="22">
        <v>140</v>
      </c>
      <c r="F184" s="22">
        <v>141</v>
      </c>
      <c r="G184" s="22">
        <v>140</v>
      </c>
      <c r="H184" s="22">
        <v>80</v>
      </c>
      <c r="I184" s="22">
        <v>74</v>
      </c>
      <c r="J184" s="22">
        <v>0</v>
      </c>
      <c r="K184" s="22">
        <v>99</v>
      </c>
    </row>
    <row r="185" spans="1:11" s="21" customFormat="1" ht="12" customHeight="1" x14ac:dyDescent="0.2">
      <c r="A185" s="112" t="s">
        <v>182</v>
      </c>
      <c r="B185" s="112"/>
      <c r="C185" s="22">
        <v>752</v>
      </c>
      <c r="D185" s="22">
        <v>124</v>
      </c>
      <c r="E185" s="22">
        <v>206</v>
      </c>
      <c r="F185" s="22">
        <v>201</v>
      </c>
      <c r="G185" s="22">
        <v>180</v>
      </c>
      <c r="H185" s="22">
        <v>35</v>
      </c>
      <c r="I185" s="22">
        <v>6</v>
      </c>
      <c r="J185" s="22">
        <v>1</v>
      </c>
      <c r="K185" s="22">
        <v>99</v>
      </c>
    </row>
    <row r="186" spans="1:11" s="21" customFormat="1" ht="12" customHeight="1" x14ac:dyDescent="0.2">
      <c r="A186" s="112" t="s">
        <v>183</v>
      </c>
      <c r="B186" s="112"/>
      <c r="C186" s="22">
        <v>374</v>
      </c>
      <c r="D186" s="22">
        <v>59</v>
      </c>
      <c r="E186" s="22">
        <v>100</v>
      </c>
      <c r="F186" s="22">
        <v>102</v>
      </c>
      <c r="G186" s="22">
        <v>92</v>
      </c>
      <c r="H186" s="22">
        <v>15</v>
      </c>
      <c r="I186" s="22">
        <v>6</v>
      </c>
      <c r="J186" s="22">
        <v>0</v>
      </c>
      <c r="K186" s="22">
        <v>99</v>
      </c>
    </row>
    <row r="187" spans="1:11" s="21" customFormat="1" ht="12" customHeight="1" x14ac:dyDescent="0.2">
      <c r="A187" s="112" t="s">
        <v>184</v>
      </c>
      <c r="B187" s="112"/>
      <c r="C187" s="22">
        <v>1343</v>
      </c>
      <c r="D187" s="22">
        <v>176</v>
      </c>
      <c r="E187" s="22">
        <v>348</v>
      </c>
      <c r="F187" s="22">
        <v>249</v>
      </c>
      <c r="G187" s="22">
        <v>392</v>
      </c>
      <c r="H187" s="22">
        <v>115</v>
      </c>
      <c r="I187" s="22">
        <v>63</v>
      </c>
      <c r="J187" s="22">
        <v>0</v>
      </c>
      <c r="K187" s="22">
        <v>99</v>
      </c>
    </row>
    <row r="188" spans="1:11" s="21" customFormat="1" ht="12" customHeight="1" x14ac:dyDescent="0.2">
      <c r="A188" s="112" t="s">
        <v>185</v>
      </c>
      <c r="B188" s="112"/>
      <c r="C188" s="22">
        <v>106</v>
      </c>
      <c r="D188" s="22">
        <v>11</v>
      </c>
      <c r="E188" s="22">
        <v>24</v>
      </c>
      <c r="F188" s="22">
        <v>24</v>
      </c>
      <c r="G188" s="22">
        <v>36</v>
      </c>
      <c r="H188" s="22">
        <v>5</v>
      </c>
      <c r="I188" s="22">
        <v>6</v>
      </c>
      <c r="J188" s="22">
        <v>0</v>
      </c>
      <c r="K188" s="22">
        <v>100</v>
      </c>
    </row>
    <row r="189" spans="1:11" s="21" customFormat="1" ht="12" customHeight="1" x14ac:dyDescent="0.2">
      <c r="A189" s="112" t="s">
        <v>186</v>
      </c>
      <c r="B189" s="112"/>
      <c r="C189" s="22">
        <v>2718</v>
      </c>
      <c r="D189" s="22">
        <v>367</v>
      </c>
      <c r="E189" s="22">
        <v>666</v>
      </c>
      <c r="F189" s="22">
        <v>627</v>
      </c>
      <c r="G189" s="22">
        <v>752</v>
      </c>
      <c r="H189" s="22">
        <v>250</v>
      </c>
      <c r="I189" s="22">
        <v>56</v>
      </c>
      <c r="J189" s="22">
        <v>0</v>
      </c>
      <c r="K189" s="22">
        <v>100</v>
      </c>
    </row>
    <row r="190" spans="1:11" s="21" customFormat="1" ht="12" customHeight="1" x14ac:dyDescent="0.2">
      <c r="A190" s="112" t="s">
        <v>187</v>
      </c>
      <c r="B190" s="112"/>
      <c r="C190" s="22">
        <v>569</v>
      </c>
      <c r="D190" s="22">
        <v>94</v>
      </c>
      <c r="E190" s="22">
        <v>182</v>
      </c>
      <c r="F190" s="22">
        <v>108</v>
      </c>
      <c r="G190" s="22">
        <v>128</v>
      </c>
      <c r="H190" s="22">
        <v>45</v>
      </c>
      <c r="I190" s="22">
        <v>12</v>
      </c>
      <c r="J190" s="22">
        <v>0</v>
      </c>
      <c r="K190" s="22" t="s">
        <v>59</v>
      </c>
    </row>
    <row r="191" spans="1:11" s="21" customFormat="1" ht="12" customHeight="1" x14ac:dyDescent="0.2">
      <c r="A191" s="112" t="s">
        <v>188</v>
      </c>
      <c r="B191" s="112"/>
      <c r="C191" s="22">
        <v>583</v>
      </c>
      <c r="D191" s="22">
        <v>69</v>
      </c>
      <c r="E191" s="22">
        <v>142</v>
      </c>
      <c r="F191" s="22">
        <v>138</v>
      </c>
      <c r="G191" s="22">
        <v>156</v>
      </c>
      <c r="H191" s="22">
        <v>35</v>
      </c>
      <c r="I191" s="22">
        <v>43</v>
      </c>
      <c r="J191" s="22">
        <v>0</v>
      </c>
      <c r="K191" s="22">
        <v>100</v>
      </c>
    </row>
    <row r="192" spans="1:11" s="21" customFormat="1" ht="12" customHeight="1" x14ac:dyDescent="0.2">
      <c r="A192" s="112" t="s">
        <v>189</v>
      </c>
      <c r="B192" s="112"/>
      <c r="C192" s="22">
        <v>2248</v>
      </c>
      <c r="D192" s="22">
        <v>262</v>
      </c>
      <c r="E192" s="22">
        <v>604</v>
      </c>
      <c r="F192" s="22">
        <v>504</v>
      </c>
      <c r="G192" s="22">
        <v>616</v>
      </c>
      <c r="H192" s="22">
        <v>195</v>
      </c>
      <c r="I192" s="22">
        <v>67</v>
      </c>
      <c r="J192" s="22">
        <v>0</v>
      </c>
      <c r="K192" s="22" t="s">
        <v>59</v>
      </c>
    </row>
    <row r="193" spans="1:11" s="21" customFormat="1" ht="12" customHeight="1" x14ac:dyDescent="0.2">
      <c r="A193" s="112" t="s">
        <v>190</v>
      </c>
      <c r="B193" s="112"/>
      <c r="C193" s="22">
        <v>211</v>
      </c>
      <c r="D193" s="22">
        <v>51</v>
      </c>
      <c r="E193" s="22">
        <v>64</v>
      </c>
      <c r="F193" s="22">
        <v>33</v>
      </c>
      <c r="G193" s="22">
        <v>48</v>
      </c>
      <c r="H193" s="22">
        <v>15</v>
      </c>
      <c r="I193" s="22">
        <v>0</v>
      </c>
      <c r="J193" s="22">
        <v>0</v>
      </c>
      <c r="K193" s="22" t="s">
        <v>59</v>
      </c>
    </row>
    <row r="194" spans="1:11" s="21" customFormat="1" ht="12" customHeight="1" x14ac:dyDescent="0.2">
      <c r="A194" s="123" t="s">
        <v>191</v>
      </c>
      <c r="B194" s="123"/>
      <c r="C194" s="27">
        <v>3075</v>
      </c>
      <c r="D194" s="27">
        <v>396</v>
      </c>
      <c r="E194" s="27">
        <v>930</v>
      </c>
      <c r="F194" s="27">
        <v>642</v>
      </c>
      <c r="G194" s="27">
        <v>776</v>
      </c>
      <c r="H194" s="27">
        <v>250</v>
      </c>
      <c r="I194" s="27">
        <v>81</v>
      </c>
      <c r="J194" s="27" t="s">
        <v>65</v>
      </c>
      <c r="K194" s="27">
        <v>100</v>
      </c>
    </row>
    <row r="195" spans="1:11" s="21" customFormat="1" ht="12" customHeight="1" x14ac:dyDescent="0.2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</row>
    <row r="196" spans="1:11" s="21" customFormat="1" ht="12" customHeight="1" x14ac:dyDescent="0.2">
      <c r="A196" s="111" t="s">
        <v>192</v>
      </c>
      <c r="B196" s="111"/>
      <c r="C196" s="17">
        <f t="shared" ref="C196:I196" si="41">SUM(C197:C202)</f>
        <v>12332</v>
      </c>
      <c r="D196" s="17">
        <f t="shared" si="41"/>
        <v>1496</v>
      </c>
      <c r="E196" s="17">
        <f t="shared" si="41"/>
        <v>3080</v>
      </c>
      <c r="F196" s="17">
        <f t="shared" si="41"/>
        <v>2847</v>
      </c>
      <c r="G196" s="17">
        <f t="shared" si="41"/>
        <v>3212</v>
      </c>
      <c r="H196" s="17">
        <f t="shared" si="41"/>
        <v>1175</v>
      </c>
      <c r="I196" s="17">
        <f t="shared" si="41"/>
        <v>522</v>
      </c>
      <c r="J196" s="17" t="s">
        <v>15</v>
      </c>
      <c r="K196" s="17" t="s">
        <v>15</v>
      </c>
    </row>
    <row r="197" spans="1:11" s="21" customFormat="1" ht="12" customHeight="1" x14ac:dyDescent="0.2">
      <c r="A197" s="112" t="s">
        <v>193</v>
      </c>
      <c r="B197" s="112"/>
      <c r="C197" s="22">
        <v>5884</v>
      </c>
      <c r="D197" s="22">
        <v>759</v>
      </c>
      <c r="E197" s="22">
        <v>1600</v>
      </c>
      <c r="F197" s="22">
        <v>1407</v>
      </c>
      <c r="G197" s="22">
        <v>1340</v>
      </c>
      <c r="H197" s="22">
        <v>520</v>
      </c>
      <c r="I197" s="22">
        <v>258</v>
      </c>
      <c r="J197" s="22" t="s">
        <v>65</v>
      </c>
      <c r="K197" s="22">
        <v>99</v>
      </c>
    </row>
    <row r="198" spans="1:11" s="21" customFormat="1" ht="12" customHeight="1" x14ac:dyDescent="0.2">
      <c r="A198" s="112" t="s">
        <v>194</v>
      </c>
      <c r="B198" s="112"/>
      <c r="C198" s="22">
        <v>2599</v>
      </c>
      <c r="D198" s="22">
        <v>264</v>
      </c>
      <c r="E198" s="22">
        <v>570</v>
      </c>
      <c r="F198" s="22">
        <v>570</v>
      </c>
      <c r="G198" s="22">
        <v>800</v>
      </c>
      <c r="H198" s="22">
        <v>270</v>
      </c>
      <c r="I198" s="22">
        <v>125</v>
      </c>
      <c r="J198" s="22" t="s">
        <v>65</v>
      </c>
      <c r="K198" s="22" t="s">
        <v>59</v>
      </c>
    </row>
    <row r="199" spans="1:11" s="21" customFormat="1" ht="12" customHeight="1" x14ac:dyDescent="0.2">
      <c r="A199" s="112" t="s">
        <v>195</v>
      </c>
      <c r="B199" s="112"/>
      <c r="C199" s="22">
        <v>626</v>
      </c>
      <c r="D199" s="22">
        <v>99</v>
      </c>
      <c r="E199" s="22">
        <v>164</v>
      </c>
      <c r="F199" s="22">
        <v>153</v>
      </c>
      <c r="G199" s="22">
        <v>152</v>
      </c>
      <c r="H199" s="22">
        <v>45</v>
      </c>
      <c r="I199" s="22">
        <v>13</v>
      </c>
      <c r="J199" s="22">
        <v>1</v>
      </c>
      <c r="K199" s="22" t="s">
        <v>59</v>
      </c>
    </row>
    <row r="200" spans="1:11" s="21" customFormat="1" ht="12" customHeight="1" x14ac:dyDescent="0.2">
      <c r="A200" s="112" t="s">
        <v>196</v>
      </c>
      <c r="B200" s="112"/>
      <c r="C200" s="22">
        <v>547</v>
      </c>
      <c r="D200" s="22">
        <v>76</v>
      </c>
      <c r="E200" s="22">
        <v>114</v>
      </c>
      <c r="F200" s="22">
        <v>108</v>
      </c>
      <c r="G200" s="22">
        <v>184</v>
      </c>
      <c r="H200" s="22">
        <v>45</v>
      </c>
      <c r="I200" s="22">
        <v>20</v>
      </c>
      <c r="J200" s="22">
        <v>0</v>
      </c>
      <c r="K200" s="22" t="s">
        <v>59</v>
      </c>
    </row>
    <row r="201" spans="1:11" s="21" customFormat="1" ht="12" customHeight="1" x14ac:dyDescent="0.2">
      <c r="A201" s="112" t="s">
        <v>197</v>
      </c>
      <c r="B201" s="112"/>
      <c r="C201" s="22">
        <v>1656</v>
      </c>
      <c r="D201" s="22">
        <v>176</v>
      </c>
      <c r="E201" s="22">
        <v>420</v>
      </c>
      <c r="F201" s="22">
        <v>369</v>
      </c>
      <c r="G201" s="22">
        <v>464</v>
      </c>
      <c r="H201" s="22">
        <v>195</v>
      </c>
      <c r="I201" s="22">
        <v>32</v>
      </c>
      <c r="J201" s="22">
        <v>0</v>
      </c>
      <c r="K201" s="22">
        <v>100</v>
      </c>
    </row>
    <row r="202" spans="1:11" s="21" customFormat="1" ht="12" customHeight="1" x14ac:dyDescent="0.2">
      <c r="A202" s="123" t="s">
        <v>198</v>
      </c>
      <c r="B202" s="123"/>
      <c r="C202" s="27">
        <v>1020</v>
      </c>
      <c r="D202" s="27">
        <v>122</v>
      </c>
      <c r="E202" s="27">
        <v>212</v>
      </c>
      <c r="F202" s="27">
        <v>240</v>
      </c>
      <c r="G202" s="27">
        <v>272</v>
      </c>
      <c r="H202" s="27">
        <v>100</v>
      </c>
      <c r="I202" s="27">
        <v>74</v>
      </c>
      <c r="J202" s="27">
        <v>0</v>
      </c>
      <c r="K202" s="27" t="s">
        <v>59</v>
      </c>
    </row>
    <row r="203" spans="1:11" s="21" customFormat="1" ht="12" customHeight="1" x14ac:dyDescent="0.2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</row>
    <row r="204" spans="1:11" s="21" customFormat="1" ht="12" customHeight="1" x14ac:dyDescent="0.2">
      <c r="A204" s="111" t="s">
        <v>199</v>
      </c>
      <c r="B204" s="111"/>
      <c r="C204" s="17" t="s">
        <v>15</v>
      </c>
      <c r="D204" s="17" t="s">
        <v>15</v>
      </c>
      <c r="E204" s="17" t="s">
        <v>15</v>
      </c>
      <c r="F204" s="17" t="s">
        <v>15</v>
      </c>
      <c r="G204" s="17" t="s">
        <v>15</v>
      </c>
      <c r="H204" s="17" t="s">
        <v>15</v>
      </c>
      <c r="I204" s="17" t="s">
        <v>15</v>
      </c>
      <c r="J204" s="17" t="s">
        <v>15</v>
      </c>
      <c r="K204" s="17" t="s">
        <v>15</v>
      </c>
    </row>
    <row r="205" spans="1:11" s="21" customFormat="1" ht="12" customHeight="1" x14ac:dyDescent="0.2">
      <c r="A205" s="112" t="s">
        <v>200</v>
      </c>
      <c r="B205" s="112"/>
      <c r="C205" s="22">
        <v>1772</v>
      </c>
      <c r="D205" s="22">
        <v>291</v>
      </c>
      <c r="E205" s="22">
        <v>510</v>
      </c>
      <c r="F205" s="22">
        <v>273</v>
      </c>
      <c r="G205" s="22">
        <v>396</v>
      </c>
      <c r="H205" s="22">
        <v>175</v>
      </c>
      <c r="I205" s="22">
        <v>127</v>
      </c>
      <c r="J205" s="22">
        <v>0</v>
      </c>
      <c r="K205" s="22">
        <v>99</v>
      </c>
    </row>
    <row r="206" spans="1:11" s="21" customFormat="1" ht="12" customHeight="1" x14ac:dyDescent="0.2">
      <c r="A206" s="112" t="s">
        <v>201</v>
      </c>
      <c r="B206" s="112"/>
      <c r="C206" s="22">
        <v>1616</v>
      </c>
      <c r="D206" s="22">
        <v>220</v>
      </c>
      <c r="E206" s="22">
        <v>334</v>
      </c>
      <c r="F206" s="22">
        <v>309</v>
      </c>
      <c r="G206" s="22">
        <v>352</v>
      </c>
      <c r="H206" s="22">
        <v>235</v>
      </c>
      <c r="I206" s="22">
        <v>166</v>
      </c>
      <c r="J206" s="22">
        <v>1</v>
      </c>
      <c r="K206" s="22">
        <v>99</v>
      </c>
    </row>
    <row r="207" spans="1:11" s="21" customFormat="1" ht="12" customHeight="1" x14ac:dyDescent="0.2">
      <c r="A207" s="112" t="s">
        <v>202</v>
      </c>
      <c r="B207" s="112"/>
      <c r="C207" s="22">
        <v>353</v>
      </c>
      <c r="D207" s="22">
        <v>44</v>
      </c>
      <c r="E207" s="22">
        <v>84</v>
      </c>
      <c r="F207" s="22">
        <v>69</v>
      </c>
      <c r="G207" s="22">
        <v>124</v>
      </c>
      <c r="H207" s="22">
        <v>20</v>
      </c>
      <c r="I207" s="22">
        <v>12</v>
      </c>
      <c r="J207" s="22">
        <v>0</v>
      </c>
      <c r="K207" s="22">
        <v>100</v>
      </c>
    </row>
    <row r="208" spans="1:11" s="21" customFormat="1" ht="12" customHeight="1" x14ac:dyDescent="0.2">
      <c r="A208" s="112" t="s">
        <v>203</v>
      </c>
      <c r="B208" s="112"/>
      <c r="C208" s="22">
        <v>1277</v>
      </c>
      <c r="D208" s="22">
        <v>193</v>
      </c>
      <c r="E208" s="22">
        <v>326</v>
      </c>
      <c r="F208" s="22">
        <v>273</v>
      </c>
      <c r="G208" s="22">
        <v>320</v>
      </c>
      <c r="H208" s="22">
        <v>130</v>
      </c>
      <c r="I208" s="22">
        <v>35</v>
      </c>
      <c r="J208" s="22">
        <v>0</v>
      </c>
      <c r="K208" s="22">
        <v>99</v>
      </c>
    </row>
    <row r="209" spans="1:11" s="21" customFormat="1" ht="12" customHeight="1" x14ac:dyDescent="0.2">
      <c r="A209" s="123" t="s">
        <v>204</v>
      </c>
      <c r="B209" s="123"/>
      <c r="C209" s="27" t="s">
        <v>205</v>
      </c>
      <c r="D209" s="27" t="s">
        <v>205</v>
      </c>
      <c r="E209" s="27" t="s">
        <v>205</v>
      </c>
      <c r="F209" s="27" t="s">
        <v>205</v>
      </c>
      <c r="G209" s="27" t="s">
        <v>205</v>
      </c>
      <c r="H209" s="27" t="s">
        <v>205</v>
      </c>
      <c r="I209" s="27" t="s">
        <v>205</v>
      </c>
      <c r="J209" s="27" t="s">
        <v>206</v>
      </c>
      <c r="K209" s="27" t="s">
        <v>206</v>
      </c>
    </row>
    <row r="210" spans="1:11" s="21" customFormat="1" ht="12" customHeight="1" x14ac:dyDescent="0.2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</row>
    <row r="211" spans="1:11" s="21" customFormat="1" ht="12" customHeight="1" x14ac:dyDescent="0.2">
      <c r="A211" s="111" t="s">
        <v>207</v>
      </c>
      <c r="B211" s="111"/>
      <c r="C211" s="17" t="s">
        <v>15</v>
      </c>
      <c r="D211" s="17" t="s">
        <v>15</v>
      </c>
      <c r="E211" s="17" t="s">
        <v>15</v>
      </c>
      <c r="F211" s="17" t="s">
        <v>15</v>
      </c>
      <c r="G211" s="17" t="s">
        <v>15</v>
      </c>
      <c r="H211" s="17" t="s">
        <v>15</v>
      </c>
      <c r="I211" s="17" t="s">
        <v>15</v>
      </c>
      <c r="J211" s="17" t="s">
        <v>15</v>
      </c>
      <c r="K211" s="17" t="s">
        <v>15</v>
      </c>
    </row>
    <row r="212" spans="1:11" s="21" customFormat="1" ht="12" customHeight="1" x14ac:dyDescent="0.2">
      <c r="A212" s="112" t="s">
        <v>208</v>
      </c>
      <c r="B212" s="112"/>
      <c r="C212" s="22">
        <v>1540</v>
      </c>
      <c r="D212" s="22">
        <v>259</v>
      </c>
      <c r="E212" s="22">
        <v>394</v>
      </c>
      <c r="F212" s="22">
        <v>330</v>
      </c>
      <c r="G212" s="22">
        <v>356</v>
      </c>
      <c r="H212" s="22">
        <v>125</v>
      </c>
      <c r="I212" s="22">
        <v>76</v>
      </c>
      <c r="J212" s="22">
        <v>0</v>
      </c>
      <c r="K212" s="22" t="s">
        <v>59</v>
      </c>
    </row>
    <row r="213" spans="1:11" s="21" customFormat="1" ht="12" customHeight="1" x14ac:dyDescent="0.2">
      <c r="A213" s="112" t="s">
        <v>209</v>
      </c>
      <c r="B213" s="112"/>
      <c r="C213" s="22">
        <v>104</v>
      </c>
      <c r="D213" s="22">
        <v>23</v>
      </c>
      <c r="E213" s="22">
        <v>42</v>
      </c>
      <c r="F213" s="22">
        <v>27</v>
      </c>
      <c r="G213" s="22">
        <v>12</v>
      </c>
      <c r="H213" s="22">
        <v>0</v>
      </c>
      <c r="I213" s="22">
        <v>0</v>
      </c>
      <c r="J213" s="22">
        <v>0</v>
      </c>
      <c r="K213" s="22">
        <v>100</v>
      </c>
    </row>
    <row r="214" spans="1:11" s="21" customFormat="1" ht="12" customHeight="1" x14ac:dyDescent="0.2">
      <c r="A214" s="112" t="s">
        <v>210</v>
      </c>
      <c r="B214" s="112"/>
      <c r="C214" s="22">
        <v>66</v>
      </c>
      <c r="D214" s="22">
        <v>16</v>
      </c>
      <c r="E214" s="22">
        <v>22</v>
      </c>
      <c r="F214" s="22">
        <v>15</v>
      </c>
      <c r="G214" s="22">
        <v>8</v>
      </c>
      <c r="H214" s="22">
        <v>5</v>
      </c>
      <c r="I214" s="22">
        <v>0</v>
      </c>
      <c r="J214" s="22">
        <v>0</v>
      </c>
      <c r="K214" s="22">
        <v>100</v>
      </c>
    </row>
    <row r="215" spans="1:11" s="21" customFormat="1" ht="12" customHeight="1" x14ac:dyDescent="0.2">
      <c r="A215" s="112" t="s">
        <v>211</v>
      </c>
      <c r="B215" s="112"/>
      <c r="C215" s="22">
        <v>1009</v>
      </c>
      <c r="D215" s="22">
        <v>175</v>
      </c>
      <c r="E215" s="22">
        <v>272</v>
      </c>
      <c r="F215" s="22">
        <v>225</v>
      </c>
      <c r="G215" s="22">
        <v>184</v>
      </c>
      <c r="H215" s="22">
        <v>65</v>
      </c>
      <c r="I215" s="22">
        <v>88</v>
      </c>
      <c r="J215" s="22" t="s">
        <v>65</v>
      </c>
      <c r="K215" s="22">
        <v>99</v>
      </c>
    </row>
    <row r="216" spans="1:11" s="21" customFormat="1" ht="12" customHeight="1" x14ac:dyDescent="0.2">
      <c r="A216" s="112" t="s">
        <v>212</v>
      </c>
      <c r="B216" s="112"/>
      <c r="C216" s="22">
        <v>47</v>
      </c>
      <c r="D216" s="22">
        <v>8</v>
      </c>
      <c r="E216" s="22">
        <v>18</v>
      </c>
      <c r="F216" s="22">
        <v>6</v>
      </c>
      <c r="G216" s="22">
        <v>4</v>
      </c>
      <c r="H216" s="22">
        <v>5</v>
      </c>
      <c r="I216" s="22">
        <v>6</v>
      </c>
      <c r="J216" s="22">
        <v>0</v>
      </c>
      <c r="K216" s="22">
        <v>100</v>
      </c>
    </row>
    <row r="217" spans="1:11" s="21" customFormat="1" ht="12" customHeight="1" x14ac:dyDescent="0.2">
      <c r="A217" s="112" t="s">
        <v>213</v>
      </c>
      <c r="B217" s="112"/>
      <c r="C217" s="22">
        <v>37</v>
      </c>
      <c r="D217" s="22">
        <v>13</v>
      </c>
      <c r="E217" s="22">
        <v>14</v>
      </c>
      <c r="F217" s="22">
        <v>6</v>
      </c>
      <c r="G217" s="22">
        <v>4</v>
      </c>
      <c r="H217" s="22">
        <v>0</v>
      </c>
      <c r="I217" s="22">
        <v>0</v>
      </c>
      <c r="J217" s="22">
        <v>0</v>
      </c>
      <c r="K217" s="22">
        <v>80</v>
      </c>
    </row>
    <row r="218" spans="1:11" s="21" customFormat="1" ht="12" customHeight="1" x14ac:dyDescent="0.2">
      <c r="A218" s="112" t="s">
        <v>214</v>
      </c>
      <c r="B218" s="112"/>
      <c r="C218" s="22">
        <v>80</v>
      </c>
      <c r="D218" s="22">
        <v>17</v>
      </c>
      <c r="E218" s="22">
        <v>36</v>
      </c>
      <c r="F218" s="22">
        <v>15</v>
      </c>
      <c r="G218" s="22">
        <v>12</v>
      </c>
      <c r="H218" s="22">
        <v>0</v>
      </c>
      <c r="I218" s="22">
        <v>0</v>
      </c>
      <c r="J218" s="22">
        <v>0</v>
      </c>
      <c r="K218" s="22">
        <v>100</v>
      </c>
    </row>
    <row r="219" spans="1:11" s="21" customFormat="1" ht="12" customHeight="1" x14ac:dyDescent="0.2">
      <c r="A219" s="112" t="s">
        <v>215</v>
      </c>
      <c r="B219" s="112"/>
      <c r="C219" s="22">
        <v>386</v>
      </c>
      <c r="D219" s="22">
        <v>63</v>
      </c>
      <c r="E219" s="22">
        <v>86</v>
      </c>
      <c r="F219" s="22">
        <v>90</v>
      </c>
      <c r="G219" s="22">
        <v>112</v>
      </c>
      <c r="H219" s="22">
        <v>35</v>
      </c>
      <c r="I219" s="22">
        <v>0</v>
      </c>
      <c r="J219" s="22">
        <v>2</v>
      </c>
      <c r="K219" s="22">
        <v>99</v>
      </c>
    </row>
    <row r="220" spans="1:11" s="21" customFormat="1" ht="12" customHeight="1" x14ac:dyDescent="0.2">
      <c r="A220" s="112" t="s">
        <v>216</v>
      </c>
      <c r="B220" s="112"/>
      <c r="C220" s="22">
        <v>171</v>
      </c>
      <c r="D220" s="22">
        <v>16</v>
      </c>
      <c r="E220" s="22">
        <v>36</v>
      </c>
      <c r="F220" s="22">
        <v>30</v>
      </c>
      <c r="G220" s="22">
        <v>44</v>
      </c>
      <c r="H220" s="22">
        <v>25</v>
      </c>
      <c r="I220" s="22">
        <v>20</v>
      </c>
      <c r="J220" s="22">
        <v>0</v>
      </c>
      <c r="K220" s="22">
        <v>100</v>
      </c>
    </row>
    <row r="221" spans="1:11" s="21" customFormat="1" ht="12" customHeight="1" x14ac:dyDescent="0.2">
      <c r="A221" s="112" t="s">
        <v>217</v>
      </c>
      <c r="B221" s="112"/>
      <c r="C221" s="22">
        <v>1850</v>
      </c>
      <c r="D221" s="22">
        <v>282</v>
      </c>
      <c r="E221" s="22">
        <v>496</v>
      </c>
      <c r="F221" s="22">
        <v>429</v>
      </c>
      <c r="G221" s="22">
        <v>440</v>
      </c>
      <c r="H221" s="22">
        <v>145</v>
      </c>
      <c r="I221" s="22">
        <v>58</v>
      </c>
      <c r="J221" s="22" t="s">
        <v>65</v>
      </c>
      <c r="K221" s="22">
        <v>99</v>
      </c>
    </row>
    <row r="222" spans="1:11" s="21" customFormat="1" ht="12" customHeight="1" x14ac:dyDescent="0.2">
      <c r="A222" s="112" t="s">
        <v>218</v>
      </c>
      <c r="B222" s="112"/>
      <c r="C222" s="22">
        <v>838</v>
      </c>
      <c r="D222" s="22">
        <v>141</v>
      </c>
      <c r="E222" s="22">
        <v>212</v>
      </c>
      <c r="F222" s="22">
        <v>162</v>
      </c>
      <c r="G222" s="22">
        <v>212</v>
      </c>
      <c r="H222" s="22">
        <v>85</v>
      </c>
      <c r="I222" s="22">
        <v>26</v>
      </c>
      <c r="J222" s="22">
        <v>1</v>
      </c>
      <c r="K222" s="22">
        <v>98</v>
      </c>
    </row>
    <row r="223" spans="1:11" s="21" customFormat="1" ht="12" customHeight="1" x14ac:dyDescent="0.2">
      <c r="A223" s="112" t="s">
        <v>219</v>
      </c>
      <c r="B223" s="112"/>
      <c r="C223" s="22" t="s">
        <v>205</v>
      </c>
      <c r="D223" s="22" t="s">
        <v>205</v>
      </c>
      <c r="E223" s="22" t="s">
        <v>205</v>
      </c>
      <c r="F223" s="22" t="s">
        <v>205</v>
      </c>
      <c r="G223" s="22" t="s">
        <v>205</v>
      </c>
      <c r="H223" s="22" t="s">
        <v>205</v>
      </c>
      <c r="I223" s="22" t="s">
        <v>205</v>
      </c>
      <c r="J223" s="22" t="s">
        <v>206</v>
      </c>
      <c r="K223" s="22" t="s">
        <v>206</v>
      </c>
    </row>
    <row r="224" spans="1:11" s="21" customFormat="1" ht="12" customHeight="1" x14ac:dyDescent="0.2">
      <c r="A224" s="112" t="s">
        <v>220</v>
      </c>
      <c r="B224" s="112"/>
      <c r="C224" s="22">
        <v>127</v>
      </c>
      <c r="D224" s="22">
        <v>18</v>
      </c>
      <c r="E224" s="22">
        <v>40</v>
      </c>
      <c r="F224" s="22">
        <v>24</v>
      </c>
      <c r="G224" s="22">
        <v>24</v>
      </c>
      <c r="H224" s="22">
        <v>15</v>
      </c>
      <c r="I224" s="22">
        <v>6</v>
      </c>
      <c r="J224" s="22">
        <v>2</v>
      </c>
      <c r="K224" s="22">
        <v>100</v>
      </c>
    </row>
    <row r="225" spans="1:11" s="21" customFormat="1" ht="12" customHeight="1" x14ac:dyDescent="0.2">
      <c r="A225" s="112" t="s">
        <v>221</v>
      </c>
      <c r="B225" s="112"/>
      <c r="C225" s="22">
        <v>340</v>
      </c>
      <c r="D225" s="22">
        <v>36</v>
      </c>
      <c r="E225" s="22">
        <v>62</v>
      </c>
      <c r="F225" s="22">
        <v>63</v>
      </c>
      <c r="G225" s="22">
        <v>80</v>
      </c>
      <c r="H225" s="22">
        <v>85</v>
      </c>
      <c r="I225" s="22">
        <v>14</v>
      </c>
      <c r="J225" s="22">
        <v>0</v>
      </c>
      <c r="K225" s="22" t="s">
        <v>59</v>
      </c>
    </row>
    <row r="226" spans="1:11" s="21" customFormat="1" ht="12" customHeight="1" x14ac:dyDescent="0.2">
      <c r="A226" s="112" t="s">
        <v>222</v>
      </c>
      <c r="B226" s="112"/>
      <c r="C226" s="22">
        <v>758</v>
      </c>
      <c r="D226" s="22">
        <v>100</v>
      </c>
      <c r="E226" s="22">
        <v>196</v>
      </c>
      <c r="F226" s="22">
        <v>168</v>
      </c>
      <c r="G226" s="22">
        <v>140</v>
      </c>
      <c r="H226" s="22">
        <v>30</v>
      </c>
      <c r="I226" s="22">
        <v>124</v>
      </c>
      <c r="J226" s="22" t="s">
        <v>65</v>
      </c>
      <c r="K226" s="22">
        <v>97</v>
      </c>
    </row>
    <row r="227" spans="1:11" s="21" customFormat="1" ht="12" customHeight="1" x14ac:dyDescent="0.2">
      <c r="A227" s="112" t="s">
        <v>223</v>
      </c>
      <c r="B227" s="112"/>
      <c r="C227" s="22">
        <v>413</v>
      </c>
      <c r="D227" s="22">
        <v>60</v>
      </c>
      <c r="E227" s="22">
        <v>98</v>
      </c>
      <c r="F227" s="22">
        <v>63</v>
      </c>
      <c r="G227" s="22">
        <v>108</v>
      </c>
      <c r="H227" s="22">
        <v>55</v>
      </c>
      <c r="I227" s="22">
        <v>29</v>
      </c>
      <c r="J227" s="22">
        <v>1</v>
      </c>
      <c r="K227" s="22">
        <v>100</v>
      </c>
    </row>
    <row r="228" spans="1:11" s="21" customFormat="1" ht="12" customHeight="1" x14ac:dyDescent="0.2">
      <c r="A228" s="112" t="s">
        <v>224</v>
      </c>
      <c r="B228" s="112"/>
      <c r="C228" s="22">
        <v>951</v>
      </c>
      <c r="D228" s="22">
        <v>150</v>
      </c>
      <c r="E228" s="22">
        <v>304</v>
      </c>
      <c r="F228" s="22">
        <v>180</v>
      </c>
      <c r="G228" s="22">
        <v>196</v>
      </c>
      <c r="H228" s="22">
        <v>85</v>
      </c>
      <c r="I228" s="22">
        <v>36</v>
      </c>
      <c r="J228" s="22" t="s">
        <v>65</v>
      </c>
      <c r="K228" s="22" t="s">
        <v>59</v>
      </c>
    </row>
    <row r="229" spans="1:11" s="21" customFormat="1" ht="12" customHeight="1" x14ac:dyDescent="0.2">
      <c r="A229" s="123" t="s">
        <v>225</v>
      </c>
      <c r="B229" s="123"/>
      <c r="C229" s="27">
        <v>77</v>
      </c>
      <c r="D229" s="27">
        <v>16</v>
      </c>
      <c r="E229" s="27">
        <v>20</v>
      </c>
      <c r="F229" s="27">
        <v>12</v>
      </c>
      <c r="G229" s="27">
        <v>16</v>
      </c>
      <c r="H229" s="27">
        <v>5</v>
      </c>
      <c r="I229" s="27">
        <v>8</v>
      </c>
      <c r="J229" s="27">
        <v>0</v>
      </c>
      <c r="K229" s="27">
        <v>100</v>
      </c>
    </row>
    <row r="230" spans="1:11" s="21" customFormat="1" ht="12" customHeight="1" x14ac:dyDescent="0.2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</row>
    <row r="231" spans="1:11" s="21" customFormat="1" ht="12" customHeight="1" x14ac:dyDescent="0.2">
      <c r="A231" s="111" t="s">
        <v>226</v>
      </c>
      <c r="B231" s="111"/>
      <c r="C231" s="17" t="s">
        <v>15</v>
      </c>
      <c r="D231" s="17" t="s">
        <v>15</v>
      </c>
      <c r="E231" s="17" t="s">
        <v>15</v>
      </c>
      <c r="F231" s="17" t="s">
        <v>15</v>
      </c>
      <c r="G231" s="17" t="s">
        <v>15</v>
      </c>
      <c r="H231" s="17" t="s">
        <v>15</v>
      </c>
      <c r="I231" s="17" t="s">
        <v>15</v>
      </c>
      <c r="J231" s="17" t="s">
        <v>15</v>
      </c>
      <c r="K231" s="17" t="s">
        <v>15</v>
      </c>
    </row>
    <row r="232" spans="1:11" s="21" customFormat="1" ht="12" customHeight="1" x14ac:dyDescent="0.2">
      <c r="A232" s="112" t="s">
        <v>227</v>
      </c>
      <c r="B232" s="112"/>
      <c r="C232" s="22">
        <f t="shared" ref="C232:I232" si="42">SUM(C59:C72)</f>
        <v>48164</v>
      </c>
      <c r="D232" s="22">
        <f t="shared" si="42"/>
        <v>7592</v>
      </c>
      <c r="E232" s="22">
        <f t="shared" si="42"/>
        <v>13190</v>
      </c>
      <c r="F232" s="22">
        <f t="shared" si="42"/>
        <v>10752</v>
      </c>
      <c r="G232" s="22">
        <f t="shared" si="42"/>
        <v>11328</v>
      </c>
      <c r="H232" s="22">
        <f t="shared" si="42"/>
        <v>4015</v>
      </c>
      <c r="I232" s="22">
        <f t="shared" si="42"/>
        <v>1287</v>
      </c>
      <c r="J232" s="22" t="s">
        <v>15</v>
      </c>
      <c r="K232" s="22" t="s">
        <v>15</v>
      </c>
    </row>
    <row r="233" spans="1:11" s="21" customFormat="1" ht="12" customHeight="1" x14ac:dyDescent="0.2">
      <c r="A233" s="112" t="s">
        <v>228</v>
      </c>
      <c r="B233" s="112"/>
      <c r="C233" s="22">
        <f t="shared" ref="C233:I233" si="43">SUM(C75:C134)</f>
        <v>140150</v>
      </c>
      <c r="D233" s="22">
        <f t="shared" si="43"/>
        <v>24955</v>
      </c>
      <c r="E233" s="22">
        <f t="shared" si="43"/>
        <v>38116</v>
      </c>
      <c r="F233" s="22">
        <f t="shared" si="43"/>
        <v>28683</v>
      </c>
      <c r="G233" s="22">
        <f t="shared" si="43"/>
        <v>31816</v>
      </c>
      <c r="H233" s="22">
        <f t="shared" si="43"/>
        <v>11340</v>
      </c>
      <c r="I233" s="22">
        <f t="shared" si="43"/>
        <v>5240</v>
      </c>
      <c r="J233" s="22" t="s">
        <v>15</v>
      </c>
      <c r="K233" s="22" t="s">
        <v>15</v>
      </c>
    </row>
    <row r="234" spans="1:11" s="21" customFormat="1" ht="12" customHeight="1" x14ac:dyDescent="0.2">
      <c r="A234" s="112" t="s">
        <v>229</v>
      </c>
      <c r="B234" s="112"/>
      <c r="C234" s="27">
        <f t="shared" ref="C234:I234" si="44">SUM(C137:C165)</f>
        <v>60957</v>
      </c>
      <c r="D234" s="27">
        <f t="shared" si="44"/>
        <v>11527</v>
      </c>
      <c r="E234" s="27">
        <f t="shared" si="44"/>
        <v>18006</v>
      </c>
      <c r="F234" s="27">
        <f t="shared" si="44"/>
        <v>12363</v>
      </c>
      <c r="G234" s="27">
        <f t="shared" si="44"/>
        <v>13256</v>
      </c>
      <c r="H234" s="27">
        <f t="shared" si="44"/>
        <v>4345</v>
      </c>
      <c r="I234" s="27">
        <f t="shared" si="44"/>
        <v>1460</v>
      </c>
      <c r="J234" s="22" t="s">
        <v>15</v>
      </c>
      <c r="K234" s="22" t="s">
        <v>15</v>
      </c>
    </row>
    <row r="235" spans="1:11" s="21" customFormat="1" ht="12" customHeight="1" x14ac:dyDescent="0.2">
      <c r="A235" s="112" t="s">
        <v>230</v>
      </c>
      <c r="B235" s="112"/>
      <c r="C235" s="22">
        <f t="shared" ref="C235:I235" si="45">SUM(C168:C175)</f>
        <v>5690</v>
      </c>
      <c r="D235" s="22">
        <f t="shared" si="45"/>
        <v>829</v>
      </c>
      <c r="E235" s="22">
        <f t="shared" si="45"/>
        <v>1450</v>
      </c>
      <c r="F235" s="22">
        <f t="shared" si="45"/>
        <v>1161</v>
      </c>
      <c r="G235" s="22">
        <f t="shared" si="45"/>
        <v>1424</v>
      </c>
      <c r="H235" s="22">
        <f t="shared" si="45"/>
        <v>620</v>
      </c>
      <c r="I235" s="22">
        <f t="shared" si="45"/>
        <v>206</v>
      </c>
      <c r="J235" s="22" t="s">
        <v>15</v>
      </c>
      <c r="K235" s="22" t="s">
        <v>15</v>
      </c>
    </row>
    <row r="236" spans="1:11" s="21" customFormat="1" ht="12" customHeight="1" x14ac:dyDescent="0.2">
      <c r="A236" s="112" t="s">
        <v>231</v>
      </c>
      <c r="B236" s="112"/>
      <c r="C236" s="22">
        <f t="shared" ref="C236:I236" si="46">SUM(C178:C194)</f>
        <v>48165</v>
      </c>
      <c r="D236" s="22">
        <f t="shared" si="46"/>
        <v>7339</v>
      </c>
      <c r="E236" s="22">
        <f t="shared" si="46"/>
        <v>12774</v>
      </c>
      <c r="F236" s="22">
        <f t="shared" si="46"/>
        <v>10467</v>
      </c>
      <c r="G236" s="22">
        <f t="shared" si="46"/>
        <v>11848</v>
      </c>
      <c r="H236" s="22">
        <f t="shared" si="46"/>
        <v>4025</v>
      </c>
      <c r="I236" s="22">
        <f t="shared" si="46"/>
        <v>1712</v>
      </c>
      <c r="J236" s="22" t="s">
        <v>15</v>
      </c>
      <c r="K236" s="22" t="s">
        <v>15</v>
      </c>
    </row>
    <row r="237" spans="1:11" s="21" customFormat="1" ht="12" customHeight="1" x14ac:dyDescent="0.2">
      <c r="A237" s="112" t="s">
        <v>232</v>
      </c>
      <c r="B237" s="112"/>
      <c r="C237" s="22">
        <f t="shared" ref="C237:I237" si="47">SUM(C197:C202)</f>
        <v>12332</v>
      </c>
      <c r="D237" s="22">
        <f t="shared" si="47"/>
        <v>1496</v>
      </c>
      <c r="E237" s="22">
        <f t="shared" si="47"/>
        <v>3080</v>
      </c>
      <c r="F237" s="22">
        <f t="shared" si="47"/>
        <v>2847</v>
      </c>
      <c r="G237" s="22">
        <f t="shared" si="47"/>
        <v>3212</v>
      </c>
      <c r="H237" s="22">
        <f t="shared" si="47"/>
        <v>1175</v>
      </c>
      <c r="I237" s="22">
        <f t="shared" si="47"/>
        <v>522</v>
      </c>
      <c r="J237" s="22" t="s">
        <v>15</v>
      </c>
      <c r="K237" s="22" t="s">
        <v>15</v>
      </c>
    </row>
    <row r="238" spans="1:11" s="21" customFormat="1" ht="12" customHeight="1" x14ac:dyDescent="0.2">
      <c r="A238" s="112" t="s">
        <v>233</v>
      </c>
      <c r="B238" s="112"/>
      <c r="C238" s="22" t="s">
        <v>15</v>
      </c>
      <c r="D238" s="22" t="s">
        <v>15</v>
      </c>
      <c r="E238" s="22" t="s">
        <v>15</v>
      </c>
      <c r="F238" s="22" t="s">
        <v>15</v>
      </c>
      <c r="G238" s="22" t="s">
        <v>15</v>
      </c>
      <c r="H238" s="22" t="s">
        <v>15</v>
      </c>
      <c r="I238" s="22" t="s">
        <v>15</v>
      </c>
      <c r="J238" s="22" t="s">
        <v>15</v>
      </c>
      <c r="K238" s="22" t="s">
        <v>15</v>
      </c>
    </row>
    <row r="239" spans="1:11" s="21" customFormat="1" ht="12" customHeight="1" x14ac:dyDescent="0.2">
      <c r="A239" s="123" t="s">
        <v>234</v>
      </c>
      <c r="B239" s="123"/>
      <c r="C239" s="27" t="s">
        <v>15</v>
      </c>
      <c r="D239" s="27" t="s">
        <v>15</v>
      </c>
      <c r="E239" s="27" t="s">
        <v>15</v>
      </c>
      <c r="F239" s="27" t="s">
        <v>15</v>
      </c>
      <c r="G239" s="27" t="s">
        <v>15</v>
      </c>
      <c r="H239" s="27" t="s">
        <v>15</v>
      </c>
      <c r="I239" s="27" t="s">
        <v>15</v>
      </c>
      <c r="J239" s="27" t="s">
        <v>15</v>
      </c>
      <c r="K239" s="27" t="s">
        <v>15</v>
      </c>
    </row>
    <row r="240" spans="1:11" s="21" customFormat="1" ht="12" customHeight="1" x14ac:dyDescent="0.2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</row>
    <row r="241" spans="1:11" s="21" customFormat="1" ht="12" customHeight="1" x14ac:dyDescent="0.2">
      <c r="A241" s="111" t="s">
        <v>272</v>
      </c>
      <c r="B241" s="111"/>
      <c r="C241" s="17">
        <f t="shared" ref="C241:I241" si="48">SUM(C242:C245)</f>
        <v>290076</v>
      </c>
      <c r="D241" s="17">
        <f t="shared" si="48"/>
        <v>49888</v>
      </c>
      <c r="E241" s="17">
        <f t="shared" si="48"/>
        <v>79660</v>
      </c>
      <c r="F241" s="17">
        <f t="shared" si="48"/>
        <v>60813</v>
      </c>
      <c r="G241" s="17">
        <f t="shared" si="48"/>
        <v>67112</v>
      </c>
      <c r="H241" s="17">
        <f t="shared" si="48"/>
        <v>23390</v>
      </c>
      <c r="I241" s="17">
        <f t="shared" si="48"/>
        <v>9213</v>
      </c>
      <c r="J241" s="17" t="s">
        <v>15</v>
      </c>
      <c r="K241" s="17" t="s">
        <v>15</v>
      </c>
    </row>
    <row r="242" spans="1:11" s="21" customFormat="1" ht="12" customHeight="1" x14ac:dyDescent="0.2">
      <c r="A242" s="112" t="s">
        <v>231</v>
      </c>
      <c r="B242" s="112"/>
      <c r="C242" s="22">
        <f t="shared" ref="C242:I242" si="49">C178+C179+C180+C181+C182+C183+C184+C185+C187+C189+C190+C192+C194+C198+C191</f>
        <v>50073</v>
      </c>
      <c r="D242" s="22">
        <f t="shared" si="49"/>
        <v>7482</v>
      </c>
      <c r="E242" s="22">
        <f t="shared" si="49"/>
        <v>13156</v>
      </c>
      <c r="F242" s="22">
        <f t="shared" si="49"/>
        <v>10878</v>
      </c>
      <c r="G242" s="22">
        <f t="shared" si="49"/>
        <v>12472</v>
      </c>
      <c r="H242" s="22">
        <f t="shared" si="49"/>
        <v>4260</v>
      </c>
      <c r="I242" s="22">
        <f t="shared" si="49"/>
        <v>1825</v>
      </c>
      <c r="J242" s="22" t="s">
        <v>15</v>
      </c>
      <c r="K242" s="22" t="s">
        <v>15</v>
      </c>
    </row>
    <row r="243" spans="1:11" s="21" customFormat="1" ht="12" customHeight="1" x14ac:dyDescent="0.2">
      <c r="A243" s="112" t="s">
        <v>235</v>
      </c>
      <c r="B243" s="112"/>
      <c r="C243" s="22">
        <f t="shared" ref="C243:I243" si="50">+C59+C60+C62+C63+C64+C65+C66+C68+C69+C70+C71+C72+C85+C61</f>
        <v>48305</v>
      </c>
      <c r="D243" s="22">
        <f t="shared" si="50"/>
        <v>7624</v>
      </c>
      <c r="E243" s="22">
        <f t="shared" si="50"/>
        <v>13264</v>
      </c>
      <c r="F243" s="22">
        <f t="shared" si="50"/>
        <v>10749</v>
      </c>
      <c r="G243" s="22">
        <f t="shared" si="50"/>
        <v>11372</v>
      </c>
      <c r="H243" s="22">
        <f t="shared" si="50"/>
        <v>4015</v>
      </c>
      <c r="I243" s="22">
        <f t="shared" si="50"/>
        <v>1281</v>
      </c>
      <c r="J243" s="22" t="s">
        <v>15</v>
      </c>
      <c r="K243" s="22" t="s">
        <v>15</v>
      </c>
    </row>
    <row r="244" spans="1:11" s="21" customFormat="1" ht="12" customHeight="1" x14ac:dyDescent="0.2">
      <c r="A244" s="112" t="s">
        <v>229</v>
      </c>
      <c r="B244" s="112"/>
      <c r="C244" s="22">
        <f t="shared" ref="C244:I244" si="51">C137+C139+C141+C144+C147+C151+C152+C154+C156+C158+C159+C161+C162+C164+C168+C175+C150+C146</f>
        <v>60218</v>
      </c>
      <c r="D244" s="22">
        <f t="shared" si="51"/>
        <v>11114</v>
      </c>
      <c r="E244" s="22">
        <f t="shared" si="51"/>
        <v>17402</v>
      </c>
      <c r="F244" s="22">
        <f t="shared" si="51"/>
        <v>12318</v>
      </c>
      <c r="G244" s="22">
        <f t="shared" si="51"/>
        <v>13464</v>
      </c>
      <c r="H244" s="22">
        <f t="shared" si="51"/>
        <v>4480</v>
      </c>
      <c r="I244" s="22">
        <f t="shared" si="51"/>
        <v>1440</v>
      </c>
      <c r="J244" s="22" t="s">
        <v>15</v>
      </c>
      <c r="K244" s="22" t="s">
        <v>15</v>
      </c>
    </row>
    <row r="245" spans="1:11" s="21" customFormat="1" ht="12" customHeight="1" x14ac:dyDescent="0.2">
      <c r="A245" s="123" t="s">
        <v>228</v>
      </c>
      <c r="B245" s="123"/>
      <c r="C245" s="27">
        <f t="shared" ref="C245:I245" si="52">+C75+C76+C77+C80+C81+C83+C82+C87+C86+C90+C88+C91+C89+C92+C93+C98+C97+C96+C99+C100+C101+C102+C103+C105+C104+C106+C107+C109+C108+C111+C110+C115+C117+C116+C119+C118+C120+C121+C122+C123+C124+C125+C126+C128+C129+C130+C132+C133+C134</f>
        <v>131480</v>
      </c>
      <c r="D245" s="27">
        <f t="shared" si="52"/>
        <v>23668</v>
      </c>
      <c r="E245" s="27">
        <f t="shared" si="52"/>
        <v>35838</v>
      </c>
      <c r="F245" s="27">
        <f t="shared" si="52"/>
        <v>26868</v>
      </c>
      <c r="G245" s="27">
        <f t="shared" si="52"/>
        <v>29804</v>
      </c>
      <c r="H245" s="27">
        <f t="shared" si="52"/>
        <v>10635</v>
      </c>
      <c r="I245" s="27">
        <f t="shared" si="52"/>
        <v>4667</v>
      </c>
      <c r="J245" s="27" t="s">
        <v>15</v>
      </c>
      <c r="K245" s="27" t="s">
        <v>15</v>
      </c>
    </row>
    <row r="246" spans="1:11" s="34" customFormat="1" ht="5.25" customHeight="1" x14ac:dyDescent="0.15">
      <c r="A246" s="156"/>
      <c r="B246" s="156"/>
      <c r="C246" s="156"/>
      <c r="D246" s="156"/>
      <c r="E246" s="156"/>
      <c r="F246" s="156"/>
      <c r="G246" s="156"/>
      <c r="H246" s="156"/>
      <c r="I246" s="156"/>
      <c r="J246" s="156"/>
      <c r="K246" s="156"/>
    </row>
    <row r="247" spans="1:11" s="35" customFormat="1" ht="36" customHeight="1" x14ac:dyDescent="0.15">
      <c r="A247" s="158" t="s">
        <v>236</v>
      </c>
      <c r="B247" s="158"/>
      <c r="C247" s="158"/>
      <c r="D247" s="158"/>
      <c r="E247" s="158"/>
      <c r="F247" s="158"/>
      <c r="G247" s="158"/>
      <c r="H247" s="158"/>
      <c r="I247" s="158"/>
      <c r="J247" s="158"/>
      <c r="K247" s="158"/>
    </row>
    <row r="248" spans="1:11" s="36" customFormat="1" ht="11.25" customHeight="1" x14ac:dyDescent="0.2">
      <c r="A248" s="160" t="s">
        <v>237</v>
      </c>
      <c r="B248" s="160"/>
      <c r="C248" s="160"/>
      <c r="D248" s="160"/>
      <c r="E248" s="160"/>
      <c r="F248" s="160"/>
      <c r="G248" s="160"/>
      <c r="H248" s="160"/>
      <c r="I248" s="160"/>
      <c r="J248" s="160"/>
      <c r="K248" s="160"/>
    </row>
    <row r="249" spans="1:11" s="36" customFormat="1" ht="11.25" customHeight="1" x14ac:dyDescent="0.2">
      <c r="A249" s="160" t="s">
        <v>238</v>
      </c>
      <c r="B249" s="160"/>
      <c r="C249" s="160"/>
      <c r="D249" s="160"/>
      <c r="E249" s="160"/>
      <c r="F249" s="160"/>
      <c r="G249" s="160"/>
      <c r="H249" s="160"/>
      <c r="I249" s="160"/>
      <c r="J249" s="160"/>
      <c r="K249" s="160"/>
    </row>
    <row r="250" spans="1:11" s="35" customFormat="1" ht="12" customHeight="1" x14ac:dyDescent="0.2">
      <c r="A250" s="129" t="s">
        <v>271</v>
      </c>
      <c r="B250" s="129"/>
      <c r="C250" s="129"/>
      <c r="D250" s="129"/>
      <c r="E250" s="129"/>
      <c r="F250" s="129"/>
      <c r="G250" s="129"/>
      <c r="H250" s="129"/>
      <c r="I250" s="129"/>
      <c r="J250" s="132"/>
      <c r="K250" s="132"/>
    </row>
    <row r="251" spans="1:11" s="37" customFormat="1" ht="5.25" customHeight="1" x14ac:dyDescent="0.2">
      <c r="A251" s="152"/>
      <c r="B251" s="152"/>
      <c r="C251" s="152"/>
      <c r="D251" s="152"/>
      <c r="E251" s="152"/>
      <c r="F251" s="152"/>
      <c r="G251" s="152"/>
      <c r="H251" s="152"/>
      <c r="I251" s="152"/>
      <c r="J251" s="152"/>
      <c r="K251" s="152"/>
    </row>
    <row r="252" spans="1:11" s="38" customFormat="1" ht="11.25" customHeight="1" x14ac:dyDescent="0.2">
      <c r="A252" s="159" t="s">
        <v>239</v>
      </c>
      <c r="B252" s="159"/>
      <c r="C252" s="159"/>
      <c r="D252" s="159"/>
      <c r="E252" s="159"/>
      <c r="F252" s="159"/>
      <c r="G252" s="159"/>
      <c r="H252" s="159"/>
      <c r="I252" s="159"/>
      <c r="J252" s="159"/>
      <c r="K252" s="159"/>
    </row>
    <row r="253" spans="1:11" s="37" customFormat="1" ht="5.25" customHeight="1" x14ac:dyDescent="0.2">
      <c r="A253" s="152"/>
      <c r="B253" s="152"/>
      <c r="C253" s="152"/>
      <c r="D253" s="152"/>
      <c r="E253" s="152"/>
      <c r="F253" s="152"/>
      <c r="G253" s="152"/>
      <c r="H253" s="152"/>
      <c r="I253" s="152"/>
      <c r="J253" s="152"/>
      <c r="K253" s="152"/>
    </row>
    <row r="254" spans="1:11" s="39" customFormat="1" ht="11.25" customHeight="1" x14ac:dyDescent="0.2">
      <c r="A254" s="129" t="s">
        <v>242</v>
      </c>
      <c r="B254" s="129"/>
      <c r="C254" s="129"/>
      <c r="D254" s="129"/>
      <c r="E254" s="129"/>
      <c r="F254" s="129"/>
      <c r="G254" s="129"/>
      <c r="H254" s="129"/>
      <c r="I254" s="129"/>
      <c r="J254" s="129"/>
      <c r="K254" s="129"/>
    </row>
    <row r="255" spans="1:11" s="39" customFormat="1" ht="11.25" customHeight="1" x14ac:dyDescent="0.2">
      <c r="A255" s="152" t="s">
        <v>241</v>
      </c>
      <c r="B255" s="152"/>
      <c r="C255" s="152"/>
      <c r="D255" s="152"/>
      <c r="E255" s="152"/>
      <c r="F255" s="152"/>
      <c r="G255" s="152"/>
      <c r="H255" s="152"/>
      <c r="I255" s="152"/>
      <c r="J255" s="152"/>
      <c r="K255" s="152"/>
    </row>
  </sheetData>
  <mergeCells count="220">
    <mergeCell ref="A1:K1"/>
    <mergeCell ref="A2:K2"/>
    <mergeCell ref="A3:K3"/>
    <mergeCell ref="A4:K4"/>
    <mergeCell ref="A10:B10"/>
    <mergeCell ref="A12:B12"/>
    <mergeCell ref="A13:B13"/>
    <mergeCell ref="A17:B17"/>
    <mergeCell ref="C5:I5"/>
    <mergeCell ref="C6:I6"/>
    <mergeCell ref="C7:I7"/>
    <mergeCell ref="A8:J8"/>
    <mergeCell ref="A26:B26"/>
    <mergeCell ref="A29:B29"/>
    <mergeCell ref="A32:B32"/>
    <mergeCell ref="A33:B33"/>
    <mergeCell ref="A21:B21"/>
    <mergeCell ref="A23:B23"/>
    <mergeCell ref="A24:B24"/>
    <mergeCell ref="A25:B25"/>
    <mergeCell ref="A43:B43"/>
    <mergeCell ref="A44:B44"/>
    <mergeCell ref="A48:B48"/>
    <mergeCell ref="A53:B53"/>
    <mergeCell ref="A38:B38"/>
    <mergeCell ref="A39:B39"/>
    <mergeCell ref="A40:B40"/>
    <mergeCell ref="A42:B42"/>
    <mergeCell ref="A59:B59"/>
    <mergeCell ref="A60:B60"/>
    <mergeCell ref="A61:B61"/>
    <mergeCell ref="A62:B62"/>
    <mergeCell ref="A54:B54"/>
    <mergeCell ref="A55:B55"/>
    <mergeCell ref="A56:B56"/>
    <mergeCell ref="A58:B58"/>
    <mergeCell ref="A67:B67"/>
    <mergeCell ref="A68:B68"/>
    <mergeCell ref="A69:B69"/>
    <mergeCell ref="A70:B70"/>
    <mergeCell ref="A63:B63"/>
    <mergeCell ref="A64:B64"/>
    <mergeCell ref="A65:B65"/>
    <mergeCell ref="A66:B66"/>
    <mergeCell ref="A76:B76"/>
    <mergeCell ref="A77:B77"/>
    <mergeCell ref="A78:B78"/>
    <mergeCell ref="A79:B79"/>
    <mergeCell ref="A71:B71"/>
    <mergeCell ref="A72:B72"/>
    <mergeCell ref="A74:B74"/>
    <mergeCell ref="A75:B75"/>
    <mergeCell ref="A84:B84"/>
    <mergeCell ref="A85:B85"/>
    <mergeCell ref="A86:B86"/>
    <mergeCell ref="A87:B87"/>
    <mergeCell ref="A80:B80"/>
    <mergeCell ref="A81:B81"/>
    <mergeCell ref="A82:B82"/>
    <mergeCell ref="A83:B83"/>
    <mergeCell ref="A92:B92"/>
    <mergeCell ref="A93:B93"/>
    <mergeCell ref="A94:B94"/>
    <mergeCell ref="A95:B95"/>
    <mergeCell ref="A88:B88"/>
    <mergeCell ref="A89:B89"/>
    <mergeCell ref="A90:B90"/>
    <mergeCell ref="A91:B91"/>
    <mergeCell ref="A100:B100"/>
    <mergeCell ref="A101:B101"/>
    <mergeCell ref="A102:B102"/>
    <mergeCell ref="A103:B103"/>
    <mergeCell ref="A96:B96"/>
    <mergeCell ref="A97:B97"/>
    <mergeCell ref="A98:B98"/>
    <mergeCell ref="A99:B99"/>
    <mergeCell ref="A108:B108"/>
    <mergeCell ref="A109:B109"/>
    <mergeCell ref="A110:B110"/>
    <mergeCell ref="A111:B111"/>
    <mergeCell ref="A104:B104"/>
    <mergeCell ref="A105:B105"/>
    <mergeCell ref="A106:B106"/>
    <mergeCell ref="A107:B107"/>
    <mergeCell ref="A116:B116"/>
    <mergeCell ref="A117:B117"/>
    <mergeCell ref="A118:B118"/>
    <mergeCell ref="A119:B119"/>
    <mergeCell ref="A112:B112"/>
    <mergeCell ref="A113:B113"/>
    <mergeCell ref="A114:B114"/>
    <mergeCell ref="A115:B115"/>
    <mergeCell ref="A124:B124"/>
    <mergeCell ref="A125:B125"/>
    <mergeCell ref="A126:B126"/>
    <mergeCell ref="A127:B127"/>
    <mergeCell ref="A120:B120"/>
    <mergeCell ref="A121:B121"/>
    <mergeCell ref="A122:B122"/>
    <mergeCell ref="A123:B123"/>
    <mergeCell ref="A132:B132"/>
    <mergeCell ref="A133:B133"/>
    <mergeCell ref="A134:B134"/>
    <mergeCell ref="A136:B136"/>
    <mergeCell ref="A128:B128"/>
    <mergeCell ref="A129:B129"/>
    <mergeCell ref="A130:B130"/>
    <mergeCell ref="A131:B131"/>
    <mergeCell ref="A141:B141"/>
    <mergeCell ref="A142:B142"/>
    <mergeCell ref="A143:B143"/>
    <mergeCell ref="A144:B144"/>
    <mergeCell ref="A137:B137"/>
    <mergeCell ref="A138:B138"/>
    <mergeCell ref="A139:B139"/>
    <mergeCell ref="A140:B140"/>
    <mergeCell ref="A149:B149"/>
    <mergeCell ref="A150:B150"/>
    <mergeCell ref="A151:B151"/>
    <mergeCell ref="A152:B152"/>
    <mergeCell ref="A145:B145"/>
    <mergeCell ref="A146:B146"/>
    <mergeCell ref="A147:B147"/>
    <mergeCell ref="A148:B148"/>
    <mergeCell ref="A157:B157"/>
    <mergeCell ref="A158:B158"/>
    <mergeCell ref="A159:B159"/>
    <mergeCell ref="A160:B160"/>
    <mergeCell ref="A153:B153"/>
    <mergeCell ref="A154:B154"/>
    <mergeCell ref="A155:B155"/>
    <mergeCell ref="A156:B156"/>
    <mergeCell ref="A165:B165"/>
    <mergeCell ref="A167:B167"/>
    <mergeCell ref="A168:B168"/>
    <mergeCell ref="A169:B169"/>
    <mergeCell ref="A161:B161"/>
    <mergeCell ref="A162:B162"/>
    <mergeCell ref="A163:B163"/>
    <mergeCell ref="A164:B164"/>
    <mergeCell ref="A174:B174"/>
    <mergeCell ref="A175:B175"/>
    <mergeCell ref="A177:B177"/>
    <mergeCell ref="A178:B178"/>
    <mergeCell ref="A170:B170"/>
    <mergeCell ref="A171:B171"/>
    <mergeCell ref="A172:B172"/>
    <mergeCell ref="A173:B173"/>
    <mergeCell ref="A183:B183"/>
    <mergeCell ref="A184:B184"/>
    <mergeCell ref="A185:B185"/>
    <mergeCell ref="A186:B186"/>
    <mergeCell ref="A179:B179"/>
    <mergeCell ref="A180:B180"/>
    <mergeCell ref="A181:B181"/>
    <mergeCell ref="A182:B182"/>
    <mergeCell ref="A191:B191"/>
    <mergeCell ref="A192:B192"/>
    <mergeCell ref="A193:B193"/>
    <mergeCell ref="A194:B194"/>
    <mergeCell ref="A187:B187"/>
    <mergeCell ref="A188:B188"/>
    <mergeCell ref="A189:B189"/>
    <mergeCell ref="A190:B190"/>
    <mergeCell ref="A200:B200"/>
    <mergeCell ref="A201:B201"/>
    <mergeCell ref="A202:B202"/>
    <mergeCell ref="A204:B204"/>
    <mergeCell ref="A196:B196"/>
    <mergeCell ref="A197:B197"/>
    <mergeCell ref="A198:B198"/>
    <mergeCell ref="A199:B199"/>
    <mergeCell ref="A209:B209"/>
    <mergeCell ref="A211:B211"/>
    <mergeCell ref="A212:B212"/>
    <mergeCell ref="A213:B213"/>
    <mergeCell ref="A205:B205"/>
    <mergeCell ref="A206:B206"/>
    <mergeCell ref="A207:B207"/>
    <mergeCell ref="A208:B208"/>
    <mergeCell ref="A218:B218"/>
    <mergeCell ref="A219:B219"/>
    <mergeCell ref="A220:B220"/>
    <mergeCell ref="A221:B221"/>
    <mergeCell ref="A214:B214"/>
    <mergeCell ref="A215:B215"/>
    <mergeCell ref="A216:B216"/>
    <mergeCell ref="A217:B217"/>
    <mergeCell ref="A226:B226"/>
    <mergeCell ref="A227:B227"/>
    <mergeCell ref="A228:B228"/>
    <mergeCell ref="A229:B229"/>
    <mergeCell ref="A222:B222"/>
    <mergeCell ref="A223:B223"/>
    <mergeCell ref="A224:B224"/>
    <mergeCell ref="A225:B225"/>
    <mergeCell ref="A235:B235"/>
    <mergeCell ref="A236:B236"/>
    <mergeCell ref="A237:B237"/>
    <mergeCell ref="A231:B231"/>
    <mergeCell ref="A232:B232"/>
    <mergeCell ref="A233:B233"/>
    <mergeCell ref="A234:B234"/>
    <mergeCell ref="A254:K254"/>
    <mergeCell ref="A255:K255"/>
    <mergeCell ref="A248:K248"/>
    <mergeCell ref="A249:K249"/>
    <mergeCell ref="A251:K251"/>
    <mergeCell ref="A252:K252"/>
    <mergeCell ref="A238:B238"/>
    <mergeCell ref="A250:K250"/>
    <mergeCell ref="A244:B244"/>
    <mergeCell ref="A245:B245"/>
    <mergeCell ref="A246:K246"/>
    <mergeCell ref="A247:K247"/>
    <mergeCell ref="A239:B239"/>
    <mergeCell ref="A241:B241"/>
    <mergeCell ref="A242:B242"/>
    <mergeCell ref="A243:B243"/>
    <mergeCell ref="A253:K253"/>
  </mergeCells>
  <phoneticPr fontId="16" type="noConversion"/>
  <pageMargins left="0.17" right="0.18" top="0.18" bottom="0.32" header="0.17" footer="0.23"/>
  <pageSetup paperSize="9" scale="90" orientation="portrait" horizontalDpi="1200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1:K255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sqref="A1:K1"/>
    </sheetView>
  </sheetViews>
  <sheetFormatPr defaultRowHeight="12" customHeight="1" x14ac:dyDescent="0.2"/>
  <cols>
    <col min="1" max="1" width="2.7109375" style="1" customWidth="1"/>
    <col min="2" max="2" width="28.140625" style="1" customWidth="1"/>
    <col min="3" max="9" width="13.140625" style="2" customWidth="1"/>
    <col min="10" max="11" width="12.7109375" style="2" customWidth="1"/>
    <col min="12" max="16384" width="9.140625" style="1"/>
  </cols>
  <sheetData>
    <row r="1" spans="1:11" s="3" customFormat="1" ht="12.75" customHeight="1" x14ac:dyDescent="0.2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s="3" customFormat="1" ht="14.25" customHeight="1" x14ac:dyDescent="0.2">
      <c r="A2" s="114" t="s">
        <v>245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1" s="4" customFormat="1" ht="12.75" customHeight="1" x14ac:dyDescent="0.2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4" spans="1:11" s="4" customFormat="1" ht="12.75" customHeight="1" x14ac:dyDescent="0.25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</row>
    <row r="5" spans="1:11" s="5" customFormat="1" ht="13.5" customHeight="1" x14ac:dyDescent="0.2">
      <c r="B5" s="6"/>
      <c r="C5" s="117" t="s">
        <v>0</v>
      </c>
      <c r="D5" s="118"/>
      <c r="E5" s="118"/>
      <c r="F5" s="118"/>
      <c r="G5" s="118"/>
      <c r="H5" s="118"/>
      <c r="I5" s="119"/>
      <c r="J5" s="7" t="s">
        <v>1</v>
      </c>
      <c r="K5" s="7" t="s">
        <v>2</v>
      </c>
    </row>
    <row r="6" spans="1:11" s="8" customFormat="1" ht="12" customHeight="1" x14ac:dyDescent="0.2">
      <c r="B6" s="10"/>
      <c r="C6" s="135"/>
      <c r="D6" s="136"/>
      <c r="E6" s="136"/>
      <c r="F6" s="136"/>
      <c r="G6" s="136"/>
      <c r="H6" s="136"/>
      <c r="I6" s="137"/>
      <c r="J6" s="11" t="s">
        <v>3</v>
      </c>
      <c r="K6" s="11" t="s">
        <v>4</v>
      </c>
    </row>
    <row r="7" spans="1:11" s="8" customFormat="1" ht="12.75" customHeight="1" x14ac:dyDescent="0.2">
      <c r="B7" s="12"/>
      <c r="C7" s="138"/>
      <c r="D7" s="138"/>
      <c r="E7" s="138"/>
      <c r="F7" s="138"/>
      <c r="G7" s="138"/>
      <c r="H7" s="138"/>
      <c r="I7" s="138"/>
      <c r="J7" s="13" t="s">
        <v>5</v>
      </c>
      <c r="K7" s="13" t="s">
        <v>6</v>
      </c>
    </row>
    <row r="8" spans="1:11" s="8" customFormat="1" ht="12" customHeight="1" x14ac:dyDescent="0.2">
      <c r="A8" s="157"/>
      <c r="B8" s="157"/>
      <c r="C8" s="157"/>
      <c r="D8" s="157"/>
      <c r="E8" s="157"/>
      <c r="F8" s="157"/>
      <c r="G8" s="157"/>
      <c r="H8" s="157"/>
      <c r="I8" s="157"/>
      <c r="J8" s="157"/>
      <c r="K8" s="9"/>
    </row>
    <row r="9" spans="1:11" s="8" customFormat="1" ht="12" customHeight="1" x14ac:dyDescent="0.2">
      <c r="A9" s="14"/>
      <c r="B9" s="15"/>
      <c r="C9" s="15" t="s">
        <v>7</v>
      </c>
      <c r="D9" s="15" t="s">
        <v>8</v>
      </c>
      <c r="E9" s="15" t="s">
        <v>9</v>
      </c>
      <c r="F9" s="15" t="s">
        <v>10</v>
      </c>
      <c r="G9" s="15" t="s">
        <v>11</v>
      </c>
      <c r="H9" s="15" t="s">
        <v>12</v>
      </c>
      <c r="I9" s="15" t="s">
        <v>13</v>
      </c>
      <c r="J9" s="15"/>
      <c r="K9" s="14"/>
    </row>
    <row r="10" spans="1:11" s="16" customFormat="1" ht="12" customHeight="1" x14ac:dyDescent="0.2">
      <c r="A10" s="161" t="s">
        <v>14</v>
      </c>
      <c r="B10" s="161"/>
      <c r="C10" s="43" t="s">
        <v>15</v>
      </c>
      <c r="D10" s="43" t="s">
        <v>15</v>
      </c>
      <c r="E10" s="43" t="s">
        <v>15</v>
      </c>
      <c r="F10" s="43" t="s">
        <v>15</v>
      </c>
      <c r="G10" s="43" t="s">
        <v>15</v>
      </c>
      <c r="H10" s="43" t="s">
        <v>15</v>
      </c>
      <c r="I10" s="43" t="s">
        <v>15</v>
      </c>
      <c r="J10" s="43" t="s">
        <v>15</v>
      </c>
      <c r="K10" s="43" t="s">
        <v>15</v>
      </c>
    </row>
    <row r="11" spans="1:11" s="16" customFormat="1" ht="12" customHeight="1" x14ac:dyDescent="0.2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s="20" customFormat="1" ht="12" customHeight="1" x14ac:dyDescent="0.2">
      <c r="A12" s="111" t="s">
        <v>16</v>
      </c>
      <c r="B12" s="111"/>
      <c r="C12" s="17" t="s">
        <v>15</v>
      </c>
      <c r="D12" s="17" t="s">
        <v>15</v>
      </c>
      <c r="E12" s="17" t="s">
        <v>15</v>
      </c>
      <c r="F12" s="17" t="s">
        <v>15</v>
      </c>
      <c r="G12" s="17" t="s">
        <v>15</v>
      </c>
      <c r="H12" s="17" t="s">
        <v>15</v>
      </c>
      <c r="I12" s="17" t="s">
        <v>15</v>
      </c>
      <c r="J12" s="17" t="s">
        <v>15</v>
      </c>
      <c r="K12" s="17" t="s">
        <v>15</v>
      </c>
    </row>
    <row r="13" spans="1:11" s="21" customFormat="1" ht="12" customHeight="1" x14ac:dyDescent="0.2">
      <c r="A13" s="112" t="s">
        <v>17</v>
      </c>
      <c r="B13" s="112"/>
      <c r="C13" s="22" t="s">
        <v>15</v>
      </c>
      <c r="D13" s="22" t="s">
        <v>15</v>
      </c>
      <c r="E13" s="22" t="s">
        <v>15</v>
      </c>
      <c r="F13" s="22" t="s">
        <v>15</v>
      </c>
      <c r="G13" s="22" t="s">
        <v>15</v>
      </c>
      <c r="H13" s="22" t="s">
        <v>15</v>
      </c>
      <c r="I13" s="22" t="s">
        <v>15</v>
      </c>
      <c r="J13" s="22" t="s">
        <v>15</v>
      </c>
      <c r="K13" s="22" t="s">
        <v>15</v>
      </c>
    </row>
    <row r="14" spans="1:11" s="21" customFormat="1" ht="12" customHeight="1" x14ac:dyDescent="0.2">
      <c r="A14" s="23"/>
      <c r="B14" s="24" t="s">
        <v>18</v>
      </c>
      <c r="C14" s="22">
        <f t="shared" ref="C14:I14" si="0">C212+C214+C220+C227+C228</f>
        <v>3135</v>
      </c>
      <c r="D14" s="22">
        <f t="shared" si="0"/>
        <v>491</v>
      </c>
      <c r="E14" s="22">
        <f t="shared" si="0"/>
        <v>824</v>
      </c>
      <c r="F14" s="22">
        <f t="shared" si="0"/>
        <v>633</v>
      </c>
      <c r="G14" s="22">
        <f t="shared" si="0"/>
        <v>660</v>
      </c>
      <c r="H14" s="22">
        <f t="shared" si="0"/>
        <v>330</v>
      </c>
      <c r="I14" s="22">
        <f t="shared" si="0"/>
        <v>197</v>
      </c>
      <c r="J14" s="22" t="s">
        <v>15</v>
      </c>
      <c r="K14" s="22" t="s">
        <v>15</v>
      </c>
    </row>
    <row r="15" spans="1:11" s="21" customFormat="1" ht="12" customHeight="1" x14ac:dyDescent="0.2">
      <c r="A15" s="23"/>
      <c r="B15" s="24" t="s">
        <v>19</v>
      </c>
      <c r="C15" s="22" t="s">
        <v>15</v>
      </c>
      <c r="D15" s="22" t="s">
        <v>15</v>
      </c>
      <c r="E15" s="22" t="s">
        <v>15</v>
      </c>
      <c r="F15" s="22" t="s">
        <v>15</v>
      </c>
      <c r="G15" s="22" t="s">
        <v>15</v>
      </c>
      <c r="H15" s="22" t="s">
        <v>15</v>
      </c>
      <c r="I15" s="22" t="s">
        <v>15</v>
      </c>
      <c r="J15" s="22" t="s">
        <v>15</v>
      </c>
      <c r="K15" s="22" t="s">
        <v>15</v>
      </c>
    </row>
    <row r="16" spans="1:11" s="21" customFormat="1" ht="12" customHeight="1" x14ac:dyDescent="0.2">
      <c r="A16" s="23"/>
      <c r="B16" s="25" t="s">
        <v>20</v>
      </c>
      <c r="C16" s="22" t="s">
        <v>15</v>
      </c>
      <c r="D16" s="22" t="s">
        <v>15</v>
      </c>
      <c r="E16" s="22" t="s">
        <v>15</v>
      </c>
      <c r="F16" s="22" t="s">
        <v>15</v>
      </c>
      <c r="G16" s="22" t="s">
        <v>15</v>
      </c>
      <c r="H16" s="22" t="s">
        <v>15</v>
      </c>
      <c r="I16" s="22" t="s">
        <v>15</v>
      </c>
      <c r="J16" s="22" t="s">
        <v>15</v>
      </c>
      <c r="K16" s="22" t="s">
        <v>15</v>
      </c>
    </row>
    <row r="17" spans="1:11" s="21" customFormat="1" ht="12" customHeight="1" x14ac:dyDescent="0.2">
      <c r="A17" s="112" t="s">
        <v>21</v>
      </c>
      <c r="B17" s="112"/>
      <c r="C17" s="22">
        <f t="shared" ref="C17:I17" si="1">C18+C19+C20</f>
        <v>5421</v>
      </c>
      <c r="D17" s="22">
        <f t="shared" si="1"/>
        <v>770</v>
      </c>
      <c r="E17" s="22">
        <f t="shared" si="1"/>
        <v>1278</v>
      </c>
      <c r="F17" s="22">
        <f t="shared" si="1"/>
        <v>1008</v>
      </c>
      <c r="G17" s="22">
        <f t="shared" si="1"/>
        <v>1336</v>
      </c>
      <c r="H17" s="22">
        <f t="shared" si="1"/>
        <v>615</v>
      </c>
      <c r="I17" s="22">
        <f t="shared" si="1"/>
        <v>414</v>
      </c>
      <c r="J17" s="22" t="s">
        <v>15</v>
      </c>
      <c r="K17" s="22" t="s">
        <v>15</v>
      </c>
    </row>
    <row r="18" spans="1:11" s="21" customFormat="1" ht="12" customHeight="1" x14ac:dyDescent="0.2">
      <c r="A18" s="23"/>
      <c r="B18" s="24" t="s">
        <v>22</v>
      </c>
      <c r="C18" s="22">
        <f t="shared" ref="C18:I18" si="2">+C206</f>
        <v>1629</v>
      </c>
      <c r="D18" s="22">
        <f t="shared" si="2"/>
        <v>208</v>
      </c>
      <c r="E18" s="22">
        <f t="shared" si="2"/>
        <v>308</v>
      </c>
      <c r="F18" s="22">
        <f t="shared" si="2"/>
        <v>339</v>
      </c>
      <c r="G18" s="22">
        <f t="shared" si="2"/>
        <v>348</v>
      </c>
      <c r="H18" s="22">
        <f t="shared" si="2"/>
        <v>245</v>
      </c>
      <c r="I18" s="22">
        <f t="shared" si="2"/>
        <v>181</v>
      </c>
      <c r="J18" s="22" t="s">
        <v>15</v>
      </c>
      <c r="K18" s="22" t="s">
        <v>15</v>
      </c>
    </row>
    <row r="19" spans="1:11" s="21" customFormat="1" ht="12" customHeight="1" x14ac:dyDescent="0.2">
      <c r="A19" s="23"/>
      <c r="B19" s="24" t="s">
        <v>23</v>
      </c>
      <c r="C19" s="22">
        <f t="shared" ref="C19:I19" si="3">+C205</f>
        <v>1816</v>
      </c>
      <c r="D19" s="22">
        <f t="shared" si="3"/>
        <v>281</v>
      </c>
      <c r="E19" s="22">
        <f t="shared" si="3"/>
        <v>502</v>
      </c>
      <c r="F19" s="22">
        <f t="shared" si="3"/>
        <v>282</v>
      </c>
      <c r="G19" s="22">
        <f t="shared" si="3"/>
        <v>432</v>
      </c>
      <c r="H19" s="22">
        <f t="shared" si="3"/>
        <v>180</v>
      </c>
      <c r="I19" s="22">
        <f t="shared" si="3"/>
        <v>139</v>
      </c>
      <c r="J19" s="22" t="s">
        <v>15</v>
      </c>
      <c r="K19" s="22" t="s">
        <v>15</v>
      </c>
    </row>
    <row r="20" spans="1:11" s="21" customFormat="1" ht="12" customHeight="1" x14ac:dyDescent="0.2">
      <c r="A20" s="26"/>
      <c r="B20" s="24" t="s">
        <v>24</v>
      </c>
      <c r="C20" s="22">
        <f t="shared" ref="C20:I20" si="4">C207+C208+C209</f>
        <v>1976</v>
      </c>
      <c r="D20" s="22">
        <f t="shared" si="4"/>
        <v>281</v>
      </c>
      <c r="E20" s="22">
        <f t="shared" si="4"/>
        <v>468</v>
      </c>
      <c r="F20" s="22">
        <f t="shared" si="4"/>
        <v>387</v>
      </c>
      <c r="G20" s="22">
        <f t="shared" si="4"/>
        <v>556</v>
      </c>
      <c r="H20" s="22">
        <f t="shared" si="4"/>
        <v>190</v>
      </c>
      <c r="I20" s="22">
        <f t="shared" si="4"/>
        <v>94</v>
      </c>
      <c r="J20" s="22" t="s">
        <v>15</v>
      </c>
      <c r="K20" s="22" t="s">
        <v>15</v>
      </c>
    </row>
    <row r="21" spans="1:11" s="21" customFormat="1" ht="12" customHeight="1" x14ac:dyDescent="0.2">
      <c r="A21" s="123" t="s">
        <v>25</v>
      </c>
      <c r="B21" s="123"/>
      <c r="C21" s="27">
        <f t="shared" ref="C21:I21" si="5">C197+C198+C199+C183+C200+C201+C188+C202+C191</f>
        <v>13638</v>
      </c>
      <c r="D21" s="27">
        <f t="shared" si="5"/>
        <v>1597</v>
      </c>
      <c r="E21" s="27">
        <f t="shared" si="5"/>
        <v>3346</v>
      </c>
      <c r="F21" s="27">
        <f t="shared" si="5"/>
        <v>3108</v>
      </c>
      <c r="G21" s="27">
        <f t="shared" si="5"/>
        <v>3560</v>
      </c>
      <c r="H21" s="27">
        <f t="shared" si="5"/>
        <v>1380</v>
      </c>
      <c r="I21" s="27">
        <f t="shared" si="5"/>
        <v>647</v>
      </c>
      <c r="J21" s="27" t="s">
        <v>15</v>
      </c>
      <c r="K21" s="27" t="s">
        <v>15</v>
      </c>
    </row>
    <row r="22" spans="1:11" s="21" customFormat="1" ht="12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</row>
    <row r="23" spans="1:11" s="20" customFormat="1" ht="12" customHeight="1" x14ac:dyDescent="0.2">
      <c r="A23" s="111" t="s">
        <v>26</v>
      </c>
      <c r="B23" s="111"/>
      <c r="C23" s="17" t="s">
        <v>15</v>
      </c>
      <c r="D23" s="17" t="s">
        <v>15</v>
      </c>
      <c r="E23" s="17" t="s">
        <v>15</v>
      </c>
      <c r="F23" s="17" t="s">
        <v>15</v>
      </c>
      <c r="G23" s="17" t="s">
        <v>15</v>
      </c>
      <c r="H23" s="17" t="s">
        <v>15</v>
      </c>
      <c r="I23" s="17" t="s">
        <v>15</v>
      </c>
      <c r="J23" s="17" t="s">
        <v>15</v>
      </c>
      <c r="K23" s="17" t="s">
        <v>15</v>
      </c>
    </row>
    <row r="24" spans="1:11" s="21" customFormat="1" ht="12" customHeight="1" x14ac:dyDescent="0.2">
      <c r="A24" s="112" t="s">
        <v>27</v>
      </c>
      <c r="B24" s="112"/>
      <c r="C24" s="22">
        <f t="shared" ref="C24:I24" si="6">C137+C139+C140+C151+C152+C154+C156+C158+C159</f>
        <v>39625</v>
      </c>
      <c r="D24" s="22">
        <f t="shared" si="6"/>
        <v>8338</v>
      </c>
      <c r="E24" s="22">
        <f t="shared" si="6"/>
        <v>12080</v>
      </c>
      <c r="F24" s="22">
        <f t="shared" si="6"/>
        <v>7959</v>
      </c>
      <c r="G24" s="22">
        <f t="shared" si="6"/>
        <v>7944</v>
      </c>
      <c r="H24" s="22">
        <f t="shared" si="6"/>
        <v>2435</v>
      </c>
      <c r="I24" s="22">
        <f t="shared" si="6"/>
        <v>869</v>
      </c>
      <c r="J24" s="22" t="s">
        <v>15</v>
      </c>
      <c r="K24" s="22" t="s">
        <v>15</v>
      </c>
    </row>
    <row r="25" spans="1:11" s="21" customFormat="1" ht="12" customHeight="1" x14ac:dyDescent="0.2">
      <c r="A25" s="112" t="s">
        <v>28</v>
      </c>
      <c r="B25" s="112"/>
      <c r="C25" s="22">
        <f t="shared" ref="C25:I25" si="7">C146</f>
        <v>4818</v>
      </c>
      <c r="D25" s="22">
        <f t="shared" si="7"/>
        <v>789</v>
      </c>
      <c r="E25" s="22">
        <f t="shared" si="7"/>
        <v>1486</v>
      </c>
      <c r="F25" s="22">
        <f t="shared" si="7"/>
        <v>915</v>
      </c>
      <c r="G25" s="22">
        <f t="shared" si="7"/>
        <v>1116</v>
      </c>
      <c r="H25" s="22">
        <f t="shared" si="7"/>
        <v>400</v>
      </c>
      <c r="I25" s="22">
        <f t="shared" si="7"/>
        <v>112</v>
      </c>
      <c r="J25" s="22" t="s">
        <v>15</v>
      </c>
      <c r="K25" s="22" t="s">
        <v>15</v>
      </c>
    </row>
    <row r="26" spans="1:11" s="21" customFormat="1" ht="12" customHeight="1" x14ac:dyDescent="0.2">
      <c r="A26" s="112" t="s">
        <v>29</v>
      </c>
      <c r="B26" s="112"/>
      <c r="C26" s="22" t="s">
        <v>15</v>
      </c>
      <c r="D26" s="22" t="s">
        <v>15</v>
      </c>
      <c r="E26" s="22" t="s">
        <v>15</v>
      </c>
      <c r="F26" s="22" t="s">
        <v>15</v>
      </c>
      <c r="G26" s="22" t="s">
        <v>15</v>
      </c>
      <c r="H26" s="22" t="s">
        <v>15</v>
      </c>
      <c r="I26" s="22" t="s">
        <v>15</v>
      </c>
      <c r="J26" s="22" t="s">
        <v>15</v>
      </c>
      <c r="K26" s="22" t="s">
        <v>15</v>
      </c>
    </row>
    <row r="27" spans="1:11" s="21" customFormat="1" ht="12" customHeight="1" x14ac:dyDescent="0.2">
      <c r="A27" s="28"/>
      <c r="B27" s="24" t="s">
        <v>30</v>
      </c>
      <c r="C27" s="22">
        <f t="shared" ref="C27:I27" si="8">C138+C143+C145+C153+C160+C165</f>
        <v>904</v>
      </c>
      <c r="D27" s="22">
        <f t="shared" si="8"/>
        <v>162</v>
      </c>
      <c r="E27" s="22">
        <f t="shared" si="8"/>
        <v>268</v>
      </c>
      <c r="F27" s="22">
        <f t="shared" si="8"/>
        <v>135</v>
      </c>
      <c r="G27" s="22">
        <f t="shared" si="8"/>
        <v>192</v>
      </c>
      <c r="H27" s="22">
        <f t="shared" si="8"/>
        <v>80</v>
      </c>
      <c r="I27" s="22">
        <f t="shared" si="8"/>
        <v>67</v>
      </c>
      <c r="J27" s="22" t="s">
        <v>15</v>
      </c>
      <c r="K27" s="22" t="s">
        <v>15</v>
      </c>
    </row>
    <row r="28" spans="1:11" s="21" customFormat="1" ht="12" customHeight="1" x14ac:dyDescent="0.2">
      <c r="A28" s="26"/>
      <c r="B28" s="24" t="s">
        <v>31</v>
      </c>
      <c r="C28" s="22" t="s">
        <v>15</v>
      </c>
      <c r="D28" s="22" t="s">
        <v>15</v>
      </c>
      <c r="E28" s="22" t="s">
        <v>15</v>
      </c>
      <c r="F28" s="22" t="s">
        <v>15</v>
      </c>
      <c r="G28" s="22" t="s">
        <v>15</v>
      </c>
      <c r="H28" s="22" t="s">
        <v>15</v>
      </c>
      <c r="I28" s="22" t="s">
        <v>15</v>
      </c>
      <c r="J28" s="22" t="s">
        <v>15</v>
      </c>
      <c r="K28" s="22" t="s">
        <v>15</v>
      </c>
    </row>
    <row r="29" spans="1:11" s="21" customFormat="1" ht="12" customHeight="1" x14ac:dyDescent="0.2">
      <c r="A29" s="112" t="s">
        <v>32</v>
      </c>
      <c r="B29" s="112"/>
      <c r="C29" s="22">
        <f t="shared" ref="C29:I29" si="9">C30+C31</f>
        <v>3576</v>
      </c>
      <c r="D29" s="22">
        <f t="shared" si="9"/>
        <v>497</v>
      </c>
      <c r="E29" s="22">
        <f t="shared" si="9"/>
        <v>1010</v>
      </c>
      <c r="F29" s="22">
        <f t="shared" si="9"/>
        <v>711</v>
      </c>
      <c r="G29" s="22">
        <f t="shared" si="9"/>
        <v>964</v>
      </c>
      <c r="H29" s="22">
        <f t="shared" si="9"/>
        <v>300</v>
      </c>
      <c r="I29" s="22">
        <f t="shared" si="9"/>
        <v>94</v>
      </c>
      <c r="J29" s="22" t="s">
        <v>15</v>
      </c>
      <c r="K29" s="22" t="s">
        <v>15</v>
      </c>
    </row>
    <row r="30" spans="1:11" s="21" customFormat="1" ht="12" customHeight="1" x14ac:dyDescent="0.2">
      <c r="A30" s="28"/>
      <c r="B30" s="24" t="s">
        <v>33</v>
      </c>
      <c r="C30" s="22">
        <f t="shared" ref="C30:I30" si="10">+C142</f>
        <v>1072</v>
      </c>
      <c r="D30" s="22">
        <f t="shared" si="10"/>
        <v>205</v>
      </c>
      <c r="E30" s="22">
        <f t="shared" si="10"/>
        <v>318</v>
      </c>
      <c r="F30" s="22">
        <f t="shared" si="10"/>
        <v>240</v>
      </c>
      <c r="G30" s="22">
        <f t="shared" si="10"/>
        <v>196</v>
      </c>
      <c r="H30" s="22">
        <f t="shared" si="10"/>
        <v>80</v>
      </c>
      <c r="I30" s="22">
        <f t="shared" si="10"/>
        <v>33</v>
      </c>
      <c r="J30" s="22" t="s">
        <v>15</v>
      </c>
      <c r="K30" s="22" t="s">
        <v>15</v>
      </c>
    </row>
    <row r="31" spans="1:11" s="21" customFormat="1" ht="12" customHeight="1" x14ac:dyDescent="0.2">
      <c r="A31" s="26"/>
      <c r="B31" s="24" t="s">
        <v>34</v>
      </c>
      <c r="C31" s="22">
        <f t="shared" ref="C31:I31" si="11">C141+C161+C164</f>
        <v>2504</v>
      </c>
      <c r="D31" s="22">
        <f t="shared" si="11"/>
        <v>292</v>
      </c>
      <c r="E31" s="22">
        <f t="shared" si="11"/>
        <v>692</v>
      </c>
      <c r="F31" s="22">
        <f t="shared" si="11"/>
        <v>471</v>
      </c>
      <c r="G31" s="22">
        <f t="shared" si="11"/>
        <v>768</v>
      </c>
      <c r="H31" s="22">
        <f t="shared" si="11"/>
        <v>220</v>
      </c>
      <c r="I31" s="22">
        <f t="shared" si="11"/>
        <v>61</v>
      </c>
      <c r="J31" s="22" t="s">
        <v>15</v>
      </c>
      <c r="K31" s="22" t="s">
        <v>15</v>
      </c>
    </row>
    <row r="32" spans="1:11" s="21" customFormat="1" ht="12" customHeight="1" x14ac:dyDescent="0.2">
      <c r="A32" s="112" t="s">
        <v>35</v>
      </c>
      <c r="B32" s="112"/>
      <c r="C32" s="22">
        <f t="shared" ref="C32:I32" si="12">C148+C149+C155+C157+C163</f>
        <v>738</v>
      </c>
      <c r="D32" s="22">
        <f t="shared" si="12"/>
        <v>132</v>
      </c>
      <c r="E32" s="22">
        <f t="shared" si="12"/>
        <v>256</v>
      </c>
      <c r="F32" s="22">
        <f t="shared" si="12"/>
        <v>186</v>
      </c>
      <c r="G32" s="22">
        <f t="shared" si="12"/>
        <v>120</v>
      </c>
      <c r="H32" s="22">
        <f t="shared" si="12"/>
        <v>25</v>
      </c>
      <c r="I32" s="22">
        <f t="shared" si="12"/>
        <v>19</v>
      </c>
      <c r="J32" s="22" t="s">
        <v>15</v>
      </c>
      <c r="K32" s="22" t="s">
        <v>15</v>
      </c>
    </row>
    <row r="33" spans="1:11" s="21" customFormat="1" ht="12" customHeight="1" x14ac:dyDescent="0.2">
      <c r="A33" s="112" t="s">
        <v>36</v>
      </c>
      <c r="B33" s="112"/>
      <c r="C33" s="22">
        <f t="shared" ref="C33:I33" si="13">C34+C35+C36</f>
        <v>5660</v>
      </c>
      <c r="D33" s="22">
        <f t="shared" si="13"/>
        <v>816</v>
      </c>
      <c r="E33" s="22">
        <f t="shared" si="13"/>
        <v>1436</v>
      </c>
      <c r="F33" s="22">
        <f t="shared" si="13"/>
        <v>1149</v>
      </c>
      <c r="G33" s="22">
        <f t="shared" si="13"/>
        <v>1448</v>
      </c>
      <c r="H33" s="22">
        <f t="shared" si="13"/>
        <v>605</v>
      </c>
      <c r="I33" s="22">
        <f t="shared" si="13"/>
        <v>206</v>
      </c>
      <c r="J33" s="22" t="s">
        <v>15</v>
      </c>
      <c r="K33" s="22" t="s">
        <v>15</v>
      </c>
    </row>
    <row r="34" spans="1:11" s="21" customFormat="1" ht="12" customHeight="1" x14ac:dyDescent="0.2">
      <c r="A34" s="28"/>
      <c r="B34" s="24" t="s">
        <v>37</v>
      </c>
      <c r="C34" s="22">
        <f t="shared" ref="C34:I34" si="14">C173</f>
        <v>528</v>
      </c>
      <c r="D34" s="22">
        <f t="shared" si="14"/>
        <v>82</v>
      </c>
      <c r="E34" s="22">
        <f t="shared" si="14"/>
        <v>162</v>
      </c>
      <c r="F34" s="22">
        <f t="shared" si="14"/>
        <v>108</v>
      </c>
      <c r="G34" s="22">
        <f t="shared" si="14"/>
        <v>124</v>
      </c>
      <c r="H34" s="22">
        <f t="shared" si="14"/>
        <v>40</v>
      </c>
      <c r="I34" s="22">
        <f t="shared" si="14"/>
        <v>12</v>
      </c>
      <c r="J34" s="22" t="s">
        <v>15</v>
      </c>
      <c r="K34" s="22" t="s">
        <v>15</v>
      </c>
    </row>
    <row r="35" spans="1:11" s="21" customFormat="1" ht="12" customHeight="1" x14ac:dyDescent="0.2">
      <c r="A35" s="23"/>
      <c r="B35" s="24" t="s">
        <v>38</v>
      </c>
      <c r="C35" s="22">
        <f t="shared" ref="C35:I35" si="15">C169+C170+C171+C174</f>
        <v>203</v>
      </c>
      <c r="D35" s="22">
        <f t="shared" si="15"/>
        <v>73</v>
      </c>
      <c r="E35" s="22">
        <f t="shared" si="15"/>
        <v>54</v>
      </c>
      <c r="F35" s="22">
        <f t="shared" si="15"/>
        <v>36</v>
      </c>
      <c r="G35" s="22">
        <f t="shared" si="15"/>
        <v>8</v>
      </c>
      <c r="H35" s="22">
        <f t="shared" si="15"/>
        <v>20</v>
      </c>
      <c r="I35" s="22">
        <f t="shared" si="15"/>
        <v>12</v>
      </c>
      <c r="J35" s="22" t="s">
        <v>15</v>
      </c>
      <c r="K35" s="22" t="s">
        <v>15</v>
      </c>
    </row>
    <row r="36" spans="1:11" s="21" customFormat="1" ht="12" customHeight="1" x14ac:dyDescent="0.2">
      <c r="A36" s="23"/>
      <c r="B36" s="29" t="s">
        <v>39</v>
      </c>
      <c r="C36" s="27">
        <f t="shared" ref="C36:I36" si="16">C168+C172+C175</f>
        <v>4929</v>
      </c>
      <c r="D36" s="27">
        <f t="shared" si="16"/>
        <v>661</v>
      </c>
      <c r="E36" s="27">
        <f t="shared" si="16"/>
        <v>1220</v>
      </c>
      <c r="F36" s="27">
        <f t="shared" si="16"/>
        <v>1005</v>
      </c>
      <c r="G36" s="27">
        <f t="shared" si="16"/>
        <v>1316</v>
      </c>
      <c r="H36" s="27">
        <f t="shared" si="16"/>
        <v>545</v>
      </c>
      <c r="I36" s="27">
        <f t="shared" si="16"/>
        <v>182</v>
      </c>
      <c r="J36" s="27" t="s">
        <v>15</v>
      </c>
      <c r="K36" s="27" t="s">
        <v>15</v>
      </c>
    </row>
    <row r="37" spans="1:11" s="21" customFormat="1" ht="12" customHeight="1" x14ac:dyDescent="0.2">
      <c r="A37" s="26"/>
      <c r="B37" s="26"/>
      <c r="C37" s="26"/>
      <c r="D37" s="26"/>
      <c r="E37" s="26"/>
      <c r="F37" s="26"/>
      <c r="G37" s="26"/>
      <c r="H37" s="26"/>
      <c r="I37" s="26"/>
      <c r="J37" s="30"/>
      <c r="K37" s="30"/>
    </row>
    <row r="38" spans="1:11" s="20" customFormat="1" ht="12" customHeight="1" x14ac:dyDescent="0.2">
      <c r="A38" s="111" t="s">
        <v>40</v>
      </c>
      <c r="B38" s="111"/>
      <c r="C38" s="17">
        <f t="shared" ref="C38:I38" si="17">C39+C40</f>
        <v>45835</v>
      </c>
      <c r="D38" s="17">
        <f t="shared" si="17"/>
        <v>7021</v>
      </c>
      <c r="E38" s="17">
        <f t="shared" si="17"/>
        <v>12232</v>
      </c>
      <c r="F38" s="17">
        <f t="shared" si="17"/>
        <v>9915</v>
      </c>
      <c r="G38" s="17">
        <f t="shared" si="17"/>
        <v>11264</v>
      </c>
      <c r="H38" s="17">
        <f t="shared" si="17"/>
        <v>3805</v>
      </c>
      <c r="I38" s="17">
        <f t="shared" si="17"/>
        <v>1598</v>
      </c>
      <c r="J38" s="17" t="s">
        <v>15</v>
      </c>
      <c r="K38" s="17" t="s">
        <v>15</v>
      </c>
    </row>
    <row r="39" spans="1:11" s="21" customFormat="1" ht="12" customHeight="1" x14ac:dyDescent="0.2">
      <c r="A39" s="112" t="s">
        <v>41</v>
      </c>
      <c r="B39" s="112"/>
      <c r="C39" s="22">
        <f t="shared" ref="C39:I39" si="18">C178+C179+C181+C182+C184+C187+C189+C190+C193+C194</f>
        <v>40543</v>
      </c>
      <c r="D39" s="22">
        <f t="shared" si="18"/>
        <v>6379</v>
      </c>
      <c r="E39" s="22">
        <f t="shared" si="18"/>
        <v>10914</v>
      </c>
      <c r="F39" s="22">
        <f t="shared" si="18"/>
        <v>8724</v>
      </c>
      <c r="G39" s="22">
        <f t="shared" si="18"/>
        <v>9816</v>
      </c>
      <c r="H39" s="22">
        <f t="shared" si="18"/>
        <v>3345</v>
      </c>
      <c r="I39" s="22">
        <f t="shared" si="18"/>
        <v>1365</v>
      </c>
      <c r="J39" s="22" t="s">
        <v>15</v>
      </c>
      <c r="K39" s="22" t="s">
        <v>15</v>
      </c>
    </row>
    <row r="40" spans="1:11" s="21" customFormat="1" ht="12" customHeight="1" x14ac:dyDescent="0.2">
      <c r="A40" s="123" t="s">
        <v>42</v>
      </c>
      <c r="B40" s="123"/>
      <c r="C40" s="27">
        <f t="shared" ref="C40:I40" si="19">+C180+C185+C192</f>
        <v>5292</v>
      </c>
      <c r="D40" s="27">
        <f t="shared" si="19"/>
        <v>642</v>
      </c>
      <c r="E40" s="27">
        <f t="shared" si="19"/>
        <v>1318</v>
      </c>
      <c r="F40" s="27">
        <f t="shared" si="19"/>
        <v>1191</v>
      </c>
      <c r="G40" s="27">
        <f t="shared" si="19"/>
        <v>1448</v>
      </c>
      <c r="H40" s="27">
        <f t="shared" si="19"/>
        <v>460</v>
      </c>
      <c r="I40" s="27">
        <f t="shared" si="19"/>
        <v>233</v>
      </c>
      <c r="J40" s="27" t="s">
        <v>15</v>
      </c>
      <c r="K40" s="27" t="s">
        <v>15</v>
      </c>
    </row>
    <row r="41" spans="1:11" s="21" customFormat="1" ht="12" customHeight="1" x14ac:dyDescent="0.2">
      <c r="A41" s="26"/>
      <c r="B41" s="26"/>
      <c r="C41" s="26"/>
      <c r="D41" s="26"/>
      <c r="E41" s="26"/>
      <c r="F41" s="26"/>
      <c r="G41" s="26"/>
      <c r="H41" s="26"/>
      <c r="I41" s="26"/>
      <c r="J41" s="30"/>
      <c r="K41" s="30"/>
    </row>
    <row r="42" spans="1:11" s="20" customFormat="1" ht="12" customHeight="1" x14ac:dyDescent="0.2">
      <c r="A42" s="111" t="s">
        <v>43</v>
      </c>
      <c r="B42" s="111"/>
      <c r="C42" s="17">
        <f t="shared" ref="C42:I42" si="20">C43+C44+C48</f>
        <v>134561</v>
      </c>
      <c r="D42" s="17">
        <f t="shared" si="20"/>
        <v>23780</v>
      </c>
      <c r="E42" s="17">
        <f t="shared" si="20"/>
        <v>36614</v>
      </c>
      <c r="F42" s="17">
        <f t="shared" si="20"/>
        <v>27588</v>
      </c>
      <c r="G42" s="17">
        <f t="shared" si="20"/>
        <v>30400</v>
      </c>
      <c r="H42" s="17">
        <f t="shared" si="20"/>
        <v>11075</v>
      </c>
      <c r="I42" s="17">
        <f t="shared" si="20"/>
        <v>5104</v>
      </c>
      <c r="J42" s="17" t="s">
        <v>15</v>
      </c>
      <c r="K42" s="17" t="s">
        <v>15</v>
      </c>
    </row>
    <row r="43" spans="1:11" s="21" customFormat="1" ht="12" customHeight="1" x14ac:dyDescent="0.2">
      <c r="A43" s="112" t="s">
        <v>44</v>
      </c>
      <c r="B43" s="112"/>
      <c r="C43" s="22">
        <f t="shared" ref="C43:I43" si="21">C87+C88+C89+C91+C92+C96+C97+C99+C101+C103+C104+C108+C110+C115+C116+C120+C123+C126+C129+C133+C134</f>
        <v>88686</v>
      </c>
      <c r="D43" s="22">
        <f t="shared" si="21"/>
        <v>17715</v>
      </c>
      <c r="E43" s="22">
        <f t="shared" si="21"/>
        <v>24528</v>
      </c>
      <c r="F43" s="22">
        <f t="shared" si="21"/>
        <v>17838</v>
      </c>
      <c r="G43" s="22">
        <f t="shared" si="21"/>
        <v>18844</v>
      </c>
      <c r="H43" s="22">
        <f t="shared" si="21"/>
        <v>6750</v>
      </c>
      <c r="I43" s="22">
        <f t="shared" si="21"/>
        <v>3011</v>
      </c>
      <c r="J43" s="22" t="s">
        <v>15</v>
      </c>
      <c r="K43" s="22" t="s">
        <v>15</v>
      </c>
    </row>
    <row r="44" spans="1:11" s="21" customFormat="1" ht="12" customHeight="1" x14ac:dyDescent="0.2">
      <c r="A44" s="125" t="s">
        <v>45</v>
      </c>
      <c r="B44" s="125"/>
      <c r="C44" s="22">
        <f t="shared" ref="C44:I44" si="22">C45+C46+C47</f>
        <v>24199</v>
      </c>
      <c r="D44" s="22">
        <f t="shared" si="22"/>
        <v>2794</v>
      </c>
      <c r="E44" s="22">
        <f t="shared" si="22"/>
        <v>6102</v>
      </c>
      <c r="F44" s="22">
        <f t="shared" si="22"/>
        <v>5328</v>
      </c>
      <c r="G44" s="22">
        <f t="shared" si="22"/>
        <v>6176</v>
      </c>
      <c r="H44" s="22">
        <f t="shared" si="22"/>
        <v>2445</v>
      </c>
      <c r="I44" s="22">
        <f t="shared" si="22"/>
        <v>1354</v>
      </c>
      <c r="J44" s="22" t="s">
        <v>15</v>
      </c>
      <c r="K44" s="22" t="s">
        <v>15</v>
      </c>
    </row>
    <row r="45" spans="1:11" s="21" customFormat="1" ht="12" customHeight="1" x14ac:dyDescent="0.2">
      <c r="A45" s="29"/>
      <c r="B45" s="24" t="s">
        <v>46</v>
      </c>
      <c r="C45" s="22">
        <f t="shared" ref="C45:I45" si="23">C80+C113+C102+C186+C106+C111+C130</f>
        <v>12300</v>
      </c>
      <c r="D45" s="22">
        <f t="shared" si="23"/>
        <v>1291</v>
      </c>
      <c r="E45" s="22">
        <f t="shared" si="23"/>
        <v>3042</v>
      </c>
      <c r="F45" s="22">
        <f t="shared" si="23"/>
        <v>2805</v>
      </c>
      <c r="G45" s="22">
        <f t="shared" si="23"/>
        <v>3156</v>
      </c>
      <c r="H45" s="22">
        <f t="shared" si="23"/>
        <v>1240</v>
      </c>
      <c r="I45" s="22">
        <f t="shared" si="23"/>
        <v>766</v>
      </c>
      <c r="J45" s="22" t="s">
        <v>15</v>
      </c>
      <c r="K45" s="22" t="s">
        <v>15</v>
      </c>
    </row>
    <row r="46" spans="1:11" s="21" customFormat="1" ht="12" customHeight="1" x14ac:dyDescent="0.2">
      <c r="A46" s="29"/>
      <c r="B46" s="24" t="s">
        <v>47</v>
      </c>
      <c r="C46" s="22">
        <f t="shared" ref="C46:I46" si="24">C90+C119+C121+C128</f>
        <v>10976</v>
      </c>
      <c r="D46" s="22">
        <f t="shared" si="24"/>
        <v>1339</v>
      </c>
      <c r="E46" s="22">
        <f t="shared" si="24"/>
        <v>2748</v>
      </c>
      <c r="F46" s="22">
        <f t="shared" si="24"/>
        <v>2292</v>
      </c>
      <c r="G46" s="22">
        <f t="shared" si="24"/>
        <v>2916</v>
      </c>
      <c r="H46" s="22">
        <f t="shared" si="24"/>
        <v>1135</v>
      </c>
      <c r="I46" s="22">
        <f t="shared" si="24"/>
        <v>546</v>
      </c>
      <c r="J46" s="22" t="s">
        <v>15</v>
      </c>
      <c r="K46" s="22" t="s">
        <v>15</v>
      </c>
    </row>
    <row r="47" spans="1:11" s="21" customFormat="1" ht="12" customHeight="1" x14ac:dyDescent="0.2">
      <c r="A47" s="29"/>
      <c r="B47" s="25" t="s">
        <v>48</v>
      </c>
      <c r="C47" s="22">
        <f t="shared" ref="C47:I47" si="25">C84+C94+C95+C131</f>
        <v>923</v>
      </c>
      <c r="D47" s="22">
        <f t="shared" si="25"/>
        <v>164</v>
      </c>
      <c r="E47" s="22">
        <f t="shared" si="25"/>
        <v>312</v>
      </c>
      <c r="F47" s="22">
        <f t="shared" si="25"/>
        <v>231</v>
      </c>
      <c r="G47" s="22">
        <f t="shared" si="25"/>
        <v>104</v>
      </c>
      <c r="H47" s="22">
        <f t="shared" si="25"/>
        <v>70</v>
      </c>
      <c r="I47" s="22">
        <f t="shared" si="25"/>
        <v>42</v>
      </c>
      <c r="J47" s="22" t="s">
        <v>15</v>
      </c>
      <c r="K47" s="22" t="s">
        <v>15</v>
      </c>
    </row>
    <row r="48" spans="1:11" s="21" customFormat="1" ht="12" customHeight="1" x14ac:dyDescent="0.2">
      <c r="A48" s="112" t="s">
        <v>49</v>
      </c>
      <c r="B48" s="112"/>
      <c r="C48" s="22">
        <f t="shared" ref="C48:I48" si="26">C49+C50+C51</f>
        <v>21676</v>
      </c>
      <c r="D48" s="22">
        <f t="shared" si="26"/>
        <v>3271</v>
      </c>
      <c r="E48" s="22">
        <f t="shared" si="26"/>
        <v>5984</v>
      </c>
      <c r="F48" s="22">
        <f t="shared" si="26"/>
        <v>4422</v>
      </c>
      <c r="G48" s="22">
        <f t="shared" si="26"/>
        <v>5380</v>
      </c>
      <c r="H48" s="22">
        <f t="shared" si="26"/>
        <v>1880</v>
      </c>
      <c r="I48" s="22">
        <f t="shared" si="26"/>
        <v>739</v>
      </c>
      <c r="J48" s="22" t="s">
        <v>15</v>
      </c>
      <c r="K48" s="22" t="s">
        <v>15</v>
      </c>
    </row>
    <row r="49" spans="1:11" s="21" customFormat="1" ht="12" customHeight="1" x14ac:dyDescent="0.2">
      <c r="A49" s="29"/>
      <c r="B49" s="24" t="s">
        <v>50</v>
      </c>
      <c r="C49" s="22">
        <f t="shared" ref="C49:I49" si="27">+C76+C77+C86+C112</f>
        <v>2593</v>
      </c>
      <c r="D49" s="22">
        <f t="shared" si="27"/>
        <v>391</v>
      </c>
      <c r="E49" s="22">
        <f t="shared" si="27"/>
        <v>714</v>
      </c>
      <c r="F49" s="22">
        <f t="shared" si="27"/>
        <v>480</v>
      </c>
      <c r="G49" s="22">
        <f t="shared" si="27"/>
        <v>700</v>
      </c>
      <c r="H49" s="22">
        <f t="shared" si="27"/>
        <v>210</v>
      </c>
      <c r="I49" s="22">
        <f t="shared" si="27"/>
        <v>98</v>
      </c>
      <c r="J49" s="22" t="s">
        <v>15</v>
      </c>
      <c r="K49" s="22" t="s">
        <v>15</v>
      </c>
    </row>
    <row r="50" spans="1:11" s="21" customFormat="1" ht="12" customHeight="1" x14ac:dyDescent="0.2">
      <c r="A50" s="29"/>
      <c r="B50" s="24" t="s">
        <v>51</v>
      </c>
      <c r="C50" s="22">
        <f t="shared" ref="C50:I50" si="28">C79+C81+C98+C100+C114+C118+C124+C127</f>
        <v>5854</v>
      </c>
      <c r="D50" s="22">
        <f t="shared" si="28"/>
        <v>879</v>
      </c>
      <c r="E50" s="22">
        <f t="shared" si="28"/>
        <v>1588</v>
      </c>
      <c r="F50" s="22">
        <f t="shared" si="28"/>
        <v>1167</v>
      </c>
      <c r="G50" s="22">
        <f t="shared" si="28"/>
        <v>1408</v>
      </c>
      <c r="H50" s="22">
        <f t="shared" si="28"/>
        <v>550</v>
      </c>
      <c r="I50" s="22">
        <f t="shared" si="28"/>
        <v>262</v>
      </c>
      <c r="J50" s="22" t="s">
        <v>15</v>
      </c>
      <c r="K50" s="22" t="s">
        <v>15</v>
      </c>
    </row>
    <row r="51" spans="1:11" s="21" customFormat="1" ht="12" customHeight="1" x14ac:dyDescent="0.2">
      <c r="A51" s="29"/>
      <c r="B51" s="29" t="s">
        <v>52</v>
      </c>
      <c r="C51" s="27">
        <f t="shared" ref="C51:I51" si="29">C75+C82+C93+C105+C117+C122+C132</f>
        <v>13229</v>
      </c>
      <c r="D51" s="27">
        <f t="shared" si="29"/>
        <v>2001</v>
      </c>
      <c r="E51" s="27">
        <f t="shared" si="29"/>
        <v>3682</v>
      </c>
      <c r="F51" s="27">
        <f t="shared" si="29"/>
        <v>2775</v>
      </c>
      <c r="G51" s="27">
        <f t="shared" si="29"/>
        <v>3272</v>
      </c>
      <c r="H51" s="27">
        <f t="shared" si="29"/>
        <v>1120</v>
      </c>
      <c r="I51" s="27">
        <f t="shared" si="29"/>
        <v>379</v>
      </c>
      <c r="J51" s="27" t="s">
        <v>15</v>
      </c>
      <c r="K51" s="27" t="s">
        <v>15</v>
      </c>
    </row>
    <row r="52" spans="1:11" s="21" customFormat="1" ht="12" customHeight="1" x14ac:dyDescent="0.2">
      <c r="A52" s="25"/>
      <c r="B52" s="25"/>
      <c r="C52" s="25"/>
      <c r="D52" s="25"/>
      <c r="E52" s="25"/>
      <c r="F52" s="25"/>
      <c r="G52" s="25"/>
      <c r="H52" s="25"/>
      <c r="I52" s="25"/>
      <c r="J52" s="30"/>
      <c r="K52" s="30"/>
    </row>
    <row r="53" spans="1:11" s="20" customFormat="1" ht="12" customHeight="1" x14ac:dyDescent="0.2">
      <c r="A53" s="111" t="s">
        <v>53</v>
      </c>
      <c r="B53" s="111"/>
      <c r="C53" s="17">
        <f t="shared" ref="C53:I53" si="30">C54+C55+C56</f>
        <v>52616</v>
      </c>
      <c r="D53" s="17">
        <f t="shared" si="30"/>
        <v>8403</v>
      </c>
      <c r="E53" s="17">
        <f t="shared" si="30"/>
        <v>14334</v>
      </c>
      <c r="F53" s="17">
        <f t="shared" si="30"/>
        <v>11733</v>
      </c>
      <c r="G53" s="17">
        <f t="shared" si="30"/>
        <v>12396</v>
      </c>
      <c r="H53" s="17">
        <f t="shared" si="30"/>
        <v>4280</v>
      </c>
      <c r="I53" s="17">
        <f t="shared" si="30"/>
        <v>1470</v>
      </c>
      <c r="J53" s="17" t="s">
        <v>15</v>
      </c>
      <c r="K53" s="17" t="s">
        <v>15</v>
      </c>
    </row>
    <row r="54" spans="1:11" s="21" customFormat="1" ht="12" customHeight="1" x14ac:dyDescent="0.2">
      <c r="A54" s="112" t="s">
        <v>54</v>
      </c>
      <c r="B54" s="112"/>
      <c r="C54" s="22">
        <f t="shared" ref="C54:I54" si="31">C59+C63+C68+C72</f>
        <v>18183</v>
      </c>
      <c r="D54" s="22">
        <f t="shared" si="31"/>
        <v>3424</v>
      </c>
      <c r="E54" s="22">
        <f t="shared" si="31"/>
        <v>5162</v>
      </c>
      <c r="F54" s="22">
        <f t="shared" si="31"/>
        <v>3981</v>
      </c>
      <c r="G54" s="22">
        <f t="shared" si="31"/>
        <v>3908</v>
      </c>
      <c r="H54" s="22">
        <f t="shared" si="31"/>
        <v>1305</v>
      </c>
      <c r="I54" s="22">
        <f t="shared" si="31"/>
        <v>403</v>
      </c>
      <c r="J54" s="22" t="s">
        <v>15</v>
      </c>
      <c r="K54" s="22" t="s">
        <v>15</v>
      </c>
    </row>
    <row r="55" spans="1:11" s="21" customFormat="1" ht="12" customHeight="1" x14ac:dyDescent="0.2">
      <c r="A55" s="112" t="s">
        <v>55</v>
      </c>
      <c r="B55" s="112"/>
      <c r="C55" s="22">
        <f t="shared" ref="C55:I55" si="32">C78+C60+C83+C85+C64+C65+C66+C107+C109+C67+C69+C70+C125+C71</f>
        <v>30515</v>
      </c>
      <c r="D55" s="22">
        <f t="shared" si="32"/>
        <v>4461</v>
      </c>
      <c r="E55" s="22">
        <f t="shared" si="32"/>
        <v>8100</v>
      </c>
      <c r="F55" s="22">
        <f t="shared" si="32"/>
        <v>6918</v>
      </c>
      <c r="G55" s="22">
        <f t="shared" si="32"/>
        <v>7408</v>
      </c>
      <c r="H55" s="22">
        <f t="shared" si="32"/>
        <v>2655</v>
      </c>
      <c r="I55" s="22">
        <f t="shared" si="32"/>
        <v>973</v>
      </c>
      <c r="J55" s="22" t="s">
        <v>15</v>
      </c>
      <c r="K55" s="22" t="s">
        <v>15</v>
      </c>
    </row>
    <row r="56" spans="1:11" s="21" customFormat="1" ht="12" customHeight="1" x14ac:dyDescent="0.2">
      <c r="A56" s="123" t="s">
        <v>56</v>
      </c>
      <c r="B56" s="123"/>
      <c r="C56" s="27">
        <f t="shared" ref="C56:I56" si="33">C62+C61</f>
        <v>3918</v>
      </c>
      <c r="D56" s="27">
        <f t="shared" si="33"/>
        <v>518</v>
      </c>
      <c r="E56" s="27">
        <f t="shared" si="33"/>
        <v>1072</v>
      </c>
      <c r="F56" s="27">
        <f t="shared" si="33"/>
        <v>834</v>
      </c>
      <c r="G56" s="27">
        <f t="shared" si="33"/>
        <v>1080</v>
      </c>
      <c r="H56" s="27">
        <f t="shared" si="33"/>
        <v>320</v>
      </c>
      <c r="I56" s="27">
        <f t="shared" si="33"/>
        <v>94</v>
      </c>
      <c r="J56" s="27" t="s">
        <v>15</v>
      </c>
      <c r="K56" s="27" t="s">
        <v>15</v>
      </c>
    </row>
    <row r="57" spans="1:11" s="21" customFormat="1" ht="12" customHeight="1" x14ac:dyDescent="0.2">
      <c r="A57" s="25"/>
      <c r="B57" s="31"/>
      <c r="C57" s="30"/>
      <c r="D57" s="30"/>
      <c r="E57" s="30"/>
      <c r="F57" s="30"/>
      <c r="G57" s="30"/>
      <c r="H57" s="30"/>
      <c r="I57" s="30"/>
      <c r="J57" s="30"/>
      <c r="K57" s="30"/>
    </row>
    <row r="58" spans="1:11" s="21" customFormat="1" ht="12" customHeight="1" x14ac:dyDescent="0.2">
      <c r="A58" s="124" t="s">
        <v>57</v>
      </c>
      <c r="B58" s="124"/>
      <c r="C58" s="19">
        <f t="shared" ref="C58:I58" si="34">SUM(C59:C72)</f>
        <v>47892</v>
      </c>
      <c r="D58" s="19">
        <f t="shared" si="34"/>
        <v>7517</v>
      </c>
      <c r="E58" s="19">
        <f t="shared" si="34"/>
        <v>13010</v>
      </c>
      <c r="F58" s="19">
        <f t="shared" si="34"/>
        <v>10767</v>
      </c>
      <c r="G58" s="19">
        <f t="shared" si="34"/>
        <v>11324</v>
      </c>
      <c r="H58" s="19">
        <f t="shared" si="34"/>
        <v>3940</v>
      </c>
      <c r="I58" s="19">
        <f t="shared" si="34"/>
        <v>1334</v>
      </c>
      <c r="J58" s="17" t="s">
        <v>15</v>
      </c>
      <c r="K58" s="17" t="s">
        <v>15</v>
      </c>
    </row>
    <row r="59" spans="1:11" s="21" customFormat="1" ht="12" customHeight="1" x14ac:dyDescent="0.2">
      <c r="A59" s="112" t="s">
        <v>58</v>
      </c>
      <c r="B59" s="112"/>
      <c r="C59" s="22">
        <v>3283</v>
      </c>
      <c r="D59" s="22">
        <v>573</v>
      </c>
      <c r="E59" s="22">
        <v>962</v>
      </c>
      <c r="F59" s="22">
        <v>714</v>
      </c>
      <c r="G59" s="22">
        <v>692</v>
      </c>
      <c r="H59" s="22">
        <v>250</v>
      </c>
      <c r="I59" s="22">
        <v>92</v>
      </c>
      <c r="J59" s="22">
        <v>0</v>
      </c>
      <c r="K59" s="22" t="s">
        <v>59</v>
      </c>
    </row>
    <row r="60" spans="1:11" s="21" customFormat="1" ht="12" customHeight="1" x14ac:dyDescent="0.2">
      <c r="A60" s="112" t="s">
        <v>60</v>
      </c>
      <c r="B60" s="112"/>
      <c r="C60" s="22">
        <v>586</v>
      </c>
      <c r="D60" s="22">
        <v>67</v>
      </c>
      <c r="E60" s="22">
        <v>156</v>
      </c>
      <c r="F60" s="22">
        <v>144</v>
      </c>
      <c r="G60" s="22">
        <v>148</v>
      </c>
      <c r="H60" s="22">
        <v>65</v>
      </c>
      <c r="I60" s="22">
        <v>6</v>
      </c>
      <c r="J60" s="22">
        <v>0</v>
      </c>
      <c r="K60" s="22" t="s">
        <v>59</v>
      </c>
    </row>
    <row r="61" spans="1:11" s="21" customFormat="1" ht="12" customHeight="1" x14ac:dyDescent="0.2">
      <c r="A61" s="112" t="s">
        <v>61</v>
      </c>
      <c r="B61" s="112"/>
      <c r="C61" s="22">
        <v>1940</v>
      </c>
      <c r="D61" s="22">
        <v>261</v>
      </c>
      <c r="E61" s="22">
        <v>532</v>
      </c>
      <c r="F61" s="22">
        <v>390</v>
      </c>
      <c r="G61" s="22">
        <v>560</v>
      </c>
      <c r="H61" s="22">
        <v>145</v>
      </c>
      <c r="I61" s="22">
        <v>52</v>
      </c>
      <c r="J61" s="22">
        <v>0</v>
      </c>
      <c r="K61" s="22">
        <v>100</v>
      </c>
    </row>
    <row r="62" spans="1:11" s="21" customFormat="1" ht="12" customHeight="1" x14ac:dyDescent="0.2">
      <c r="A62" s="112" t="s">
        <v>62</v>
      </c>
      <c r="B62" s="112"/>
      <c r="C62" s="22">
        <v>1978</v>
      </c>
      <c r="D62" s="22">
        <v>257</v>
      </c>
      <c r="E62" s="22">
        <v>540</v>
      </c>
      <c r="F62" s="22">
        <v>444</v>
      </c>
      <c r="G62" s="22">
        <v>520</v>
      </c>
      <c r="H62" s="22">
        <v>175</v>
      </c>
      <c r="I62" s="22">
        <v>42</v>
      </c>
      <c r="J62" s="22" t="s">
        <v>65</v>
      </c>
      <c r="K62" s="22">
        <v>100</v>
      </c>
    </row>
    <row r="63" spans="1:11" s="21" customFormat="1" ht="12" customHeight="1" x14ac:dyDescent="0.2">
      <c r="A63" s="112" t="s">
        <v>63</v>
      </c>
      <c r="B63" s="112"/>
      <c r="C63" s="22">
        <v>7426</v>
      </c>
      <c r="D63" s="22">
        <v>1810</v>
      </c>
      <c r="E63" s="22">
        <v>2166</v>
      </c>
      <c r="F63" s="22">
        <v>1500</v>
      </c>
      <c r="G63" s="22">
        <v>1320</v>
      </c>
      <c r="H63" s="22">
        <v>470</v>
      </c>
      <c r="I63" s="22">
        <v>160</v>
      </c>
      <c r="J63" s="22">
        <v>2</v>
      </c>
      <c r="K63" s="22">
        <v>99</v>
      </c>
    </row>
    <row r="64" spans="1:11" s="21" customFormat="1" ht="12" customHeight="1" x14ac:dyDescent="0.2">
      <c r="A64" s="112" t="s">
        <v>64</v>
      </c>
      <c r="B64" s="112"/>
      <c r="C64" s="22">
        <v>2657</v>
      </c>
      <c r="D64" s="22">
        <v>393</v>
      </c>
      <c r="E64" s="22">
        <v>664</v>
      </c>
      <c r="F64" s="22">
        <v>651</v>
      </c>
      <c r="G64" s="22">
        <v>672</v>
      </c>
      <c r="H64" s="22">
        <v>220</v>
      </c>
      <c r="I64" s="22">
        <v>57</v>
      </c>
      <c r="J64" s="22">
        <v>1</v>
      </c>
      <c r="K64" s="22" t="s">
        <v>59</v>
      </c>
    </row>
    <row r="65" spans="1:11" s="21" customFormat="1" ht="12" customHeight="1" x14ac:dyDescent="0.2">
      <c r="A65" s="112" t="s">
        <v>66</v>
      </c>
      <c r="B65" s="112"/>
      <c r="C65" s="22">
        <v>1691</v>
      </c>
      <c r="D65" s="22">
        <v>168</v>
      </c>
      <c r="E65" s="22">
        <v>448</v>
      </c>
      <c r="F65" s="22">
        <v>408</v>
      </c>
      <c r="G65" s="22">
        <v>408</v>
      </c>
      <c r="H65" s="22">
        <v>190</v>
      </c>
      <c r="I65" s="22">
        <v>69</v>
      </c>
      <c r="J65" s="22">
        <v>0</v>
      </c>
      <c r="K65" s="22" t="s">
        <v>59</v>
      </c>
    </row>
    <row r="66" spans="1:11" s="21" customFormat="1" ht="12" customHeight="1" x14ac:dyDescent="0.2">
      <c r="A66" s="112" t="s">
        <v>67</v>
      </c>
      <c r="B66" s="112"/>
      <c r="C66" s="22">
        <v>11396</v>
      </c>
      <c r="D66" s="22">
        <v>1910</v>
      </c>
      <c r="E66" s="22">
        <v>3250</v>
      </c>
      <c r="F66" s="22">
        <v>2451</v>
      </c>
      <c r="G66" s="22">
        <v>2516</v>
      </c>
      <c r="H66" s="22">
        <v>925</v>
      </c>
      <c r="I66" s="22">
        <v>344</v>
      </c>
      <c r="J66" s="22" t="s">
        <v>65</v>
      </c>
      <c r="K66" s="22" t="s">
        <v>59</v>
      </c>
    </row>
    <row r="67" spans="1:11" s="21" customFormat="1" ht="12" customHeight="1" x14ac:dyDescent="0.2">
      <c r="A67" s="112" t="s">
        <v>68</v>
      </c>
      <c r="B67" s="112"/>
      <c r="C67" s="22">
        <v>311</v>
      </c>
      <c r="D67" s="22">
        <v>58</v>
      </c>
      <c r="E67" s="22">
        <v>74</v>
      </c>
      <c r="F67" s="22">
        <v>90</v>
      </c>
      <c r="G67" s="22">
        <v>68</v>
      </c>
      <c r="H67" s="22">
        <v>15</v>
      </c>
      <c r="I67" s="22">
        <v>6</v>
      </c>
      <c r="J67" s="22">
        <v>0</v>
      </c>
      <c r="K67" s="22">
        <v>100</v>
      </c>
    </row>
    <row r="68" spans="1:11" s="21" customFormat="1" ht="12" customHeight="1" x14ac:dyDescent="0.2">
      <c r="A68" s="112" t="s">
        <v>69</v>
      </c>
      <c r="B68" s="112"/>
      <c r="C68" s="22">
        <v>4452</v>
      </c>
      <c r="D68" s="22">
        <v>571</v>
      </c>
      <c r="E68" s="22">
        <v>1196</v>
      </c>
      <c r="F68" s="22">
        <v>1077</v>
      </c>
      <c r="G68" s="22">
        <v>1160</v>
      </c>
      <c r="H68" s="22">
        <v>385</v>
      </c>
      <c r="I68" s="22">
        <v>63</v>
      </c>
      <c r="J68" s="22">
        <v>0</v>
      </c>
      <c r="K68" s="22" t="s">
        <v>59</v>
      </c>
    </row>
    <row r="69" spans="1:11" s="21" customFormat="1" ht="12" customHeight="1" x14ac:dyDescent="0.2">
      <c r="A69" s="112" t="s">
        <v>70</v>
      </c>
      <c r="B69" s="112"/>
      <c r="C69" s="22">
        <v>2377</v>
      </c>
      <c r="D69" s="22">
        <v>291</v>
      </c>
      <c r="E69" s="22">
        <v>604</v>
      </c>
      <c r="F69" s="22">
        <v>663</v>
      </c>
      <c r="G69" s="22">
        <v>596</v>
      </c>
      <c r="H69" s="22">
        <v>180</v>
      </c>
      <c r="I69" s="22">
        <v>43</v>
      </c>
      <c r="J69" s="22">
        <v>0</v>
      </c>
      <c r="K69" s="22">
        <v>100</v>
      </c>
    </row>
    <row r="70" spans="1:11" s="21" customFormat="1" ht="12" customHeight="1" x14ac:dyDescent="0.2">
      <c r="A70" s="112" t="s">
        <v>71</v>
      </c>
      <c r="B70" s="112"/>
      <c r="C70" s="22">
        <v>2483</v>
      </c>
      <c r="D70" s="22">
        <v>215</v>
      </c>
      <c r="E70" s="22">
        <v>602</v>
      </c>
      <c r="F70" s="22">
        <v>492</v>
      </c>
      <c r="G70" s="22">
        <v>696</v>
      </c>
      <c r="H70" s="22">
        <v>310</v>
      </c>
      <c r="I70" s="22">
        <v>168</v>
      </c>
      <c r="J70" s="22">
        <v>1</v>
      </c>
      <c r="K70" s="22" t="s">
        <v>59</v>
      </c>
    </row>
    <row r="71" spans="1:11" s="21" customFormat="1" ht="12" customHeight="1" x14ac:dyDescent="0.2">
      <c r="A71" s="112" t="s">
        <v>72</v>
      </c>
      <c r="B71" s="112"/>
      <c r="C71" s="22">
        <v>4290</v>
      </c>
      <c r="D71" s="22">
        <v>473</v>
      </c>
      <c r="E71" s="22">
        <v>978</v>
      </c>
      <c r="F71" s="22">
        <v>1053</v>
      </c>
      <c r="G71" s="22">
        <v>1232</v>
      </c>
      <c r="H71" s="22">
        <v>410</v>
      </c>
      <c r="I71" s="22">
        <v>144</v>
      </c>
      <c r="J71" s="22">
        <v>0</v>
      </c>
      <c r="K71" s="22" t="s">
        <v>59</v>
      </c>
    </row>
    <row r="72" spans="1:11" s="21" customFormat="1" ht="12" customHeight="1" x14ac:dyDescent="0.2">
      <c r="A72" s="123" t="s">
        <v>73</v>
      </c>
      <c r="B72" s="123"/>
      <c r="C72" s="27">
        <v>3022</v>
      </c>
      <c r="D72" s="27">
        <v>470</v>
      </c>
      <c r="E72" s="27">
        <v>838</v>
      </c>
      <c r="F72" s="27">
        <v>690</v>
      </c>
      <c r="G72" s="27">
        <v>736</v>
      </c>
      <c r="H72" s="27">
        <v>200</v>
      </c>
      <c r="I72" s="27">
        <v>88</v>
      </c>
      <c r="J72" s="27" t="s">
        <v>65</v>
      </c>
      <c r="K72" s="27">
        <v>100</v>
      </c>
    </row>
    <row r="73" spans="1:11" s="21" customFormat="1" ht="12" customHeight="1" x14ac:dyDescent="0.2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</row>
    <row r="74" spans="1:11" s="21" customFormat="1" ht="12" customHeight="1" x14ac:dyDescent="0.2">
      <c r="A74" s="111" t="s">
        <v>74</v>
      </c>
      <c r="B74" s="111"/>
      <c r="C74" s="17">
        <f t="shared" ref="C74:I74" si="35">SUM(C75:C134)</f>
        <v>138927</v>
      </c>
      <c r="D74" s="17">
        <f t="shared" si="35"/>
        <v>24598</v>
      </c>
      <c r="E74" s="17">
        <f t="shared" si="35"/>
        <v>37850</v>
      </c>
      <c r="F74" s="17">
        <f t="shared" si="35"/>
        <v>28455</v>
      </c>
      <c r="G74" s="17">
        <f t="shared" si="35"/>
        <v>31384</v>
      </c>
      <c r="H74" s="17">
        <f t="shared" si="35"/>
        <v>11400</v>
      </c>
      <c r="I74" s="17">
        <f t="shared" si="35"/>
        <v>5240</v>
      </c>
      <c r="J74" s="17" t="s">
        <v>15</v>
      </c>
      <c r="K74" s="17" t="s">
        <v>15</v>
      </c>
    </row>
    <row r="75" spans="1:11" s="21" customFormat="1" ht="12" customHeight="1" x14ac:dyDescent="0.2">
      <c r="A75" s="112" t="s">
        <v>75</v>
      </c>
      <c r="B75" s="112"/>
      <c r="C75" s="22">
        <v>3919</v>
      </c>
      <c r="D75" s="22">
        <v>620</v>
      </c>
      <c r="E75" s="22">
        <v>1154</v>
      </c>
      <c r="F75" s="22">
        <v>843</v>
      </c>
      <c r="G75" s="22">
        <v>892</v>
      </c>
      <c r="H75" s="22">
        <v>285</v>
      </c>
      <c r="I75" s="22">
        <v>125</v>
      </c>
      <c r="J75" s="22">
        <v>3</v>
      </c>
      <c r="K75" s="22">
        <v>99</v>
      </c>
    </row>
    <row r="76" spans="1:11" s="21" customFormat="1" ht="12" customHeight="1" x14ac:dyDescent="0.2">
      <c r="A76" s="112" t="s">
        <v>76</v>
      </c>
      <c r="B76" s="112"/>
      <c r="C76" s="22">
        <v>1315</v>
      </c>
      <c r="D76" s="22">
        <v>185</v>
      </c>
      <c r="E76" s="22">
        <v>366</v>
      </c>
      <c r="F76" s="22">
        <v>249</v>
      </c>
      <c r="G76" s="22">
        <v>312</v>
      </c>
      <c r="H76" s="22">
        <v>130</v>
      </c>
      <c r="I76" s="22">
        <v>73</v>
      </c>
      <c r="J76" s="22">
        <v>0</v>
      </c>
      <c r="K76" s="22" t="s">
        <v>59</v>
      </c>
    </row>
    <row r="77" spans="1:11" s="21" customFormat="1" ht="12" customHeight="1" x14ac:dyDescent="0.2">
      <c r="A77" s="112" t="s">
        <v>77</v>
      </c>
      <c r="B77" s="112"/>
      <c r="C77" s="22">
        <v>306</v>
      </c>
      <c r="D77" s="22">
        <v>47</v>
      </c>
      <c r="E77" s="22">
        <v>70</v>
      </c>
      <c r="F77" s="22">
        <v>63</v>
      </c>
      <c r="G77" s="22">
        <v>100</v>
      </c>
      <c r="H77" s="22">
        <v>20</v>
      </c>
      <c r="I77" s="22">
        <v>6</v>
      </c>
      <c r="J77" s="22">
        <v>0</v>
      </c>
      <c r="K77" s="22">
        <v>100</v>
      </c>
    </row>
    <row r="78" spans="1:11" s="21" customFormat="1" ht="12" customHeight="1" x14ac:dyDescent="0.2">
      <c r="A78" s="112" t="s">
        <v>78</v>
      </c>
      <c r="B78" s="112"/>
      <c r="C78" s="22">
        <v>934</v>
      </c>
      <c r="D78" s="22">
        <v>147</v>
      </c>
      <c r="E78" s="22">
        <v>236</v>
      </c>
      <c r="F78" s="22">
        <v>150</v>
      </c>
      <c r="G78" s="22">
        <v>232</v>
      </c>
      <c r="H78" s="22">
        <v>120</v>
      </c>
      <c r="I78" s="22">
        <v>49</v>
      </c>
      <c r="J78" s="22" t="s">
        <v>65</v>
      </c>
      <c r="K78" s="22">
        <v>99</v>
      </c>
    </row>
    <row r="79" spans="1:11" s="21" customFormat="1" ht="12" customHeight="1" x14ac:dyDescent="0.2">
      <c r="A79" s="112" t="s">
        <v>79</v>
      </c>
      <c r="B79" s="112"/>
      <c r="C79" s="22">
        <v>283</v>
      </c>
      <c r="D79" s="22">
        <v>51</v>
      </c>
      <c r="E79" s="22">
        <v>92</v>
      </c>
      <c r="F79" s="22">
        <v>63</v>
      </c>
      <c r="G79" s="22">
        <v>56</v>
      </c>
      <c r="H79" s="22">
        <v>15</v>
      </c>
      <c r="I79" s="22">
        <v>6</v>
      </c>
      <c r="J79" s="22">
        <v>0</v>
      </c>
      <c r="K79" s="22">
        <v>100</v>
      </c>
    </row>
    <row r="80" spans="1:11" s="21" customFormat="1" ht="12" customHeight="1" x14ac:dyDescent="0.2">
      <c r="A80" s="112" t="s">
        <v>80</v>
      </c>
      <c r="B80" s="112"/>
      <c r="C80" s="22">
        <v>1428</v>
      </c>
      <c r="D80" s="22">
        <v>125</v>
      </c>
      <c r="E80" s="22">
        <v>358</v>
      </c>
      <c r="F80" s="22">
        <v>354</v>
      </c>
      <c r="G80" s="22">
        <v>384</v>
      </c>
      <c r="H80" s="22">
        <v>165</v>
      </c>
      <c r="I80" s="22">
        <v>42</v>
      </c>
      <c r="J80" s="22">
        <v>0</v>
      </c>
      <c r="K80" s="22">
        <v>100</v>
      </c>
    </row>
    <row r="81" spans="1:11" s="21" customFormat="1" ht="12" customHeight="1" x14ac:dyDescent="0.2">
      <c r="A81" s="112" t="s">
        <v>81</v>
      </c>
      <c r="B81" s="112"/>
      <c r="C81" s="22">
        <v>608</v>
      </c>
      <c r="D81" s="22">
        <v>82</v>
      </c>
      <c r="E81" s="22">
        <v>126</v>
      </c>
      <c r="F81" s="22">
        <v>129</v>
      </c>
      <c r="G81" s="22">
        <v>156</v>
      </c>
      <c r="H81" s="22">
        <v>65</v>
      </c>
      <c r="I81" s="22">
        <v>50</v>
      </c>
      <c r="J81" s="22" t="s">
        <v>65</v>
      </c>
      <c r="K81" s="22" t="s">
        <v>59</v>
      </c>
    </row>
    <row r="82" spans="1:11" s="21" customFormat="1" ht="12" customHeight="1" x14ac:dyDescent="0.2">
      <c r="A82" s="112" t="s">
        <v>82</v>
      </c>
      <c r="B82" s="112"/>
      <c r="C82" s="22">
        <v>2319</v>
      </c>
      <c r="D82" s="22">
        <v>320</v>
      </c>
      <c r="E82" s="22">
        <v>648</v>
      </c>
      <c r="F82" s="22">
        <v>477</v>
      </c>
      <c r="G82" s="22">
        <v>620</v>
      </c>
      <c r="H82" s="22">
        <v>195</v>
      </c>
      <c r="I82" s="22">
        <v>59</v>
      </c>
      <c r="J82" s="22" t="s">
        <v>65</v>
      </c>
      <c r="K82" s="22">
        <v>100</v>
      </c>
    </row>
    <row r="83" spans="1:11" s="21" customFormat="1" ht="12" customHeight="1" x14ac:dyDescent="0.2">
      <c r="A83" s="112" t="s">
        <v>83</v>
      </c>
      <c r="B83" s="112"/>
      <c r="C83" s="22">
        <v>836</v>
      </c>
      <c r="D83" s="22">
        <v>202</v>
      </c>
      <c r="E83" s="22">
        <v>250</v>
      </c>
      <c r="F83" s="22">
        <v>192</v>
      </c>
      <c r="G83" s="22">
        <v>128</v>
      </c>
      <c r="H83" s="22">
        <v>45</v>
      </c>
      <c r="I83" s="22">
        <v>19</v>
      </c>
      <c r="J83" s="22" t="s">
        <v>65</v>
      </c>
      <c r="K83" s="22">
        <v>100</v>
      </c>
    </row>
    <row r="84" spans="1:11" s="21" customFormat="1" ht="12" customHeight="1" x14ac:dyDescent="0.2">
      <c r="A84" s="112" t="s">
        <v>84</v>
      </c>
      <c r="B84" s="112"/>
      <c r="C84" s="22">
        <v>142</v>
      </c>
      <c r="D84" s="22">
        <v>27</v>
      </c>
      <c r="E84" s="22">
        <v>48</v>
      </c>
      <c r="F84" s="22">
        <v>36</v>
      </c>
      <c r="G84" s="22">
        <v>20</v>
      </c>
      <c r="H84" s="22">
        <v>5</v>
      </c>
      <c r="I84" s="22">
        <v>6</v>
      </c>
      <c r="J84" s="22">
        <v>0</v>
      </c>
      <c r="K84" s="22">
        <v>100</v>
      </c>
    </row>
    <row r="85" spans="1:11" s="21" customFormat="1" ht="12" customHeight="1" x14ac:dyDescent="0.2">
      <c r="A85" s="112" t="s">
        <v>85</v>
      </c>
      <c r="B85" s="112"/>
      <c r="C85" s="22">
        <v>418</v>
      </c>
      <c r="D85" s="22">
        <v>84</v>
      </c>
      <c r="E85" s="22">
        <v>136</v>
      </c>
      <c r="F85" s="22">
        <v>72</v>
      </c>
      <c r="G85" s="22">
        <v>116</v>
      </c>
      <c r="H85" s="22">
        <v>10</v>
      </c>
      <c r="I85" s="22">
        <v>0</v>
      </c>
      <c r="J85" s="22">
        <v>1</v>
      </c>
      <c r="K85" s="22">
        <v>100</v>
      </c>
    </row>
    <row r="86" spans="1:11" s="21" customFormat="1" ht="12" customHeight="1" x14ac:dyDescent="0.2">
      <c r="A86" s="112" t="s">
        <v>86</v>
      </c>
      <c r="B86" s="112"/>
      <c r="C86" s="22">
        <v>706</v>
      </c>
      <c r="D86" s="22">
        <v>110</v>
      </c>
      <c r="E86" s="22">
        <v>194</v>
      </c>
      <c r="F86" s="22">
        <v>126</v>
      </c>
      <c r="G86" s="22">
        <v>212</v>
      </c>
      <c r="H86" s="22">
        <v>45</v>
      </c>
      <c r="I86" s="22">
        <v>19</v>
      </c>
      <c r="J86" s="22" t="s">
        <v>65</v>
      </c>
      <c r="K86" s="22">
        <v>100</v>
      </c>
    </row>
    <row r="87" spans="1:11" s="21" customFormat="1" ht="12" customHeight="1" x14ac:dyDescent="0.2">
      <c r="A87" s="112" t="s">
        <v>87</v>
      </c>
      <c r="B87" s="112"/>
      <c r="C87" s="22">
        <v>1417</v>
      </c>
      <c r="D87" s="22">
        <v>174</v>
      </c>
      <c r="E87" s="22">
        <v>346</v>
      </c>
      <c r="F87" s="22">
        <v>306</v>
      </c>
      <c r="G87" s="22">
        <v>408</v>
      </c>
      <c r="H87" s="22">
        <v>140</v>
      </c>
      <c r="I87" s="22">
        <v>43</v>
      </c>
      <c r="J87" s="22">
        <v>0</v>
      </c>
      <c r="K87" s="22" t="s">
        <v>59</v>
      </c>
    </row>
    <row r="88" spans="1:11" s="21" customFormat="1" ht="12" customHeight="1" x14ac:dyDescent="0.2">
      <c r="A88" s="112" t="s">
        <v>88</v>
      </c>
      <c r="B88" s="112"/>
      <c r="C88" s="22">
        <v>1967</v>
      </c>
      <c r="D88" s="22">
        <v>227</v>
      </c>
      <c r="E88" s="22">
        <v>546</v>
      </c>
      <c r="F88" s="22">
        <v>489</v>
      </c>
      <c r="G88" s="22">
        <v>472</v>
      </c>
      <c r="H88" s="22">
        <v>160</v>
      </c>
      <c r="I88" s="22">
        <v>73</v>
      </c>
      <c r="J88" s="22" t="s">
        <v>65</v>
      </c>
      <c r="K88" s="22" t="s">
        <v>59</v>
      </c>
    </row>
    <row r="89" spans="1:11" s="21" customFormat="1" ht="12" customHeight="1" x14ac:dyDescent="0.2">
      <c r="A89" s="112" t="s">
        <v>89</v>
      </c>
      <c r="B89" s="112"/>
      <c r="C89" s="22">
        <v>1959</v>
      </c>
      <c r="D89" s="22">
        <v>319</v>
      </c>
      <c r="E89" s="22">
        <v>510</v>
      </c>
      <c r="F89" s="22">
        <v>399</v>
      </c>
      <c r="G89" s="22">
        <v>532</v>
      </c>
      <c r="H89" s="22">
        <v>155</v>
      </c>
      <c r="I89" s="22">
        <v>44</v>
      </c>
      <c r="J89" s="22">
        <v>5</v>
      </c>
      <c r="K89" s="22" t="s">
        <v>59</v>
      </c>
    </row>
    <row r="90" spans="1:11" s="21" customFormat="1" ht="12" customHeight="1" x14ac:dyDescent="0.2">
      <c r="A90" s="112" t="s">
        <v>90</v>
      </c>
      <c r="B90" s="112"/>
      <c r="C90" s="22">
        <v>6172</v>
      </c>
      <c r="D90" s="22">
        <v>769</v>
      </c>
      <c r="E90" s="22">
        <v>1574</v>
      </c>
      <c r="F90" s="22">
        <v>1284</v>
      </c>
      <c r="G90" s="22">
        <v>1540</v>
      </c>
      <c r="H90" s="22">
        <v>640</v>
      </c>
      <c r="I90" s="22">
        <v>365</v>
      </c>
      <c r="J90" s="22" t="s">
        <v>65</v>
      </c>
      <c r="K90" s="22">
        <v>100</v>
      </c>
    </row>
    <row r="91" spans="1:11" s="21" customFormat="1" ht="12" customHeight="1" x14ac:dyDescent="0.2">
      <c r="A91" s="112" t="s">
        <v>91</v>
      </c>
      <c r="B91" s="112"/>
      <c r="C91" s="22">
        <v>111</v>
      </c>
      <c r="D91" s="22">
        <v>17</v>
      </c>
      <c r="E91" s="22">
        <v>38</v>
      </c>
      <c r="F91" s="22">
        <v>30</v>
      </c>
      <c r="G91" s="22">
        <v>20</v>
      </c>
      <c r="H91" s="22">
        <v>0</v>
      </c>
      <c r="I91" s="22">
        <v>6</v>
      </c>
      <c r="J91" s="22">
        <v>0</v>
      </c>
      <c r="K91" s="22">
        <v>100</v>
      </c>
    </row>
    <row r="92" spans="1:11" s="21" customFormat="1" ht="12" customHeight="1" x14ac:dyDescent="0.2">
      <c r="A92" s="112" t="s">
        <v>92</v>
      </c>
      <c r="B92" s="112"/>
      <c r="C92" s="22">
        <v>812</v>
      </c>
      <c r="D92" s="22">
        <v>105</v>
      </c>
      <c r="E92" s="22">
        <v>212</v>
      </c>
      <c r="F92" s="22">
        <v>162</v>
      </c>
      <c r="G92" s="22">
        <v>208</v>
      </c>
      <c r="H92" s="22">
        <v>75</v>
      </c>
      <c r="I92" s="22">
        <v>50</v>
      </c>
      <c r="J92" s="22">
        <v>0</v>
      </c>
      <c r="K92" s="22">
        <v>100</v>
      </c>
    </row>
    <row r="93" spans="1:11" s="21" customFormat="1" ht="12" customHeight="1" x14ac:dyDescent="0.2">
      <c r="A93" s="112" t="s">
        <v>93</v>
      </c>
      <c r="B93" s="112"/>
      <c r="C93" s="22">
        <v>3948</v>
      </c>
      <c r="D93" s="22">
        <v>578</v>
      </c>
      <c r="E93" s="22">
        <v>1020</v>
      </c>
      <c r="F93" s="22">
        <v>768</v>
      </c>
      <c r="G93" s="22">
        <v>1068</v>
      </c>
      <c r="H93" s="22">
        <v>385</v>
      </c>
      <c r="I93" s="22">
        <v>129</v>
      </c>
      <c r="J93" s="22">
        <v>0</v>
      </c>
      <c r="K93" s="22" t="s">
        <v>59</v>
      </c>
    </row>
    <row r="94" spans="1:11" s="21" customFormat="1" ht="12" customHeight="1" x14ac:dyDescent="0.2">
      <c r="A94" s="112" t="s">
        <v>94</v>
      </c>
      <c r="B94" s="112"/>
      <c r="C94" s="22">
        <v>63</v>
      </c>
      <c r="D94" s="22">
        <v>14</v>
      </c>
      <c r="E94" s="22">
        <v>28</v>
      </c>
      <c r="F94" s="22">
        <v>15</v>
      </c>
      <c r="G94" s="22">
        <v>0</v>
      </c>
      <c r="H94" s="22">
        <v>0</v>
      </c>
      <c r="I94" s="22">
        <v>6</v>
      </c>
      <c r="J94" s="22">
        <v>0</v>
      </c>
      <c r="K94" s="22">
        <v>100</v>
      </c>
    </row>
    <row r="95" spans="1:11" s="21" customFormat="1" ht="12" customHeight="1" x14ac:dyDescent="0.2">
      <c r="A95" s="112" t="s">
        <v>95</v>
      </c>
      <c r="B95" s="112"/>
      <c r="C95" s="22">
        <v>117</v>
      </c>
      <c r="D95" s="22">
        <v>26</v>
      </c>
      <c r="E95" s="22">
        <v>48</v>
      </c>
      <c r="F95" s="22">
        <v>24</v>
      </c>
      <c r="G95" s="22">
        <v>4</v>
      </c>
      <c r="H95" s="22">
        <v>15</v>
      </c>
      <c r="I95" s="22">
        <v>0</v>
      </c>
      <c r="J95" s="22">
        <v>0</v>
      </c>
      <c r="K95" s="22">
        <v>100</v>
      </c>
    </row>
    <row r="96" spans="1:11" s="21" customFormat="1" ht="12" customHeight="1" x14ac:dyDescent="0.2">
      <c r="A96" s="112" t="s">
        <v>96</v>
      </c>
      <c r="B96" s="112"/>
      <c r="C96" s="22">
        <v>4164</v>
      </c>
      <c r="D96" s="22">
        <v>584</v>
      </c>
      <c r="E96" s="22">
        <v>1120</v>
      </c>
      <c r="F96" s="22">
        <v>882</v>
      </c>
      <c r="G96" s="22">
        <v>1060</v>
      </c>
      <c r="H96" s="22">
        <v>370</v>
      </c>
      <c r="I96" s="22">
        <v>148</v>
      </c>
      <c r="J96" s="22" t="s">
        <v>65</v>
      </c>
      <c r="K96" s="22" t="s">
        <v>59</v>
      </c>
    </row>
    <row r="97" spans="1:11" s="21" customFormat="1" ht="12" customHeight="1" x14ac:dyDescent="0.2">
      <c r="A97" s="112" t="s">
        <v>97</v>
      </c>
      <c r="B97" s="112"/>
      <c r="C97" s="22">
        <v>1967</v>
      </c>
      <c r="D97" s="22">
        <v>248</v>
      </c>
      <c r="E97" s="22">
        <v>504</v>
      </c>
      <c r="F97" s="22">
        <v>411</v>
      </c>
      <c r="G97" s="22">
        <v>544</v>
      </c>
      <c r="H97" s="22">
        <v>185</v>
      </c>
      <c r="I97" s="22">
        <v>75</v>
      </c>
      <c r="J97" s="22">
        <v>0</v>
      </c>
      <c r="K97" s="22">
        <v>100</v>
      </c>
    </row>
    <row r="98" spans="1:11" s="21" customFormat="1" ht="12" customHeight="1" x14ac:dyDescent="0.2">
      <c r="A98" s="112" t="s">
        <v>98</v>
      </c>
      <c r="B98" s="112"/>
      <c r="C98" s="22">
        <v>847</v>
      </c>
      <c r="D98" s="22">
        <v>152</v>
      </c>
      <c r="E98" s="22">
        <v>214</v>
      </c>
      <c r="F98" s="22">
        <v>180</v>
      </c>
      <c r="G98" s="22">
        <v>184</v>
      </c>
      <c r="H98" s="22">
        <v>100</v>
      </c>
      <c r="I98" s="22">
        <v>17</v>
      </c>
      <c r="J98" s="22">
        <v>0</v>
      </c>
      <c r="K98" s="22" t="s">
        <v>59</v>
      </c>
    </row>
    <row r="99" spans="1:11" s="21" customFormat="1" ht="12" customHeight="1" x14ac:dyDescent="0.2">
      <c r="A99" s="112" t="s">
        <v>99</v>
      </c>
      <c r="B99" s="112"/>
      <c r="C99" s="22">
        <v>1312</v>
      </c>
      <c r="D99" s="22">
        <v>163</v>
      </c>
      <c r="E99" s="22">
        <v>322</v>
      </c>
      <c r="F99" s="22">
        <v>300</v>
      </c>
      <c r="G99" s="22">
        <v>360</v>
      </c>
      <c r="H99" s="22">
        <v>115</v>
      </c>
      <c r="I99" s="22">
        <v>52</v>
      </c>
      <c r="J99" s="22">
        <v>0</v>
      </c>
      <c r="K99" s="22">
        <v>99</v>
      </c>
    </row>
    <row r="100" spans="1:11" s="21" customFormat="1" ht="12" customHeight="1" x14ac:dyDescent="0.2">
      <c r="A100" s="112" t="s">
        <v>100</v>
      </c>
      <c r="B100" s="112"/>
      <c r="C100" s="22">
        <v>496</v>
      </c>
      <c r="D100" s="22">
        <v>74</v>
      </c>
      <c r="E100" s="22">
        <v>138</v>
      </c>
      <c r="F100" s="22">
        <v>114</v>
      </c>
      <c r="G100" s="22">
        <v>100</v>
      </c>
      <c r="H100" s="22">
        <v>50</v>
      </c>
      <c r="I100" s="22">
        <v>20</v>
      </c>
      <c r="J100" s="22">
        <v>0</v>
      </c>
      <c r="K100" s="22">
        <v>100</v>
      </c>
    </row>
    <row r="101" spans="1:11" s="21" customFormat="1" ht="12" customHeight="1" x14ac:dyDescent="0.2">
      <c r="A101" s="112" t="s">
        <v>101</v>
      </c>
      <c r="B101" s="112"/>
      <c r="C101" s="22">
        <v>460</v>
      </c>
      <c r="D101" s="22">
        <v>71</v>
      </c>
      <c r="E101" s="22">
        <v>98</v>
      </c>
      <c r="F101" s="22">
        <v>114</v>
      </c>
      <c r="G101" s="22">
        <v>120</v>
      </c>
      <c r="H101" s="22">
        <v>45</v>
      </c>
      <c r="I101" s="22">
        <v>12</v>
      </c>
      <c r="J101" s="22">
        <v>0</v>
      </c>
      <c r="K101" s="22">
        <v>100</v>
      </c>
    </row>
    <row r="102" spans="1:11" s="21" customFormat="1" ht="12" customHeight="1" x14ac:dyDescent="0.2">
      <c r="A102" s="112" t="s">
        <v>102</v>
      </c>
      <c r="B102" s="112"/>
      <c r="C102" s="22">
        <v>1181</v>
      </c>
      <c r="D102" s="22">
        <v>130</v>
      </c>
      <c r="E102" s="22">
        <v>324</v>
      </c>
      <c r="F102" s="22">
        <v>270</v>
      </c>
      <c r="G102" s="22">
        <v>364</v>
      </c>
      <c r="H102" s="22">
        <v>75</v>
      </c>
      <c r="I102" s="22">
        <v>18</v>
      </c>
      <c r="J102" s="22">
        <v>0</v>
      </c>
      <c r="K102" s="22">
        <v>100</v>
      </c>
    </row>
    <row r="103" spans="1:11" s="21" customFormat="1" ht="12" customHeight="1" x14ac:dyDescent="0.2">
      <c r="A103" s="112" t="s">
        <v>103</v>
      </c>
      <c r="B103" s="112"/>
      <c r="C103" s="22">
        <v>1645</v>
      </c>
      <c r="D103" s="22">
        <v>244</v>
      </c>
      <c r="E103" s="22">
        <v>412</v>
      </c>
      <c r="F103" s="22">
        <v>372</v>
      </c>
      <c r="G103" s="22">
        <v>456</v>
      </c>
      <c r="H103" s="22">
        <v>125</v>
      </c>
      <c r="I103" s="22">
        <v>36</v>
      </c>
      <c r="J103" s="22">
        <v>0</v>
      </c>
      <c r="K103" s="22">
        <v>100</v>
      </c>
    </row>
    <row r="104" spans="1:11" s="21" customFormat="1" ht="12" customHeight="1" x14ac:dyDescent="0.2">
      <c r="A104" s="112" t="s">
        <v>104</v>
      </c>
      <c r="B104" s="112"/>
      <c r="C104" s="22">
        <v>53435</v>
      </c>
      <c r="D104" s="22">
        <v>11559</v>
      </c>
      <c r="E104" s="22">
        <v>14952</v>
      </c>
      <c r="F104" s="22">
        <v>10632</v>
      </c>
      <c r="G104" s="22">
        <v>10604</v>
      </c>
      <c r="H104" s="22">
        <v>3875</v>
      </c>
      <c r="I104" s="22">
        <v>1813</v>
      </c>
      <c r="J104" s="22">
        <v>1</v>
      </c>
      <c r="K104" s="22" t="s">
        <v>59</v>
      </c>
    </row>
    <row r="105" spans="1:11" s="21" customFormat="1" ht="12" customHeight="1" x14ac:dyDescent="0.2">
      <c r="A105" s="112" t="s">
        <v>105</v>
      </c>
      <c r="B105" s="112"/>
      <c r="C105" s="22">
        <v>1430</v>
      </c>
      <c r="D105" s="22">
        <v>167</v>
      </c>
      <c r="E105" s="22">
        <v>386</v>
      </c>
      <c r="F105" s="22">
        <v>351</v>
      </c>
      <c r="G105" s="22">
        <v>324</v>
      </c>
      <c r="H105" s="22">
        <v>160</v>
      </c>
      <c r="I105" s="22">
        <v>42</v>
      </c>
      <c r="J105" s="22">
        <v>0</v>
      </c>
      <c r="K105" s="22">
        <v>100</v>
      </c>
    </row>
    <row r="106" spans="1:11" s="21" customFormat="1" ht="12" customHeight="1" x14ac:dyDescent="0.2">
      <c r="A106" s="112" t="s">
        <v>106</v>
      </c>
      <c r="B106" s="112"/>
      <c r="C106" s="22">
        <v>1230</v>
      </c>
      <c r="D106" s="22">
        <v>111</v>
      </c>
      <c r="E106" s="22">
        <v>378</v>
      </c>
      <c r="F106" s="22">
        <v>252</v>
      </c>
      <c r="G106" s="22">
        <v>312</v>
      </c>
      <c r="H106" s="22">
        <v>145</v>
      </c>
      <c r="I106" s="22">
        <v>32</v>
      </c>
      <c r="J106" s="22">
        <v>0</v>
      </c>
      <c r="K106" s="22" t="s">
        <v>59</v>
      </c>
    </row>
    <row r="107" spans="1:11" s="21" customFormat="1" ht="12" customHeight="1" x14ac:dyDescent="0.2">
      <c r="A107" s="112" t="s">
        <v>107</v>
      </c>
      <c r="B107" s="112"/>
      <c r="C107" s="22">
        <v>551</v>
      </c>
      <c r="D107" s="22">
        <v>134</v>
      </c>
      <c r="E107" s="22">
        <v>178</v>
      </c>
      <c r="F107" s="22">
        <v>93</v>
      </c>
      <c r="G107" s="22">
        <v>124</v>
      </c>
      <c r="H107" s="22">
        <v>10</v>
      </c>
      <c r="I107" s="22">
        <v>12</v>
      </c>
      <c r="J107" s="22">
        <v>0</v>
      </c>
      <c r="K107" s="22">
        <v>100</v>
      </c>
    </row>
    <row r="108" spans="1:11" s="21" customFormat="1" ht="12" customHeight="1" x14ac:dyDescent="0.2">
      <c r="A108" s="112" t="s">
        <v>108</v>
      </c>
      <c r="B108" s="112"/>
      <c r="C108" s="22">
        <v>5718</v>
      </c>
      <c r="D108" s="22">
        <v>1276</v>
      </c>
      <c r="E108" s="22">
        <v>1688</v>
      </c>
      <c r="F108" s="22">
        <v>1041</v>
      </c>
      <c r="G108" s="22">
        <v>1128</v>
      </c>
      <c r="H108" s="22">
        <v>370</v>
      </c>
      <c r="I108" s="22">
        <v>215</v>
      </c>
      <c r="J108" s="22">
        <v>0</v>
      </c>
      <c r="K108" s="22" t="s">
        <v>59</v>
      </c>
    </row>
    <row r="109" spans="1:11" s="21" customFormat="1" ht="12" customHeight="1" x14ac:dyDescent="0.2">
      <c r="A109" s="112" t="s">
        <v>109</v>
      </c>
      <c r="B109" s="112"/>
      <c r="C109" s="22">
        <v>1244</v>
      </c>
      <c r="D109" s="22">
        <v>204</v>
      </c>
      <c r="E109" s="22">
        <v>308</v>
      </c>
      <c r="F109" s="22">
        <v>282</v>
      </c>
      <c r="G109" s="22">
        <v>288</v>
      </c>
      <c r="H109" s="22">
        <v>125</v>
      </c>
      <c r="I109" s="22">
        <v>37</v>
      </c>
      <c r="J109" s="22">
        <v>0</v>
      </c>
      <c r="K109" s="22">
        <v>98</v>
      </c>
    </row>
    <row r="110" spans="1:11" s="21" customFormat="1" ht="12" customHeight="1" x14ac:dyDescent="0.2">
      <c r="A110" s="112" t="s">
        <v>110</v>
      </c>
      <c r="B110" s="112"/>
      <c r="C110" s="22">
        <v>1593</v>
      </c>
      <c r="D110" s="22">
        <v>384</v>
      </c>
      <c r="E110" s="22">
        <v>436</v>
      </c>
      <c r="F110" s="22">
        <v>282</v>
      </c>
      <c r="G110" s="22">
        <v>340</v>
      </c>
      <c r="H110" s="22">
        <v>120</v>
      </c>
      <c r="I110" s="22">
        <v>31</v>
      </c>
      <c r="J110" s="22" t="s">
        <v>65</v>
      </c>
      <c r="K110" s="22" t="s">
        <v>59</v>
      </c>
    </row>
    <row r="111" spans="1:11" s="21" customFormat="1" ht="12" customHeight="1" x14ac:dyDescent="0.2">
      <c r="A111" s="112" t="s">
        <v>111</v>
      </c>
      <c r="B111" s="112"/>
      <c r="C111" s="22">
        <v>1159</v>
      </c>
      <c r="D111" s="22">
        <v>118</v>
      </c>
      <c r="E111" s="22">
        <v>306</v>
      </c>
      <c r="F111" s="22">
        <v>261</v>
      </c>
      <c r="G111" s="22">
        <v>336</v>
      </c>
      <c r="H111" s="22">
        <v>85</v>
      </c>
      <c r="I111" s="22">
        <v>53</v>
      </c>
      <c r="J111" s="22">
        <v>0</v>
      </c>
      <c r="K111" s="22">
        <v>100</v>
      </c>
    </row>
    <row r="112" spans="1:11" s="21" customFormat="1" ht="12" customHeight="1" x14ac:dyDescent="0.2">
      <c r="A112" s="112" t="s">
        <v>112</v>
      </c>
      <c r="B112" s="112"/>
      <c r="C112" s="22">
        <v>266</v>
      </c>
      <c r="D112" s="22">
        <v>49</v>
      </c>
      <c r="E112" s="22">
        <v>84</v>
      </c>
      <c r="F112" s="22">
        <v>42</v>
      </c>
      <c r="G112" s="22">
        <v>76</v>
      </c>
      <c r="H112" s="22">
        <v>15</v>
      </c>
      <c r="I112" s="22">
        <v>0</v>
      </c>
      <c r="J112" s="22">
        <v>0</v>
      </c>
      <c r="K112" s="22">
        <v>100</v>
      </c>
    </row>
    <row r="113" spans="1:11" s="21" customFormat="1" ht="12" customHeight="1" x14ac:dyDescent="0.2">
      <c r="A113" s="112" t="s">
        <v>113</v>
      </c>
      <c r="B113" s="112"/>
      <c r="C113" s="22">
        <v>4019</v>
      </c>
      <c r="D113" s="22">
        <v>531</v>
      </c>
      <c r="E113" s="22">
        <v>954</v>
      </c>
      <c r="F113" s="22">
        <v>924</v>
      </c>
      <c r="G113" s="22">
        <v>908</v>
      </c>
      <c r="H113" s="22">
        <v>355</v>
      </c>
      <c r="I113" s="22">
        <v>347</v>
      </c>
      <c r="J113" s="22">
        <v>1</v>
      </c>
      <c r="K113" s="22" t="s">
        <v>59</v>
      </c>
    </row>
    <row r="114" spans="1:11" s="21" customFormat="1" ht="12" customHeight="1" x14ac:dyDescent="0.2">
      <c r="A114" s="112" t="s">
        <v>114</v>
      </c>
      <c r="B114" s="112"/>
      <c r="C114" s="22">
        <v>854</v>
      </c>
      <c r="D114" s="22">
        <v>146</v>
      </c>
      <c r="E114" s="22">
        <v>244</v>
      </c>
      <c r="F114" s="22">
        <v>165</v>
      </c>
      <c r="G114" s="22">
        <v>200</v>
      </c>
      <c r="H114" s="22">
        <v>60</v>
      </c>
      <c r="I114" s="22">
        <v>39</v>
      </c>
      <c r="J114" s="22">
        <v>0</v>
      </c>
      <c r="K114" s="22">
        <v>100</v>
      </c>
    </row>
    <row r="115" spans="1:11" s="21" customFormat="1" ht="12" customHeight="1" x14ac:dyDescent="0.2">
      <c r="A115" s="112" t="s">
        <v>115</v>
      </c>
      <c r="B115" s="112"/>
      <c r="C115" s="22">
        <v>712</v>
      </c>
      <c r="D115" s="22">
        <v>176</v>
      </c>
      <c r="E115" s="22">
        <v>282</v>
      </c>
      <c r="F115" s="22">
        <v>120</v>
      </c>
      <c r="G115" s="22">
        <v>96</v>
      </c>
      <c r="H115" s="22">
        <v>20</v>
      </c>
      <c r="I115" s="22">
        <v>18</v>
      </c>
      <c r="J115" s="22">
        <v>0</v>
      </c>
      <c r="K115" s="22">
        <v>100</v>
      </c>
    </row>
    <row r="116" spans="1:11" s="21" customFormat="1" ht="12" customHeight="1" x14ac:dyDescent="0.2">
      <c r="A116" s="112" t="s">
        <v>116</v>
      </c>
      <c r="B116" s="112"/>
      <c r="C116" s="22">
        <v>736</v>
      </c>
      <c r="D116" s="22">
        <v>88</v>
      </c>
      <c r="E116" s="22">
        <v>166</v>
      </c>
      <c r="F116" s="22">
        <v>189</v>
      </c>
      <c r="G116" s="22">
        <v>156</v>
      </c>
      <c r="H116" s="22">
        <v>85</v>
      </c>
      <c r="I116" s="22">
        <v>52</v>
      </c>
      <c r="J116" s="22" t="s">
        <v>65</v>
      </c>
      <c r="K116" s="22">
        <v>98</v>
      </c>
    </row>
    <row r="117" spans="1:11" s="21" customFormat="1" ht="12" customHeight="1" x14ac:dyDescent="0.2">
      <c r="A117" s="112" t="s">
        <v>117</v>
      </c>
      <c r="B117" s="112"/>
      <c r="C117" s="22">
        <v>322</v>
      </c>
      <c r="D117" s="22">
        <v>48</v>
      </c>
      <c r="E117" s="22">
        <v>84</v>
      </c>
      <c r="F117" s="22">
        <v>48</v>
      </c>
      <c r="G117" s="22">
        <v>104</v>
      </c>
      <c r="H117" s="22">
        <v>20</v>
      </c>
      <c r="I117" s="22">
        <v>18</v>
      </c>
      <c r="J117" s="22">
        <v>0</v>
      </c>
      <c r="K117" s="22">
        <v>100</v>
      </c>
    </row>
    <row r="118" spans="1:11" s="21" customFormat="1" ht="12" customHeight="1" x14ac:dyDescent="0.2">
      <c r="A118" s="112" t="s">
        <v>118</v>
      </c>
      <c r="B118" s="112"/>
      <c r="C118" s="22">
        <v>798</v>
      </c>
      <c r="D118" s="22">
        <v>107</v>
      </c>
      <c r="E118" s="22">
        <v>214</v>
      </c>
      <c r="F118" s="22">
        <v>135</v>
      </c>
      <c r="G118" s="22">
        <v>180</v>
      </c>
      <c r="H118" s="22">
        <v>120</v>
      </c>
      <c r="I118" s="22">
        <v>42</v>
      </c>
      <c r="J118" s="22">
        <v>3</v>
      </c>
      <c r="K118" s="22">
        <v>99</v>
      </c>
    </row>
    <row r="119" spans="1:11" s="21" customFormat="1" ht="12" customHeight="1" x14ac:dyDescent="0.2">
      <c r="A119" s="112" t="s">
        <v>119</v>
      </c>
      <c r="B119" s="112"/>
      <c r="C119" s="22">
        <v>1352</v>
      </c>
      <c r="D119" s="22">
        <v>153</v>
      </c>
      <c r="E119" s="22">
        <v>302</v>
      </c>
      <c r="F119" s="22">
        <v>237</v>
      </c>
      <c r="G119" s="22">
        <v>428</v>
      </c>
      <c r="H119" s="22">
        <v>175</v>
      </c>
      <c r="I119" s="22">
        <v>57</v>
      </c>
      <c r="J119" s="22">
        <v>0</v>
      </c>
      <c r="K119" s="22">
        <v>100</v>
      </c>
    </row>
    <row r="120" spans="1:11" s="21" customFormat="1" ht="12" customHeight="1" x14ac:dyDescent="0.2">
      <c r="A120" s="112" t="s">
        <v>120</v>
      </c>
      <c r="B120" s="112"/>
      <c r="C120" s="22">
        <v>3475</v>
      </c>
      <c r="D120" s="22">
        <v>989</v>
      </c>
      <c r="E120" s="22">
        <v>1060</v>
      </c>
      <c r="F120" s="22">
        <v>546</v>
      </c>
      <c r="G120" s="22">
        <v>556</v>
      </c>
      <c r="H120" s="22">
        <v>220</v>
      </c>
      <c r="I120" s="22">
        <v>104</v>
      </c>
      <c r="J120" s="22" t="s">
        <v>65</v>
      </c>
      <c r="K120" s="22">
        <v>99</v>
      </c>
    </row>
    <row r="121" spans="1:11" s="21" customFormat="1" ht="12" customHeight="1" x14ac:dyDescent="0.2">
      <c r="A121" s="112" t="s">
        <v>121</v>
      </c>
      <c r="B121" s="112"/>
      <c r="C121" s="22">
        <v>1650</v>
      </c>
      <c r="D121" s="22">
        <v>198</v>
      </c>
      <c r="E121" s="22">
        <v>396</v>
      </c>
      <c r="F121" s="22">
        <v>393</v>
      </c>
      <c r="G121" s="22">
        <v>436</v>
      </c>
      <c r="H121" s="22">
        <v>185</v>
      </c>
      <c r="I121" s="22">
        <v>42</v>
      </c>
      <c r="J121" s="22">
        <v>0</v>
      </c>
      <c r="K121" s="22" t="s">
        <v>59</v>
      </c>
    </row>
    <row r="122" spans="1:11" s="21" customFormat="1" ht="12" customHeight="1" x14ac:dyDescent="0.2">
      <c r="A122" s="112" t="s">
        <v>122</v>
      </c>
      <c r="B122" s="112"/>
      <c r="C122" s="22">
        <v>751</v>
      </c>
      <c r="D122" s="22">
        <v>174</v>
      </c>
      <c r="E122" s="22">
        <v>242</v>
      </c>
      <c r="F122" s="22">
        <v>168</v>
      </c>
      <c r="G122" s="22">
        <v>132</v>
      </c>
      <c r="H122" s="22">
        <v>35</v>
      </c>
      <c r="I122" s="22">
        <v>0</v>
      </c>
      <c r="J122" s="22">
        <v>0</v>
      </c>
      <c r="K122" s="22">
        <v>100</v>
      </c>
    </row>
    <row r="123" spans="1:11" s="21" customFormat="1" ht="12" customHeight="1" x14ac:dyDescent="0.2">
      <c r="A123" s="112" t="s">
        <v>123</v>
      </c>
      <c r="B123" s="112"/>
      <c r="C123" s="22">
        <v>1440</v>
      </c>
      <c r="D123" s="22">
        <v>204</v>
      </c>
      <c r="E123" s="22">
        <v>360</v>
      </c>
      <c r="F123" s="22">
        <v>339</v>
      </c>
      <c r="G123" s="22">
        <v>400</v>
      </c>
      <c r="H123" s="22">
        <v>125</v>
      </c>
      <c r="I123" s="22">
        <v>12</v>
      </c>
      <c r="J123" s="22">
        <v>1</v>
      </c>
      <c r="K123" s="22" t="s">
        <v>59</v>
      </c>
    </row>
    <row r="124" spans="1:11" s="21" customFormat="1" ht="12" customHeight="1" x14ac:dyDescent="0.2">
      <c r="A124" s="112" t="s">
        <v>124</v>
      </c>
      <c r="B124" s="112"/>
      <c r="C124" s="22">
        <v>1313</v>
      </c>
      <c r="D124" s="22">
        <v>164</v>
      </c>
      <c r="E124" s="22">
        <v>360</v>
      </c>
      <c r="F124" s="22">
        <v>261</v>
      </c>
      <c r="G124" s="22">
        <v>388</v>
      </c>
      <c r="H124" s="22">
        <v>95</v>
      </c>
      <c r="I124" s="22">
        <v>45</v>
      </c>
      <c r="J124" s="22" t="s">
        <v>65</v>
      </c>
      <c r="K124" s="22">
        <v>100</v>
      </c>
    </row>
    <row r="125" spans="1:11" s="21" customFormat="1" ht="12" customHeight="1" x14ac:dyDescent="0.2">
      <c r="A125" s="112" t="s">
        <v>125</v>
      </c>
      <c r="B125" s="112"/>
      <c r="C125" s="22">
        <v>741</v>
      </c>
      <c r="D125" s="22">
        <v>115</v>
      </c>
      <c r="E125" s="22">
        <v>216</v>
      </c>
      <c r="F125" s="22">
        <v>177</v>
      </c>
      <c r="G125" s="22">
        <v>184</v>
      </c>
      <c r="H125" s="22">
        <v>30</v>
      </c>
      <c r="I125" s="22">
        <v>19</v>
      </c>
      <c r="J125" s="22">
        <v>1</v>
      </c>
      <c r="K125" s="22" t="s">
        <v>59</v>
      </c>
    </row>
    <row r="126" spans="1:11" s="21" customFormat="1" ht="12" customHeight="1" x14ac:dyDescent="0.2">
      <c r="A126" s="112" t="s">
        <v>126</v>
      </c>
      <c r="B126" s="112"/>
      <c r="C126" s="22">
        <v>2048</v>
      </c>
      <c r="D126" s="22">
        <v>332</v>
      </c>
      <c r="E126" s="22">
        <v>538</v>
      </c>
      <c r="F126" s="22">
        <v>477</v>
      </c>
      <c r="G126" s="22">
        <v>464</v>
      </c>
      <c r="H126" s="22">
        <v>175</v>
      </c>
      <c r="I126" s="22">
        <v>62</v>
      </c>
      <c r="J126" s="22" t="s">
        <v>65</v>
      </c>
      <c r="K126" s="22" t="s">
        <v>59</v>
      </c>
    </row>
    <row r="127" spans="1:11" s="21" customFormat="1" ht="12" customHeight="1" x14ac:dyDescent="0.2">
      <c r="A127" s="112" t="s">
        <v>127</v>
      </c>
      <c r="B127" s="112"/>
      <c r="C127" s="22">
        <v>655</v>
      </c>
      <c r="D127" s="22">
        <v>103</v>
      </c>
      <c r="E127" s="22">
        <v>200</v>
      </c>
      <c r="F127" s="22">
        <v>120</v>
      </c>
      <c r="G127" s="22">
        <v>144</v>
      </c>
      <c r="H127" s="22">
        <v>45</v>
      </c>
      <c r="I127" s="22">
        <v>43</v>
      </c>
      <c r="J127" s="22">
        <v>0</v>
      </c>
      <c r="K127" s="22">
        <v>100</v>
      </c>
    </row>
    <row r="128" spans="1:11" s="21" customFormat="1" ht="12" customHeight="1" x14ac:dyDescent="0.2">
      <c r="A128" s="112" t="s">
        <v>128</v>
      </c>
      <c r="B128" s="112"/>
      <c r="C128" s="22">
        <v>1802</v>
      </c>
      <c r="D128" s="22">
        <v>219</v>
      </c>
      <c r="E128" s="22">
        <v>476</v>
      </c>
      <c r="F128" s="22">
        <v>378</v>
      </c>
      <c r="G128" s="22">
        <v>512</v>
      </c>
      <c r="H128" s="22">
        <v>135</v>
      </c>
      <c r="I128" s="22">
        <v>82</v>
      </c>
      <c r="J128" s="22">
        <v>1</v>
      </c>
      <c r="K128" s="22">
        <v>99</v>
      </c>
    </row>
    <row r="129" spans="1:11" s="21" customFormat="1" ht="12" customHeight="1" x14ac:dyDescent="0.2">
      <c r="A129" s="112" t="s">
        <v>129</v>
      </c>
      <c r="B129" s="112"/>
      <c r="C129" s="22">
        <v>1469</v>
      </c>
      <c r="D129" s="22">
        <v>233</v>
      </c>
      <c r="E129" s="22">
        <v>404</v>
      </c>
      <c r="F129" s="22">
        <v>243</v>
      </c>
      <c r="G129" s="22">
        <v>376</v>
      </c>
      <c r="H129" s="22">
        <v>125</v>
      </c>
      <c r="I129" s="22">
        <v>88</v>
      </c>
      <c r="J129" s="22">
        <v>1</v>
      </c>
      <c r="K129" s="22" t="s">
        <v>59</v>
      </c>
    </row>
    <row r="130" spans="1:11" s="21" customFormat="1" ht="12" customHeight="1" x14ac:dyDescent="0.2">
      <c r="A130" s="112" t="s">
        <v>130</v>
      </c>
      <c r="B130" s="112"/>
      <c r="C130" s="22">
        <v>2925</v>
      </c>
      <c r="D130" s="22">
        <v>208</v>
      </c>
      <c r="E130" s="22">
        <v>634</v>
      </c>
      <c r="F130" s="22">
        <v>645</v>
      </c>
      <c r="G130" s="22">
        <v>764</v>
      </c>
      <c r="H130" s="22">
        <v>400</v>
      </c>
      <c r="I130" s="22">
        <v>274</v>
      </c>
      <c r="J130" s="22">
        <v>2</v>
      </c>
      <c r="K130" s="22" t="s">
        <v>59</v>
      </c>
    </row>
    <row r="131" spans="1:11" s="21" customFormat="1" ht="12" customHeight="1" x14ac:dyDescent="0.2">
      <c r="A131" s="112" t="s">
        <v>131</v>
      </c>
      <c r="B131" s="112"/>
      <c r="C131" s="22">
        <v>601</v>
      </c>
      <c r="D131" s="22">
        <v>97</v>
      </c>
      <c r="E131" s="22">
        <v>188</v>
      </c>
      <c r="F131" s="22">
        <v>156</v>
      </c>
      <c r="G131" s="22">
        <v>80</v>
      </c>
      <c r="H131" s="22">
        <v>50</v>
      </c>
      <c r="I131" s="22">
        <v>30</v>
      </c>
      <c r="J131" s="22">
        <v>0</v>
      </c>
      <c r="K131" s="22">
        <v>100</v>
      </c>
    </row>
    <row r="132" spans="1:11" s="21" customFormat="1" ht="12" customHeight="1" x14ac:dyDescent="0.2">
      <c r="A132" s="112" t="s">
        <v>132</v>
      </c>
      <c r="B132" s="112"/>
      <c r="C132" s="22">
        <v>540</v>
      </c>
      <c r="D132" s="22">
        <v>94</v>
      </c>
      <c r="E132" s="22">
        <v>148</v>
      </c>
      <c r="F132" s="22">
        <v>120</v>
      </c>
      <c r="G132" s="22">
        <v>132</v>
      </c>
      <c r="H132" s="22">
        <v>40</v>
      </c>
      <c r="I132" s="22">
        <v>6</v>
      </c>
      <c r="J132" s="22">
        <v>0</v>
      </c>
      <c r="K132" s="22">
        <v>100</v>
      </c>
    </row>
    <row r="133" spans="1:11" s="21" customFormat="1" ht="12" customHeight="1" x14ac:dyDescent="0.2">
      <c r="A133" s="112" t="s">
        <v>133</v>
      </c>
      <c r="B133" s="112"/>
      <c r="C133" s="22">
        <v>1889</v>
      </c>
      <c r="D133" s="22">
        <v>263</v>
      </c>
      <c r="E133" s="22">
        <v>430</v>
      </c>
      <c r="F133" s="22">
        <v>435</v>
      </c>
      <c r="G133" s="22">
        <v>484</v>
      </c>
      <c r="H133" s="22">
        <v>225</v>
      </c>
      <c r="I133" s="22">
        <v>52</v>
      </c>
      <c r="J133" s="22">
        <v>0</v>
      </c>
      <c r="K133" s="22">
        <v>100</v>
      </c>
    </row>
    <row r="134" spans="1:11" s="21" customFormat="1" ht="12" customHeight="1" x14ac:dyDescent="0.2">
      <c r="A134" s="126" t="s">
        <v>134</v>
      </c>
      <c r="B134" s="126"/>
      <c r="C134" s="27">
        <v>357</v>
      </c>
      <c r="D134" s="27">
        <v>59</v>
      </c>
      <c r="E134" s="27">
        <v>104</v>
      </c>
      <c r="F134" s="27">
        <v>69</v>
      </c>
      <c r="G134" s="27">
        <v>60</v>
      </c>
      <c r="H134" s="27">
        <v>40</v>
      </c>
      <c r="I134" s="27">
        <v>25</v>
      </c>
      <c r="J134" s="27">
        <v>0</v>
      </c>
      <c r="K134" s="27">
        <v>100</v>
      </c>
    </row>
    <row r="135" spans="1:11" s="21" customFormat="1" ht="12" customHeight="1" x14ac:dyDescent="0.2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</row>
    <row r="136" spans="1:11" s="21" customFormat="1" ht="12" customHeight="1" x14ac:dyDescent="0.2">
      <c r="A136" s="111" t="s">
        <v>135</v>
      </c>
      <c r="B136" s="111"/>
      <c r="C136" s="17" t="s">
        <v>15</v>
      </c>
      <c r="D136" s="17" t="s">
        <v>15</v>
      </c>
      <c r="E136" s="17" t="s">
        <v>15</v>
      </c>
      <c r="F136" s="17" t="s">
        <v>15</v>
      </c>
      <c r="G136" s="17" t="s">
        <v>15</v>
      </c>
      <c r="H136" s="17" t="s">
        <v>15</v>
      </c>
      <c r="I136" s="17" t="s">
        <v>15</v>
      </c>
      <c r="J136" s="17" t="s">
        <v>15</v>
      </c>
      <c r="K136" s="17" t="s">
        <v>15</v>
      </c>
    </row>
    <row r="137" spans="1:11" s="21" customFormat="1" ht="12" customHeight="1" x14ac:dyDescent="0.2">
      <c r="A137" s="112" t="s">
        <v>136</v>
      </c>
      <c r="B137" s="112"/>
      <c r="C137" s="22">
        <v>5388</v>
      </c>
      <c r="D137" s="22">
        <v>1234</v>
      </c>
      <c r="E137" s="22">
        <v>1752</v>
      </c>
      <c r="F137" s="22">
        <v>1083</v>
      </c>
      <c r="G137" s="22">
        <v>964</v>
      </c>
      <c r="H137" s="22">
        <v>260</v>
      </c>
      <c r="I137" s="22">
        <v>95</v>
      </c>
      <c r="J137" s="22">
        <v>0</v>
      </c>
      <c r="K137" s="22" t="s">
        <v>59</v>
      </c>
    </row>
    <row r="138" spans="1:11" s="21" customFormat="1" ht="12" customHeight="1" x14ac:dyDescent="0.2">
      <c r="A138" s="112" t="s">
        <v>137</v>
      </c>
      <c r="B138" s="112"/>
      <c r="C138" s="22">
        <v>200</v>
      </c>
      <c r="D138" s="22">
        <v>27</v>
      </c>
      <c r="E138" s="22">
        <v>56</v>
      </c>
      <c r="F138" s="22">
        <v>18</v>
      </c>
      <c r="G138" s="22">
        <v>56</v>
      </c>
      <c r="H138" s="22">
        <v>25</v>
      </c>
      <c r="I138" s="22">
        <v>18</v>
      </c>
      <c r="J138" s="22">
        <v>0</v>
      </c>
      <c r="K138" s="22">
        <v>100</v>
      </c>
    </row>
    <row r="139" spans="1:11" s="21" customFormat="1" ht="12" customHeight="1" x14ac:dyDescent="0.2">
      <c r="A139" s="112" t="s">
        <v>138</v>
      </c>
      <c r="B139" s="112"/>
      <c r="C139" s="22">
        <v>518</v>
      </c>
      <c r="D139" s="22">
        <v>97</v>
      </c>
      <c r="E139" s="22">
        <v>176</v>
      </c>
      <c r="F139" s="22">
        <v>99</v>
      </c>
      <c r="G139" s="22">
        <v>88</v>
      </c>
      <c r="H139" s="22">
        <v>40</v>
      </c>
      <c r="I139" s="22">
        <v>18</v>
      </c>
      <c r="J139" s="22">
        <v>3</v>
      </c>
      <c r="K139" s="22">
        <v>100</v>
      </c>
    </row>
    <row r="140" spans="1:11" s="21" customFormat="1" ht="12" customHeight="1" x14ac:dyDescent="0.2">
      <c r="A140" s="112" t="s">
        <v>139</v>
      </c>
      <c r="B140" s="112"/>
      <c r="C140" s="22">
        <v>1763</v>
      </c>
      <c r="D140" s="22">
        <v>387</v>
      </c>
      <c r="E140" s="22">
        <v>628</v>
      </c>
      <c r="F140" s="22">
        <v>345</v>
      </c>
      <c r="G140" s="22">
        <v>284</v>
      </c>
      <c r="H140" s="22">
        <v>80</v>
      </c>
      <c r="I140" s="22">
        <v>39</v>
      </c>
      <c r="J140" s="22">
        <v>0</v>
      </c>
      <c r="K140" s="22" t="s">
        <v>59</v>
      </c>
    </row>
    <row r="141" spans="1:11" s="21" customFormat="1" ht="12" customHeight="1" x14ac:dyDescent="0.2">
      <c r="A141" s="112" t="s">
        <v>140</v>
      </c>
      <c r="B141" s="112"/>
      <c r="C141" s="22">
        <v>687</v>
      </c>
      <c r="D141" s="22">
        <v>81</v>
      </c>
      <c r="E141" s="22">
        <v>168</v>
      </c>
      <c r="F141" s="22">
        <v>117</v>
      </c>
      <c r="G141" s="22">
        <v>228</v>
      </c>
      <c r="H141" s="22">
        <v>75</v>
      </c>
      <c r="I141" s="22">
        <v>18</v>
      </c>
      <c r="J141" s="22">
        <v>0</v>
      </c>
      <c r="K141" s="22">
        <v>100</v>
      </c>
    </row>
    <row r="142" spans="1:11" s="21" customFormat="1" ht="12" customHeight="1" x14ac:dyDescent="0.2">
      <c r="A142" s="112" t="s">
        <v>141</v>
      </c>
      <c r="B142" s="112"/>
      <c r="C142" s="22">
        <v>1072</v>
      </c>
      <c r="D142" s="22">
        <v>205</v>
      </c>
      <c r="E142" s="22">
        <v>318</v>
      </c>
      <c r="F142" s="22">
        <v>240</v>
      </c>
      <c r="G142" s="22">
        <v>196</v>
      </c>
      <c r="H142" s="22">
        <v>80</v>
      </c>
      <c r="I142" s="22">
        <v>33</v>
      </c>
      <c r="J142" s="22">
        <v>1</v>
      </c>
      <c r="K142" s="22">
        <v>98</v>
      </c>
    </row>
    <row r="143" spans="1:11" s="21" customFormat="1" ht="12" customHeight="1" x14ac:dyDescent="0.2">
      <c r="A143" s="112" t="s">
        <v>142</v>
      </c>
      <c r="B143" s="112"/>
      <c r="C143" s="22">
        <v>12</v>
      </c>
      <c r="D143" s="22">
        <v>10</v>
      </c>
      <c r="E143" s="22">
        <v>2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100</v>
      </c>
    </row>
    <row r="144" spans="1:11" s="21" customFormat="1" ht="12" customHeight="1" x14ac:dyDescent="0.2">
      <c r="A144" s="112" t="s">
        <v>143</v>
      </c>
      <c r="B144" s="112"/>
      <c r="C144" s="22">
        <v>2842</v>
      </c>
      <c r="D144" s="22">
        <v>307</v>
      </c>
      <c r="E144" s="22">
        <v>668</v>
      </c>
      <c r="F144" s="22">
        <v>675</v>
      </c>
      <c r="G144" s="22">
        <v>832</v>
      </c>
      <c r="H144" s="22">
        <v>285</v>
      </c>
      <c r="I144" s="22">
        <v>75</v>
      </c>
      <c r="J144" s="22">
        <v>0</v>
      </c>
      <c r="K144" s="22">
        <v>100</v>
      </c>
    </row>
    <row r="145" spans="1:11" s="21" customFormat="1" ht="12" customHeight="1" x14ac:dyDescent="0.2">
      <c r="A145" s="112" t="s">
        <v>144</v>
      </c>
      <c r="B145" s="112"/>
      <c r="C145" s="22">
        <v>105</v>
      </c>
      <c r="D145" s="22">
        <v>17</v>
      </c>
      <c r="E145" s="22">
        <v>28</v>
      </c>
      <c r="F145" s="22">
        <v>9</v>
      </c>
      <c r="G145" s="22">
        <v>28</v>
      </c>
      <c r="H145" s="22">
        <v>15</v>
      </c>
      <c r="I145" s="22">
        <v>8</v>
      </c>
      <c r="J145" s="22">
        <v>28</v>
      </c>
      <c r="K145" s="22">
        <v>100</v>
      </c>
    </row>
    <row r="146" spans="1:11" s="32" customFormat="1" ht="12" customHeight="1" x14ac:dyDescent="0.2">
      <c r="A146" s="154" t="s">
        <v>145</v>
      </c>
      <c r="B146" s="154"/>
      <c r="C146" s="33">
        <v>4818</v>
      </c>
      <c r="D146" s="33">
        <v>789</v>
      </c>
      <c r="E146" s="33">
        <v>1486</v>
      </c>
      <c r="F146" s="33">
        <v>915</v>
      </c>
      <c r="G146" s="33">
        <v>1116</v>
      </c>
      <c r="H146" s="33">
        <v>400</v>
      </c>
      <c r="I146" s="33">
        <v>112</v>
      </c>
      <c r="J146" s="33" t="s">
        <v>65</v>
      </c>
      <c r="K146" s="33" t="s">
        <v>59</v>
      </c>
    </row>
    <row r="147" spans="1:11" s="21" customFormat="1" ht="12" customHeight="1" x14ac:dyDescent="0.2">
      <c r="A147" s="112" t="s">
        <v>146</v>
      </c>
      <c r="B147" s="112"/>
      <c r="C147" s="22">
        <v>4326</v>
      </c>
      <c r="D147" s="22">
        <v>509</v>
      </c>
      <c r="E147" s="22">
        <v>1216</v>
      </c>
      <c r="F147" s="22">
        <v>939</v>
      </c>
      <c r="G147" s="22">
        <v>1200</v>
      </c>
      <c r="H147" s="22">
        <v>370</v>
      </c>
      <c r="I147" s="22">
        <v>92</v>
      </c>
      <c r="J147" s="22" t="s">
        <v>65</v>
      </c>
      <c r="K147" s="22">
        <v>100</v>
      </c>
    </row>
    <row r="148" spans="1:11" s="21" customFormat="1" ht="12" customHeight="1" x14ac:dyDescent="0.2">
      <c r="A148" s="112" t="s">
        <v>147</v>
      </c>
      <c r="B148" s="112"/>
      <c r="C148" s="22">
        <v>31</v>
      </c>
      <c r="D148" s="22">
        <v>8</v>
      </c>
      <c r="E148" s="22">
        <v>10</v>
      </c>
      <c r="F148" s="22">
        <v>9</v>
      </c>
      <c r="G148" s="22">
        <v>4</v>
      </c>
      <c r="H148" s="22">
        <v>0</v>
      </c>
      <c r="I148" s="22">
        <v>0</v>
      </c>
      <c r="J148" s="22">
        <v>6</v>
      </c>
      <c r="K148" s="22">
        <v>100</v>
      </c>
    </row>
    <row r="149" spans="1:11" s="21" customFormat="1" ht="12" customHeight="1" x14ac:dyDescent="0.2">
      <c r="A149" s="112" t="s">
        <v>148</v>
      </c>
      <c r="B149" s="112"/>
      <c r="C149" s="22">
        <v>325</v>
      </c>
      <c r="D149" s="22">
        <v>61</v>
      </c>
      <c r="E149" s="22">
        <v>116</v>
      </c>
      <c r="F149" s="22">
        <v>66</v>
      </c>
      <c r="G149" s="22">
        <v>60</v>
      </c>
      <c r="H149" s="22">
        <v>10</v>
      </c>
      <c r="I149" s="22">
        <v>12</v>
      </c>
      <c r="J149" s="22">
        <v>3</v>
      </c>
      <c r="K149" s="22">
        <v>98</v>
      </c>
    </row>
    <row r="150" spans="1:11" s="21" customFormat="1" ht="12" customHeight="1" x14ac:dyDescent="0.2">
      <c r="A150" s="112" t="s">
        <v>149</v>
      </c>
      <c r="B150" s="112"/>
      <c r="C150" s="22" t="s">
        <v>205</v>
      </c>
      <c r="D150" s="22" t="s">
        <v>205</v>
      </c>
      <c r="E150" s="22" t="s">
        <v>205</v>
      </c>
      <c r="F150" s="22" t="s">
        <v>205</v>
      </c>
      <c r="G150" s="22" t="s">
        <v>205</v>
      </c>
      <c r="H150" s="22" t="s">
        <v>205</v>
      </c>
      <c r="I150" s="22" t="s">
        <v>205</v>
      </c>
      <c r="J150" s="22" t="s">
        <v>206</v>
      </c>
      <c r="K150" s="22" t="s">
        <v>206</v>
      </c>
    </row>
    <row r="151" spans="1:11" s="21" customFormat="1" ht="12" customHeight="1" x14ac:dyDescent="0.2">
      <c r="A151" s="112" t="s">
        <v>150</v>
      </c>
      <c r="B151" s="112"/>
      <c r="C151" s="22">
        <v>14764</v>
      </c>
      <c r="D151" s="22">
        <v>3034</v>
      </c>
      <c r="E151" s="22">
        <v>4436</v>
      </c>
      <c r="F151" s="22">
        <v>2973</v>
      </c>
      <c r="G151" s="22">
        <v>3040</v>
      </c>
      <c r="H151" s="22">
        <v>990</v>
      </c>
      <c r="I151" s="22">
        <v>291</v>
      </c>
      <c r="J151" s="22" t="s">
        <v>65</v>
      </c>
      <c r="K151" s="22">
        <v>99</v>
      </c>
    </row>
    <row r="152" spans="1:11" s="21" customFormat="1" ht="12" customHeight="1" x14ac:dyDescent="0.2">
      <c r="A152" s="112" t="s">
        <v>151</v>
      </c>
      <c r="B152" s="112"/>
      <c r="C152" s="22">
        <v>6346</v>
      </c>
      <c r="D152" s="22">
        <v>962</v>
      </c>
      <c r="E152" s="22">
        <v>1744</v>
      </c>
      <c r="F152" s="22">
        <v>1464</v>
      </c>
      <c r="G152" s="22">
        <v>1580</v>
      </c>
      <c r="H152" s="22">
        <v>460</v>
      </c>
      <c r="I152" s="22">
        <v>136</v>
      </c>
      <c r="J152" s="22">
        <v>0</v>
      </c>
      <c r="K152" s="22">
        <v>100</v>
      </c>
    </row>
    <row r="153" spans="1:11" s="21" customFormat="1" ht="12" customHeight="1" x14ac:dyDescent="0.2">
      <c r="A153" s="112" t="s">
        <v>152</v>
      </c>
      <c r="B153" s="112"/>
      <c r="C153" s="22">
        <v>216</v>
      </c>
      <c r="D153" s="22">
        <v>39</v>
      </c>
      <c r="E153" s="22">
        <v>72</v>
      </c>
      <c r="F153" s="22">
        <v>30</v>
      </c>
      <c r="G153" s="22">
        <v>36</v>
      </c>
      <c r="H153" s="22">
        <v>25</v>
      </c>
      <c r="I153" s="22">
        <v>14</v>
      </c>
      <c r="J153" s="22">
        <v>0</v>
      </c>
      <c r="K153" s="22">
        <v>100</v>
      </c>
    </row>
    <row r="154" spans="1:11" s="21" customFormat="1" ht="12" customHeight="1" x14ac:dyDescent="0.2">
      <c r="A154" s="112" t="s">
        <v>153</v>
      </c>
      <c r="B154" s="112"/>
      <c r="C154" s="22">
        <v>6783</v>
      </c>
      <c r="D154" s="22">
        <v>1551</v>
      </c>
      <c r="E154" s="22">
        <v>2138</v>
      </c>
      <c r="F154" s="22">
        <v>1347</v>
      </c>
      <c r="G154" s="22">
        <v>1292</v>
      </c>
      <c r="H154" s="22">
        <v>360</v>
      </c>
      <c r="I154" s="22">
        <v>95</v>
      </c>
      <c r="J154" s="22">
        <v>0</v>
      </c>
      <c r="K154" s="22">
        <v>100</v>
      </c>
    </row>
    <row r="155" spans="1:11" s="21" customFormat="1" ht="12" customHeight="1" x14ac:dyDescent="0.2">
      <c r="A155" s="112" t="s">
        <v>154</v>
      </c>
      <c r="B155" s="112"/>
      <c r="C155" s="22">
        <v>50</v>
      </c>
      <c r="D155" s="22">
        <v>6</v>
      </c>
      <c r="E155" s="22">
        <v>20</v>
      </c>
      <c r="F155" s="22">
        <v>12</v>
      </c>
      <c r="G155" s="22">
        <v>12</v>
      </c>
      <c r="H155" s="22">
        <v>0</v>
      </c>
      <c r="I155" s="22">
        <v>0</v>
      </c>
      <c r="J155" s="22">
        <v>0</v>
      </c>
      <c r="K155" s="22">
        <v>100</v>
      </c>
    </row>
    <row r="156" spans="1:11" s="21" customFormat="1" ht="12" customHeight="1" x14ac:dyDescent="0.2">
      <c r="A156" s="112" t="s">
        <v>155</v>
      </c>
      <c r="B156" s="112"/>
      <c r="C156" s="22">
        <v>2672</v>
      </c>
      <c r="D156" s="22">
        <v>739</v>
      </c>
      <c r="E156" s="22">
        <v>684</v>
      </c>
      <c r="F156" s="22">
        <v>465</v>
      </c>
      <c r="G156" s="22">
        <v>428</v>
      </c>
      <c r="H156" s="22">
        <v>180</v>
      </c>
      <c r="I156" s="22">
        <v>176</v>
      </c>
      <c r="J156" s="22">
        <v>0</v>
      </c>
      <c r="K156" s="22" t="s">
        <v>59</v>
      </c>
    </row>
    <row r="157" spans="1:11" s="21" customFormat="1" ht="12" customHeight="1" x14ac:dyDescent="0.2">
      <c r="A157" s="112" t="s">
        <v>156</v>
      </c>
      <c r="B157" s="112"/>
      <c r="C157" s="22">
        <v>270</v>
      </c>
      <c r="D157" s="22">
        <v>41</v>
      </c>
      <c r="E157" s="22">
        <v>80</v>
      </c>
      <c r="F157" s="22">
        <v>87</v>
      </c>
      <c r="G157" s="22">
        <v>40</v>
      </c>
      <c r="H157" s="22">
        <v>15</v>
      </c>
      <c r="I157" s="22">
        <v>7</v>
      </c>
      <c r="J157" s="22">
        <v>1</v>
      </c>
      <c r="K157" s="22" t="s">
        <v>59</v>
      </c>
    </row>
    <row r="158" spans="1:11" s="21" customFormat="1" ht="12" customHeight="1" x14ac:dyDescent="0.2">
      <c r="A158" s="112" t="s">
        <v>157</v>
      </c>
      <c r="B158" s="112"/>
      <c r="C158" s="22">
        <v>726</v>
      </c>
      <c r="D158" s="22">
        <v>178</v>
      </c>
      <c r="E158" s="22">
        <v>268</v>
      </c>
      <c r="F158" s="22">
        <v>78</v>
      </c>
      <c r="G158" s="22">
        <v>164</v>
      </c>
      <c r="H158" s="22">
        <v>25</v>
      </c>
      <c r="I158" s="22">
        <v>13</v>
      </c>
      <c r="J158" s="22">
        <v>0</v>
      </c>
      <c r="K158" s="22">
        <v>100</v>
      </c>
    </row>
    <row r="159" spans="1:11" s="21" customFormat="1" ht="12" customHeight="1" x14ac:dyDescent="0.2">
      <c r="A159" s="112" t="s">
        <v>158</v>
      </c>
      <c r="B159" s="112"/>
      <c r="C159" s="22">
        <v>665</v>
      </c>
      <c r="D159" s="22">
        <v>156</v>
      </c>
      <c r="E159" s="22">
        <v>254</v>
      </c>
      <c r="F159" s="22">
        <v>105</v>
      </c>
      <c r="G159" s="22">
        <v>104</v>
      </c>
      <c r="H159" s="22">
        <v>40</v>
      </c>
      <c r="I159" s="22">
        <v>6</v>
      </c>
      <c r="J159" s="22">
        <v>0</v>
      </c>
      <c r="K159" s="22">
        <v>100</v>
      </c>
    </row>
    <row r="160" spans="1:11" s="21" customFormat="1" ht="12" customHeight="1" x14ac:dyDescent="0.2">
      <c r="A160" s="112" t="s">
        <v>159</v>
      </c>
      <c r="B160" s="112"/>
      <c r="C160" s="22">
        <v>92</v>
      </c>
      <c r="D160" s="22">
        <v>11</v>
      </c>
      <c r="E160" s="22">
        <v>36</v>
      </c>
      <c r="F160" s="22">
        <v>9</v>
      </c>
      <c r="G160" s="22">
        <v>16</v>
      </c>
      <c r="H160" s="22">
        <v>5</v>
      </c>
      <c r="I160" s="22">
        <v>15</v>
      </c>
      <c r="J160" s="22">
        <v>5</v>
      </c>
      <c r="K160" s="22">
        <v>100</v>
      </c>
    </row>
    <row r="161" spans="1:11" s="21" customFormat="1" ht="12" customHeight="1" x14ac:dyDescent="0.2">
      <c r="A161" s="112" t="s">
        <v>160</v>
      </c>
      <c r="B161" s="112"/>
      <c r="C161" s="22">
        <v>726</v>
      </c>
      <c r="D161" s="22">
        <v>91</v>
      </c>
      <c r="E161" s="22">
        <v>228</v>
      </c>
      <c r="F161" s="22">
        <v>129</v>
      </c>
      <c r="G161" s="22">
        <v>192</v>
      </c>
      <c r="H161" s="22">
        <v>55</v>
      </c>
      <c r="I161" s="22">
        <v>31</v>
      </c>
      <c r="J161" s="22">
        <v>0</v>
      </c>
      <c r="K161" s="22">
        <v>100</v>
      </c>
    </row>
    <row r="162" spans="1:11" s="21" customFormat="1" ht="12" customHeight="1" x14ac:dyDescent="0.2">
      <c r="A162" s="112" t="s">
        <v>161</v>
      </c>
      <c r="B162" s="112"/>
      <c r="C162" s="22">
        <v>2566</v>
      </c>
      <c r="D162" s="22">
        <v>435</v>
      </c>
      <c r="E162" s="22">
        <v>698</v>
      </c>
      <c r="F162" s="22">
        <v>507</v>
      </c>
      <c r="G162" s="22">
        <v>620</v>
      </c>
      <c r="H162" s="22">
        <v>225</v>
      </c>
      <c r="I162" s="22">
        <v>81</v>
      </c>
      <c r="J162" s="22" t="s">
        <v>65</v>
      </c>
      <c r="K162" s="22" t="s">
        <v>59</v>
      </c>
    </row>
    <row r="163" spans="1:11" s="21" customFormat="1" ht="12" customHeight="1" x14ac:dyDescent="0.2">
      <c r="A163" s="112" t="s">
        <v>162</v>
      </c>
      <c r="B163" s="112"/>
      <c r="C163" s="22">
        <v>62</v>
      </c>
      <c r="D163" s="22">
        <v>16</v>
      </c>
      <c r="E163" s="22">
        <v>30</v>
      </c>
      <c r="F163" s="22">
        <v>12</v>
      </c>
      <c r="G163" s="22">
        <v>4</v>
      </c>
      <c r="H163" s="22">
        <v>0</v>
      </c>
      <c r="I163" s="22">
        <v>0</v>
      </c>
      <c r="J163" s="22">
        <v>0</v>
      </c>
      <c r="K163" s="22">
        <v>100</v>
      </c>
    </row>
    <row r="164" spans="1:11" s="21" customFormat="1" ht="12" customHeight="1" x14ac:dyDescent="0.2">
      <c r="A164" s="112" t="s">
        <v>163</v>
      </c>
      <c r="B164" s="112"/>
      <c r="C164" s="22">
        <v>1091</v>
      </c>
      <c r="D164" s="22">
        <v>120</v>
      </c>
      <c r="E164" s="22">
        <v>296</v>
      </c>
      <c r="F164" s="22">
        <v>225</v>
      </c>
      <c r="G164" s="22">
        <v>348</v>
      </c>
      <c r="H164" s="22">
        <v>90</v>
      </c>
      <c r="I164" s="22">
        <v>12</v>
      </c>
      <c r="J164" s="22" t="s">
        <v>65</v>
      </c>
      <c r="K164" s="22">
        <v>100</v>
      </c>
    </row>
    <row r="165" spans="1:11" s="21" customFormat="1" ht="12" customHeight="1" x14ac:dyDescent="0.2">
      <c r="A165" s="123" t="s">
        <v>164</v>
      </c>
      <c r="B165" s="123"/>
      <c r="C165" s="27">
        <v>279</v>
      </c>
      <c r="D165" s="27">
        <v>58</v>
      </c>
      <c r="E165" s="27">
        <v>74</v>
      </c>
      <c r="F165" s="27">
        <v>69</v>
      </c>
      <c r="G165" s="27">
        <v>56</v>
      </c>
      <c r="H165" s="27">
        <v>10</v>
      </c>
      <c r="I165" s="27">
        <v>12</v>
      </c>
      <c r="J165" s="27">
        <v>0</v>
      </c>
      <c r="K165" s="27" t="s">
        <v>59</v>
      </c>
    </row>
    <row r="166" spans="1:11" s="21" customFormat="1" ht="12" customHeight="1" x14ac:dyDescent="0.2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</row>
    <row r="167" spans="1:11" s="21" customFormat="1" ht="12" customHeight="1" x14ac:dyDescent="0.2">
      <c r="A167" s="111" t="s">
        <v>165</v>
      </c>
      <c r="B167" s="111"/>
      <c r="C167" s="17">
        <f t="shared" ref="C167:I167" si="36">SUM(C168:C175)</f>
        <v>5660</v>
      </c>
      <c r="D167" s="17">
        <f t="shared" si="36"/>
        <v>816</v>
      </c>
      <c r="E167" s="17">
        <f t="shared" si="36"/>
        <v>1436</v>
      </c>
      <c r="F167" s="17">
        <f t="shared" si="36"/>
        <v>1149</v>
      </c>
      <c r="G167" s="17">
        <f t="shared" si="36"/>
        <v>1448</v>
      </c>
      <c r="H167" s="17">
        <f t="shared" si="36"/>
        <v>605</v>
      </c>
      <c r="I167" s="17">
        <f t="shared" si="36"/>
        <v>206</v>
      </c>
      <c r="J167" s="17" t="s">
        <v>15</v>
      </c>
      <c r="K167" s="17" t="s">
        <v>15</v>
      </c>
    </row>
    <row r="168" spans="1:11" s="21" customFormat="1" ht="12" customHeight="1" x14ac:dyDescent="0.2">
      <c r="A168" s="112" t="s">
        <v>166</v>
      </c>
      <c r="B168" s="112"/>
      <c r="C168" s="22">
        <v>1347</v>
      </c>
      <c r="D168" s="22">
        <v>159</v>
      </c>
      <c r="E168" s="22">
        <v>296</v>
      </c>
      <c r="F168" s="22">
        <v>276</v>
      </c>
      <c r="G168" s="22">
        <v>384</v>
      </c>
      <c r="H168" s="22">
        <v>135</v>
      </c>
      <c r="I168" s="22">
        <v>97</v>
      </c>
      <c r="J168" s="22">
        <v>0</v>
      </c>
      <c r="K168" s="22">
        <v>100</v>
      </c>
    </row>
    <row r="169" spans="1:11" s="21" customFormat="1" ht="12" customHeight="1" x14ac:dyDescent="0.2">
      <c r="A169" s="112" t="s">
        <v>167</v>
      </c>
      <c r="B169" s="112"/>
      <c r="C169" s="22">
        <v>46</v>
      </c>
      <c r="D169" s="22">
        <v>12</v>
      </c>
      <c r="E169" s="22">
        <v>16</v>
      </c>
      <c r="F169" s="22">
        <v>9</v>
      </c>
      <c r="G169" s="22">
        <v>4</v>
      </c>
      <c r="H169" s="22">
        <v>5</v>
      </c>
      <c r="I169" s="22">
        <v>0</v>
      </c>
      <c r="J169" s="22">
        <v>0</v>
      </c>
      <c r="K169" s="22">
        <v>100</v>
      </c>
    </row>
    <row r="170" spans="1:11" s="21" customFormat="1" ht="12" customHeight="1" x14ac:dyDescent="0.2">
      <c r="A170" s="112" t="s">
        <v>168</v>
      </c>
      <c r="B170" s="112"/>
      <c r="C170" s="22">
        <v>49</v>
      </c>
      <c r="D170" s="22">
        <v>24</v>
      </c>
      <c r="E170" s="22">
        <v>10</v>
      </c>
      <c r="F170" s="22">
        <v>9</v>
      </c>
      <c r="G170" s="22">
        <v>0</v>
      </c>
      <c r="H170" s="22">
        <v>0</v>
      </c>
      <c r="I170" s="22">
        <v>6</v>
      </c>
      <c r="J170" s="22">
        <v>33</v>
      </c>
      <c r="K170" s="22">
        <v>100</v>
      </c>
    </row>
    <row r="171" spans="1:11" s="21" customFormat="1" ht="12" customHeight="1" x14ac:dyDescent="0.2">
      <c r="A171" s="112" t="s">
        <v>169</v>
      </c>
      <c r="B171" s="112"/>
      <c r="C171" s="22">
        <v>60</v>
      </c>
      <c r="D171" s="22">
        <v>17</v>
      </c>
      <c r="E171" s="22">
        <v>18</v>
      </c>
      <c r="F171" s="22">
        <v>9</v>
      </c>
      <c r="G171" s="22">
        <v>0</v>
      </c>
      <c r="H171" s="22">
        <v>10</v>
      </c>
      <c r="I171" s="22">
        <v>6</v>
      </c>
      <c r="J171" s="22">
        <v>0</v>
      </c>
      <c r="K171" s="22">
        <v>100</v>
      </c>
    </row>
    <row r="172" spans="1:11" s="21" customFormat="1" ht="12" customHeight="1" x14ac:dyDescent="0.2">
      <c r="A172" s="112" t="s">
        <v>170</v>
      </c>
      <c r="B172" s="112"/>
      <c r="C172" s="22">
        <v>1176</v>
      </c>
      <c r="D172" s="22">
        <v>193</v>
      </c>
      <c r="E172" s="22">
        <v>316</v>
      </c>
      <c r="F172" s="22">
        <v>207</v>
      </c>
      <c r="G172" s="22">
        <v>296</v>
      </c>
      <c r="H172" s="22">
        <v>145</v>
      </c>
      <c r="I172" s="22">
        <v>19</v>
      </c>
      <c r="J172" s="22">
        <v>0</v>
      </c>
      <c r="K172" s="22">
        <v>100</v>
      </c>
    </row>
    <row r="173" spans="1:11" s="21" customFormat="1" ht="12" customHeight="1" x14ac:dyDescent="0.2">
      <c r="A173" s="112" t="s">
        <v>171</v>
      </c>
      <c r="B173" s="112"/>
      <c r="C173" s="22">
        <v>528</v>
      </c>
      <c r="D173" s="22">
        <v>82</v>
      </c>
      <c r="E173" s="22">
        <v>162</v>
      </c>
      <c r="F173" s="22">
        <v>108</v>
      </c>
      <c r="G173" s="22">
        <v>124</v>
      </c>
      <c r="H173" s="22">
        <v>40</v>
      </c>
      <c r="I173" s="22">
        <v>12</v>
      </c>
      <c r="J173" s="22">
        <v>0</v>
      </c>
      <c r="K173" s="22">
        <v>99</v>
      </c>
    </row>
    <row r="174" spans="1:11" s="21" customFormat="1" ht="12" customHeight="1" x14ac:dyDescent="0.2">
      <c r="A174" s="112" t="s">
        <v>172</v>
      </c>
      <c r="B174" s="112"/>
      <c r="C174" s="22">
        <v>48</v>
      </c>
      <c r="D174" s="22">
        <v>20</v>
      </c>
      <c r="E174" s="22">
        <v>10</v>
      </c>
      <c r="F174" s="22">
        <v>9</v>
      </c>
      <c r="G174" s="22">
        <v>4</v>
      </c>
      <c r="H174" s="22">
        <v>5</v>
      </c>
      <c r="I174" s="22">
        <v>0</v>
      </c>
      <c r="J174" s="22">
        <v>0</v>
      </c>
      <c r="K174" s="22">
        <v>100</v>
      </c>
    </row>
    <row r="175" spans="1:11" s="21" customFormat="1" ht="12" customHeight="1" x14ac:dyDescent="0.2">
      <c r="A175" s="123" t="s">
        <v>173</v>
      </c>
      <c r="B175" s="123"/>
      <c r="C175" s="27">
        <v>2406</v>
      </c>
      <c r="D175" s="27">
        <v>309</v>
      </c>
      <c r="E175" s="27">
        <v>608</v>
      </c>
      <c r="F175" s="27">
        <v>522</v>
      </c>
      <c r="G175" s="27">
        <v>636</v>
      </c>
      <c r="H175" s="27">
        <v>265</v>
      </c>
      <c r="I175" s="27">
        <v>66</v>
      </c>
      <c r="J175" s="27">
        <v>0</v>
      </c>
      <c r="K175" s="27">
        <v>100</v>
      </c>
    </row>
    <row r="176" spans="1:11" s="21" customFormat="1" ht="12" customHeight="1" x14ac:dyDescent="0.2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</row>
    <row r="177" spans="1:11" s="21" customFormat="1" ht="12" customHeight="1" x14ac:dyDescent="0.2">
      <c r="A177" s="111" t="s">
        <v>174</v>
      </c>
      <c r="B177" s="111"/>
      <c r="C177" s="17">
        <f t="shared" ref="C177:I177" si="37">SUM(C178:C194)</f>
        <v>47521</v>
      </c>
      <c r="D177" s="17">
        <f t="shared" si="37"/>
        <v>7231</v>
      </c>
      <c r="E177" s="17">
        <f t="shared" si="37"/>
        <v>12610</v>
      </c>
      <c r="F177" s="17">
        <f t="shared" si="37"/>
        <v>10323</v>
      </c>
      <c r="G177" s="17">
        <f t="shared" si="37"/>
        <v>11728</v>
      </c>
      <c r="H177" s="17">
        <f t="shared" si="37"/>
        <v>3955</v>
      </c>
      <c r="I177" s="17">
        <f t="shared" si="37"/>
        <v>1674</v>
      </c>
      <c r="J177" s="17" t="s">
        <v>15</v>
      </c>
      <c r="K177" s="17" t="s">
        <v>15</v>
      </c>
    </row>
    <row r="178" spans="1:11" s="21" customFormat="1" ht="12" customHeight="1" x14ac:dyDescent="0.2">
      <c r="A178" s="112" t="s">
        <v>175</v>
      </c>
      <c r="B178" s="112"/>
      <c r="C178" s="22">
        <v>4187</v>
      </c>
      <c r="D178" s="22">
        <v>496</v>
      </c>
      <c r="E178" s="22">
        <v>1172</v>
      </c>
      <c r="F178" s="22">
        <v>915</v>
      </c>
      <c r="G178" s="22">
        <v>1108</v>
      </c>
      <c r="H178" s="22">
        <v>355</v>
      </c>
      <c r="I178" s="22">
        <v>141</v>
      </c>
      <c r="J178" s="22" t="s">
        <v>65</v>
      </c>
      <c r="K178" s="22">
        <v>99</v>
      </c>
    </row>
    <row r="179" spans="1:11" s="21" customFormat="1" ht="12" customHeight="1" x14ac:dyDescent="0.2">
      <c r="A179" s="112" t="s">
        <v>176</v>
      </c>
      <c r="B179" s="112"/>
      <c r="C179" s="22">
        <v>17056</v>
      </c>
      <c r="D179" s="22">
        <v>3194</v>
      </c>
      <c r="E179" s="22">
        <v>4798</v>
      </c>
      <c r="F179" s="22">
        <v>3657</v>
      </c>
      <c r="G179" s="22">
        <v>3624</v>
      </c>
      <c r="H179" s="22">
        <v>1320</v>
      </c>
      <c r="I179" s="22">
        <v>463</v>
      </c>
      <c r="J179" s="22" t="s">
        <v>65</v>
      </c>
      <c r="K179" s="22" t="s">
        <v>59</v>
      </c>
    </row>
    <row r="180" spans="1:11" s="21" customFormat="1" ht="12" customHeight="1" x14ac:dyDescent="0.2">
      <c r="A180" s="112" t="s">
        <v>177</v>
      </c>
      <c r="B180" s="112"/>
      <c r="C180" s="22">
        <v>2269</v>
      </c>
      <c r="D180" s="22">
        <v>256</v>
      </c>
      <c r="E180" s="22">
        <v>520</v>
      </c>
      <c r="F180" s="22">
        <v>516</v>
      </c>
      <c r="G180" s="22">
        <v>596</v>
      </c>
      <c r="H180" s="22">
        <v>235</v>
      </c>
      <c r="I180" s="22">
        <v>146</v>
      </c>
      <c r="J180" s="22">
        <v>0</v>
      </c>
      <c r="K180" s="22" t="s">
        <v>59</v>
      </c>
    </row>
    <row r="181" spans="1:11" s="21" customFormat="1" ht="12" customHeight="1" x14ac:dyDescent="0.2">
      <c r="A181" s="112" t="s">
        <v>178</v>
      </c>
      <c r="B181" s="112"/>
      <c r="C181" s="22">
        <v>2632</v>
      </c>
      <c r="D181" s="22">
        <v>245</v>
      </c>
      <c r="E181" s="22">
        <v>544</v>
      </c>
      <c r="F181" s="22">
        <v>549</v>
      </c>
      <c r="G181" s="22">
        <v>812</v>
      </c>
      <c r="H181" s="22">
        <v>310</v>
      </c>
      <c r="I181" s="22">
        <v>172</v>
      </c>
      <c r="J181" s="22" t="s">
        <v>65</v>
      </c>
      <c r="K181" s="22">
        <v>100</v>
      </c>
    </row>
    <row r="182" spans="1:11" s="21" customFormat="1" ht="12" customHeight="1" x14ac:dyDescent="0.2">
      <c r="A182" s="112" t="s">
        <v>179</v>
      </c>
      <c r="B182" s="112"/>
      <c r="C182" s="22">
        <v>8245</v>
      </c>
      <c r="D182" s="22">
        <v>1297</v>
      </c>
      <c r="E182" s="22">
        <v>2130</v>
      </c>
      <c r="F182" s="22">
        <v>1806</v>
      </c>
      <c r="G182" s="22">
        <v>2028</v>
      </c>
      <c r="H182" s="22">
        <v>665</v>
      </c>
      <c r="I182" s="22">
        <v>319</v>
      </c>
      <c r="J182" s="22" t="s">
        <v>65</v>
      </c>
      <c r="K182" s="22" t="s">
        <v>59</v>
      </c>
    </row>
    <row r="183" spans="1:11" s="21" customFormat="1" ht="12" customHeight="1" x14ac:dyDescent="0.2">
      <c r="A183" s="112" t="s">
        <v>180</v>
      </c>
      <c r="B183" s="112"/>
      <c r="C183" s="22">
        <v>662</v>
      </c>
      <c r="D183" s="22">
        <v>70</v>
      </c>
      <c r="E183" s="22">
        <v>128</v>
      </c>
      <c r="F183" s="22">
        <v>156</v>
      </c>
      <c r="G183" s="22">
        <v>204</v>
      </c>
      <c r="H183" s="22">
        <v>90</v>
      </c>
      <c r="I183" s="22">
        <v>14</v>
      </c>
      <c r="J183" s="22">
        <v>0</v>
      </c>
      <c r="K183" s="22">
        <v>100</v>
      </c>
    </row>
    <row r="184" spans="1:11" s="21" customFormat="1" ht="12" customHeight="1" x14ac:dyDescent="0.2">
      <c r="A184" s="112" t="s">
        <v>181</v>
      </c>
      <c r="B184" s="112"/>
      <c r="C184" s="22">
        <v>695</v>
      </c>
      <c r="D184" s="22">
        <v>94</v>
      </c>
      <c r="E184" s="22">
        <v>144</v>
      </c>
      <c r="F184" s="22">
        <v>144</v>
      </c>
      <c r="G184" s="22">
        <v>148</v>
      </c>
      <c r="H184" s="22">
        <v>75</v>
      </c>
      <c r="I184" s="22">
        <v>90</v>
      </c>
      <c r="J184" s="22">
        <v>1</v>
      </c>
      <c r="K184" s="22">
        <v>99</v>
      </c>
    </row>
    <row r="185" spans="1:11" s="21" customFormat="1" ht="12" customHeight="1" x14ac:dyDescent="0.2">
      <c r="A185" s="112" t="s">
        <v>182</v>
      </c>
      <c r="B185" s="112"/>
      <c r="C185" s="22">
        <v>769</v>
      </c>
      <c r="D185" s="22">
        <v>129</v>
      </c>
      <c r="E185" s="22">
        <v>228</v>
      </c>
      <c r="F185" s="22">
        <v>162</v>
      </c>
      <c r="G185" s="22">
        <v>208</v>
      </c>
      <c r="H185" s="22">
        <v>30</v>
      </c>
      <c r="I185" s="22">
        <v>12</v>
      </c>
      <c r="J185" s="22">
        <v>0</v>
      </c>
      <c r="K185" s="22" t="s">
        <v>59</v>
      </c>
    </row>
    <row r="186" spans="1:11" s="21" customFormat="1" ht="12" customHeight="1" x14ac:dyDescent="0.2">
      <c r="A186" s="112" t="s">
        <v>183</v>
      </c>
      <c r="B186" s="112"/>
      <c r="C186" s="22">
        <v>358</v>
      </c>
      <c r="D186" s="22">
        <v>68</v>
      </c>
      <c r="E186" s="22">
        <v>88</v>
      </c>
      <c r="F186" s="22">
        <v>99</v>
      </c>
      <c r="G186" s="22">
        <v>88</v>
      </c>
      <c r="H186" s="22">
        <v>15</v>
      </c>
      <c r="I186" s="22">
        <v>0</v>
      </c>
      <c r="J186" s="22">
        <v>1</v>
      </c>
      <c r="K186" s="22" t="s">
        <v>59</v>
      </c>
    </row>
    <row r="187" spans="1:11" s="21" customFormat="1" ht="12" customHeight="1" x14ac:dyDescent="0.2">
      <c r="A187" s="112" t="s">
        <v>184</v>
      </c>
      <c r="B187" s="112"/>
      <c r="C187" s="22">
        <v>1294</v>
      </c>
      <c r="D187" s="22">
        <v>177</v>
      </c>
      <c r="E187" s="22">
        <v>334</v>
      </c>
      <c r="F187" s="22">
        <v>267</v>
      </c>
      <c r="G187" s="22">
        <v>380</v>
      </c>
      <c r="H187" s="22">
        <v>100</v>
      </c>
      <c r="I187" s="22">
        <v>36</v>
      </c>
      <c r="J187" s="22" t="s">
        <v>65</v>
      </c>
      <c r="K187" s="22" t="s">
        <v>59</v>
      </c>
    </row>
    <row r="188" spans="1:11" s="21" customFormat="1" ht="12" customHeight="1" x14ac:dyDescent="0.2">
      <c r="A188" s="112" t="s">
        <v>185</v>
      </c>
      <c r="B188" s="112"/>
      <c r="C188" s="22">
        <v>116</v>
      </c>
      <c r="D188" s="22">
        <v>8</v>
      </c>
      <c r="E188" s="22">
        <v>30</v>
      </c>
      <c r="F188" s="22">
        <v>24</v>
      </c>
      <c r="G188" s="22">
        <v>32</v>
      </c>
      <c r="H188" s="22">
        <v>10</v>
      </c>
      <c r="I188" s="22">
        <v>12</v>
      </c>
      <c r="J188" s="22">
        <v>0</v>
      </c>
      <c r="K188" s="22">
        <v>100</v>
      </c>
    </row>
    <row r="189" spans="1:11" s="21" customFormat="1" ht="12" customHeight="1" x14ac:dyDescent="0.2">
      <c r="A189" s="112" t="s">
        <v>186</v>
      </c>
      <c r="B189" s="112"/>
      <c r="C189" s="22">
        <v>2635</v>
      </c>
      <c r="D189" s="22">
        <v>372</v>
      </c>
      <c r="E189" s="22">
        <v>644</v>
      </c>
      <c r="F189" s="22">
        <v>624</v>
      </c>
      <c r="G189" s="22">
        <v>732</v>
      </c>
      <c r="H189" s="22">
        <v>225</v>
      </c>
      <c r="I189" s="22">
        <v>38</v>
      </c>
      <c r="J189" s="22" t="s">
        <v>65</v>
      </c>
      <c r="K189" s="22" t="s">
        <v>59</v>
      </c>
    </row>
    <row r="190" spans="1:11" s="21" customFormat="1" ht="12" customHeight="1" x14ac:dyDescent="0.2">
      <c r="A190" s="112" t="s">
        <v>187</v>
      </c>
      <c r="B190" s="112"/>
      <c r="C190" s="22">
        <v>567</v>
      </c>
      <c r="D190" s="22">
        <v>92</v>
      </c>
      <c r="E190" s="22">
        <v>162</v>
      </c>
      <c r="F190" s="22">
        <v>111</v>
      </c>
      <c r="G190" s="22">
        <v>140</v>
      </c>
      <c r="H190" s="22">
        <v>50</v>
      </c>
      <c r="I190" s="22">
        <v>12</v>
      </c>
      <c r="J190" s="22">
        <v>0</v>
      </c>
      <c r="K190" s="22">
        <v>100</v>
      </c>
    </row>
    <row r="191" spans="1:11" s="21" customFormat="1" ht="12" customHeight="1" x14ac:dyDescent="0.2">
      <c r="A191" s="112" t="s">
        <v>188</v>
      </c>
      <c r="B191" s="112"/>
      <c r="C191" s="22">
        <v>550</v>
      </c>
      <c r="D191" s="22">
        <v>64</v>
      </c>
      <c r="E191" s="22">
        <v>132</v>
      </c>
      <c r="F191" s="22">
        <v>129</v>
      </c>
      <c r="G191" s="22">
        <v>140</v>
      </c>
      <c r="H191" s="22">
        <v>35</v>
      </c>
      <c r="I191" s="22">
        <v>50</v>
      </c>
      <c r="J191" s="22">
        <v>0</v>
      </c>
      <c r="K191" s="22">
        <v>100</v>
      </c>
    </row>
    <row r="192" spans="1:11" s="21" customFormat="1" ht="12" customHeight="1" x14ac:dyDescent="0.2">
      <c r="A192" s="112" t="s">
        <v>189</v>
      </c>
      <c r="B192" s="112"/>
      <c r="C192" s="22">
        <v>2254</v>
      </c>
      <c r="D192" s="22">
        <v>257</v>
      </c>
      <c r="E192" s="22">
        <v>570</v>
      </c>
      <c r="F192" s="22">
        <v>513</v>
      </c>
      <c r="G192" s="22">
        <v>644</v>
      </c>
      <c r="H192" s="22">
        <v>195</v>
      </c>
      <c r="I192" s="22">
        <v>75</v>
      </c>
      <c r="J192" s="22" t="s">
        <v>65</v>
      </c>
      <c r="K192" s="22">
        <v>99</v>
      </c>
    </row>
    <row r="193" spans="1:11" s="21" customFormat="1" ht="12" customHeight="1" x14ac:dyDescent="0.2">
      <c r="A193" s="112" t="s">
        <v>190</v>
      </c>
      <c r="B193" s="112"/>
      <c r="C193" s="22">
        <v>207</v>
      </c>
      <c r="D193" s="22">
        <v>45</v>
      </c>
      <c r="E193" s="22">
        <v>56</v>
      </c>
      <c r="F193" s="22">
        <v>39</v>
      </c>
      <c r="G193" s="22">
        <v>52</v>
      </c>
      <c r="H193" s="22">
        <v>15</v>
      </c>
      <c r="I193" s="22">
        <v>0</v>
      </c>
      <c r="J193" s="22">
        <v>0</v>
      </c>
      <c r="K193" s="22">
        <v>100</v>
      </c>
    </row>
    <row r="194" spans="1:11" s="21" customFormat="1" ht="12" customHeight="1" x14ac:dyDescent="0.2">
      <c r="A194" s="123" t="s">
        <v>191</v>
      </c>
      <c r="B194" s="123"/>
      <c r="C194" s="27">
        <v>3025</v>
      </c>
      <c r="D194" s="27">
        <v>367</v>
      </c>
      <c r="E194" s="27">
        <v>930</v>
      </c>
      <c r="F194" s="27">
        <v>612</v>
      </c>
      <c r="G194" s="27">
        <v>792</v>
      </c>
      <c r="H194" s="27">
        <v>230</v>
      </c>
      <c r="I194" s="27">
        <v>94</v>
      </c>
      <c r="J194" s="27">
        <v>0</v>
      </c>
      <c r="K194" s="27">
        <v>100</v>
      </c>
    </row>
    <row r="195" spans="1:11" s="21" customFormat="1" ht="12" customHeight="1" x14ac:dyDescent="0.2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</row>
    <row r="196" spans="1:11" s="21" customFormat="1" ht="12" customHeight="1" x14ac:dyDescent="0.2">
      <c r="A196" s="111" t="s">
        <v>192</v>
      </c>
      <c r="B196" s="111"/>
      <c r="C196" s="17">
        <f t="shared" ref="C196:I196" si="38">SUM(C197:C202)</f>
        <v>12310</v>
      </c>
      <c r="D196" s="17">
        <f t="shared" si="38"/>
        <v>1455</v>
      </c>
      <c r="E196" s="17">
        <f t="shared" si="38"/>
        <v>3056</v>
      </c>
      <c r="F196" s="17">
        <f t="shared" si="38"/>
        <v>2799</v>
      </c>
      <c r="G196" s="17">
        <f t="shared" si="38"/>
        <v>3184</v>
      </c>
      <c r="H196" s="17">
        <f t="shared" si="38"/>
        <v>1245</v>
      </c>
      <c r="I196" s="17">
        <f t="shared" si="38"/>
        <v>571</v>
      </c>
      <c r="J196" s="17" t="s">
        <v>15</v>
      </c>
      <c r="K196" s="17" t="s">
        <v>15</v>
      </c>
    </row>
    <row r="197" spans="1:11" s="21" customFormat="1" ht="12" customHeight="1" x14ac:dyDescent="0.2">
      <c r="A197" s="112" t="s">
        <v>193</v>
      </c>
      <c r="B197" s="112"/>
      <c r="C197" s="22">
        <v>5932</v>
      </c>
      <c r="D197" s="22">
        <v>747</v>
      </c>
      <c r="E197" s="22">
        <v>1592</v>
      </c>
      <c r="F197" s="22">
        <v>1398</v>
      </c>
      <c r="G197" s="22">
        <v>1380</v>
      </c>
      <c r="H197" s="22">
        <v>545</v>
      </c>
      <c r="I197" s="22">
        <v>270</v>
      </c>
      <c r="J197" s="22">
        <v>0</v>
      </c>
      <c r="K197" s="22">
        <v>100</v>
      </c>
    </row>
    <row r="198" spans="1:11" s="21" customFormat="1" ht="12" customHeight="1" x14ac:dyDescent="0.2">
      <c r="A198" s="112" t="s">
        <v>194</v>
      </c>
      <c r="B198" s="112"/>
      <c r="C198" s="22">
        <v>2547</v>
      </c>
      <c r="D198" s="22">
        <v>256</v>
      </c>
      <c r="E198" s="22">
        <v>560</v>
      </c>
      <c r="F198" s="22">
        <v>561</v>
      </c>
      <c r="G198" s="22">
        <v>784</v>
      </c>
      <c r="H198" s="22">
        <v>285</v>
      </c>
      <c r="I198" s="22">
        <v>101</v>
      </c>
      <c r="J198" s="22">
        <v>0</v>
      </c>
      <c r="K198" s="22" t="s">
        <v>59</v>
      </c>
    </row>
    <row r="199" spans="1:11" s="21" customFormat="1" ht="12" customHeight="1" x14ac:dyDescent="0.2">
      <c r="A199" s="112" t="s">
        <v>195</v>
      </c>
      <c r="B199" s="112"/>
      <c r="C199" s="22">
        <v>607</v>
      </c>
      <c r="D199" s="22">
        <v>98</v>
      </c>
      <c r="E199" s="22">
        <v>154</v>
      </c>
      <c r="F199" s="22">
        <v>159</v>
      </c>
      <c r="G199" s="22">
        <v>124</v>
      </c>
      <c r="H199" s="22">
        <v>60</v>
      </c>
      <c r="I199" s="22">
        <v>12</v>
      </c>
      <c r="J199" s="22" t="s">
        <v>65</v>
      </c>
      <c r="K199" s="22">
        <v>100</v>
      </c>
    </row>
    <row r="200" spans="1:11" s="21" customFormat="1" ht="12" customHeight="1" x14ac:dyDescent="0.2">
      <c r="A200" s="112" t="s">
        <v>196</v>
      </c>
      <c r="B200" s="112"/>
      <c r="C200" s="22">
        <v>551</v>
      </c>
      <c r="D200" s="22">
        <v>75</v>
      </c>
      <c r="E200" s="22">
        <v>120</v>
      </c>
      <c r="F200" s="22">
        <v>120</v>
      </c>
      <c r="G200" s="22">
        <v>156</v>
      </c>
      <c r="H200" s="22">
        <v>55</v>
      </c>
      <c r="I200" s="22">
        <v>25</v>
      </c>
      <c r="J200" s="22">
        <v>0</v>
      </c>
      <c r="K200" s="22">
        <v>100</v>
      </c>
    </row>
    <row r="201" spans="1:11" s="21" customFormat="1" ht="12" customHeight="1" x14ac:dyDescent="0.2">
      <c r="A201" s="112" t="s">
        <v>197</v>
      </c>
      <c r="B201" s="112"/>
      <c r="C201" s="22">
        <v>1651</v>
      </c>
      <c r="D201" s="22">
        <v>172</v>
      </c>
      <c r="E201" s="22">
        <v>414</v>
      </c>
      <c r="F201" s="22">
        <v>369</v>
      </c>
      <c r="G201" s="22">
        <v>448</v>
      </c>
      <c r="H201" s="22">
        <v>185</v>
      </c>
      <c r="I201" s="22">
        <v>63</v>
      </c>
      <c r="J201" s="22" t="s">
        <v>65</v>
      </c>
      <c r="K201" s="22">
        <v>100</v>
      </c>
    </row>
    <row r="202" spans="1:11" s="21" customFormat="1" ht="12" customHeight="1" x14ac:dyDescent="0.2">
      <c r="A202" s="123" t="s">
        <v>198</v>
      </c>
      <c r="B202" s="123"/>
      <c r="C202" s="27">
        <v>1022</v>
      </c>
      <c r="D202" s="27">
        <v>107</v>
      </c>
      <c r="E202" s="27">
        <v>216</v>
      </c>
      <c r="F202" s="27">
        <v>192</v>
      </c>
      <c r="G202" s="27">
        <v>292</v>
      </c>
      <c r="H202" s="27">
        <v>115</v>
      </c>
      <c r="I202" s="27">
        <v>100</v>
      </c>
      <c r="J202" s="27" t="s">
        <v>65</v>
      </c>
      <c r="K202" s="27">
        <v>100</v>
      </c>
    </row>
    <row r="203" spans="1:11" s="21" customFormat="1" ht="12" customHeight="1" x14ac:dyDescent="0.2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</row>
    <row r="204" spans="1:11" s="21" customFormat="1" ht="12" customHeight="1" x14ac:dyDescent="0.2">
      <c r="A204" s="111" t="s">
        <v>199</v>
      </c>
      <c r="B204" s="111"/>
      <c r="C204" s="17">
        <f t="shared" ref="C204:I204" si="39">SUM(C205:C209)</f>
        <v>5421</v>
      </c>
      <c r="D204" s="17">
        <f t="shared" si="39"/>
        <v>770</v>
      </c>
      <c r="E204" s="17">
        <f t="shared" si="39"/>
        <v>1278</v>
      </c>
      <c r="F204" s="17">
        <f t="shared" si="39"/>
        <v>1008</v>
      </c>
      <c r="G204" s="17">
        <f t="shared" si="39"/>
        <v>1336</v>
      </c>
      <c r="H204" s="17">
        <f t="shared" si="39"/>
        <v>615</v>
      </c>
      <c r="I204" s="17">
        <f t="shared" si="39"/>
        <v>414</v>
      </c>
      <c r="J204" s="17" t="s">
        <v>15</v>
      </c>
      <c r="K204" s="17" t="s">
        <v>15</v>
      </c>
    </row>
    <row r="205" spans="1:11" s="21" customFormat="1" ht="12" customHeight="1" x14ac:dyDescent="0.2">
      <c r="A205" s="112" t="s">
        <v>200</v>
      </c>
      <c r="B205" s="112"/>
      <c r="C205" s="22">
        <v>1816</v>
      </c>
      <c r="D205" s="22">
        <v>281</v>
      </c>
      <c r="E205" s="22">
        <v>502</v>
      </c>
      <c r="F205" s="22">
        <v>282</v>
      </c>
      <c r="G205" s="22">
        <v>432</v>
      </c>
      <c r="H205" s="22">
        <v>180</v>
      </c>
      <c r="I205" s="22">
        <v>139</v>
      </c>
      <c r="J205" s="22">
        <v>0</v>
      </c>
      <c r="K205" s="22">
        <v>100</v>
      </c>
    </row>
    <row r="206" spans="1:11" s="21" customFormat="1" ht="12" customHeight="1" x14ac:dyDescent="0.2">
      <c r="A206" s="112" t="s">
        <v>201</v>
      </c>
      <c r="B206" s="112"/>
      <c r="C206" s="22">
        <v>1629</v>
      </c>
      <c r="D206" s="22">
        <v>208</v>
      </c>
      <c r="E206" s="22">
        <v>308</v>
      </c>
      <c r="F206" s="22">
        <v>339</v>
      </c>
      <c r="G206" s="22">
        <v>348</v>
      </c>
      <c r="H206" s="22">
        <v>245</v>
      </c>
      <c r="I206" s="22">
        <v>181</v>
      </c>
      <c r="J206" s="22">
        <v>2</v>
      </c>
      <c r="K206" s="22">
        <v>98</v>
      </c>
    </row>
    <row r="207" spans="1:11" s="21" customFormat="1" ht="12" customHeight="1" x14ac:dyDescent="0.2">
      <c r="A207" s="112" t="s">
        <v>202</v>
      </c>
      <c r="B207" s="112"/>
      <c r="C207" s="22">
        <v>347</v>
      </c>
      <c r="D207" s="22">
        <v>48</v>
      </c>
      <c r="E207" s="22">
        <v>76</v>
      </c>
      <c r="F207" s="22">
        <v>66</v>
      </c>
      <c r="G207" s="22">
        <v>120</v>
      </c>
      <c r="H207" s="22">
        <v>25</v>
      </c>
      <c r="I207" s="22">
        <v>12</v>
      </c>
      <c r="J207" s="22">
        <v>0</v>
      </c>
      <c r="K207" s="22">
        <v>100</v>
      </c>
    </row>
    <row r="208" spans="1:11" s="21" customFormat="1" ht="12" customHeight="1" x14ac:dyDescent="0.2">
      <c r="A208" s="112" t="s">
        <v>203</v>
      </c>
      <c r="B208" s="112"/>
      <c r="C208" s="22">
        <v>1298</v>
      </c>
      <c r="D208" s="22">
        <v>193</v>
      </c>
      <c r="E208" s="22">
        <v>334</v>
      </c>
      <c r="F208" s="22">
        <v>252</v>
      </c>
      <c r="G208" s="22">
        <v>344</v>
      </c>
      <c r="H208" s="22">
        <v>135</v>
      </c>
      <c r="I208" s="22">
        <v>40</v>
      </c>
      <c r="J208" s="22">
        <v>0</v>
      </c>
      <c r="K208" s="22" t="s">
        <v>59</v>
      </c>
    </row>
    <row r="209" spans="1:11" s="21" customFormat="1" ht="12" customHeight="1" x14ac:dyDescent="0.2">
      <c r="A209" s="123" t="s">
        <v>204</v>
      </c>
      <c r="B209" s="123"/>
      <c r="C209" s="27">
        <v>331</v>
      </c>
      <c r="D209" s="27">
        <v>40</v>
      </c>
      <c r="E209" s="27">
        <v>58</v>
      </c>
      <c r="F209" s="27">
        <v>69</v>
      </c>
      <c r="G209" s="27">
        <v>92</v>
      </c>
      <c r="H209" s="27">
        <v>30</v>
      </c>
      <c r="I209" s="27">
        <v>42</v>
      </c>
      <c r="J209" s="27">
        <v>7</v>
      </c>
      <c r="K209" s="27" t="s">
        <v>59</v>
      </c>
    </row>
    <row r="210" spans="1:11" s="21" customFormat="1" ht="12" customHeight="1" x14ac:dyDescent="0.2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</row>
    <row r="211" spans="1:11" s="21" customFormat="1" ht="12" customHeight="1" x14ac:dyDescent="0.2">
      <c r="A211" s="111" t="s">
        <v>207</v>
      </c>
      <c r="B211" s="111"/>
      <c r="C211" s="17" t="s">
        <v>15</v>
      </c>
      <c r="D211" s="17" t="s">
        <v>15</v>
      </c>
      <c r="E211" s="17" t="s">
        <v>15</v>
      </c>
      <c r="F211" s="17" t="s">
        <v>15</v>
      </c>
      <c r="G211" s="17" t="s">
        <v>15</v>
      </c>
      <c r="H211" s="17" t="s">
        <v>15</v>
      </c>
      <c r="I211" s="17" t="s">
        <v>15</v>
      </c>
      <c r="J211" s="17" t="s">
        <v>15</v>
      </c>
      <c r="K211" s="17" t="s">
        <v>15</v>
      </c>
    </row>
    <row r="212" spans="1:11" s="21" customFormat="1" ht="12" customHeight="1" x14ac:dyDescent="0.2">
      <c r="A212" s="112" t="s">
        <v>208</v>
      </c>
      <c r="B212" s="112"/>
      <c r="C212" s="22">
        <v>1531</v>
      </c>
      <c r="D212" s="22">
        <v>247</v>
      </c>
      <c r="E212" s="22">
        <v>374</v>
      </c>
      <c r="F212" s="22">
        <v>339</v>
      </c>
      <c r="G212" s="22">
        <v>324</v>
      </c>
      <c r="H212" s="22">
        <v>160</v>
      </c>
      <c r="I212" s="22">
        <v>87</v>
      </c>
      <c r="J212" s="22">
        <v>2</v>
      </c>
      <c r="K212" s="22" t="s">
        <v>59</v>
      </c>
    </row>
    <row r="213" spans="1:11" s="21" customFormat="1" ht="12" customHeight="1" x14ac:dyDescent="0.2">
      <c r="A213" s="112" t="s">
        <v>209</v>
      </c>
      <c r="B213" s="112"/>
      <c r="C213" s="22">
        <v>103</v>
      </c>
      <c r="D213" s="22">
        <v>22</v>
      </c>
      <c r="E213" s="22">
        <v>48</v>
      </c>
      <c r="F213" s="22">
        <v>21</v>
      </c>
      <c r="G213" s="22">
        <v>12</v>
      </c>
      <c r="H213" s="22">
        <v>0</v>
      </c>
      <c r="I213" s="22">
        <v>0</v>
      </c>
      <c r="J213" s="22">
        <v>0</v>
      </c>
      <c r="K213" s="22">
        <v>100</v>
      </c>
    </row>
    <row r="214" spans="1:11" s="21" customFormat="1" ht="12" customHeight="1" x14ac:dyDescent="0.2">
      <c r="A214" s="112" t="s">
        <v>210</v>
      </c>
      <c r="B214" s="112"/>
      <c r="C214" s="22">
        <v>58</v>
      </c>
      <c r="D214" s="22">
        <v>14</v>
      </c>
      <c r="E214" s="22">
        <v>24</v>
      </c>
      <c r="F214" s="22">
        <v>12</v>
      </c>
      <c r="G214" s="22">
        <v>8</v>
      </c>
      <c r="H214" s="22">
        <v>0</v>
      </c>
      <c r="I214" s="22">
        <v>0</v>
      </c>
      <c r="J214" s="22">
        <v>0</v>
      </c>
      <c r="K214" s="22">
        <v>97</v>
      </c>
    </row>
    <row r="215" spans="1:11" s="21" customFormat="1" ht="12" customHeight="1" x14ac:dyDescent="0.2">
      <c r="A215" s="112" t="s">
        <v>211</v>
      </c>
      <c r="B215" s="112"/>
      <c r="C215" s="22">
        <v>975</v>
      </c>
      <c r="D215" s="22">
        <v>177</v>
      </c>
      <c r="E215" s="22">
        <v>280</v>
      </c>
      <c r="F215" s="22">
        <v>213</v>
      </c>
      <c r="G215" s="22">
        <v>188</v>
      </c>
      <c r="H215" s="22">
        <v>50</v>
      </c>
      <c r="I215" s="22">
        <v>67</v>
      </c>
      <c r="J215" s="22" t="s">
        <v>65</v>
      </c>
      <c r="K215" s="22" t="s">
        <v>59</v>
      </c>
    </row>
    <row r="216" spans="1:11" s="21" customFormat="1" ht="12" customHeight="1" x14ac:dyDescent="0.2">
      <c r="A216" s="112" t="s">
        <v>212</v>
      </c>
      <c r="B216" s="112"/>
      <c r="C216" s="22">
        <v>41</v>
      </c>
      <c r="D216" s="22">
        <v>11</v>
      </c>
      <c r="E216" s="22">
        <v>24</v>
      </c>
      <c r="F216" s="22">
        <v>6</v>
      </c>
      <c r="G216" s="22">
        <v>0</v>
      </c>
      <c r="H216" s="22">
        <v>0</v>
      </c>
      <c r="I216" s="22">
        <v>0</v>
      </c>
      <c r="J216" s="22">
        <v>10</v>
      </c>
      <c r="K216" s="22">
        <v>100</v>
      </c>
    </row>
    <row r="217" spans="1:11" s="21" customFormat="1" ht="12" customHeight="1" x14ac:dyDescent="0.2">
      <c r="A217" s="112" t="s">
        <v>213</v>
      </c>
      <c r="B217" s="112"/>
      <c r="C217" s="22">
        <v>50</v>
      </c>
      <c r="D217" s="22">
        <v>13</v>
      </c>
      <c r="E217" s="22">
        <v>14</v>
      </c>
      <c r="F217" s="22">
        <v>15</v>
      </c>
      <c r="G217" s="22">
        <v>8</v>
      </c>
      <c r="H217" s="22">
        <v>0</v>
      </c>
      <c r="I217" s="22">
        <v>0</v>
      </c>
      <c r="J217" s="22">
        <v>30</v>
      </c>
      <c r="K217" s="22">
        <v>100</v>
      </c>
    </row>
    <row r="218" spans="1:11" s="21" customFormat="1" ht="12" customHeight="1" x14ac:dyDescent="0.2">
      <c r="A218" s="112" t="s">
        <v>214</v>
      </c>
      <c r="B218" s="112"/>
      <c r="C218" s="22">
        <v>79</v>
      </c>
      <c r="D218" s="22">
        <v>16</v>
      </c>
      <c r="E218" s="22">
        <v>40</v>
      </c>
      <c r="F218" s="22">
        <v>15</v>
      </c>
      <c r="G218" s="22">
        <v>8</v>
      </c>
      <c r="H218" s="22">
        <v>0</v>
      </c>
      <c r="I218" s="22">
        <v>0</v>
      </c>
      <c r="J218" s="22">
        <v>0</v>
      </c>
      <c r="K218" s="22">
        <v>100</v>
      </c>
    </row>
    <row r="219" spans="1:11" s="21" customFormat="1" ht="12" customHeight="1" x14ac:dyDescent="0.2">
      <c r="A219" s="112" t="s">
        <v>215</v>
      </c>
      <c r="B219" s="112"/>
      <c r="C219" s="22">
        <v>392</v>
      </c>
      <c r="D219" s="22">
        <v>62</v>
      </c>
      <c r="E219" s="22">
        <v>78</v>
      </c>
      <c r="F219" s="22">
        <v>102</v>
      </c>
      <c r="G219" s="22">
        <v>108</v>
      </c>
      <c r="H219" s="22">
        <v>35</v>
      </c>
      <c r="I219" s="22">
        <v>7</v>
      </c>
      <c r="J219" s="22">
        <v>1</v>
      </c>
      <c r="K219" s="22">
        <v>99</v>
      </c>
    </row>
    <row r="220" spans="1:11" s="21" customFormat="1" ht="12" customHeight="1" x14ac:dyDescent="0.2">
      <c r="A220" s="112" t="s">
        <v>216</v>
      </c>
      <c r="B220" s="112"/>
      <c r="C220" s="22">
        <v>170</v>
      </c>
      <c r="D220" s="22">
        <v>18</v>
      </c>
      <c r="E220" s="22">
        <v>38</v>
      </c>
      <c r="F220" s="22">
        <v>21</v>
      </c>
      <c r="G220" s="22">
        <v>40</v>
      </c>
      <c r="H220" s="22">
        <v>25</v>
      </c>
      <c r="I220" s="22">
        <v>28</v>
      </c>
      <c r="J220" s="22">
        <v>0</v>
      </c>
      <c r="K220" s="22">
        <v>100</v>
      </c>
    </row>
    <row r="221" spans="1:11" s="21" customFormat="1" ht="12" customHeight="1" x14ac:dyDescent="0.2">
      <c r="A221" s="112" t="s">
        <v>217</v>
      </c>
      <c r="B221" s="112"/>
      <c r="C221" s="22">
        <v>1862</v>
      </c>
      <c r="D221" s="22">
        <v>286</v>
      </c>
      <c r="E221" s="22">
        <v>486</v>
      </c>
      <c r="F221" s="22">
        <v>390</v>
      </c>
      <c r="G221" s="22">
        <v>476</v>
      </c>
      <c r="H221" s="22">
        <v>155</v>
      </c>
      <c r="I221" s="22">
        <v>69</v>
      </c>
      <c r="J221" s="22">
        <v>0</v>
      </c>
      <c r="K221" s="22">
        <v>100</v>
      </c>
    </row>
    <row r="222" spans="1:11" s="21" customFormat="1" ht="12" customHeight="1" x14ac:dyDescent="0.2">
      <c r="A222" s="112" t="s">
        <v>218</v>
      </c>
      <c r="B222" s="112"/>
      <c r="C222" s="22">
        <v>843</v>
      </c>
      <c r="D222" s="22">
        <v>140</v>
      </c>
      <c r="E222" s="22">
        <v>218</v>
      </c>
      <c r="F222" s="22">
        <v>147</v>
      </c>
      <c r="G222" s="22">
        <v>216</v>
      </c>
      <c r="H222" s="22">
        <v>95</v>
      </c>
      <c r="I222" s="22">
        <v>27</v>
      </c>
      <c r="J222" s="22">
        <v>3</v>
      </c>
      <c r="K222" s="22">
        <v>99</v>
      </c>
    </row>
    <row r="223" spans="1:11" s="21" customFormat="1" ht="12" customHeight="1" x14ac:dyDescent="0.2">
      <c r="A223" s="112" t="s">
        <v>219</v>
      </c>
      <c r="B223" s="112"/>
      <c r="C223" s="22" t="s">
        <v>205</v>
      </c>
      <c r="D223" s="22" t="s">
        <v>205</v>
      </c>
      <c r="E223" s="22" t="s">
        <v>205</v>
      </c>
      <c r="F223" s="22" t="s">
        <v>205</v>
      </c>
      <c r="G223" s="22" t="s">
        <v>205</v>
      </c>
      <c r="H223" s="22" t="s">
        <v>205</v>
      </c>
      <c r="I223" s="22" t="s">
        <v>205</v>
      </c>
      <c r="J223" s="22" t="s">
        <v>206</v>
      </c>
      <c r="K223" s="22" t="s">
        <v>206</v>
      </c>
    </row>
    <row r="224" spans="1:11" s="21" customFormat="1" ht="12" customHeight="1" x14ac:dyDescent="0.2">
      <c r="A224" s="112" t="s">
        <v>220</v>
      </c>
      <c r="B224" s="112"/>
      <c r="C224" s="22">
        <v>127</v>
      </c>
      <c r="D224" s="22">
        <v>23</v>
      </c>
      <c r="E224" s="22">
        <v>36</v>
      </c>
      <c r="F224" s="22">
        <v>18</v>
      </c>
      <c r="G224" s="22">
        <v>28</v>
      </c>
      <c r="H224" s="22">
        <v>10</v>
      </c>
      <c r="I224" s="22">
        <v>12</v>
      </c>
      <c r="J224" s="22">
        <v>0</v>
      </c>
      <c r="K224" s="22">
        <v>100</v>
      </c>
    </row>
    <row r="225" spans="1:11" s="21" customFormat="1" ht="12" customHeight="1" x14ac:dyDescent="0.2">
      <c r="A225" s="112" t="s">
        <v>221</v>
      </c>
      <c r="B225" s="112"/>
      <c r="C225" s="22">
        <v>340</v>
      </c>
      <c r="D225" s="22">
        <v>31</v>
      </c>
      <c r="E225" s="22">
        <v>60</v>
      </c>
      <c r="F225" s="22">
        <v>63</v>
      </c>
      <c r="G225" s="22">
        <v>96</v>
      </c>
      <c r="H225" s="22">
        <v>70</v>
      </c>
      <c r="I225" s="22">
        <v>20</v>
      </c>
      <c r="J225" s="22">
        <v>0</v>
      </c>
      <c r="K225" s="22">
        <v>100</v>
      </c>
    </row>
    <row r="226" spans="1:11" s="21" customFormat="1" ht="12" customHeight="1" x14ac:dyDescent="0.2">
      <c r="A226" s="112" t="s">
        <v>222</v>
      </c>
      <c r="B226" s="112"/>
      <c r="C226" s="22" t="s">
        <v>205</v>
      </c>
      <c r="D226" s="22" t="s">
        <v>205</v>
      </c>
      <c r="E226" s="22" t="s">
        <v>205</v>
      </c>
      <c r="F226" s="22" t="s">
        <v>205</v>
      </c>
      <c r="G226" s="22" t="s">
        <v>205</v>
      </c>
      <c r="H226" s="22" t="s">
        <v>205</v>
      </c>
      <c r="I226" s="22" t="s">
        <v>205</v>
      </c>
      <c r="J226" s="22" t="s">
        <v>206</v>
      </c>
      <c r="K226" s="22" t="s">
        <v>206</v>
      </c>
    </row>
    <row r="227" spans="1:11" s="21" customFormat="1" ht="12" customHeight="1" x14ac:dyDescent="0.2">
      <c r="A227" s="112" t="s">
        <v>223</v>
      </c>
      <c r="B227" s="112"/>
      <c r="C227" s="22">
        <v>418</v>
      </c>
      <c r="D227" s="22">
        <v>64</v>
      </c>
      <c r="E227" s="22">
        <v>100</v>
      </c>
      <c r="F227" s="22">
        <v>75</v>
      </c>
      <c r="G227" s="22">
        <v>96</v>
      </c>
      <c r="H227" s="22">
        <v>55</v>
      </c>
      <c r="I227" s="22">
        <v>28</v>
      </c>
      <c r="J227" s="22">
        <v>0</v>
      </c>
      <c r="K227" s="22">
        <v>100</v>
      </c>
    </row>
    <row r="228" spans="1:11" s="21" customFormat="1" ht="12" customHeight="1" x14ac:dyDescent="0.2">
      <c r="A228" s="112" t="s">
        <v>224</v>
      </c>
      <c r="B228" s="112"/>
      <c r="C228" s="22">
        <v>958</v>
      </c>
      <c r="D228" s="22">
        <v>148</v>
      </c>
      <c r="E228" s="22">
        <v>288</v>
      </c>
      <c r="F228" s="22">
        <v>186</v>
      </c>
      <c r="G228" s="22">
        <v>192</v>
      </c>
      <c r="H228" s="22">
        <v>90</v>
      </c>
      <c r="I228" s="22">
        <v>54</v>
      </c>
      <c r="J228" s="22">
        <v>0</v>
      </c>
      <c r="K228" s="22" t="s">
        <v>59</v>
      </c>
    </row>
    <row r="229" spans="1:11" s="21" customFormat="1" ht="12" customHeight="1" x14ac:dyDescent="0.2">
      <c r="A229" s="123" t="s">
        <v>225</v>
      </c>
      <c r="B229" s="123"/>
      <c r="C229" s="27">
        <v>71</v>
      </c>
      <c r="D229" s="27">
        <v>16</v>
      </c>
      <c r="E229" s="27">
        <v>20</v>
      </c>
      <c r="F229" s="27">
        <v>9</v>
      </c>
      <c r="G229" s="27">
        <v>12</v>
      </c>
      <c r="H229" s="27">
        <v>5</v>
      </c>
      <c r="I229" s="27">
        <v>9</v>
      </c>
      <c r="J229" s="27">
        <v>0</v>
      </c>
      <c r="K229" s="27">
        <v>99</v>
      </c>
    </row>
    <row r="230" spans="1:11" s="21" customFormat="1" ht="12" customHeight="1" x14ac:dyDescent="0.2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</row>
    <row r="231" spans="1:11" s="21" customFormat="1" ht="12" customHeight="1" x14ac:dyDescent="0.2">
      <c r="A231" s="111" t="s">
        <v>226</v>
      </c>
      <c r="B231" s="111"/>
      <c r="C231" s="17" t="s">
        <v>15</v>
      </c>
      <c r="D231" s="17" t="s">
        <v>15</v>
      </c>
      <c r="E231" s="17" t="s">
        <v>15</v>
      </c>
      <c r="F231" s="17" t="s">
        <v>15</v>
      </c>
      <c r="G231" s="17" t="s">
        <v>15</v>
      </c>
      <c r="H231" s="17" t="s">
        <v>15</v>
      </c>
      <c r="I231" s="17" t="s">
        <v>15</v>
      </c>
      <c r="J231" s="17" t="s">
        <v>15</v>
      </c>
      <c r="K231" s="17" t="s">
        <v>15</v>
      </c>
    </row>
    <row r="232" spans="1:11" s="21" customFormat="1" ht="12" customHeight="1" x14ac:dyDescent="0.2">
      <c r="A232" s="112" t="s">
        <v>227</v>
      </c>
      <c r="B232" s="112"/>
      <c r="C232" s="22">
        <f t="shared" ref="C232:I232" si="40">SUM(C59:C72)</f>
        <v>47892</v>
      </c>
      <c r="D232" s="22">
        <f t="shared" si="40"/>
        <v>7517</v>
      </c>
      <c r="E232" s="22">
        <f t="shared" si="40"/>
        <v>13010</v>
      </c>
      <c r="F232" s="22">
        <f t="shared" si="40"/>
        <v>10767</v>
      </c>
      <c r="G232" s="22">
        <f t="shared" si="40"/>
        <v>11324</v>
      </c>
      <c r="H232" s="22">
        <f t="shared" si="40"/>
        <v>3940</v>
      </c>
      <c r="I232" s="22">
        <f t="shared" si="40"/>
        <v>1334</v>
      </c>
      <c r="J232" s="27" t="s">
        <v>15</v>
      </c>
      <c r="K232" s="27" t="s">
        <v>15</v>
      </c>
    </row>
    <row r="233" spans="1:11" s="21" customFormat="1" ht="12" customHeight="1" x14ac:dyDescent="0.2">
      <c r="A233" s="112" t="s">
        <v>228</v>
      </c>
      <c r="B233" s="112"/>
      <c r="C233" s="22">
        <f t="shared" ref="C233:I233" si="41">SUM(C75:C134)</f>
        <v>138927</v>
      </c>
      <c r="D233" s="22">
        <f t="shared" si="41"/>
        <v>24598</v>
      </c>
      <c r="E233" s="22">
        <f t="shared" si="41"/>
        <v>37850</v>
      </c>
      <c r="F233" s="22">
        <f t="shared" si="41"/>
        <v>28455</v>
      </c>
      <c r="G233" s="22">
        <f t="shared" si="41"/>
        <v>31384</v>
      </c>
      <c r="H233" s="22">
        <f t="shared" si="41"/>
        <v>11400</v>
      </c>
      <c r="I233" s="22">
        <f t="shared" si="41"/>
        <v>5240</v>
      </c>
      <c r="J233" s="27" t="s">
        <v>15</v>
      </c>
      <c r="K233" s="27" t="s">
        <v>15</v>
      </c>
    </row>
    <row r="234" spans="1:11" s="21" customFormat="1" ht="12" customHeight="1" x14ac:dyDescent="0.2">
      <c r="A234" s="112" t="s">
        <v>229</v>
      </c>
      <c r="B234" s="112"/>
      <c r="C234" s="27" t="s">
        <v>15</v>
      </c>
      <c r="D234" s="27" t="s">
        <v>15</v>
      </c>
      <c r="E234" s="27" t="s">
        <v>15</v>
      </c>
      <c r="F234" s="27" t="s">
        <v>15</v>
      </c>
      <c r="G234" s="27" t="s">
        <v>15</v>
      </c>
      <c r="H234" s="27" t="s">
        <v>15</v>
      </c>
      <c r="I234" s="27" t="s">
        <v>15</v>
      </c>
      <c r="J234" s="27" t="s">
        <v>15</v>
      </c>
      <c r="K234" s="27" t="s">
        <v>15</v>
      </c>
    </row>
    <row r="235" spans="1:11" s="21" customFormat="1" ht="12" customHeight="1" x14ac:dyDescent="0.2">
      <c r="A235" s="112" t="s">
        <v>230</v>
      </c>
      <c r="B235" s="112"/>
      <c r="C235" s="22">
        <f t="shared" ref="C235:I235" si="42">SUM(C168:C175)</f>
        <v>5660</v>
      </c>
      <c r="D235" s="22">
        <f t="shared" si="42"/>
        <v>816</v>
      </c>
      <c r="E235" s="22">
        <f t="shared" si="42"/>
        <v>1436</v>
      </c>
      <c r="F235" s="22">
        <f t="shared" si="42"/>
        <v>1149</v>
      </c>
      <c r="G235" s="22">
        <f t="shared" si="42"/>
        <v>1448</v>
      </c>
      <c r="H235" s="22">
        <f t="shared" si="42"/>
        <v>605</v>
      </c>
      <c r="I235" s="22">
        <f t="shared" si="42"/>
        <v>206</v>
      </c>
      <c r="J235" s="27" t="s">
        <v>15</v>
      </c>
      <c r="K235" s="27" t="s">
        <v>15</v>
      </c>
    </row>
    <row r="236" spans="1:11" s="21" customFormat="1" ht="12" customHeight="1" x14ac:dyDescent="0.2">
      <c r="A236" s="112" t="s">
        <v>231</v>
      </c>
      <c r="B236" s="112"/>
      <c r="C236" s="22">
        <f t="shared" ref="C236:I236" si="43">SUM(C178:C194)</f>
        <v>47521</v>
      </c>
      <c r="D236" s="22">
        <f t="shared" si="43"/>
        <v>7231</v>
      </c>
      <c r="E236" s="22">
        <f t="shared" si="43"/>
        <v>12610</v>
      </c>
      <c r="F236" s="22">
        <f t="shared" si="43"/>
        <v>10323</v>
      </c>
      <c r="G236" s="22">
        <f t="shared" si="43"/>
        <v>11728</v>
      </c>
      <c r="H236" s="22">
        <f t="shared" si="43"/>
        <v>3955</v>
      </c>
      <c r="I236" s="22">
        <f t="shared" si="43"/>
        <v>1674</v>
      </c>
      <c r="J236" s="27" t="s">
        <v>15</v>
      </c>
      <c r="K236" s="27" t="s">
        <v>15</v>
      </c>
    </row>
    <row r="237" spans="1:11" s="21" customFormat="1" ht="12" customHeight="1" x14ac:dyDescent="0.2">
      <c r="A237" s="112" t="s">
        <v>232</v>
      </c>
      <c r="B237" s="112"/>
      <c r="C237" s="22">
        <f t="shared" ref="C237:I237" si="44">SUM(C197:C202)</f>
        <v>12310</v>
      </c>
      <c r="D237" s="22">
        <f t="shared" si="44"/>
        <v>1455</v>
      </c>
      <c r="E237" s="22">
        <f t="shared" si="44"/>
        <v>3056</v>
      </c>
      <c r="F237" s="22">
        <f t="shared" si="44"/>
        <v>2799</v>
      </c>
      <c r="G237" s="22">
        <f t="shared" si="44"/>
        <v>3184</v>
      </c>
      <c r="H237" s="22">
        <f t="shared" si="44"/>
        <v>1245</v>
      </c>
      <c r="I237" s="22">
        <f t="shared" si="44"/>
        <v>571</v>
      </c>
      <c r="J237" s="27" t="s">
        <v>15</v>
      </c>
      <c r="K237" s="27" t="s">
        <v>15</v>
      </c>
    </row>
    <row r="238" spans="1:11" s="21" customFormat="1" ht="12" customHeight="1" x14ac:dyDescent="0.2">
      <c r="A238" s="112" t="s">
        <v>233</v>
      </c>
      <c r="B238" s="112"/>
      <c r="C238" s="22">
        <f t="shared" ref="C238:I238" si="45">SUM(C205:C209)</f>
        <v>5421</v>
      </c>
      <c r="D238" s="22">
        <f t="shared" si="45"/>
        <v>770</v>
      </c>
      <c r="E238" s="22">
        <f t="shared" si="45"/>
        <v>1278</v>
      </c>
      <c r="F238" s="22">
        <f t="shared" si="45"/>
        <v>1008</v>
      </c>
      <c r="G238" s="22">
        <f t="shared" si="45"/>
        <v>1336</v>
      </c>
      <c r="H238" s="22">
        <f t="shared" si="45"/>
        <v>615</v>
      </c>
      <c r="I238" s="22">
        <f t="shared" si="45"/>
        <v>414</v>
      </c>
      <c r="J238" s="27" t="s">
        <v>15</v>
      </c>
      <c r="K238" s="27" t="s">
        <v>15</v>
      </c>
    </row>
    <row r="239" spans="1:11" s="21" customFormat="1" ht="12" customHeight="1" x14ac:dyDescent="0.2">
      <c r="A239" s="123" t="s">
        <v>234</v>
      </c>
      <c r="B239" s="123"/>
      <c r="C239" s="27" t="s">
        <v>15</v>
      </c>
      <c r="D239" s="27" t="s">
        <v>15</v>
      </c>
      <c r="E239" s="27" t="s">
        <v>15</v>
      </c>
      <c r="F239" s="27" t="s">
        <v>15</v>
      </c>
      <c r="G239" s="27" t="s">
        <v>15</v>
      </c>
      <c r="H239" s="27" t="s">
        <v>15</v>
      </c>
      <c r="I239" s="27" t="s">
        <v>15</v>
      </c>
      <c r="J239" s="27" t="s">
        <v>15</v>
      </c>
      <c r="K239" s="27" t="s">
        <v>15</v>
      </c>
    </row>
    <row r="240" spans="1:11" s="21" customFormat="1" ht="12" customHeight="1" x14ac:dyDescent="0.2">
      <c r="A240" s="25"/>
      <c r="B240" s="25"/>
      <c r="C240" s="25"/>
      <c r="D240" s="25"/>
      <c r="E240" s="25"/>
      <c r="F240" s="25"/>
      <c r="G240" s="25"/>
      <c r="H240" s="25"/>
      <c r="I240" s="25"/>
      <c r="J240" s="26"/>
      <c r="K240" s="26"/>
    </row>
    <row r="241" spans="1:11" s="21" customFormat="1" ht="12" customHeight="1" x14ac:dyDescent="0.2">
      <c r="A241" s="111" t="s">
        <v>272</v>
      </c>
      <c r="B241" s="111"/>
      <c r="C241" s="17" t="s">
        <v>15</v>
      </c>
      <c r="D241" s="17" t="s">
        <v>15</v>
      </c>
      <c r="E241" s="17" t="s">
        <v>15</v>
      </c>
      <c r="F241" s="17" t="s">
        <v>15</v>
      </c>
      <c r="G241" s="17" t="s">
        <v>15</v>
      </c>
      <c r="H241" s="17" t="s">
        <v>15</v>
      </c>
      <c r="I241" s="17" t="s">
        <v>15</v>
      </c>
      <c r="J241" s="17" t="s">
        <v>15</v>
      </c>
      <c r="K241" s="17" t="s">
        <v>15</v>
      </c>
    </row>
    <row r="242" spans="1:11" s="21" customFormat="1" ht="12" customHeight="1" x14ac:dyDescent="0.2">
      <c r="A242" s="112" t="s">
        <v>231</v>
      </c>
      <c r="B242" s="112"/>
      <c r="C242" s="22">
        <f t="shared" ref="C242:I242" si="46">C178+C179+C180+C181+C182+C183+C184+C185+C187+C189+C190+C192+C194+C198+C191</f>
        <v>49387</v>
      </c>
      <c r="D242" s="22">
        <f t="shared" si="46"/>
        <v>7366</v>
      </c>
      <c r="E242" s="22">
        <f t="shared" si="46"/>
        <v>12996</v>
      </c>
      <c r="F242" s="22">
        <f t="shared" si="46"/>
        <v>10722</v>
      </c>
      <c r="G242" s="22">
        <f t="shared" si="46"/>
        <v>12340</v>
      </c>
      <c r="H242" s="22">
        <f t="shared" si="46"/>
        <v>4200</v>
      </c>
      <c r="I242" s="22">
        <f t="shared" si="46"/>
        <v>1763</v>
      </c>
      <c r="J242" s="22" t="s">
        <v>15</v>
      </c>
      <c r="K242" s="22" t="s">
        <v>15</v>
      </c>
    </row>
    <row r="243" spans="1:11" s="21" customFormat="1" ht="12" customHeight="1" x14ac:dyDescent="0.2">
      <c r="A243" s="112" t="s">
        <v>235</v>
      </c>
      <c r="B243" s="112"/>
      <c r="C243" s="22">
        <f t="shared" ref="C243:I243" si="47">+C59+C60+C62+C63+C64+C65+C66+C68+C69+C70+C71+C72+C85+C61</f>
        <v>47999</v>
      </c>
      <c r="D243" s="22">
        <f t="shared" si="47"/>
        <v>7543</v>
      </c>
      <c r="E243" s="22">
        <f t="shared" si="47"/>
        <v>13072</v>
      </c>
      <c r="F243" s="22">
        <f t="shared" si="47"/>
        <v>10749</v>
      </c>
      <c r="G243" s="22">
        <f t="shared" si="47"/>
        <v>11372</v>
      </c>
      <c r="H243" s="22">
        <f t="shared" si="47"/>
        <v>3935</v>
      </c>
      <c r="I243" s="22">
        <f t="shared" si="47"/>
        <v>1328</v>
      </c>
      <c r="J243" s="22" t="s">
        <v>15</v>
      </c>
      <c r="K243" s="22" t="s">
        <v>15</v>
      </c>
    </row>
    <row r="244" spans="1:11" s="21" customFormat="1" ht="12" customHeight="1" x14ac:dyDescent="0.2">
      <c r="A244" s="112" t="s">
        <v>229</v>
      </c>
      <c r="B244" s="112"/>
      <c r="C244" s="22" t="s">
        <v>15</v>
      </c>
      <c r="D244" s="22" t="s">
        <v>15</v>
      </c>
      <c r="E244" s="22" t="s">
        <v>15</v>
      </c>
      <c r="F244" s="22" t="s">
        <v>15</v>
      </c>
      <c r="G244" s="22" t="s">
        <v>15</v>
      </c>
      <c r="H244" s="22" t="s">
        <v>15</v>
      </c>
      <c r="I244" s="22" t="s">
        <v>15</v>
      </c>
      <c r="J244" s="22" t="s">
        <v>15</v>
      </c>
      <c r="K244" s="22" t="s">
        <v>15</v>
      </c>
    </row>
    <row r="245" spans="1:11" s="21" customFormat="1" ht="12" customHeight="1" x14ac:dyDescent="0.2">
      <c r="A245" s="123" t="s">
        <v>228</v>
      </c>
      <c r="B245" s="123"/>
      <c r="C245" s="27">
        <f t="shared" ref="C245:I245" si="48">+C75+C76+C77+C80+C81+C83+C82+C87+C86+C90+C88+C91+C89+C92+C93+C98+C97+C96+C99+C100+C101+C102+C103+C105+C104+C106+C107+C109+C108+C111+C110+C115+C117+C116+C119+C118+C120+C121+C122+C123+C124+C125+C126+C128+C129+C130+C132+C133+C134</f>
        <v>130575</v>
      </c>
      <c r="D245" s="27">
        <f t="shared" si="48"/>
        <v>23323</v>
      </c>
      <c r="E245" s="27">
        <f t="shared" si="48"/>
        <v>35592</v>
      </c>
      <c r="F245" s="27">
        <f t="shared" si="48"/>
        <v>26688</v>
      </c>
      <c r="G245" s="27">
        <f t="shared" si="48"/>
        <v>29548</v>
      </c>
      <c r="H245" s="27">
        <f t="shared" si="48"/>
        <v>10710</v>
      </c>
      <c r="I245" s="27">
        <f t="shared" si="48"/>
        <v>4714</v>
      </c>
      <c r="J245" s="27" t="s">
        <v>15</v>
      </c>
      <c r="K245" s="27" t="s">
        <v>15</v>
      </c>
    </row>
    <row r="246" spans="1:11" s="34" customFormat="1" ht="5.25" customHeight="1" x14ac:dyDescent="0.15">
      <c r="A246" s="156"/>
      <c r="B246" s="156"/>
      <c r="C246" s="156"/>
      <c r="D246" s="156"/>
      <c r="E246" s="156"/>
      <c r="F246" s="156"/>
      <c r="G246" s="156"/>
      <c r="H246" s="156"/>
      <c r="I246" s="156"/>
      <c r="J246" s="156"/>
      <c r="K246" s="156"/>
    </row>
    <row r="247" spans="1:11" s="35" customFormat="1" ht="36" customHeight="1" x14ac:dyDescent="0.15">
      <c r="A247" s="158" t="s">
        <v>236</v>
      </c>
      <c r="B247" s="158"/>
      <c r="C247" s="158"/>
      <c r="D247" s="158"/>
      <c r="E247" s="158"/>
      <c r="F247" s="158"/>
      <c r="G247" s="158"/>
      <c r="H247" s="158"/>
      <c r="I247" s="158"/>
      <c r="J247" s="158"/>
      <c r="K247" s="158"/>
    </row>
    <row r="248" spans="1:11" s="36" customFormat="1" ht="11.25" customHeight="1" x14ac:dyDescent="0.2">
      <c r="A248" s="160" t="s">
        <v>237</v>
      </c>
      <c r="B248" s="160"/>
      <c r="C248" s="160"/>
      <c r="D248" s="160"/>
      <c r="E248" s="160"/>
      <c r="F248" s="160"/>
      <c r="G248" s="160"/>
      <c r="H248" s="160"/>
      <c r="I248" s="160"/>
      <c r="J248" s="160"/>
      <c r="K248" s="160"/>
    </row>
    <row r="249" spans="1:11" s="36" customFormat="1" ht="11.25" customHeight="1" x14ac:dyDescent="0.2">
      <c r="A249" s="160" t="s">
        <v>238</v>
      </c>
      <c r="B249" s="160"/>
      <c r="C249" s="160"/>
      <c r="D249" s="160"/>
      <c r="E249" s="160"/>
      <c r="F249" s="160"/>
      <c r="G249" s="160"/>
      <c r="H249" s="160"/>
      <c r="I249" s="160"/>
      <c r="J249" s="160"/>
      <c r="K249" s="160"/>
    </row>
    <row r="250" spans="1:11" s="35" customFormat="1" ht="12" customHeight="1" x14ac:dyDescent="0.2">
      <c r="A250" s="129" t="s">
        <v>271</v>
      </c>
      <c r="B250" s="129"/>
      <c r="C250" s="129"/>
      <c r="D250" s="129"/>
      <c r="E250" s="129"/>
      <c r="F250" s="129"/>
      <c r="G250" s="129"/>
      <c r="H250" s="129"/>
      <c r="I250" s="129"/>
      <c r="J250" s="132"/>
      <c r="K250" s="132"/>
    </row>
    <row r="251" spans="1:11" s="37" customFormat="1" ht="5.25" customHeight="1" x14ac:dyDescent="0.2">
      <c r="A251" s="152"/>
      <c r="B251" s="152"/>
      <c r="C251" s="152"/>
      <c r="D251" s="152"/>
      <c r="E251" s="152"/>
      <c r="F251" s="152"/>
      <c r="G251" s="152"/>
      <c r="H251" s="152"/>
      <c r="I251" s="152"/>
      <c r="J251" s="152"/>
      <c r="K251" s="152"/>
    </row>
    <row r="252" spans="1:11" s="38" customFormat="1" ht="11.25" customHeight="1" x14ac:dyDescent="0.2">
      <c r="A252" s="159" t="s">
        <v>239</v>
      </c>
      <c r="B252" s="159"/>
      <c r="C252" s="159"/>
      <c r="D252" s="159"/>
      <c r="E252" s="159"/>
      <c r="F252" s="159"/>
      <c r="G252" s="159"/>
      <c r="H252" s="159"/>
      <c r="I252" s="159"/>
      <c r="J252" s="159"/>
      <c r="K252" s="159"/>
    </row>
    <row r="253" spans="1:11" s="37" customFormat="1" ht="5.25" customHeight="1" x14ac:dyDescent="0.2">
      <c r="A253" s="152"/>
      <c r="B253" s="152"/>
      <c r="C253" s="152"/>
      <c r="D253" s="152"/>
      <c r="E253" s="152"/>
      <c r="F253" s="152"/>
      <c r="G253" s="152"/>
      <c r="H253" s="152"/>
      <c r="I253" s="152"/>
      <c r="J253" s="152"/>
      <c r="K253" s="152"/>
    </row>
    <row r="254" spans="1:11" s="39" customFormat="1" ht="11.25" customHeight="1" x14ac:dyDescent="0.2">
      <c r="A254" s="129" t="s">
        <v>240</v>
      </c>
      <c r="B254" s="129"/>
      <c r="C254" s="129"/>
      <c r="D254" s="129"/>
      <c r="E254" s="129"/>
      <c r="F254" s="129"/>
      <c r="G254" s="129"/>
      <c r="H254" s="129"/>
      <c r="I254" s="129"/>
      <c r="J254" s="129"/>
      <c r="K254" s="129"/>
    </row>
    <row r="255" spans="1:11" s="39" customFormat="1" ht="11.25" customHeight="1" x14ac:dyDescent="0.2">
      <c r="A255" s="152" t="s">
        <v>241</v>
      </c>
      <c r="B255" s="152"/>
      <c r="C255" s="152"/>
      <c r="D255" s="152"/>
      <c r="E255" s="152"/>
      <c r="F255" s="152"/>
      <c r="G255" s="152"/>
      <c r="H255" s="152"/>
      <c r="I255" s="152"/>
      <c r="J255" s="152"/>
      <c r="K255" s="152"/>
    </row>
  </sheetData>
  <mergeCells count="220">
    <mergeCell ref="A1:K1"/>
    <mergeCell ref="A2:K2"/>
    <mergeCell ref="A3:K3"/>
    <mergeCell ref="A4:K4"/>
    <mergeCell ref="A10:B10"/>
    <mergeCell ref="A12:B12"/>
    <mergeCell ref="A13:B13"/>
    <mergeCell ref="A17:B17"/>
    <mergeCell ref="C5:I5"/>
    <mergeCell ref="C6:I6"/>
    <mergeCell ref="C7:I7"/>
    <mergeCell ref="A8:J8"/>
    <mergeCell ref="A26:B26"/>
    <mergeCell ref="A29:B29"/>
    <mergeCell ref="A32:B32"/>
    <mergeCell ref="A33:B33"/>
    <mergeCell ref="A21:B21"/>
    <mergeCell ref="A23:B23"/>
    <mergeCell ref="A24:B24"/>
    <mergeCell ref="A25:B25"/>
    <mergeCell ref="A43:B43"/>
    <mergeCell ref="A44:B44"/>
    <mergeCell ref="A48:B48"/>
    <mergeCell ref="A53:B53"/>
    <mergeCell ref="A38:B38"/>
    <mergeCell ref="A39:B39"/>
    <mergeCell ref="A40:B40"/>
    <mergeCell ref="A42:B42"/>
    <mergeCell ref="A59:B59"/>
    <mergeCell ref="A60:B60"/>
    <mergeCell ref="A61:B61"/>
    <mergeCell ref="A62:B62"/>
    <mergeCell ref="A54:B54"/>
    <mergeCell ref="A55:B55"/>
    <mergeCell ref="A56:B56"/>
    <mergeCell ref="A58:B58"/>
    <mergeCell ref="A67:B67"/>
    <mergeCell ref="A68:B68"/>
    <mergeCell ref="A69:B69"/>
    <mergeCell ref="A70:B70"/>
    <mergeCell ref="A63:B63"/>
    <mergeCell ref="A64:B64"/>
    <mergeCell ref="A65:B65"/>
    <mergeCell ref="A66:B66"/>
    <mergeCell ref="A76:B76"/>
    <mergeCell ref="A77:B77"/>
    <mergeCell ref="A78:B78"/>
    <mergeCell ref="A79:B79"/>
    <mergeCell ref="A71:B71"/>
    <mergeCell ref="A72:B72"/>
    <mergeCell ref="A74:B74"/>
    <mergeCell ref="A75:B75"/>
    <mergeCell ref="A84:B84"/>
    <mergeCell ref="A85:B85"/>
    <mergeCell ref="A86:B86"/>
    <mergeCell ref="A87:B87"/>
    <mergeCell ref="A80:B80"/>
    <mergeCell ref="A81:B81"/>
    <mergeCell ref="A82:B82"/>
    <mergeCell ref="A83:B83"/>
    <mergeCell ref="A92:B92"/>
    <mergeCell ref="A93:B93"/>
    <mergeCell ref="A94:B94"/>
    <mergeCell ref="A95:B95"/>
    <mergeCell ref="A88:B88"/>
    <mergeCell ref="A89:B89"/>
    <mergeCell ref="A90:B90"/>
    <mergeCell ref="A91:B91"/>
    <mergeCell ref="A100:B100"/>
    <mergeCell ref="A101:B101"/>
    <mergeCell ref="A102:B102"/>
    <mergeCell ref="A103:B103"/>
    <mergeCell ref="A96:B96"/>
    <mergeCell ref="A97:B97"/>
    <mergeCell ref="A98:B98"/>
    <mergeCell ref="A99:B99"/>
    <mergeCell ref="A108:B108"/>
    <mergeCell ref="A109:B109"/>
    <mergeCell ref="A110:B110"/>
    <mergeCell ref="A111:B111"/>
    <mergeCell ref="A104:B104"/>
    <mergeCell ref="A105:B105"/>
    <mergeCell ref="A106:B106"/>
    <mergeCell ref="A107:B107"/>
    <mergeCell ref="A116:B116"/>
    <mergeCell ref="A117:B117"/>
    <mergeCell ref="A118:B118"/>
    <mergeCell ref="A119:B119"/>
    <mergeCell ref="A112:B112"/>
    <mergeCell ref="A113:B113"/>
    <mergeCell ref="A114:B114"/>
    <mergeCell ref="A115:B115"/>
    <mergeCell ref="A124:B124"/>
    <mergeCell ref="A125:B125"/>
    <mergeCell ref="A126:B126"/>
    <mergeCell ref="A127:B127"/>
    <mergeCell ref="A120:B120"/>
    <mergeCell ref="A121:B121"/>
    <mergeCell ref="A122:B122"/>
    <mergeCell ref="A123:B123"/>
    <mergeCell ref="A132:B132"/>
    <mergeCell ref="A133:B133"/>
    <mergeCell ref="A134:B134"/>
    <mergeCell ref="A136:B136"/>
    <mergeCell ref="A128:B128"/>
    <mergeCell ref="A129:B129"/>
    <mergeCell ref="A130:B130"/>
    <mergeCell ref="A131:B131"/>
    <mergeCell ref="A141:B141"/>
    <mergeCell ref="A142:B142"/>
    <mergeCell ref="A143:B143"/>
    <mergeCell ref="A144:B144"/>
    <mergeCell ref="A137:B137"/>
    <mergeCell ref="A138:B138"/>
    <mergeCell ref="A139:B139"/>
    <mergeCell ref="A140:B140"/>
    <mergeCell ref="A149:B149"/>
    <mergeCell ref="A150:B150"/>
    <mergeCell ref="A151:B151"/>
    <mergeCell ref="A152:B152"/>
    <mergeCell ref="A145:B145"/>
    <mergeCell ref="A146:B146"/>
    <mergeCell ref="A147:B147"/>
    <mergeCell ref="A148:B148"/>
    <mergeCell ref="A157:B157"/>
    <mergeCell ref="A158:B158"/>
    <mergeCell ref="A159:B159"/>
    <mergeCell ref="A160:B160"/>
    <mergeCell ref="A153:B153"/>
    <mergeCell ref="A154:B154"/>
    <mergeCell ref="A155:B155"/>
    <mergeCell ref="A156:B156"/>
    <mergeCell ref="A165:B165"/>
    <mergeCell ref="A167:B167"/>
    <mergeCell ref="A168:B168"/>
    <mergeCell ref="A169:B169"/>
    <mergeCell ref="A161:B161"/>
    <mergeCell ref="A162:B162"/>
    <mergeCell ref="A163:B163"/>
    <mergeCell ref="A164:B164"/>
    <mergeCell ref="A174:B174"/>
    <mergeCell ref="A175:B175"/>
    <mergeCell ref="A177:B177"/>
    <mergeCell ref="A178:B178"/>
    <mergeCell ref="A170:B170"/>
    <mergeCell ref="A171:B171"/>
    <mergeCell ref="A172:B172"/>
    <mergeCell ref="A173:B173"/>
    <mergeCell ref="A183:B183"/>
    <mergeCell ref="A184:B184"/>
    <mergeCell ref="A185:B185"/>
    <mergeCell ref="A186:B186"/>
    <mergeCell ref="A179:B179"/>
    <mergeCell ref="A180:B180"/>
    <mergeCell ref="A181:B181"/>
    <mergeCell ref="A182:B182"/>
    <mergeCell ref="A191:B191"/>
    <mergeCell ref="A192:B192"/>
    <mergeCell ref="A193:B193"/>
    <mergeCell ref="A194:B194"/>
    <mergeCell ref="A187:B187"/>
    <mergeCell ref="A188:B188"/>
    <mergeCell ref="A189:B189"/>
    <mergeCell ref="A190:B190"/>
    <mergeCell ref="A200:B200"/>
    <mergeCell ref="A201:B201"/>
    <mergeCell ref="A202:B202"/>
    <mergeCell ref="A204:B204"/>
    <mergeCell ref="A196:B196"/>
    <mergeCell ref="A197:B197"/>
    <mergeCell ref="A198:B198"/>
    <mergeCell ref="A199:B199"/>
    <mergeCell ref="A209:B209"/>
    <mergeCell ref="A211:B211"/>
    <mergeCell ref="A212:B212"/>
    <mergeCell ref="A213:B213"/>
    <mergeCell ref="A205:B205"/>
    <mergeCell ref="A206:B206"/>
    <mergeCell ref="A207:B207"/>
    <mergeCell ref="A208:B208"/>
    <mergeCell ref="A218:B218"/>
    <mergeCell ref="A219:B219"/>
    <mergeCell ref="A220:B220"/>
    <mergeCell ref="A221:B221"/>
    <mergeCell ref="A214:B214"/>
    <mergeCell ref="A215:B215"/>
    <mergeCell ref="A216:B216"/>
    <mergeCell ref="A217:B217"/>
    <mergeCell ref="A226:B226"/>
    <mergeCell ref="A227:B227"/>
    <mergeCell ref="A228:B228"/>
    <mergeCell ref="A229:B229"/>
    <mergeCell ref="A222:B222"/>
    <mergeCell ref="A223:B223"/>
    <mergeCell ref="A224:B224"/>
    <mergeCell ref="A225:B225"/>
    <mergeCell ref="A235:B235"/>
    <mergeCell ref="A236:B236"/>
    <mergeCell ref="A237:B237"/>
    <mergeCell ref="A231:B231"/>
    <mergeCell ref="A232:B232"/>
    <mergeCell ref="A233:B233"/>
    <mergeCell ref="A234:B234"/>
    <mergeCell ref="A254:K254"/>
    <mergeCell ref="A255:K255"/>
    <mergeCell ref="A248:K248"/>
    <mergeCell ref="A249:K249"/>
    <mergeCell ref="A251:K251"/>
    <mergeCell ref="A252:K252"/>
    <mergeCell ref="A238:B238"/>
    <mergeCell ref="A250:K250"/>
    <mergeCell ref="A244:B244"/>
    <mergeCell ref="A245:B245"/>
    <mergeCell ref="A246:K246"/>
    <mergeCell ref="A247:K247"/>
    <mergeCell ref="A239:B239"/>
    <mergeCell ref="A241:B241"/>
    <mergeCell ref="A242:B242"/>
    <mergeCell ref="A243:B243"/>
    <mergeCell ref="A253:K253"/>
  </mergeCells>
  <phoneticPr fontId="16" type="noConversion"/>
  <pageMargins left="0.17" right="0.18" top="0.18" bottom="0.32" header="0.17" footer="0.23"/>
  <pageSetup paperSize="9" scale="90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7"/>
  <sheetViews>
    <sheetView zoomScaleNormal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11" sqref="C11"/>
    </sheetView>
  </sheetViews>
  <sheetFormatPr defaultColWidth="9.140625" defaultRowHeight="12" customHeight="1" x14ac:dyDescent="0.2"/>
  <cols>
    <col min="1" max="1" width="2.7109375" style="57" customWidth="1"/>
    <col min="2" max="2" width="28.140625" style="57" customWidth="1"/>
    <col min="3" max="3" width="13.140625" style="58" customWidth="1"/>
    <col min="4" max="9" width="13.140625" style="57" customWidth="1"/>
    <col min="10" max="10" width="20.28515625" style="57" bestFit="1" customWidth="1"/>
    <col min="11" max="16384" width="9.140625" style="57"/>
  </cols>
  <sheetData>
    <row r="1" spans="1:10" s="3" customFormat="1" ht="12.75" customHeight="1" x14ac:dyDescent="0.2">
      <c r="A1" s="113"/>
      <c r="B1" s="113"/>
      <c r="C1" s="113"/>
      <c r="D1" s="113"/>
      <c r="E1" s="113"/>
      <c r="F1" s="113"/>
      <c r="G1" s="113"/>
      <c r="H1" s="113"/>
      <c r="I1" s="113"/>
      <c r="J1" s="113"/>
    </row>
    <row r="2" spans="1:10" s="3" customFormat="1" ht="14.25" customHeight="1" x14ac:dyDescent="0.2">
      <c r="A2" s="114" t="s">
        <v>301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s="4" customFormat="1" ht="12.75" customHeight="1" x14ac:dyDescent="0.25">
      <c r="A3" s="115"/>
      <c r="B3" s="115"/>
      <c r="C3" s="115"/>
      <c r="D3" s="115"/>
      <c r="E3" s="115"/>
      <c r="F3" s="115"/>
      <c r="G3" s="115"/>
      <c r="H3" s="115"/>
      <c r="I3" s="115"/>
      <c r="J3" s="115"/>
    </row>
    <row r="4" spans="1:10" s="4" customFormat="1" ht="12.75" customHeight="1" x14ac:dyDescent="0.25">
      <c r="A4" s="116"/>
      <c r="B4" s="116"/>
      <c r="C4" s="116"/>
      <c r="D4" s="116"/>
      <c r="E4" s="116"/>
      <c r="F4" s="116"/>
      <c r="G4" s="116"/>
      <c r="H4" s="116"/>
      <c r="I4" s="116"/>
      <c r="J4" s="116"/>
    </row>
    <row r="5" spans="1:10" s="5" customFormat="1" ht="13.5" customHeight="1" x14ac:dyDescent="0.2">
      <c r="B5" s="6"/>
      <c r="C5" s="117" t="s">
        <v>0</v>
      </c>
      <c r="D5" s="118"/>
      <c r="E5" s="118"/>
      <c r="F5" s="118"/>
      <c r="G5" s="118"/>
      <c r="H5" s="118"/>
      <c r="I5" s="119"/>
      <c r="J5" s="7" t="s">
        <v>249</v>
      </c>
    </row>
    <row r="6" spans="1:10" s="1" customFormat="1" ht="12" customHeight="1" x14ac:dyDescent="0.2">
      <c r="B6" s="10"/>
      <c r="C6" s="135"/>
      <c r="D6" s="136"/>
      <c r="E6" s="136"/>
      <c r="F6" s="136"/>
      <c r="G6" s="136"/>
      <c r="H6" s="136"/>
      <c r="I6" s="137"/>
      <c r="J6" s="11" t="s">
        <v>250</v>
      </c>
    </row>
    <row r="7" spans="1:10" s="1" customFormat="1" ht="12.75" customHeight="1" x14ac:dyDescent="0.2">
      <c r="B7" s="12"/>
      <c r="C7" s="138"/>
      <c r="D7" s="138"/>
      <c r="E7" s="138"/>
      <c r="F7" s="138"/>
      <c r="G7" s="138"/>
      <c r="H7" s="138"/>
      <c r="I7" s="138"/>
      <c r="J7" s="13"/>
    </row>
    <row r="8" spans="1:10" s="1" customFormat="1" ht="12" customHeight="1" x14ac:dyDescent="0.2">
      <c r="A8" s="139"/>
      <c r="B8" s="139"/>
      <c r="C8" s="139"/>
      <c r="D8" s="139"/>
      <c r="E8" s="139"/>
      <c r="F8" s="139"/>
      <c r="G8" s="139"/>
      <c r="H8" s="139"/>
      <c r="I8" s="139"/>
      <c r="J8" s="2"/>
    </row>
    <row r="9" spans="1:10" s="1" customFormat="1" ht="12" customHeight="1" x14ac:dyDescent="0.2">
      <c r="A9" s="44"/>
      <c r="B9" s="45"/>
      <c r="C9" s="45" t="s">
        <v>7</v>
      </c>
      <c r="D9" s="45" t="s">
        <v>8</v>
      </c>
      <c r="E9" s="45" t="s">
        <v>9</v>
      </c>
      <c r="F9" s="45" t="s">
        <v>10</v>
      </c>
      <c r="G9" s="45" t="s">
        <v>11</v>
      </c>
      <c r="H9" s="45" t="s">
        <v>12</v>
      </c>
      <c r="I9" s="45" t="s">
        <v>13</v>
      </c>
      <c r="J9" s="44"/>
    </row>
    <row r="10" spans="1:10" s="52" customFormat="1" ht="12" customHeight="1" x14ac:dyDescent="0.2">
      <c r="A10" s="110" t="s">
        <v>14</v>
      </c>
      <c r="B10" s="110"/>
      <c r="C10" s="40">
        <v>346433</v>
      </c>
      <c r="D10" s="40">
        <v>68403</v>
      </c>
      <c r="E10" s="40">
        <v>99562</v>
      </c>
      <c r="F10" s="40">
        <v>68988</v>
      </c>
      <c r="G10" s="40">
        <v>74876</v>
      </c>
      <c r="H10" s="40">
        <v>25705</v>
      </c>
      <c r="I10" s="40">
        <v>8899</v>
      </c>
      <c r="J10" s="40" t="s">
        <v>256</v>
      </c>
    </row>
    <row r="11" spans="1:10" s="52" customFormat="1" ht="12" customHeight="1" x14ac:dyDescent="0.2">
      <c r="A11" s="18"/>
      <c r="B11" s="18"/>
      <c r="C11" s="19"/>
      <c r="D11" s="19"/>
      <c r="E11" s="19"/>
      <c r="F11" s="19"/>
      <c r="G11" s="19"/>
      <c r="H11" s="19"/>
      <c r="I11" s="19"/>
      <c r="J11" s="19"/>
    </row>
    <row r="12" spans="1:10" s="53" customFormat="1" ht="12" customHeight="1" x14ac:dyDescent="0.2">
      <c r="A12" s="111" t="s">
        <v>16</v>
      </c>
      <c r="B12" s="111"/>
      <c r="C12" s="17">
        <v>24282</v>
      </c>
      <c r="D12" s="17">
        <v>4420</v>
      </c>
      <c r="E12" s="17">
        <v>6850</v>
      </c>
      <c r="F12" s="17">
        <v>4878</v>
      </c>
      <c r="G12" s="17">
        <v>5428</v>
      </c>
      <c r="H12" s="17">
        <v>1980</v>
      </c>
      <c r="I12" s="17">
        <v>726</v>
      </c>
      <c r="J12" s="17" t="s">
        <v>15</v>
      </c>
    </row>
    <row r="13" spans="1:10" s="50" customFormat="1" ht="12" customHeight="1" x14ac:dyDescent="0.2">
      <c r="A13" s="112" t="s">
        <v>17</v>
      </c>
      <c r="B13" s="112"/>
      <c r="C13" s="22">
        <v>8525</v>
      </c>
      <c r="D13" s="22">
        <v>1782</v>
      </c>
      <c r="E13" s="22">
        <v>2542</v>
      </c>
      <c r="F13" s="22">
        <v>1680</v>
      </c>
      <c r="G13" s="22">
        <v>1616</v>
      </c>
      <c r="H13" s="22">
        <v>635</v>
      </c>
      <c r="I13" s="22">
        <v>270</v>
      </c>
      <c r="J13" s="22" t="s">
        <v>15</v>
      </c>
    </row>
    <row r="14" spans="1:10" s="50" customFormat="1" ht="12" customHeight="1" x14ac:dyDescent="0.2">
      <c r="A14" s="23"/>
      <c r="B14" s="24" t="s">
        <v>18</v>
      </c>
      <c r="C14" s="22">
        <v>2980</v>
      </c>
      <c r="D14" s="22">
        <v>671</v>
      </c>
      <c r="E14" s="22">
        <v>872</v>
      </c>
      <c r="F14" s="22">
        <v>561</v>
      </c>
      <c r="G14" s="22">
        <v>552</v>
      </c>
      <c r="H14" s="22">
        <v>255</v>
      </c>
      <c r="I14" s="22">
        <v>69</v>
      </c>
      <c r="J14" s="22" t="s">
        <v>15</v>
      </c>
    </row>
    <row r="15" spans="1:10" s="50" customFormat="1" ht="12" customHeight="1" x14ac:dyDescent="0.2">
      <c r="A15" s="23"/>
      <c r="B15" s="24" t="s">
        <v>19</v>
      </c>
      <c r="C15" s="22">
        <v>2717</v>
      </c>
      <c r="D15" s="22">
        <v>533</v>
      </c>
      <c r="E15" s="22">
        <v>870</v>
      </c>
      <c r="F15" s="22">
        <v>543</v>
      </c>
      <c r="G15" s="22">
        <v>528</v>
      </c>
      <c r="H15" s="22">
        <v>180</v>
      </c>
      <c r="I15" s="22">
        <v>63</v>
      </c>
      <c r="J15" s="22" t="s">
        <v>15</v>
      </c>
    </row>
    <row r="16" spans="1:10" s="50" customFormat="1" ht="12" customHeight="1" x14ac:dyDescent="0.2">
      <c r="A16" s="23"/>
      <c r="B16" s="25" t="s">
        <v>20</v>
      </c>
      <c r="C16" s="22">
        <v>2828</v>
      </c>
      <c r="D16" s="22">
        <v>578</v>
      </c>
      <c r="E16" s="22">
        <v>800</v>
      </c>
      <c r="F16" s="22">
        <v>576</v>
      </c>
      <c r="G16" s="22">
        <v>536</v>
      </c>
      <c r="H16" s="22">
        <v>200</v>
      </c>
      <c r="I16" s="22">
        <v>138</v>
      </c>
      <c r="J16" s="22" t="s">
        <v>15</v>
      </c>
    </row>
    <row r="17" spans="1:10" s="50" customFormat="1" ht="12" customHeight="1" x14ac:dyDescent="0.2">
      <c r="A17" s="112" t="s">
        <v>21</v>
      </c>
      <c r="B17" s="112"/>
      <c r="C17" s="22">
        <v>5538</v>
      </c>
      <c r="D17" s="22">
        <v>1035</v>
      </c>
      <c r="E17" s="22">
        <v>1602</v>
      </c>
      <c r="F17" s="22">
        <v>1107</v>
      </c>
      <c r="G17" s="22">
        <v>1176</v>
      </c>
      <c r="H17" s="22">
        <v>450</v>
      </c>
      <c r="I17" s="22">
        <v>168</v>
      </c>
      <c r="J17" s="22" t="s">
        <v>15</v>
      </c>
    </row>
    <row r="18" spans="1:10" s="50" customFormat="1" ht="12" customHeight="1" x14ac:dyDescent="0.2">
      <c r="A18" s="23"/>
      <c r="B18" s="24" t="s">
        <v>22</v>
      </c>
      <c r="C18" s="22">
        <v>1722</v>
      </c>
      <c r="D18" s="22">
        <v>346</v>
      </c>
      <c r="E18" s="22">
        <v>522</v>
      </c>
      <c r="F18" s="22">
        <v>351</v>
      </c>
      <c r="G18" s="22">
        <v>292</v>
      </c>
      <c r="H18" s="22">
        <v>150</v>
      </c>
      <c r="I18" s="22">
        <v>61</v>
      </c>
      <c r="J18" s="22" t="s">
        <v>15</v>
      </c>
    </row>
    <row r="19" spans="1:10" s="50" customFormat="1" ht="12" customHeight="1" x14ac:dyDescent="0.2">
      <c r="A19" s="23"/>
      <c r="B19" s="24" t="s">
        <v>23</v>
      </c>
      <c r="C19" s="22">
        <v>1801</v>
      </c>
      <c r="D19" s="22">
        <v>333</v>
      </c>
      <c r="E19" s="22">
        <v>542</v>
      </c>
      <c r="F19" s="22">
        <v>330</v>
      </c>
      <c r="G19" s="22">
        <v>364</v>
      </c>
      <c r="H19" s="22">
        <v>155</v>
      </c>
      <c r="I19" s="22">
        <v>77</v>
      </c>
      <c r="J19" s="22" t="s">
        <v>15</v>
      </c>
    </row>
    <row r="20" spans="1:10" s="50" customFormat="1" ht="12" customHeight="1" x14ac:dyDescent="0.2">
      <c r="A20" s="26"/>
      <c r="B20" s="24" t="s">
        <v>24</v>
      </c>
      <c r="C20" s="22">
        <v>2015</v>
      </c>
      <c r="D20" s="22">
        <v>356</v>
      </c>
      <c r="E20" s="22">
        <v>538</v>
      </c>
      <c r="F20" s="22">
        <v>426</v>
      </c>
      <c r="G20" s="22">
        <v>520</v>
      </c>
      <c r="H20" s="22">
        <v>145</v>
      </c>
      <c r="I20" s="22">
        <v>30</v>
      </c>
      <c r="J20" s="22" t="s">
        <v>15</v>
      </c>
    </row>
    <row r="21" spans="1:10" s="50" customFormat="1" ht="12" customHeight="1" x14ac:dyDescent="0.2">
      <c r="A21" s="123" t="s">
        <v>25</v>
      </c>
      <c r="B21" s="123"/>
      <c r="C21" s="27">
        <v>10219</v>
      </c>
      <c r="D21" s="27">
        <v>1603</v>
      </c>
      <c r="E21" s="27">
        <v>2706</v>
      </c>
      <c r="F21" s="27">
        <v>2091</v>
      </c>
      <c r="G21" s="27">
        <v>2636</v>
      </c>
      <c r="H21" s="27">
        <v>895</v>
      </c>
      <c r="I21" s="27">
        <v>288</v>
      </c>
      <c r="J21" s="27" t="s">
        <v>15</v>
      </c>
    </row>
    <row r="22" spans="1:10" s="50" customFormat="1" ht="12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</row>
    <row r="23" spans="1:10" s="53" customFormat="1" ht="12" customHeight="1" x14ac:dyDescent="0.2">
      <c r="A23" s="111" t="s">
        <v>26</v>
      </c>
      <c r="B23" s="111"/>
      <c r="C23" s="17">
        <v>68795</v>
      </c>
      <c r="D23" s="17">
        <v>14641</v>
      </c>
      <c r="E23" s="17">
        <v>21422</v>
      </c>
      <c r="F23" s="17">
        <v>12774</v>
      </c>
      <c r="G23" s="17">
        <v>14152</v>
      </c>
      <c r="H23" s="17">
        <v>4440</v>
      </c>
      <c r="I23" s="17">
        <v>1366</v>
      </c>
      <c r="J23" s="17" t="s">
        <v>15</v>
      </c>
    </row>
    <row r="24" spans="1:10" s="50" customFormat="1" ht="12" customHeight="1" x14ac:dyDescent="0.2">
      <c r="A24" s="112" t="s">
        <v>27</v>
      </c>
      <c r="B24" s="112"/>
      <c r="C24" s="22">
        <v>40723</v>
      </c>
      <c r="D24" s="22">
        <v>9799</v>
      </c>
      <c r="E24" s="22">
        <v>13046</v>
      </c>
      <c r="F24" s="22">
        <v>7344</v>
      </c>
      <c r="G24" s="22">
        <v>7716</v>
      </c>
      <c r="H24" s="22">
        <v>2160</v>
      </c>
      <c r="I24" s="22">
        <v>658</v>
      </c>
      <c r="J24" s="22" t="s">
        <v>15</v>
      </c>
    </row>
    <row r="25" spans="1:10" s="50" customFormat="1" ht="12" customHeight="1" x14ac:dyDescent="0.2">
      <c r="A25" s="112" t="s">
        <v>28</v>
      </c>
      <c r="B25" s="112"/>
      <c r="C25" s="22">
        <v>5063</v>
      </c>
      <c r="D25" s="22">
        <v>920</v>
      </c>
      <c r="E25" s="22">
        <v>1546</v>
      </c>
      <c r="F25" s="22">
        <v>942</v>
      </c>
      <c r="G25" s="22">
        <v>1124</v>
      </c>
      <c r="H25" s="22">
        <v>420</v>
      </c>
      <c r="I25" s="22">
        <v>111</v>
      </c>
      <c r="J25" s="22" t="s">
        <v>15</v>
      </c>
    </row>
    <row r="26" spans="1:10" s="50" customFormat="1" ht="12" customHeight="1" x14ac:dyDescent="0.2">
      <c r="A26" s="112" t="s">
        <v>29</v>
      </c>
      <c r="B26" s="112"/>
      <c r="C26" s="22">
        <v>12808</v>
      </c>
      <c r="D26" s="22">
        <v>2122</v>
      </c>
      <c r="E26" s="22">
        <v>3816</v>
      </c>
      <c r="F26" s="22">
        <v>2493</v>
      </c>
      <c r="G26" s="22">
        <v>3060</v>
      </c>
      <c r="H26" s="22">
        <v>1000</v>
      </c>
      <c r="I26" s="22">
        <v>317</v>
      </c>
      <c r="J26" s="22" t="s">
        <v>15</v>
      </c>
    </row>
    <row r="27" spans="1:10" s="50" customFormat="1" ht="12" customHeight="1" x14ac:dyDescent="0.2">
      <c r="A27" s="28"/>
      <c r="B27" s="24" t="s">
        <v>30</v>
      </c>
      <c r="C27" s="22">
        <v>966</v>
      </c>
      <c r="D27" s="22">
        <v>221</v>
      </c>
      <c r="E27" s="22">
        <v>352</v>
      </c>
      <c r="F27" s="22">
        <v>153</v>
      </c>
      <c r="G27" s="22">
        <v>136</v>
      </c>
      <c r="H27" s="22">
        <v>85</v>
      </c>
      <c r="I27" s="22">
        <v>19</v>
      </c>
      <c r="J27" s="22" t="s">
        <v>15</v>
      </c>
    </row>
    <row r="28" spans="1:10" s="50" customFormat="1" ht="12" customHeight="1" x14ac:dyDescent="0.2">
      <c r="A28" s="26"/>
      <c r="B28" s="24" t="s">
        <v>31</v>
      </c>
      <c r="C28" s="22">
        <v>11842</v>
      </c>
      <c r="D28" s="22">
        <v>1901</v>
      </c>
      <c r="E28" s="22">
        <v>3464</v>
      </c>
      <c r="F28" s="22">
        <v>2340</v>
      </c>
      <c r="G28" s="22">
        <v>2924</v>
      </c>
      <c r="H28" s="22">
        <v>915</v>
      </c>
      <c r="I28" s="22">
        <v>298</v>
      </c>
      <c r="J28" s="22" t="s">
        <v>15</v>
      </c>
    </row>
    <row r="29" spans="1:10" s="50" customFormat="1" ht="12" customHeight="1" x14ac:dyDescent="0.2">
      <c r="A29" s="112" t="s">
        <v>32</v>
      </c>
      <c r="B29" s="112"/>
      <c r="C29" s="22">
        <v>3716</v>
      </c>
      <c r="D29" s="22">
        <v>597</v>
      </c>
      <c r="E29" s="22">
        <v>1188</v>
      </c>
      <c r="F29" s="22">
        <v>684</v>
      </c>
      <c r="G29" s="22">
        <v>888</v>
      </c>
      <c r="H29" s="22">
        <v>275</v>
      </c>
      <c r="I29" s="22">
        <v>84</v>
      </c>
      <c r="J29" s="22" t="s">
        <v>15</v>
      </c>
    </row>
    <row r="30" spans="1:10" s="50" customFormat="1" ht="12" customHeight="1" x14ac:dyDescent="0.2">
      <c r="A30" s="28"/>
      <c r="B30" s="24" t="s">
        <v>33</v>
      </c>
      <c r="C30" s="22">
        <v>1083</v>
      </c>
      <c r="D30" s="22">
        <v>240</v>
      </c>
      <c r="E30" s="22">
        <v>382</v>
      </c>
      <c r="F30" s="22">
        <v>156</v>
      </c>
      <c r="G30" s="22">
        <v>208</v>
      </c>
      <c r="H30" s="22">
        <v>85</v>
      </c>
      <c r="I30" s="22">
        <v>12</v>
      </c>
      <c r="J30" s="22" t="s">
        <v>15</v>
      </c>
    </row>
    <row r="31" spans="1:10" s="50" customFormat="1" ht="12" customHeight="1" x14ac:dyDescent="0.2">
      <c r="A31" s="26"/>
      <c r="B31" s="24" t="s">
        <v>34</v>
      </c>
      <c r="C31" s="22">
        <v>2633</v>
      </c>
      <c r="D31" s="22">
        <v>357</v>
      </c>
      <c r="E31" s="22">
        <v>806</v>
      </c>
      <c r="F31" s="22">
        <v>528</v>
      </c>
      <c r="G31" s="22">
        <v>680</v>
      </c>
      <c r="H31" s="22">
        <v>190</v>
      </c>
      <c r="I31" s="22">
        <v>72</v>
      </c>
      <c r="J31" s="22" t="s">
        <v>15</v>
      </c>
    </row>
    <row r="32" spans="1:10" s="50" customFormat="1" ht="12" customHeight="1" x14ac:dyDescent="0.2">
      <c r="A32" s="112" t="s">
        <v>35</v>
      </c>
      <c r="B32" s="112"/>
      <c r="C32" s="22">
        <v>652</v>
      </c>
      <c r="D32" s="22">
        <v>164</v>
      </c>
      <c r="E32" s="22">
        <v>244</v>
      </c>
      <c r="F32" s="22">
        <v>99</v>
      </c>
      <c r="G32" s="22">
        <v>92</v>
      </c>
      <c r="H32" s="22">
        <v>35</v>
      </c>
      <c r="I32" s="22">
        <v>18</v>
      </c>
      <c r="J32" s="27" t="s">
        <v>15</v>
      </c>
    </row>
    <row r="33" spans="1:10" s="50" customFormat="1" ht="12" customHeight="1" x14ac:dyDescent="0.2">
      <c r="A33" s="112" t="s">
        <v>36</v>
      </c>
      <c r="B33" s="112"/>
      <c r="C33" s="22">
        <v>5833</v>
      </c>
      <c r="D33" s="22">
        <v>1039</v>
      </c>
      <c r="E33" s="22">
        <v>1582</v>
      </c>
      <c r="F33" s="22">
        <v>1212</v>
      </c>
      <c r="G33" s="22">
        <v>1272</v>
      </c>
      <c r="H33" s="22">
        <v>550</v>
      </c>
      <c r="I33" s="22">
        <v>178</v>
      </c>
      <c r="J33" s="27" t="s">
        <v>15</v>
      </c>
    </row>
    <row r="34" spans="1:10" s="50" customFormat="1" ht="12" customHeight="1" x14ac:dyDescent="0.2">
      <c r="A34" s="28"/>
      <c r="B34" s="24" t="s">
        <v>37</v>
      </c>
      <c r="C34" s="22">
        <v>494</v>
      </c>
      <c r="D34" s="22">
        <v>89</v>
      </c>
      <c r="E34" s="22">
        <v>138</v>
      </c>
      <c r="F34" s="22">
        <v>93</v>
      </c>
      <c r="G34" s="22">
        <v>84</v>
      </c>
      <c r="H34" s="22">
        <v>60</v>
      </c>
      <c r="I34" s="22">
        <v>30</v>
      </c>
      <c r="J34" s="27" t="s">
        <v>15</v>
      </c>
    </row>
    <row r="35" spans="1:10" s="50" customFormat="1" ht="12" customHeight="1" x14ac:dyDescent="0.2">
      <c r="A35" s="23"/>
      <c r="B35" s="24" t="s">
        <v>38</v>
      </c>
      <c r="C35" s="22">
        <v>178</v>
      </c>
      <c r="D35" s="22">
        <v>75</v>
      </c>
      <c r="E35" s="22">
        <v>50</v>
      </c>
      <c r="F35" s="22">
        <v>27</v>
      </c>
      <c r="G35" s="22">
        <v>8</v>
      </c>
      <c r="H35" s="22">
        <v>5</v>
      </c>
      <c r="I35" s="22">
        <v>13</v>
      </c>
      <c r="J35" s="27" t="s">
        <v>15</v>
      </c>
    </row>
    <row r="36" spans="1:10" s="50" customFormat="1" ht="12" customHeight="1" x14ac:dyDescent="0.2">
      <c r="A36" s="23"/>
      <c r="B36" s="29" t="s">
        <v>39</v>
      </c>
      <c r="C36" s="27">
        <v>5161</v>
      </c>
      <c r="D36" s="27">
        <v>875</v>
      </c>
      <c r="E36" s="27">
        <v>1394</v>
      </c>
      <c r="F36" s="27">
        <v>1092</v>
      </c>
      <c r="G36" s="27">
        <v>1180</v>
      </c>
      <c r="H36" s="27">
        <v>485</v>
      </c>
      <c r="I36" s="27">
        <v>135</v>
      </c>
      <c r="J36" s="27" t="s">
        <v>15</v>
      </c>
    </row>
    <row r="37" spans="1:10" s="50" customFormat="1" ht="12" customHeight="1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</row>
    <row r="38" spans="1:10" s="53" customFormat="1" ht="12" customHeight="1" x14ac:dyDescent="0.2">
      <c r="A38" s="111" t="s">
        <v>40</v>
      </c>
      <c r="B38" s="111"/>
      <c r="C38" s="17">
        <v>55177</v>
      </c>
      <c r="D38" s="17">
        <v>9989</v>
      </c>
      <c r="E38" s="17">
        <v>15436</v>
      </c>
      <c r="F38" s="17">
        <v>11190</v>
      </c>
      <c r="G38" s="17">
        <v>12492</v>
      </c>
      <c r="H38" s="17">
        <v>4450</v>
      </c>
      <c r="I38" s="17">
        <v>1620</v>
      </c>
      <c r="J38" s="17" t="s">
        <v>15</v>
      </c>
    </row>
    <row r="39" spans="1:10" s="50" customFormat="1" ht="12" customHeight="1" x14ac:dyDescent="0.2">
      <c r="A39" s="112" t="s">
        <v>41</v>
      </c>
      <c r="B39" s="112"/>
      <c r="C39" s="22">
        <v>49635</v>
      </c>
      <c r="D39" s="22">
        <v>9165</v>
      </c>
      <c r="E39" s="22">
        <v>13888</v>
      </c>
      <c r="F39" s="22">
        <v>9981</v>
      </c>
      <c r="G39" s="22">
        <v>11244</v>
      </c>
      <c r="H39" s="22">
        <v>3945</v>
      </c>
      <c r="I39" s="22">
        <v>1412</v>
      </c>
      <c r="J39" s="22" t="s">
        <v>15</v>
      </c>
    </row>
    <row r="40" spans="1:10" s="50" customFormat="1" ht="12" customHeight="1" x14ac:dyDescent="0.2">
      <c r="A40" s="123" t="s">
        <v>42</v>
      </c>
      <c r="B40" s="123"/>
      <c r="C40" s="27">
        <v>5542</v>
      </c>
      <c r="D40" s="27">
        <v>824</v>
      </c>
      <c r="E40" s="27">
        <v>1548</v>
      </c>
      <c r="F40" s="27">
        <v>1209</v>
      </c>
      <c r="G40" s="27">
        <v>1248</v>
      </c>
      <c r="H40" s="27">
        <v>505</v>
      </c>
      <c r="I40" s="27">
        <v>208</v>
      </c>
      <c r="J40" s="27" t="s">
        <v>15</v>
      </c>
    </row>
    <row r="41" spans="1:10" s="50" customFormat="1" ht="12" customHeight="1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</row>
    <row r="42" spans="1:10" s="53" customFormat="1" ht="12" customHeight="1" x14ac:dyDescent="0.2">
      <c r="A42" s="111" t="s">
        <v>43</v>
      </c>
      <c r="B42" s="111"/>
      <c r="C42" s="17">
        <v>143822</v>
      </c>
      <c r="D42" s="17">
        <v>28698</v>
      </c>
      <c r="E42" s="17">
        <v>40272</v>
      </c>
      <c r="F42" s="17">
        <v>28746</v>
      </c>
      <c r="G42" s="17">
        <v>31132</v>
      </c>
      <c r="H42" s="17">
        <v>11065</v>
      </c>
      <c r="I42" s="17">
        <v>3909</v>
      </c>
      <c r="J42" s="17" t="s">
        <v>15</v>
      </c>
    </row>
    <row r="43" spans="1:10" s="50" customFormat="1" ht="12" customHeight="1" x14ac:dyDescent="0.2">
      <c r="A43" s="112" t="s">
        <v>44</v>
      </c>
      <c r="B43" s="112"/>
      <c r="C43" s="22">
        <v>96986</v>
      </c>
      <c r="D43" s="22">
        <v>21129</v>
      </c>
      <c r="E43" s="22">
        <v>27232</v>
      </c>
      <c r="F43" s="22">
        <v>18987</v>
      </c>
      <c r="G43" s="22">
        <v>19972</v>
      </c>
      <c r="H43" s="22">
        <v>7110</v>
      </c>
      <c r="I43" s="22">
        <v>2556</v>
      </c>
      <c r="J43" s="22" t="s">
        <v>15</v>
      </c>
    </row>
    <row r="44" spans="1:10" s="50" customFormat="1" ht="12" customHeight="1" x14ac:dyDescent="0.2">
      <c r="A44" s="125" t="s">
        <v>45</v>
      </c>
      <c r="B44" s="125"/>
      <c r="C44" s="22">
        <v>23514</v>
      </c>
      <c r="D44" s="22">
        <v>3251</v>
      </c>
      <c r="E44" s="22">
        <v>6328</v>
      </c>
      <c r="F44" s="22">
        <v>5013</v>
      </c>
      <c r="G44" s="22">
        <v>5968</v>
      </c>
      <c r="H44" s="22">
        <v>2220</v>
      </c>
      <c r="I44" s="22">
        <v>734</v>
      </c>
      <c r="J44" s="22" t="s">
        <v>15</v>
      </c>
    </row>
    <row r="45" spans="1:10" s="50" customFormat="1" ht="12" customHeight="1" x14ac:dyDescent="0.2">
      <c r="A45" s="29"/>
      <c r="B45" s="24" t="s">
        <v>46</v>
      </c>
      <c r="C45" s="22">
        <v>13466</v>
      </c>
      <c r="D45" s="22">
        <v>1819</v>
      </c>
      <c r="E45" s="22">
        <v>3672</v>
      </c>
      <c r="F45" s="22">
        <v>3033</v>
      </c>
      <c r="G45" s="22">
        <v>3464</v>
      </c>
      <c r="H45" s="22">
        <v>1075</v>
      </c>
      <c r="I45" s="22">
        <v>403</v>
      </c>
      <c r="J45" s="22" t="s">
        <v>15</v>
      </c>
    </row>
    <row r="46" spans="1:10" s="50" customFormat="1" ht="12" customHeight="1" x14ac:dyDescent="0.2">
      <c r="A46" s="29"/>
      <c r="B46" s="24" t="s">
        <v>47</v>
      </c>
      <c r="C46" s="22">
        <v>10048</v>
      </c>
      <c r="D46" s="22">
        <v>1432</v>
      </c>
      <c r="E46" s="22">
        <v>2656</v>
      </c>
      <c r="F46" s="22">
        <v>1980</v>
      </c>
      <c r="G46" s="22">
        <v>2504</v>
      </c>
      <c r="H46" s="22">
        <v>1145</v>
      </c>
      <c r="I46" s="22">
        <v>331</v>
      </c>
      <c r="J46" s="22" t="s">
        <v>15</v>
      </c>
    </row>
    <row r="47" spans="1:10" s="50" customFormat="1" ht="12" customHeight="1" x14ac:dyDescent="0.2">
      <c r="A47" s="112" t="s">
        <v>49</v>
      </c>
      <c r="B47" s="112"/>
      <c r="C47" s="22">
        <v>23322</v>
      </c>
      <c r="D47" s="22">
        <v>4318</v>
      </c>
      <c r="E47" s="22">
        <v>6712</v>
      </c>
      <c r="F47" s="22">
        <v>4746</v>
      </c>
      <c r="G47" s="22">
        <v>5192</v>
      </c>
      <c r="H47" s="22">
        <v>1735</v>
      </c>
      <c r="I47" s="22">
        <v>619</v>
      </c>
      <c r="J47" s="22" t="s">
        <v>15</v>
      </c>
    </row>
    <row r="48" spans="1:10" s="50" customFormat="1" ht="12" customHeight="1" x14ac:dyDescent="0.2">
      <c r="A48" s="29"/>
      <c r="B48" s="24" t="s">
        <v>50</v>
      </c>
      <c r="C48" s="22">
        <v>2796</v>
      </c>
      <c r="D48" s="22">
        <v>456</v>
      </c>
      <c r="E48" s="22">
        <v>746</v>
      </c>
      <c r="F48" s="22">
        <v>615</v>
      </c>
      <c r="G48" s="22">
        <v>664</v>
      </c>
      <c r="H48" s="22">
        <v>235</v>
      </c>
      <c r="I48" s="22">
        <v>80</v>
      </c>
      <c r="J48" s="22" t="s">
        <v>15</v>
      </c>
    </row>
    <row r="49" spans="1:10" s="50" customFormat="1" ht="12" customHeight="1" x14ac:dyDescent="0.2">
      <c r="A49" s="29"/>
      <c r="B49" s="24" t="s">
        <v>51</v>
      </c>
      <c r="C49" s="22">
        <v>6724</v>
      </c>
      <c r="D49" s="22">
        <v>1275</v>
      </c>
      <c r="E49" s="22">
        <v>1978</v>
      </c>
      <c r="F49" s="22">
        <v>1353</v>
      </c>
      <c r="G49" s="22">
        <v>1360</v>
      </c>
      <c r="H49" s="22">
        <v>580</v>
      </c>
      <c r="I49" s="22">
        <v>178</v>
      </c>
      <c r="J49" s="22" t="s">
        <v>15</v>
      </c>
    </row>
    <row r="50" spans="1:10" s="50" customFormat="1" ht="12" customHeight="1" x14ac:dyDescent="0.2">
      <c r="A50" s="29"/>
      <c r="B50" s="29" t="s">
        <v>52</v>
      </c>
      <c r="C50" s="27">
        <v>13802</v>
      </c>
      <c r="D50" s="27">
        <v>2587</v>
      </c>
      <c r="E50" s="27">
        <v>3988</v>
      </c>
      <c r="F50" s="27">
        <v>2778</v>
      </c>
      <c r="G50" s="27">
        <v>3168</v>
      </c>
      <c r="H50" s="27">
        <v>920</v>
      </c>
      <c r="I50" s="27">
        <v>361</v>
      </c>
      <c r="J50" s="27" t="s">
        <v>15</v>
      </c>
    </row>
    <row r="51" spans="1:10" s="50" customFormat="1" ht="12" customHeight="1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</row>
    <row r="52" spans="1:10" s="53" customFormat="1" ht="12" customHeight="1" x14ac:dyDescent="0.2">
      <c r="A52" s="111" t="s">
        <v>53</v>
      </c>
      <c r="B52" s="111"/>
      <c r="C52" s="17">
        <v>54357</v>
      </c>
      <c r="D52" s="17">
        <v>10655</v>
      </c>
      <c r="E52" s="17">
        <v>15582</v>
      </c>
      <c r="F52" s="17">
        <v>11400</v>
      </c>
      <c r="G52" s="17">
        <v>11672</v>
      </c>
      <c r="H52" s="17">
        <v>3770</v>
      </c>
      <c r="I52" s="17">
        <v>1278</v>
      </c>
      <c r="J52" s="17" t="s">
        <v>15</v>
      </c>
    </row>
    <row r="53" spans="1:10" s="50" customFormat="1" ht="12" customHeight="1" x14ac:dyDescent="0.2">
      <c r="A53" s="112" t="s">
        <v>54</v>
      </c>
      <c r="B53" s="112"/>
      <c r="C53" s="22">
        <v>18066</v>
      </c>
      <c r="D53" s="22">
        <v>4171</v>
      </c>
      <c r="E53" s="22">
        <v>5100</v>
      </c>
      <c r="F53" s="22">
        <v>3600</v>
      </c>
      <c r="G53" s="22">
        <v>3592</v>
      </c>
      <c r="H53" s="22">
        <v>1175</v>
      </c>
      <c r="I53" s="22">
        <v>428</v>
      </c>
      <c r="J53" s="22" t="s">
        <v>15</v>
      </c>
    </row>
    <row r="54" spans="1:10" s="50" customFormat="1" ht="12" customHeight="1" x14ac:dyDescent="0.2">
      <c r="A54" s="112" t="s">
        <v>55</v>
      </c>
      <c r="B54" s="112"/>
      <c r="C54" s="22">
        <v>32179</v>
      </c>
      <c r="D54" s="22">
        <v>5832</v>
      </c>
      <c r="E54" s="22">
        <v>9252</v>
      </c>
      <c r="F54" s="22">
        <v>7014</v>
      </c>
      <c r="G54" s="22">
        <v>7072</v>
      </c>
      <c r="H54" s="22">
        <v>2260</v>
      </c>
      <c r="I54" s="22">
        <v>749</v>
      </c>
      <c r="J54" s="27" t="s">
        <v>15</v>
      </c>
    </row>
    <row r="55" spans="1:10" s="50" customFormat="1" ht="12" customHeight="1" x14ac:dyDescent="0.2">
      <c r="A55" s="123" t="s">
        <v>56</v>
      </c>
      <c r="B55" s="123"/>
      <c r="C55" s="27">
        <v>4112</v>
      </c>
      <c r="D55" s="27">
        <v>652</v>
      </c>
      <c r="E55" s="27">
        <v>1230</v>
      </c>
      <c r="F55" s="27">
        <v>786</v>
      </c>
      <c r="G55" s="27">
        <v>1008</v>
      </c>
      <c r="H55" s="27">
        <v>335</v>
      </c>
      <c r="I55" s="27">
        <v>101</v>
      </c>
      <c r="J55" s="27"/>
    </row>
    <row r="56" spans="1:10" s="50" customFormat="1" ht="12" customHeight="1" x14ac:dyDescent="0.2">
      <c r="A56" s="25"/>
      <c r="B56" s="99"/>
      <c r="C56" s="30"/>
      <c r="D56" s="30"/>
      <c r="E56" s="30"/>
      <c r="F56" s="30"/>
      <c r="G56" s="30"/>
      <c r="H56" s="30"/>
      <c r="I56" s="30"/>
      <c r="J56" s="30"/>
    </row>
    <row r="57" spans="1:10" s="50" customFormat="1" ht="12" customHeight="1" x14ac:dyDescent="0.2">
      <c r="A57" s="124" t="s">
        <v>57</v>
      </c>
      <c r="B57" s="124"/>
      <c r="C57" s="19">
        <v>49041</v>
      </c>
      <c r="D57" s="19">
        <v>9664</v>
      </c>
      <c r="E57" s="19">
        <v>14046</v>
      </c>
      <c r="F57" s="19">
        <v>10242</v>
      </c>
      <c r="G57" s="19">
        <v>10520</v>
      </c>
      <c r="H57" s="19">
        <v>3410</v>
      </c>
      <c r="I57" s="19">
        <v>1159</v>
      </c>
      <c r="J57" s="17" t="s">
        <v>15</v>
      </c>
    </row>
    <row r="58" spans="1:10" s="50" customFormat="1" ht="12" customHeight="1" x14ac:dyDescent="0.2">
      <c r="A58" s="112" t="s">
        <v>58</v>
      </c>
      <c r="B58" s="112"/>
      <c r="C58" s="22">
        <v>3223</v>
      </c>
      <c r="D58" s="22">
        <v>726</v>
      </c>
      <c r="E58" s="22">
        <v>864</v>
      </c>
      <c r="F58" s="22">
        <v>693</v>
      </c>
      <c r="G58" s="22">
        <v>672</v>
      </c>
      <c r="H58" s="22">
        <v>220</v>
      </c>
      <c r="I58" s="22">
        <v>48</v>
      </c>
      <c r="J58" s="22">
        <v>0</v>
      </c>
    </row>
    <row r="59" spans="1:10" s="50" customFormat="1" ht="12" customHeight="1" x14ac:dyDescent="0.2">
      <c r="A59" s="112" t="s">
        <v>61</v>
      </c>
      <c r="B59" s="112"/>
      <c r="C59" s="22">
        <v>1896</v>
      </c>
      <c r="D59" s="22">
        <v>311</v>
      </c>
      <c r="E59" s="22">
        <v>602</v>
      </c>
      <c r="F59" s="22">
        <v>360</v>
      </c>
      <c r="G59" s="22">
        <v>456</v>
      </c>
      <c r="H59" s="22">
        <v>125</v>
      </c>
      <c r="I59" s="22">
        <v>42</v>
      </c>
      <c r="J59" s="22">
        <v>0</v>
      </c>
    </row>
    <row r="60" spans="1:10" s="50" customFormat="1" ht="12" customHeight="1" x14ac:dyDescent="0.2">
      <c r="A60" s="112" t="s">
        <v>62</v>
      </c>
      <c r="B60" s="112"/>
      <c r="C60" s="22">
        <v>2216</v>
      </c>
      <c r="D60" s="22">
        <v>341</v>
      </c>
      <c r="E60" s="22">
        <v>628</v>
      </c>
      <c r="F60" s="22">
        <v>426</v>
      </c>
      <c r="G60" s="22">
        <v>552</v>
      </c>
      <c r="H60" s="22">
        <v>210</v>
      </c>
      <c r="I60" s="22">
        <v>59</v>
      </c>
      <c r="J60" s="22">
        <v>0</v>
      </c>
    </row>
    <row r="61" spans="1:10" s="50" customFormat="1" ht="12" customHeight="1" x14ac:dyDescent="0.2">
      <c r="A61" s="112" t="s">
        <v>63</v>
      </c>
      <c r="B61" s="112"/>
      <c r="C61" s="22">
        <v>7201</v>
      </c>
      <c r="D61" s="22">
        <v>2141</v>
      </c>
      <c r="E61" s="22">
        <v>1964</v>
      </c>
      <c r="F61" s="22">
        <v>1326</v>
      </c>
      <c r="G61" s="22">
        <v>1160</v>
      </c>
      <c r="H61" s="22">
        <v>440</v>
      </c>
      <c r="I61" s="22">
        <v>170</v>
      </c>
      <c r="J61" s="22" t="s">
        <v>256</v>
      </c>
    </row>
    <row r="62" spans="1:10" s="50" customFormat="1" ht="12" customHeight="1" x14ac:dyDescent="0.2">
      <c r="A62" s="112" t="s">
        <v>64</v>
      </c>
      <c r="B62" s="112"/>
      <c r="C62" s="22">
        <v>2823</v>
      </c>
      <c r="D62" s="22">
        <v>490</v>
      </c>
      <c r="E62" s="22">
        <v>826</v>
      </c>
      <c r="F62" s="22">
        <v>645</v>
      </c>
      <c r="G62" s="22">
        <v>628</v>
      </c>
      <c r="H62" s="22">
        <v>215</v>
      </c>
      <c r="I62" s="22">
        <v>19</v>
      </c>
      <c r="J62" s="22">
        <v>1</v>
      </c>
    </row>
    <row r="63" spans="1:10" s="50" customFormat="1" ht="12" customHeight="1" x14ac:dyDescent="0.2">
      <c r="A63" s="112" t="s">
        <v>67</v>
      </c>
      <c r="B63" s="112"/>
      <c r="C63" s="22">
        <v>14680</v>
      </c>
      <c r="D63" s="22">
        <v>2939</v>
      </c>
      <c r="E63" s="22">
        <v>4268</v>
      </c>
      <c r="F63" s="22">
        <v>3033</v>
      </c>
      <c r="G63" s="22">
        <v>3064</v>
      </c>
      <c r="H63" s="22">
        <v>1045</v>
      </c>
      <c r="I63" s="22">
        <v>331</v>
      </c>
      <c r="J63" s="22" t="s">
        <v>256</v>
      </c>
    </row>
    <row r="64" spans="1:10" s="50" customFormat="1" ht="12" customHeight="1" x14ac:dyDescent="0.2">
      <c r="A64" s="112" t="s">
        <v>69</v>
      </c>
      <c r="B64" s="112"/>
      <c r="C64" s="22">
        <v>4337</v>
      </c>
      <c r="D64" s="22">
        <v>695</v>
      </c>
      <c r="E64" s="22">
        <v>1302</v>
      </c>
      <c r="F64" s="22">
        <v>933</v>
      </c>
      <c r="G64" s="22">
        <v>976</v>
      </c>
      <c r="H64" s="22">
        <v>320</v>
      </c>
      <c r="I64" s="22">
        <v>111</v>
      </c>
      <c r="J64" s="22" t="s">
        <v>256</v>
      </c>
    </row>
    <row r="65" spans="1:10" s="50" customFormat="1" ht="12" customHeight="1" x14ac:dyDescent="0.2">
      <c r="A65" s="112" t="s">
        <v>70</v>
      </c>
      <c r="B65" s="112"/>
      <c r="C65" s="22">
        <v>2298</v>
      </c>
      <c r="D65" s="22">
        <v>338</v>
      </c>
      <c r="E65" s="22">
        <v>702</v>
      </c>
      <c r="F65" s="22">
        <v>549</v>
      </c>
      <c r="G65" s="22">
        <v>528</v>
      </c>
      <c r="H65" s="22">
        <v>115</v>
      </c>
      <c r="I65" s="22">
        <v>66</v>
      </c>
      <c r="J65" s="22">
        <v>0</v>
      </c>
    </row>
    <row r="66" spans="1:10" s="50" customFormat="1" ht="12" customHeight="1" x14ac:dyDescent="0.2">
      <c r="A66" s="112" t="s">
        <v>71</v>
      </c>
      <c r="B66" s="112"/>
      <c r="C66" s="22">
        <v>2601</v>
      </c>
      <c r="D66" s="22">
        <v>459</v>
      </c>
      <c r="E66" s="22">
        <v>766</v>
      </c>
      <c r="F66" s="22">
        <v>555</v>
      </c>
      <c r="G66" s="22">
        <v>548</v>
      </c>
      <c r="H66" s="22">
        <v>210</v>
      </c>
      <c r="I66" s="22">
        <v>63</v>
      </c>
      <c r="J66" s="22" t="s">
        <v>256</v>
      </c>
    </row>
    <row r="67" spans="1:10" s="50" customFormat="1" ht="12" customHeight="1" x14ac:dyDescent="0.2">
      <c r="A67" s="112" t="s">
        <v>72</v>
      </c>
      <c r="B67" s="112"/>
      <c r="C67" s="22">
        <v>4461</v>
      </c>
      <c r="D67" s="22">
        <v>615</v>
      </c>
      <c r="E67" s="22">
        <v>1154</v>
      </c>
      <c r="F67" s="22">
        <v>1074</v>
      </c>
      <c r="G67" s="22">
        <v>1152</v>
      </c>
      <c r="H67" s="22">
        <v>315</v>
      </c>
      <c r="I67" s="22">
        <v>151</v>
      </c>
      <c r="J67" s="22">
        <v>0</v>
      </c>
    </row>
    <row r="68" spans="1:10" s="50" customFormat="1" ht="12" customHeight="1" x14ac:dyDescent="0.2">
      <c r="A68" s="123" t="s">
        <v>73</v>
      </c>
      <c r="B68" s="123"/>
      <c r="C68" s="27">
        <v>3305</v>
      </c>
      <c r="D68" s="27">
        <v>609</v>
      </c>
      <c r="E68" s="27">
        <v>970</v>
      </c>
      <c r="F68" s="27">
        <v>648</v>
      </c>
      <c r="G68" s="27">
        <v>784</v>
      </c>
      <c r="H68" s="27">
        <v>195</v>
      </c>
      <c r="I68" s="27">
        <v>99</v>
      </c>
      <c r="J68" s="27">
        <v>0</v>
      </c>
    </row>
    <row r="69" spans="1:10" s="50" customFormat="1" ht="12" customHeight="1" x14ac:dyDescent="0.2">
      <c r="A69" s="25"/>
      <c r="B69" s="25"/>
      <c r="C69" s="25"/>
      <c r="D69" s="25"/>
      <c r="E69" s="25"/>
      <c r="F69" s="25"/>
      <c r="G69" s="25"/>
      <c r="H69" s="25"/>
      <c r="I69" s="25"/>
      <c r="J69" s="25"/>
    </row>
    <row r="70" spans="1:10" s="50" customFormat="1" ht="12" customHeight="1" x14ac:dyDescent="0.2">
      <c r="A70" s="111" t="s">
        <v>74</v>
      </c>
      <c r="B70" s="111"/>
      <c r="C70" s="17">
        <v>148761</v>
      </c>
      <c r="D70" s="17">
        <v>29615</v>
      </c>
      <c r="E70" s="17">
        <v>41714</v>
      </c>
      <c r="F70" s="17">
        <v>29805</v>
      </c>
      <c r="G70" s="17">
        <v>32200</v>
      </c>
      <c r="H70" s="17">
        <v>11405</v>
      </c>
      <c r="I70" s="17">
        <v>4022</v>
      </c>
      <c r="J70" s="17" t="s">
        <v>15</v>
      </c>
    </row>
    <row r="71" spans="1:10" s="50" customFormat="1" ht="12" customHeight="1" x14ac:dyDescent="0.2">
      <c r="A71" s="112" t="s">
        <v>75</v>
      </c>
      <c r="B71" s="112"/>
      <c r="C71" s="22">
        <v>4345</v>
      </c>
      <c r="D71" s="22">
        <v>863</v>
      </c>
      <c r="E71" s="22">
        <v>1308</v>
      </c>
      <c r="F71" s="22">
        <v>852</v>
      </c>
      <c r="G71" s="22">
        <v>964</v>
      </c>
      <c r="H71" s="22">
        <v>290</v>
      </c>
      <c r="I71" s="22">
        <v>68</v>
      </c>
      <c r="J71" s="22">
        <v>0</v>
      </c>
    </row>
    <row r="72" spans="1:10" s="50" customFormat="1" ht="12" customHeight="1" x14ac:dyDescent="0.2">
      <c r="A72" s="112" t="s">
        <v>76</v>
      </c>
      <c r="B72" s="112"/>
      <c r="C72" s="22">
        <v>1372</v>
      </c>
      <c r="D72" s="22">
        <v>244</v>
      </c>
      <c r="E72" s="22">
        <v>378</v>
      </c>
      <c r="F72" s="22">
        <v>312</v>
      </c>
      <c r="G72" s="22">
        <v>264</v>
      </c>
      <c r="H72" s="22">
        <v>125</v>
      </c>
      <c r="I72" s="22">
        <v>49</v>
      </c>
      <c r="J72" s="22">
        <v>0</v>
      </c>
    </row>
    <row r="73" spans="1:10" s="50" customFormat="1" ht="12" customHeight="1" x14ac:dyDescent="0.2">
      <c r="A73" s="112" t="s">
        <v>77</v>
      </c>
      <c r="B73" s="112"/>
      <c r="C73" s="22">
        <v>355</v>
      </c>
      <c r="D73" s="22">
        <v>52</v>
      </c>
      <c r="E73" s="22">
        <v>80</v>
      </c>
      <c r="F73" s="22">
        <v>72</v>
      </c>
      <c r="G73" s="22">
        <v>116</v>
      </c>
      <c r="H73" s="22">
        <v>35</v>
      </c>
      <c r="I73" s="22">
        <v>0</v>
      </c>
      <c r="J73" s="22">
        <v>0</v>
      </c>
    </row>
    <row r="74" spans="1:10" s="50" customFormat="1" ht="12" customHeight="1" x14ac:dyDescent="0.2">
      <c r="A74" s="112" t="s">
        <v>78</v>
      </c>
      <c r="B74" s="112"/>
      <c r="C74" s="22">
        <v>948</v>
      </c>
      <c r="D74" s="22">
        <v>171</v>
      </c>
      <c r="E74" s="22">
        <v>260</v>
      </c>
      <c r="F74" s="22">
        <v>165</v>
      </c>
      <c r="G74" s="22">
        <v>216</v>
      </c>
      <c r="H74" s="22">
        <v>100</v>
      </c>
      <c r="I74" s="22">
        <v>36</v>
      </c>
      <c r="J74" s="22">
        <v>0</v>
      </c>
    </row>
    <row r="75" spans="1:10" s="50" customFormat="1" ht="12" customHeight="1" x14ac:dyDescent="0.2">
      <c r="A75" s="112" t="s">
        <v>79</v>
      </c>
      <c r="B75" s="112"/>
      <c r="C75" s="22">
        <v>293</v>
      </c>
      <c r="D75" s="22">
        <v>66</v>
      </c>
      <c r="E75" s="22">
        <v>104</v>
      </c>
      <c r="F75" s="22">
        <v>63</v>
      </c>
      <c r="G75" s="22">
        <v>40</v>
      </c>
      <c r="H75" s="22">
        <v>20</v>
      </c>
      <c r="I75" s="22">
        <v>0</v>
      </c>
      <c r="J75" s="22">
        <v>1</v>
      </c>
    </row>
    <row r="76" spans="1:10" s="50" customFormat="1" ht="12" customHeight="1" x14ac:dyDescent="0.2">
      <c r="A76" s="112" t="s">
        <v>80</v>
      </c>
      <c r="B76" s="112"/>
      <c r="C76" s="22">
        <v>1508</v>
      </c>
      <c r="D76" s="22">
        <v>158</v>
      </c>
      <c r="E76" s="22">
        <v>342</v>
      </c>
      <c r="F76" s="22">
        <v>375</v>
      </c>
      <c r="G76" s="22">
        <v>480</v>
      </c>
      <c r="H76" s="22">
        <v>115</v>
      </c>
      <c r="I76" s="22">
        <v>38</v>
      </c>
      <c r="J76" s="22">
        <v>0</v>
      </c>
    </row>
    <row r="77" spans="1:10" s="50" customFormat="1" ht="12" customHeight="1" x14ac:dyDescent="0.2">
      <c r="A77" s="112" t="s">
        <v>81</v>
      </c>
      <c r="B77" s="112"/>
      <c r="C77" s="22">
        <v>598</v>
      </c>
      <c r="D77" s="22">
        <v>93</v>
      </c>
      <c r="E77" s="22">
        <v>140</v>
      </c>
      <c r="F77" s="22">
        <v>132</v>
      </c>
      <c r="G77" s="22">
        <v>152</v>
      </c>
      <c r="H77" s="22">
        <v>50</v>
      </c>
      <c r="I77" s="22">
        <v>31</v>
      </c>
      <c r="J77" s="22">
        <v>0</v>
      </c>
    </row>
    <row r="78" spans="1:10" s="50" customFormat="1" ht="12" customHeight="1" x14ac:dyDescent="0.2">
      <c r="A78" s="112" t="s">
        <v>82</v>
      </c>
      <c r="B78" s="112"/>
      <c r="C78" s="22">
        <v>2628</v>
      </c>
      <c r="D78" s="22">
        <v>455</v>
      </c>
      <c r="E78" s="22">
        <v>790</v>
      </c>
      <c r="F78" s="22">
        <v>600</v>
      </c>
      <c r="G78" s="22">
        <v>556</v>
      </c>
      <c r="H78" s="22">
        <v>150</v>
      </c>
      <c r="I78" s="22">
        <v>77</v>
      </c>
      <c r="J78" s="22">
        <v>1</v>
      </c>
    </row>
    <row r="79" spans="1:10" s="50" customFormat="1" ht="12" customHeight="1" x14ac:dyDescent="0.2">
      <c r="A79" s="112" t="s">
        <v>83</v>
      </c>
      <c r="B79" s="112"/>
      <c r="C79" s="22">
        <v>975</v>
      </c>
      <c r="D79" s="22">
        <v>209</v>
      </c>
      <c r="E79" s="22">
        <v>302</v>
      </c>
      <c r="F79" s="22">
        <v>228</v>
      </c>
      <c r="G79" s="22">
        <v>188</v>
      </c>
      <c r="H79" s="22">
        <v>35</v>
      </c>
      <c r="I79" s="22">
        <v>13</v>
      </c>
      <c r="J79" s="22">
        <v>0</v>
      </c>
    </row>
    <row r="80" spans="1:10" s="50" customFormat="1" ht="12" customHeight="1" x14ac:dyDescent="0.2">
      <c r="A80" s="112" t="s">
        <v>85</v>
      </c>
      <c r="B80" s="112"/>
      <c r="C80" s="22">
        <v>444</v>
      </c>
      <c r="D80" s="22">
        <v>91</v>
      </c>
      <c r="E80" s="22">
        <v>146</v>
      </c>
      <c r="F80" s="22">
        <v>96</v>
      </c>
      <c r="G80" s="22">
        <v>68</v>
      </c>
      <c r="H80" s="22">
        <v>25</v>
      </c>
      <c r="I80" s="22">
        <v>18</v>
      </c>
      <c r="J80" s="22">
        <v>0</v>
      </c>
    </row>
    <row r="81" spans="1:10" s="50" customFormat="1" ht="12" customHeight="1" x14ac:dyDescent="0.2">
      <c r="A81" s="112" t="s">
        <v>86</v>
      </c>
      <c r="B81" s="112"/>
      <c r="C81" s="22">
        <v>748</v>
      </c>
      <c r="D81" s="22">
        <v>124</v>
      </c>
      <c r="E81" s="22">
        <v>194</v>
      </c>
      <c r="F81" s="22">
        <v>159</v>
      </c>
      <c r="G81" s="22">
        <v>216</v>
      </c>
      <c r="H81" s="22">
        <v>30</v>
      </c>
      <c r="I81" s="22">
        <v>25</v>
      </c>
      <c r="J81" s="22">
        <v>1</v>
      </c>
    </row>
    <row r="82" spans="1:10" s="50" customFormat="1" ht="12" customHeight="1" x14ac:dyDescent="0.2">
      <c r="A82" s="112" t="s">
        <v>87</v>
      </c>
      <c r="B82" s="112"/>
      <c r="C82" s="22">
        <v>1488</v>
      </c>
      <c r="D82" s="22">
        <v>203</v>
      </c>
      <c r="E82" s="22">
        <v>398</v>
      </c>
      <c r="F82" s="22">
        <v>309</v>
      </c>
      <c r="G82" s="22">
        <v>400</v>
      </c>
      <c r="H82" s="22">
        <v>140</v>
      </c>
      <c r="I82" s="22">
        <v>38</v>
      </c>
      <c r="J82" s="22" t="s">
        <v>256</v>
      </c>
    </row>
    <row r="83" spans="1:10" s="50" customFormat="1" ht="12" customHeight="1" x14ac:dyDescent="0.2">
      <c r="A83" s="112" t="s">
        <v>89</v>
      </c>
      <c r="B83" s="112"/>
      <c r="C83" s="22">
        <v>2278</v>
      </c>
      <c r="D83" s="22">
        <v>398</v>
      </c>
      <c r="E83" s="22">
        <v>672</v>
      </c>
      <c r="F83" s="22">
        <v>486</v>
      </c>
      <c r="G83" s="22">
        <v>536</v>
      </c>
      <c r="H83" s="22">
        <v>160</v>
      </c>
      <c r="I83" s="22">
        <v>26</v>
      </c>
      <c r="J83" s="22">
        <v>0</v>
      </c>
    </row>
    <row r="84" spans="1:10" s="50" customFormat="1" ht="12" customHeight="1" x14ac:dyDescent="0.2">
      <c r="A84" s="112" t="s">
        <v>90</v>
      </c>
      <c r="B84" s="112"/>
      <c r="C84" s="22">
        <v>6655</v>
      </c>
      <c r="D84" s="22">
        <v>1014</v>
      </c>
      <c r="E84" s="22">
        <v>1834</v>
      </c>
      <c r="F84" s="22">
        <v>1290</v>
      </c>
      <c r="G84" s="22">
        <v>1596</v>
      </c>
      <c r="H84" s="22">
        <v>730</v>
      </c>
      <c r="I84" s="22">
        <v>191</v>
      </c>
      <c r="J84" s="22" t="s">
        <v>256</v>
      </c>
    </row>
    <row r="85" spans="1:10" s="50" customFormat="1" ht="12" customHeight="1" x14ac:dyDescent="0.2">
      <c r="A85" s="112" t="s">
        <v>93</v>
      </c>
      <c r="B85" s="112"/>
      <c r="C85" s="22">
        <v>4300</v>
      </c>
      <c r="D85" s="22">
        <v>808</v>
      </c>
      <c r="E85" s="22">
        <v>1172</v>
      </c>
      <c r="F85" s="22">
        <v>801</v>
      </c>
      <c r="G85" s="22">
        <v>1052</v>
      </c>
      <c r="H85" s="22">
        <v>305</v>
      </c>
      <c r="I85" s="22">
        <v>162</v>
      </c>
      <c r="J85" s="22" t="s">
        <v>256</v>
      </c>
    </row>
    <row r="86" spans="1:10" s="50" customFormat="1" ht="12" customHeight="1" x14ac:dyDescent="0.2">
      <c r="A86" s="112" t="s">
        <v>96</v>
      </c>
      <c r="B86" s="112"/>
      <c r="C86" s="22">
        <v>4691</v>
      </c>
      <c r="D86" s="22">
        <v>694</v>
      </c>
      <c r="E86" s="22">
        <v>1310</v>
      </c>
      <c r="F86" s="22">
        <v>1029</v>
      </c>
      <c r="G86" s="22">
        <v>1072</v>
      </c>
      <c r="H86" s="22">
        <v>430</v>
      </c>
      <c r="I86" s="22">
        <v>156</v>
      </c>
      <c r="J86" s="22">
        <v>0</v>
      </c>
    </row>
    <row r="87" spans="1:10" s="50" customFormat="1" ht="12" customHeight="1" x14ac:dyDescent="0.2">
      <c r="A87" s="112" t="s">
        <v>97</v>
      </c>
      <c r="B87" s="112"/>
      <c r="C87" s="22">
        <v>2096</v>
      </c>
      <c r="D87" s="22">
        <v>296</v>
      </c>
      <c r="E87" s="22">
        <v>548</v>
      </c>
      <c r="F87" s="22">
        <v>414</v>
      </c>
      <c r="G87" s="22">
        <v>548</v>
      </c>
      <c r="H87" s="22">
        <v>240</v>
      </c>
      <c r="I87" s="22">
        <v>50</v>
      </c>
      <c r="J87" s="22">
        <v>0</v>
      </c>
    </row>
    <row r="88" spans="1:10" s="50" customFormat="1" ht="12" customHeight="1" x14ac:dyDescent="0.2">
      <c r="A88" s="112" t="s">
        <v>99</v>
      </c>
      <c r="B88" s="112"/>
      <c r="C88" s="22">
        <v>1419</v>
      </c>
      <c r="D88" s="22">
        <v>216</v>
      </c>
      <c r="E88" s="22">
        <v>400</v>
      </c>
      <c r="F88" s="22">
        <v>345</v>
      </c>
      <c r="G88" s="22">
        <v>336</v>
      </c>
      <c r="H88" s="22">
        <v>80</v>
      </c>
      <c r="I88" s="22">
        <v>42</v>
      </c>
      <c r="J88" s="22">
        <v>1</v>
      </c>
    </row>
    <row r="89" spans="1:10" s="50" customFormat="1" ht="12" customHeight="1" x14ac:dyDescent="0.2">
      <c r="A89" s="112" t="s">
        <v>100</v>
      </c>
      <c r="B89" s="112"/>
      <c r="C89" s="22">
        <v>588</v>
      </c>
      <c r="D89" s="22">
        <v>97</v>
      </c>
      <c r="E89" s="22">
        <v>162</v>
      </c>
      <c r="F89" s="22">
        <v>153</v>
      </c>
      <c r="G89" s="22">
        <v>120</v>
      </c>
      <c r="H89" s="22">
        <v>50</v>
      </c>
      <c r="I89" s="22">
        <v>6</v>
      </c>
      <c r="J89" s="22">
        <v>0</v>
      </c>
    </row>
    <row r="90" spans="1:10" s="50" customFormat="1" ht="12" customHeight="1" x14ac:dyDescent="0.2">
      <c r="A90" s="112" t="s">
        <v>101</v>
      </c>
      <c r="B90" s="112"/>
      <c r="C90" s="22">
        <v>475</v>
      </c>
      <c r="D90" s="22">
        <v>68</v>
      </c>
      <c r="E90" s="22">
        <v>118</v>
      </c>
      <c r="F90" s="22">
        <v>117</v>
      </c>
      <c r="G90" s="22">
        <v>124</v>
      </c>
      <c r="H90" s="22">
        <v>35</v>
      </c>
      <c r="I90" s="22">
        <v>13</v>
      </c>
      <c r="J90" s="22">
        <v>0</v>
      </c>
    </row>
    <row r="91" spans="1:10" s="50" customFormat="1" ht="12" customHeight="1" x14ac:dyDescent="0.2">
      <c r="A91" s="112" t="s">
        <v>102</v>
      </c>
      <c r="B91" s="112"/>
      <c r="C91" s="22">
        <v>1348</v>
      </c>
      <c r="D91" s="22">
        <v>183</v>
      </c>
      <c r="E91" s="22">
        <v>390</v>
      </c>
      <c r="F91" s="22">
        <v>330</v>
      </c>
      <c r="G91" s="22">
        <v>336</v>
      </c>
      <c r="H91" s="22">
        <v>65</v>
      </c>
      <c r="I91" s="22">
        <v>44</v>
      </c>
      <c r="J91" s="22">
        <v>0</v>
      </c>
    </row>
    <row r="92" spans="1:10" s="50" customFormat="1" ht="12" customHeight="1" x14ac:dyDescent="0.2">
      <c r="A92" s="112" t="s">
        <v>103</v>
      </c>
      <c r="B92" s="112"/>
      <c r="C92" s="22">
        <v>1688</v>
      </c>
      <c r="D92" s="22">
        <v>321</v>
      </c>
      <c r="E92" s="22">
        <v>452</v>
      </c>
      <c r="F92" s="22">
        <v>387</v>
      </c>
      <c r="G92" s="22">
        <v>356</v>
      </c>
      <c r="H92" s="22">
        <v>160</v>
      </c>
      <c r="I92" s="22">
        <v>12</v>
      </c>
      <c r="J92" s="22">
        <v>0</v>
      </c>
    </row>
    <row r="93" spans="1:10" s="50" customFormat="1" ht="12" customHeight="1" x14ac:dyDescent="0.2">
      <c r="A93" s="112" t="s">
        <v>104</v>
      </c>
      <c r="B93" s="112"/>
      <c r="C93" s="22">
        <v>61086</v>
      </c>
      <c r="D93" s="22">
        <v>14089</v>
      </c>
      <c r="E93" s="22">
        <v>17204</v>
      </c>
      <c r="F93" s="22">
        <v>11775</v>
      </c>
      <c r="G93" s="22">
        <v>12120</v>
      </c>
      <c r="H93" s="22">
        <v>4265</v>
      </c>
      <c r="I93" s="22">
        <v>1633</v>
      </c>
      <c r="J93" s="22" t="s">
        <v>256</v>
      </c>
    </row>
    <row r="94" spans="1:10" s="50" customFormat="1" ht="12" customHeight="1" x14ac:dyDescent="0.2">
      <c r="A94" s="112" t="s">
        <v>105</v>
      </c>
      <c r="B94" s="112"/>
      <c r="C94" s="22">
        <v>1593</v>
      </c>
      <c r="D94" s="22">
        <v>285</v>
      </c>
      <c r="E94" s="22">
        <v>464</v>
      </c>
      <c r="F94" s="22">
        <v>351</v>
      </c>
      <c r="G94" s="22">
        <v>364</v>
      </c>
      <c r="H94" s="22">
        <v>105</v>
      </c>
      <c r="I94" s="22">
        <v>24</v>
      </c>
      <c r="J94" s="22">
        <v>0</v>
      </c>
    </row>
    <row r="95" spans="1:10" s="50" customFormat="1" ht="12" customHeight="1" x14ac:dyDescent="0.2">
      <c r="A95" s="112" t="s">
        <v>106</v>
      </c>
      <c r="B95" s="112"/>
      <c r="C95" s="22">
        <v>1279</v>
      </c>
      <c r="D95" s="22">
        <v>173</v>
      </c>
      <c r="E95" s="22">
        <v>366</v>
      </c>
      <c r="F95" s="22">
        <v>279</v>
      </c>
      <c r="G95" s="22">
        <v>332</v>
      </c>
      <c r="H95" s="22">
        <v>105</v>
      </c>
      <c r="I95" s="22">
        <v>24</v>
      </c>
      <c r="J95" s="22">
        <v>0</v>
      </c>
    </row>
    <row r="96" spans="1:10" s="50" customFormat="1" ht="12" customHeight="1" x14ac:dyDescent="0.2">
      <c r="A96" s="112" t="s">
        <v>107</v>
      </c>
      <c r="B96" s="112"/>
      <c r="C96" s="22">
        <v>736</v>
      </c>
      <c r="D96" s="22">
        <v>151</v>
      </c>
      <c r="E96" s="22">
        <v>210</v>
      </c>
      <c r="F96" s="22">
        <v>168</v>
      </c>
      <c r="G96" s="22">
        <v>144</v>
      </c>
      <c r="H96" s="22">
        <v>45</v>
      </c>
      <c r="I96" s="22">
        <v>18</v>
      </c>
      <c r="J96" s="22">
        <v>0</v>
      </c>
    </row>
    <row r="97" spans="1:10" s="50" customFormat="1" ht="12" customHeight="1" x14ac:dyDescent="0.2">
      <c r="A97" s="112" t="s">
        <v>108</v>
      </c>
      <c r="B97" s="112"/>
      <c r="C97" s="22">
        <v>6297</v>
      </c>
      <c r="D97" s="22">
        <v>1506</v>
      </c>
      <c r="E97" s="22">
        <v>1720</v>
      </c>
      <c r="F97" s="22">
        <v>1227</v>
      </c>
      <c r="G97" s="22">
        <v>1180</v>
      </c>
      <c r="H97" s="22">
        <v>450</v>
      </c>
      <c r="I97" s="22">
        <v>214</v>
      </c>
      <c r="J97" s="22" t="s">
        <v>256</v>
      </c>
    </row>
    <row r="98" spans="1:10" s="50" customFormat="1" ht="12" customHeight="1" x14ac:dyDescent="0.2">
      <c r="A98" s="112" t="s">
        <v>109</v>
      </c>
      <c r="B98" s="112"/>
      <c r="C98" s="22">
        <v>1439</v>
      </c>
      <c r="D98" s="22">
        <v>236</v>
      </c>
      <c r="E98" s="22">
        <v>386</v>
      </c>
      <c r="F98" s="22">
        <v>309</v>
      </c>
      <c r="G98" s="22">
        <v>352</v>
      </c>
      <c r="H98" s="22">
        <v>135</v>
      </c>
      <c r="I98" s="22">
        <v>21</v>
      </c>
      <c r="J98" s="22">
        <v>0</v>
      </c>
    </row>
    <row r="99" spans="1:10" s="50" customFormat="1" ht="12" customHeight="1" x14ac:dyDescent="0.2">
      <c r="A99" s="112" t="s">
        <v>110</v>
      </c>
      <c r="B99" s="112"/>
      <c r="C99" s="22">
        <v>1796</v>
      </c>
      <c r="D99" s="22">
        <v>376</v>
      </c>
      <c r="E99" s="22">
        <v>568</v>
      </c>
      <c r="F99" s="22">
        <v>375</v>
      </c>
      <c r="G99" s="22">
        <v>348</v>
      </c>
      <c r="H99" s="22">
        <v>90</v>
      </c>
      <c r="I99" s="22">
        <v>39</v>
      </c>
      <c r="J99" s="22">
        <v>0</v>
      </c>
    </row>
    <row r="100" spans="1:10" s="50" customFormat="1" ht="12" customHeight="1" x14ac:dyDescent="0.2">
      <c r="A100" s="112" t="s">
        <v>111</v>
      </c>
      <c r="B100" s="112"/>
      <c r="C100" s="22">
        <v>1363</v>
      </c>
      <c r="D100" s="22">
        <v>160</v>
      </c>
      <c r="E100" s="22">
        <v>350</v>
      </c>
      <c r="F100" s="22">
        <v>309</v>
      </c>
      <c r="G100" s="22">
        <v>368</v>
      </c>
      <c r="H100" s="22">
        <v>150</v>
      </c>
      <c r="I100" s="22">
        <v>26</v>
      </c>
      <c r="J100" s="22" t="s">
        <v>256</v>
      </c>
    </row>
    <row r="101" spans="1:10" s="50" customFormat="1" ht="12" customHeight="1" x14ac:dyDescent="0.2">
      <c r="A101" s="112" t="s">
        <v>112</v>
      </c>
      <c r="B101" s="112"/>
      <c r="C101" s="22">
        <v>321</v>
      </c>
      <c r="D101" s="22">
        <v>36</v>
      </c>
      <c r="E101" s="22">
        <v>94</v>
      </c>
      <c r="F101" s="22">
        <v>72</v>
      </c>
      <c r="G101" s="22">
        <v>68</v>
      </c>
      <c r="H101" s="22">
        <v>45</v>
      </c>
      <c r="I101" s="22">
        <v>6</v>
      </c>
      <c r="J101" s="22">
        <v>0</v>
      </c>
    </row>
    <row r="102" spans="1:10" s="50" customFormat="1" ht="12" customHeight="1" x14ac:dyDescent="0.2">
      <c r="A102" s="112" t="s">
        <v>113</v>
      </c>
      <c r="B102" s="112"/>
      <c r="C102" s="22">
        <v>4542</v>
      </c>
      <c r="D102" s="22">
        <v>697</v>
      </c>
      <c r="E102" s="22">
        <v>1266</v>
      </c>
      <c r="F102" s="22">
        <v>915</v>
      </c>
      <c r="G102" s="22">
        <v>1164</v>
      </c>
      <c r="H102" s="22">
        <v>350</v>
      </c>
      <c r="I102" s="22">
        <v>150</v>
      </c>
      <c r="J102" s="22">
        <v>0</v>
      </c>
    </row>
    <row r="103" spans="1:10" s="50" customFormat="1" ht="12" customHeight="1" x14ac:dyDescent="0.2">
      <c r="A103" s="112" t="s">
        <v>115</v>
      </c>
      <c r="B103" s="112"/>
      <c r="C103" s="22">
        <v>701</v>
      </c>
      <c r="D103" s="22">
        <v>190</v>
      </c>
      <c r="E103" s="22">
        <v>256</v>
      </c>
      <c r="F103" s="22">
        <v>129</v>
      </c>
      <c r="G103" s="22">
        <v>88</v>
      </c>
      <c r="H103" s="22">
        <v>20</v>
      </c>
      <c r="I103" s="22">
        <v>18</v>
      </c>
      <c r="J103" s="22">
        <v>0</v>
      </c>
    </row>
    <row r="104" spans="1:10" s="50" customFormat="1" ht="12" customHeight="1" x14ac:dyDescent="0.2">
      <c r="A104" s="112" t="s">
        <v>116</v>
      </c>
      <c r="B104" s="112"/>
      <c r="C104" s="22">
        <v>798</v>
      </c>
      <c r="D104" s="22">
        <v>126</v>
      </c>
      <c r="E104" s="22">
        <v>236</v>
      </c>
      <c r="F104" s="22">
        <v>177</v>
      </c>
      <c r="G104" s="22">
        <v>172</v>
      </c>
      <c r="H104" s="22">
        <v>75</v>
      </c>
      <c r="I104" s="22">
        <v>12</v>
      </c>
      <c r="J104" s="22">
        <v>0</v>
      </c>
    </row>
    <row r="105" spans="1:10" s="50" customFormat="1" ht="12" customHeight="1" x14ac:dyDescent="0.2">
      <c r="A105" s="112" t="s">
        <v>117</v>
      </c>
      <c r="B105" s="112"/>
      <c r="C105" s="22">
        <v>331</v>
      </c>
      <c r="D105" s="22">
        <v>58</v>
      </c>
      <c r="E105" s="22">
        <v>86</v>
      </c>
      <c r="F105" s="22">
        <v>63</v>
      </c>
      <c r="G105" s="22">
        <v>76</v>
      </c>
      <c r="H105" s="22">
        <v>30</v>
      </c>
      <c r="I105" s="22">
        <v>18</v>
      </c>
      <c r="J105" s="22">
        <v>0</v>
      </c>
    </row>
    <row r="106" spans="1:10" s="50" customFormat="1" ht="12" customHeight="1" x14ac:dyDescent="0.2">
      <c r="A106" s="112" t="s">
        <v>118</v>
      </c>
      <c r="B106" s="112"/>
      <c r="C106" s="22">
        <v>818</v>
      </c>
      <c r="D106" s="22">
        <v>148</v>
      </c>
      <c r="E106" s="22">
        <v>230</v>
      </c>
      <c r="F106" s="22">
        <v>147</v>
      </c>
      <c r="G106" s="22">
        <v>184</v>
      </c>
      <c r="H106" s="22">
        <v>85</v>
      </c>
      <c r="I106" s="22">
        <v>24</v>
      </c>
      <c r="J106" s="22">
        <v>0</v>
      </c>
    </row>
    <row r="107" spans="1:10" s="50" customFormat="1" ht="12" customHeight="1" x14ac:dyDescent="0.2">
      <c r="A107" s="112" t="s">
        <v>119</v>
      </c>
      <c r="B107" s="112"/>
      <c r="C107" s="22">
        <v>1502</v>
      </c>
      <c r="D107" s="22">
        <v>167</v>
      </c>
      <c r="E107" s="22">
        <v>344</v>
      </c>
      <c r="F107" s="22">
        <v>318</v>
      </c>
      <c r="G107" s="22">
        <v>440</v>
      </c>
      <c r="H107" s="22">
        <v>160</v>
      </c>
      <c r="I107" s="22">
        <v>73</v>
      </c>
      <c r="J107" s="22">
        <v>0</v>
      </c>
    </row>
    <row r="108" spans="1:10" s="50" customFormat="1" ht="12" customHeight="1" x14ac:dyDescent="0.2">
      <c r="A108" s="112" t="s">
        <v>120</v>
      </c>
      <c r="B108" s="112"/>
      <c r="C108" s="22">
        <v>4373</v>
      </c>
      <c r="D108" s="22">
        <v>1274</v>
      </c>
      <c r="E108" s="22">
        <v>1256</v>
      </c>
      <c r="F108" s="22">
        <v>762</v>
      </c>
      <c r="G108" s="22">
        <v>712</v>
      </c>
      <c r="H108" s="22">
        <v>260</v>
      </c>
      <c r="I108" s="22">
        <v>109</v>
      </c>
      <c r="J108" s="22" t="s">
        <v>256</v>
      </c>
    </row>
    <row r="109" spans="1:10" s="50" customFormat="1" ht="12" customHeight="1" x14ac:dyDescent="0.2">
      <c r="A109" s="112" t="s">
        <v>121</v>
      </c>
      <c r="B109" s="112"/>
      <c r="C109" s="22">
        <v>1891</v>
      </c>
      <c r="D109" s="22">
        <v>251</v>
      </c>
      <c r="E109" s="22">
        <v>478</v>
      </c>
      <c r="F109" s="22">
        <v>372</v>
      </c>
      <c r="G109" s="22">
        <v>468</v>
      </c>
      <c r="H109" s="22">
        <v>255</v>
      </c>
      <c r="I109" s="22">
        <v>67</v>
      </c>
      <c r="J109" s="22">
        <v>0</v>
      </c>
    </row>
    <row r="110" spans="1:10" s="50" customFormat="1" ht="12" customHeight="1" x14ac:dyDescent="0.2">
      <c r="A110" s="112" t="s">
        <v>123</v>
      </c>
      <c r="B110" s="112"/>
      <c r="C110" s="22">
        <v>1599</v>
      </c>
      <c r="D110" s="22">
        <v>266</v>
      </c>
      <c r="E110" s="22">
        <v>466</v>
      </c>
      <c r="F110" s="22">
        <v>357</v>
      </c>
      <c r="G110" s="22">
        <v>384</v>
      </c>
      <c r="H110" s="22">
        <v>120</v>
      </c>
      <c r="I110" s="22">
        <v>6</v>
      </c>
      <c r="J110" s="22" t="s">
        <v>256</v>
      </c>
    </row>
    <row r="111" spans="1:10" s="50" customFormat="1" ht="12" customHeight="1" x14ac:dyDescent="0.2">
      <c r="A111" s="112" t="s">
        <v>124</v>
      </c>
      <c r="B111" s="112"/>
      <c r="C111" s="22">
        <v>1349</v>
      </c>
      <c r="D111" s="22">
        <v>204</v>
      </c>
      <c r="E111" s="22">
        <v>380</v>
      </c>
      <c r="F111" s="22">
        <v>291</v>
      </c>
      <c r="G111" s="22">
        <v>328</v>
      </c>
      <c r="H111" s="22">
        <v>125</v>
      </c>
      <c r="I111" s="22">
        <v>21</v>
      </c>
      <c r="J111" s="22" t="s">
        <v>256</v>
      </c>
    </row>
    <row r="112" spans="1:10" s="50" customFormat="1" ht="12" customHeight="1" x14ac:dyDescent="0.2">
      <c r="A112" s="112" t="s">
        <v>125</v>
      </c>
      <c r="B112" s="112"/>
      <c r="C112" s="22">
        <v>774</v>
      </c>
      <c r="D112" s="22">
        <v>133</v>
      </c>
      <c r="E112" s="22">
        <v>232</v>
      </c>
      <c r="F112" s="22">
        <v>192</v>
      </c>
      <c r="G112" s="22">
        <v>184</v>
      </c>
      <c r="H112" s="22">
        <v>20</v>
      </c>
      <c r="I112" s="22">
        <v>13</v>
      </c>
      <c r="J112" s="22">
        <v>0</v>
      </c>
    </row>
    <row r="113" spans="1:10" s="50" customFormat="1" ht="12" customHeight="1" x14ac:dyDescent="0.2">
      <c r="A113" s="112" t="s">
        <v>126</v>
      </c>
      <c r="B113" s="112"/>
      <c r="C113" s="22">
        <v>2121</v>
      </c>
      <c r="D113" s="22">
        <v>387</v>
      </c>
      <c r="E113" s="22">
        <v>560</v>
      </c>
      <c r="F113" s="22">
        <v>399</v>
      </c>
      <c r="G113" s="22">
        <v>516</v>
      </c>
      <c r="H113" s="22">
        <v>215</v>
      </c>
      <c r="I113" s="22">
        <v>44</v>
      </c>
      <c r="J113" s="22" t="s">
        <v>256</v>
      </c>
    </row>
    <row r="114" spans="1:10" s="50" customFormat="1" ht="12" customHeight="1" x14ac:dyDescent="0.2">
      <c r="A114" s="112" t="s">
        <v>129</v>
      </c>
      <c r="B114" s="112"/>
      <c r="C114" s="22">
        <v>1766</v>
      </c>
      <c r="D114" s="22">
        <v>312</v>
      </c>
      <c r="E114" s="22">
        <v>472</v>
      </c>
      <c r="F114" s="22">
        <v>270</v>
      </c>
      <c r="G114" s="22">
        <v>480</v>
      </c>
      <c r="H114" s="22">
        <v>150</v>
      </c>
      <c r="I114" s="22">
        <v>82</v>
      </c>
      <c r="J114" s="22">
        <v>0</v>
      </c>
    </row>
    <row r="115" spans="1:10" s="50" customFormat="1" ht="12" customHeight="1" x14ac:dyDescent="0.2">
      <c r="A115" s="112" t="s">
        <v>130</v>
      </c>
      <c r="B115" s="112"/>
      <c r="C115" s="22">
        <v>3049</v>
      </c>
      <c r="D115" s="22">
        <v>374</v>
      </c>
      <c r="E115" s="22">
        <v>864</v>
      </c>
      <c r="F115" s="22">
        <v>726</v>
      </c>
      <c r="G115" s="22">
        <v>700</v>
      </c>
      <c r="H115" s="22">
        <v>270</v>
      </c>
      <c r="I115" s="22">
        <v>115</v>
      </c>
      <c r="J115" s="22">
        <v>0</v>
      </c>
    </row>
    <row r="116" spans="1:10" s="50" customFormat="1" ht="12" customHeight="1" x14ac:dyDescent="0.2">
      <c r="A116" s="112" t="s">
        <v>298</v>
      </c>
      <c r="B116" s="127"/>
      <c r="C116" s="22">
        <v>3078</v>
      </c>
      <c r="D116" s="22">
        <v>667</v>
      </c>
      <c r="E116" s="22">
        <v>962</v>
      </c>
      <c r="F116" s="22">
        <v>567</v>
      </c>
      <c r="G116" s="22">
        <v>536</v>
      </c>
      <c r="H116" s="22">
        <v>250</v>
      </c>
      <c r="I116" s="22">
        <v>96</v>
      </c>
      <c r="J116" s="22" t="s">
        <v>256</v>
      </c>
    </row>
    <row r="117" spans="1:10" s="50" customFormat="1" ht="12" customHeight="1" x14ac:dyDescent="0.2">
      <c r="A117" s="112" t="s">
        <v>132</v>
      </c>
      <c r="B117" s="112"/>
      <c r="C117" s="22">
        <v>605</v>
      </c>
      <c r="D117" s="22">
        <v>118</v>
      </c>
      <c r="E117" s="22">
        <v>168</v>
      </c>
      <c r="F117" s="22">
        <v>111</v>
      </c>
      <c r="G117" s="22">
        <v>156</v>
      </c>
      <c r="H117" s="22">
        <v>40</v>
      </c>
      <c r="I117" s="22">
        <v>12</v>
      </c>
      <c r="J117" s="22">
        <v>0</v>
      </c>
    </row>
    <row r="118" spans="1:10" s="50" customFormat="1" ht="12" customHeight="1" x14ac:dyDescent="0.2">
      <c r="A118" s="112" t="s">
        <v>133</v>
      </c>
      <c r="B118" s="112"/>
      <c r="C118" s="22">
        <v>1896</v>
      </c>
      <c r="D118" s="22">
        <v>318</v>
      </c>
      <c r="E118" s="22">
        <v>468</v>
      </c>
      <c r="F118" s="22">
        <v>357</v>
      </c>
      <c r="G118" s="22">
        <v>512</v>
      </c>
      <c r="H118" s="22">
        <v>185</v>
      </c>
      <c r="I118" s="22">
        <v>56</v>
      </c>
      <c r="J118" s="22" t="s">
        <v>256</v>
      </c>
    </row>
    <row r="119" spans="1:10" s="50" customFormat="1" ht="12" customHeight="1" x14ac:dyDescent="0.2">
      <c r="A119" s="126" t="s">
        <v>134</v>
      </c>
      <c r="B119" s="126"/>
      <c r="C119" s="27">
        <v>418</v>
      </c>
      <c r="D119" s="27">
        <v>89</v>
      </c>
      <c r="E119" s="27">
        <v>128</v>
      </c>
      <c r="F119" s="27">
        <v>72</v>
      </c>
      <c r="G119" s="27">
        <v>88</v>
      </c>
      <c r="H119" s="27">
        <v>35</v>
      </c>
      <c r="I119" s="27">
        <v>6</v>
      </c>
      <c r="J119" s="27">
        <v>0</v>
      </c>
    </row>
    <row r="120" spans="1:10" s="50" customFormat="1" ht="12" customHeight="1" x14ac:dyDescent="0.2">
      <c r="A120" s="25"/>
      <c r="B120" s="25"/>
      <c r="C120" s="25"/>
      <c r="D120" s="25"/>
      <c r="E120" s="25"/>
      <c r="F120" s="25"/>
      <c r="G120" s="25"/>
      <c r="H120" s="25"/>
      <c r="I120" s="25"/>
      <c r="J120" s="25"/>
    </row>
    <row r="121" spans="1:10" s="50" customFormat="1" ht="12" customHeight="1" x14ac:dyDescent="0.2">
      <c r="A121" s="111" t="s">
        <v>135</v>
      </c>
      <c r="B121" s="111"/>
      <c r="C121" s="17">
        <v>62962</v>
      </c>
      <c r="D121" s="17">
        <v>13602</v>
      </c>
      <c r="E121" s="17">
        <v>19840</v>
      </c>
      <c r="F121" s="17">
        <v>11562</v>
      </c>
      <c r="G121" s="17">
        <v>12880</v>
      </c>
      <c r="H121" s="17">
        <v>3890</v>
      </c>
      <c r="I121" s="17">
        <v>1188</v>
      </c>
      <c r="J121" s="17" t="s">
        <v>15</v>
      </c>
    </row>
    <row r="122" spans="1:10" s="50" customFormat="1" ht="12" customHeight="1" x14ac:dyDescent="0.2">
      <c r="A122" s="112" t="s">
        <v>136</v>
      </c>
      <c r="B122" s="112"/>
      <c r="C122" s="22">
        <v>5331</v>
      </c>
      <c r="D122" s="22">
        <v>1408</v>
      </c>
      <c r="E122" s="22">
        <v>1790</v>
      </c>
      <c r="F122" s="22">
        <v>876</v>
      </c>
      <c r="G122" s="22">
        <v>928</v>
      </c>
      <c r="H122" s="22">
        <v>230</v>
      </c>
      <c r="I122" s="22">
        <v>99</v>
      </c>
      <c r="J122" s="22" t="s">
        <v>256</v>
      </c>
    </row>
    <row r="123" spans="1:10" s="50" customFormat="1" ht="12" customHeight="1" x14ac:dyDescent="0.2">
      <c r="A123" s="112" t="s">
        <v>138</v>
      </c>
      <c r="B123" s="112"/>
      <c r="C123" s="22">
        <v>454</v>
      </c>
      <c r="D123" s="22">
        <v>101</v>
      </c>
      <c r="E123" s="22">
        <v>174</v>
      </c>
      <c r="F123" s="22">
        <v>102</v>
      </c>
      <c r="G123" s="22">
        <v>52</v>
      </c>
      <c r="H123" s="22">
        <v>25</v>
      </c>
      <c r="I123" s="22">
        <v>0</v>
      </c>
      <c r="J123" s="22">
        <v>0</v>
      </c>
    </row>
    <row r="124" spans="1:10" s="50" customFormat="1" ht="12" customHeight="1" x14ac:dyDescent="0.2">
      <c r="A124" s="112" t="s">
        <v>139</v>
      </c>
      <c r="B124" s="112"/>
      <c r="C124" s="22">
        <v>1618</v>
      </c>
      <c r="D124" s="22">
        <v>443</v>
      </c>
      <c r="E124" s="22">
        <v>620</v>
      </c>
      <c r="F124" s="22">
        <v>228</v>
      </c>
      <c r="G124" s="22">
        <v>224</v>
      </c>
      <c r="H124" s="22">
        <v>90</v>
      </c>
      <c r="I124" s="22">
        <v>13</v>
      </c>
      <c r="J124" s="22">
        <v>0</v>
      </c>
    </row>
    <row r="125" spans="1:10" s="50" customFormat="1" ht="12" customHeight="1" x14ac:dyDescent="0.2">
      <c r="A125" s="112" t="s">
        <v>141</v>
      </c>
      <c r="B125" s="112"/>
      <c r="C125" s="22">
        <v>1083</v>
      </c>
      <c r="D125" s="22">
        <v>240</v>
      </c>
      <c r="E125" s="22">
        <v>382</v>
      </c>
      <c r="F125" s="22">
        <v>156</v>
      </c>
      <c r="G125" s="22">
        <v>208</v>
      </c>
      <c r="H125" s="22">
        <v>85</v>
      </c>
      <c r="I125" s="22">
        <v>12</v>
      </c>
      <c r="J125" s="22">
        <v>0</v>
      </c>
    </row>
    <row r="126" spans="1:10" s="50" customFormat="1" ht="12" customHeight="1" x14ac:dyDescent="0.2">
      <c r="A126" s="112" t="s">
        <v>143</v>
      </c>
      <c r="B126" s="112"/>
      <c r="C126" s="22">
        <v>2796</v>
      </c>
      <c r="D126" s="22">
        <v>351</v>
      </c>
      <c r="E126" s="22">
        <v>824</v>
      </c>
      <c r="F126" s="22">
        <v>549</v>
      </c>
      <c r="G126" s="22">
        <v>796</v>
      </c>
      <c r="H126" s="22">
        <v>210</v>
      </c>
      <c r="I126" s="22">
        <v>66</v>
      </c>
      <c r="J126" s="22">
        <v>0</v>
      </c>
    </row>
    <row r="127" spans="1:10" s="50" customFormat="1" ht="12" customHeight="1" x14ac:dyDescent="0.2">
      <c r="A127" s="112" t="s">
        <v>145</v>
      </c>
      <c r="B127" s="112"/>
      <c r="C127" s="22">
        <v>5063</v>
      </c>
      <c r="D127" s="22">
        <v>920</v>
      </c>
      <c r="E127" s="22">
        <v>1546</v>
      </c>
      <c r="F127" s="22">
        <v>942</v>
      </c>
      <c r="G127" s="22">
        <v>1124</v>
      </c>
      <c r="H127" s="22">
        <v>420</v>
      </c>
      <c r="I127" s="22">
        <v>111</v>
      </c>
      <c r="J127" s="22" t="s">
        <v>256</v>
      </c>
    </row>
    <row r="128" spans="1:10" s="50" customFormat="1" ht="12" customHeight="1" x14ac:dyDescent="0.2">
      <c r="A128" s="112" t="s">
        <v>146</v>
      </c>
      <c r="B128" s="112"/>
      <c r="C128" s="22">
        <v>4677</v>
      </c>
      <c r="D128" s="22">
        <v>759</v>
      </c>
      <c r="E128" s="22">
        <v>1392</v>
      </c>
      <c r="F128" s="22">
        <v>1008</v>
      </c>
      <c r="G128" s="22">
        <v>1108</v>
      </c>
      <c r="H128" s="22">
        <v>355</v>
      </c>
      <c r="I128" s="22">
        <v>55</v>
      </c>
      <c r="J128" s="22">
        <v>0</v>
      </c>
    </row>
    <row r="129" spans="1:10" s="50" customFormat="1" ht="12" customHeight="1" x14ac:dyDescent="0.2">
      <c r="A129" s="112" t="s">
        <v>149</v>
      </c>
      <c r="B129" s="112"/>
      <c r="C129" s="22">
        <v>1198</v>
      </c>
      <c r="D129" s="22">
        <v>191</v>
      </c>
      <c r="E129" s="22">
        <v>290</v>
      </c>
      <c r="F129" s="22">
        <v>225</v>
      </c>
      <c r="G129" s="22">
        <v>304</v>
      </c>
      <c r="H129" s="22">
        <v>140</v>
      </c>
      <c r="I129" s="22">
        <v>48</v>
      </c>
      <c r="J129" s="22">
        <v>0</v>
      </c>
    </row>
    <row r="130" spans="1:10" s="50" customFormat="1" ht="12" customHeight="1" x14ac:dyDescent="0.2">
      <c r="A130" s="112" t="s">
        <v>150</v>
      </c>
      <c r="B130" s="112"/>
      <c r="C130" s="22">
        <v>15728</v>
      </c>
      <c r="D130" s="22">
        <v>3860</v>
      </c>
      <c r="E130" s="22">
        <v>4766</v>
      </c>
      <c r="F130" s="22">
        <v>2979</v>
      </c>
      <c r="G130" s="22">
        <v>2980</v>
      </c>
      <c r="H130" s="22">
        <v>870</v>
      </c>
      <c r="I130" s="22">
        <v>273</v>
      </c>
      <c r="J130" s="22">
        <v>0</v>
      </c>
    </row>
    <row r="131" spans="1:10" s="50" customFormat="1" ht="12" customHeight="1" x14ac:dyDescent="0.2">
      <c r="A131" s="112" t="s">
        <v>151</v>
      </c>
      <c r="B131" s="112"/>
      <c r="C131" s="22">
        <v>6646</v>
      </c>
      <c r="D131" s="22">
        <v>1216</v>
      </c>
      <c r="E131" s="22">
        <v>2032</v>
      </c>
      <c r="F131" s="22">
        <v>1383</v>
      </c>
      <c r="G131" s="22">
        <v>1496</v>
      </c>
      <c r="H131" s="22">
        <v>440</v>
      </c>
      <c r="I131" s="22">
        <v>79</v>
      </c>
      <c r="J131" s="22" t="s">
        <v>256</v>
      </c>
    </row>
    <row r="132" spans="1:10" s="50" customFormat="1" ht="12" customHeight="1" x14ac:dyDescent="0.2">
      <c r="A132" s="112" t="s">
        <v>152</v>
      </c>
      <c r="B132" s="112"/>
      <c r="C132" s="22">
        <v>197</v>
      </c>
      <c r="D132" s="22">
        <v>35</v>
      </c>
      <c r="E132" s="22">
        <v>78</v>
      </c>
      <c r="F132" s="22">
        <v>30</v>
      </c>
      <c r="G132" s="22">
        <v>32</v>
      </c>
      <c r="H132" s="22">
        <v>15</v>
      </c>
      <c r="I132" s="22">
        <v>7</v>
      </c>
      <c r="J132" s="22">
        <v>0</v>
      </c>
    </row>
    <row r="133" spans="1:10" s="50" customFormat="1" ht="12" customHeight="1" x14ac:dyDescent="0.2">
      <c r="A133" s="112" t="s">
        <v>153</v>
      </c>
      <c r="B133" s="112"/>
      <c r="C133" s="22">
        <v>7193</v>
      </c>
      <c r="D133" s="22">
        <v>1640</v>
      </c>
      <c r="E133" s="22">
        <v>2324</v>
      </c>
      <c r="F133" s="22">
        <v>1212</v>
      </c>
      <c r="G133" s="22">
        <v>1536</v>
      </c>
      <c r="H133" s="22">
        <v>340</v>
      </c>
      <c r="I133" s="22">
        <v>141</v>
      </c>
      <c r="J133" s="22" t="s">
        <v>256</v>
      </c>
    </row>
    <row r="134" spans="1:10" s="50" customFormat="1" ht="12" customHeight="1" x14ac:dyDescent="0.2">
      <c r="A134" s="112" t="s">
        <v>155</v>
      </c>
      <c r="B134" s="112"/>
      <c r="C134" s="22">
        <v>2548</v>
      </c>
      <c r="D134" s="22">
        <v>791</v>
      </c>
      <c r="E134" s="22">
        <v>824</v>
      </c>
      <c r="F134" s="22">
        <v>408</v>
      </c>
      <c r="G134" s="22">
        <v>364</v>
      </c>
      <c r="H134" s="22">
        <v>120</v>
      </c>
      <c r="I134" s="22">
        <v>41</v>
      </c>
      <c r="J134" s="22">
        <v>0</v>
      </c>
    </row>
    <row r="135" spans="1:10" s="50" customFormat="1" ht="12" customHeight="1" x14ac:dyDescent="0.2">
      <c r="A135" s="112" t="s">
        <v>156</v>
      </c>
      <c r="B135" s="112"/>
      <c r="C135" s="22">
        <v>652</v>
      </c>
      <c r="D135" s="22">
        <v>164</v>
      </c>
      <c r="E135" s="22">
        <v>244</v>
      </c>
      <c r="F135" s="22">
        <v>99</v>
      </c>
      <c r="G135" s="22">
        <v>92</v>
      </c>
      <c r="H135" s="22">
        <v>35</v>
      </c>
      <c r="I135" s="22">
        <v>18</v>
      </c>
      <c r="J135" s="22">
        <v>0</v>
      </c>
    </row>
    <row r="136" spans="1:10" s="50" customFormat="1" ht="12" customHeight="1" x14ac:dyDescent="0.2">
      <c r="A136" s="112" t="s">
        <v>157</v>
      </c>
      <c r="B136" s="112"/>
      <c r="C136" s="22">
        <v>671</v>
      </c>
      <c r="D136" s="22">
        <v>195</v>
      </c>
      <c r="E136" s="22">
        <v>282</v>
      </c>
      <c r="F136" s="22">
        <v>96</v>
      </c>
      <c r="G136" s="22">
        <v>68</v>
      </c>
      <c r="H136" s="22">
        <v>30</v>
      </c>
      <c r="I136" s="22">
        <v>0</v>
      </c>
      <c r="J136" s="22">
        <v>2</v>
      </c>
    </row>
    <row r="137" spans="1:10" s="50" customFormat="1" ht="12" customHeight="1" x14ac:dyDescent="0.2">
      <c r="A137" s="112" t="s">
        <v>158</v>
      </c>
      <c r="B137" s="112"/>
      <c r="C137" s="22">
        <v>534</v>
      </c>
      <c r="D137" s="22">
        <v>145</v>
      </c>
      <c r="E137" s="22">
        <v>234</v>
      </c>
      <c r="F137" s="22">
        <v>60</v>
      </c>
      <c r="G137" s="22">
        <v>68</v>
      </c>
      <c r="H137" s="22">
        <v>15</v>
      </c>
      <c r="I137" s="22">
        <v>12</v>
      </c>
      <c r="J137" s="22">
        <v>0</v>
      </c>
    </row>
    <row r="138" spans="1:10" s="50" customFormat="1" ht="12" customHeight="1" x14ac:dyDescent="0.2">
      <c r="A138" s="112" t="s">
        <v>161</v>
      </c>
      <c r="B138" s="112"/>
      <c r="C138" s="22">
        <v>3171</v>
      </c>
      <c r="D138" s="22">
        <v>600</v>
      </c>
      <c r="E138" s="22">
        <v>958</v>
      </c>
      <c r="F138" s="22">
        <v>558</v>
      </c>
      <c r="G138" s="22">
        <v>716</v>
      </c>
      <c r="H138" s="22">
        <v>210</v>
      </c>
      <c r="I138" s="22">
        <v>129</v>
      </c>
      <c r="J138" s="22">
        <v>0</v>
      </c>
    </row>
    <row r="139" spans="1:10" s="50" customFormat="1" ht="12" customHeight="1" x14ac:dyDescent="0.2">
      <c r="A139" s="112" t="s">
        <v>253</v>
      </c>
      <c r="B139" s="112"/>
      <c r="C139" s="22">
        <v>2633</v>
      </c>
      <c r="D139" s="22">
        <v>357</v>
      </c>
      <c r="E139" s="22">
        <v>806</v>
      </c>
      <c r="F139" s="22">
        <v>528</v>
      </c>
      <c r="G139" s="22">
        <v>680</v>
      </c>
      <c r="H139" s="22">
        <v>190</v>
      </c>
      <c r="I139" s="22">
        <v>72</v>
      </c>
      <c r="J139" s="22">
        <v>1</v>
      </c>
    </row>
    <row r="140" spans="1:10" s="50" customFormat="1" ht="12" customHeight="1" x14ac:dyDescent="0.2">
      <c r="A140" s="97" t="s">
        <v>289</v>
      </c>
      <c r="B140" s="97"/>
      <c r="C140" s="27">
        <v>769</v>
      </c>
      <c r="D140" s="27">
        <v>186</v>
      </c>
      <c r="E140" s="27">
        <v>274</v>
      </c>
      <c r="F140" s="27">
        <v>123</v>
      </c>
      <c r="G140" s="27">
        <v>104</v>
      </c>
      <c r="H140" s="27">
        <v>70</v>
      </c>
      <c r="I140" s="27">
        <v>12</v>
      </c>
      <c r="J140" s="27">
        <v>0</v>
      </c>
    </row>
    <row r="141" spans="1:10" s="50" customFormat="1" ht="12" customHeight="1" x14ac:dyDescent="0.2">
      <c r="A141" s="25"/>
      <c r="B141" s="25"/>
      <c r="C141" s="25"/>
      <c r="D141" s="25"/>
      <c r="E141" s="25"/>
      <c r="F141" s="25"/>
      <c r="G141" s="25"/>
      <c r="H141" s="25"/>
      <c r="I141" s="25"/>
      <c r="J141" s="25"/>
    </row>
    <row r="142" spans="1:10" s="50" customFormat="1" ht="12" customHeight="1" x14ac:dyDescent="0.2">
      <c r="A142" s="111" t="s">
        <v>165</v>
      </c>
      <c r="B142" s="111"/>
      <c r="C142" s="17">
        <v>5833</v>
      </c>
      <c r="D142" s="17">
        <v>1039</v>
      </c>
      <c r="E142" s="17">
        <v>1582</v>
      </c>
      <c r="F142" s="17">
        <v>1212</v>
      </c>
      <c r="G142" s="17">
        <v>1272</v>
      </c>
      <c r="H142" s="17">
        <v>550</v>
      </c>
      <c r="I142" s="17">
        <v>178</v>
      </c>
      <c r="J142" s="17" t="s">
        <v>15</v>
      </c>
    </row>
    <row r="143" spans="1:10" s="50" customFormat="1" ht="12" customHeight="1" x14ac:dyDescent="0.2">
      <c r="A143" s="112" t="s">
        <v>166</v>
      </c>
      <c r="B143" s="112"/>
      <c r="C143" s="22">
        <v>1500</v>
      </c>
      <c r="D143" s="22">
        <v>210</v>
      </c>
      <c r="E143" s="22">
        <v>346</v>
      </c>
      <c r="F143" s="22">
        <v>339</v>
      </c>
      <c r="G143" s="22">
        <v>408</v>
      </c>
      <c r="H143" s="22">
        <v>155</v>
      </c>
      <c r="I143" s="22">
        <v>42</v>
      </c>
      <c r="J143" s="22">
        <v>0</v>
      </c>
    </row>
    <row r="144" spans="1:10" s="50" customFormat="1" ht="12" customHeight="1" x14ac:dyDescent="0.2">
      <c r="A144" s="112" t="s">
        <v>167</v>
      </c>
      <c r="B144" s="112"/>
      <c r="C144" s="22">
        <v>52</v>
      </c>
      <c r="D144" s="22">
        <v>18</v>
      </c>
      <c r="E144" s="22">
        <v>12</v>
      </c>
      <c r="F144" s="22">
        <v>9</v>
      </c>
      <c r="G144" s="22">
        <v>8</v>
      </c>
      <c r="H144" s="22">
        <v>5</v>
      </c>
      <c r="I144" s="22">
        <v>0</v>
      </c>
      <c r="J144" s="22">
        <v>0</v>
      </c>
    </row>
    <row r="145" spans="1:10" s="50" customFormat="1" ht="12" customHeight="1" x14ac:dyDescent="0.2">
      <c r="A145" s="112" t="s">
        <v>168</v>
      </c>
      <c r="B145" s="112"/>
      <c r="C145" s="22">
        <v>52</v>
      </c>
      <c r="D145" s="22">
        <v>24</v>
      </c>
      <c r="E145" s="22">
        <v>12</v>
      </c>
      <c r="F145" s="22">
        <v>9</v>
      </c>
      <c r="G145" s="22">
        <v>0</v>
      </c>
      <c r="H145" s="22">
        <v>0</v>
      </c>
      <c r="I145" s="22">
        <v>7</v>
      </c>
      <c r="J145" s="22">
        <v>0</v>
      </c>
    </row>
    <row r="146" spans="1:10" s="50" customFormat="1" ht="12" customHeight="1" x14ac:dyDescent="0.2">
      <c r="A146" s="112" t="s">
        <v>169</v>
      </c>
      <c r="B146" s="112"/>
      <c r="C146" s="22">
        <v>35</v>
      </c>
      <c r="D146" s="22">
        <v>17</v>
      </c>
      <c r="E146" s="22">
        <v>12</v>
      </c>
      <c r="F146" s="22">
        <v>0</v>
      </c>
      <c r="G146" s="22">
        <v>0</v>
      </c>
      <c r="H146" s="22">
        <v>0</v>
      </c>
      <c r="I146" s="22">
        <v>6</v>
      </c>
      <c r="J146" s="22">
        <v>0</v>
      </c>
    </row>
    <row r="147" spans="1:10" s="50" customFormat="1" ht="12" customHeight="1" x14ac:dyDescent="0.2">
      <c r="A147" s="112" t="s">
        <v>170</v>
      </c>
      <c r="B147" s="112"/>
      <c r="C147" s="22">
        <v>1085</v>
      </c>
      <c r="D147" s="22">
        <v>231</v>
      </c>
      <c r="E147" s="22">
        <v>294</v>
      </c>
      <c r="F147" s="22">
        <v>195</v>
      </c>
      <c r="G147" s="22">
        <v>208</v>
      </c>
      <c r="H147" s="22">
        <v>125</v>
      </c>
      <c r="I147" s="22">
        <v>32</v>
      </c>
      <c r="J147" s="22">
        <v>0</v>
      </c>
    </row>
    <row r="148" spans="1:10" s="50" customFormat="1" ht="12" customHeight="1" x14ac:dyDescent="0.2">
      <c r="A148" s="112" t="s">
        <v>171</v>
      </c>
      <c r="B148" s="112"/>
      <c r="C148" s="22">
        <v>494</v>
      </c>
      <c r="D148" s="22">
        <v>89</v>
      </c>
      <c r="E148" s="22">
        <v>138</v>
      </c>
      <c r="F148" s="22">
        <v>93</v>
      </c>
      <c r="G148" s="22">
        <v>84</v>
      </c>
      <c r="H148" s="22">
        <v>60</v>
      </c>
      <c r="I148" s="22">
        <v>30</v>
      </c>
      <c r="J148" s="22">
        <v>0</v>
      </c>
    </row>
    <row r="149" spans="1:10" s="50" customFormat="1" ht="12" customHeight="1" x14ac:dyDescent="0.2">
      <c r="A149" s="112" t="s">
        <v>172</v>
      </c>
      <c r="B149" s="112"/>
      <c r="C149" s="22">
        <v>39</v>
      </c>
      <c r="D149" s="22">
        <v>16</v>
      </c>
      <c r="E149" s="22">
        <v>14</v>
      </c>
      <c r="F149" s="22">
        <v>9</v>
      </c>
      <c r="G149" s="22">
        <v>0</v>
      </c>
      <c r="H149" s="22">
        <v>0</v>
      </c>
      <c r="I149" s="22">
        <v>0</v>
      </c>
      <c r="J149" s="22">
        <v>0</v>
      </c>
    </row>
    <row r="150" spans="1:10" s="50" customFormat="1" ht="12" customHeight="1" x14ac:dyDescent="0.2">
      <c r="A150" s="123" t="s">
        <v>173</v>
      </c>
      <c r="B150" s="123"/>
      <c r="C150" s="27">
        <v>2576</v>
      </c>
      <c r="D150" s="27">
        <v>434</v>
      </c>
      <c r="E150" s="27">
        <v>754</v>
      </c>
      <c r="F150" s="27">
        <v>558</v>
      </c>
      <c r="G150" s="27">
        <v>564</v>
      </c>
      <c r="H150" s="27">
        <v>205</v>
      </c>
      <c r="I150" s="27">
        <v>61</v>
      </c>
      <c r="J150" s="27">
        <v>0</v>
      </c>
    </row>
    <row r="151" spans="1:10" s="50" customFormat="1" ht="12" customHeight="1" x14ac:dyDescent="0.2">
      <c r="A151" s="25"/>
      <c r="B151" s="25"/>
      <c r="C151" s="25"/>
      <c r="D151" s="25"/>
      <c r="E151" s="25"/>
      <c r="F151" s="25"/>
      <c r="G151" s="25"/>
      <c r="H151" s="25"/>
      <c r="I151" s="25"/>
      <c r="J151" s="25"/>
    </row>
    <row r="152" spans="1:10" s="50" customFormat="1" ht="12" customHeight="1" x14ac:dyDescent="0.2">
      <c r="A152" s="111" t="s">
        <v>174</v>
      </c>
      <c r="B152" s="111"/>
      <c r="C152" s="17">
        <v>55554</v>
      </c>
      <c r="D152" s="17">
        <v>10063</v>
      </c>
      <c r="E152" s="17">
        <v>15530</v>
      </c>
      <c r="F152" s="17">
        <v>11289</v>
      </c>
      <c r="G152" s="17">
        <v>12576</v>
      </c>
      <c r="H152" s="17">
        <v>4470</v>
      </c>
      <c r="I152" s="17">
        <v>1626</v>
      </c>
      <c r="J152" s="17" t="s">
        <v>15</v>
      </c>
    </row>
    <row r="153" spans="1:10" s="50" customFormat="1" ht="12" customHeight="1" x14ac:dyDescent="0.2">
      <c r="A153" s="112" t="s">
        <v>175</v>
      </c>
      <c r="B153" s="112"/>
      <c r="C153" s="22">
        <v>4960</v>
      </c>
      <c r="D153" s="22">
        <v>870</v>
      </c>
      <c r="E153" s="22">
        <v>1390</v>
      </c>
      <c r="F153" s="22">
        <v>1035</v>
      </c>
      <c r="G153" s="22">
        <v>1184</v>
      </c>
      <c r="H153" s="22">
        <v>380</v>
      </c>
      <c r="I153" s="22">
        <v>101</v>
      </c>
      <c r="J153" s="22">
        <v>0</v>
      </c>
    </row>
    <row r="154" spans="1:10" s="50" customFormat="1" ht="12" customHeight="1" x14ac:dyDescent="0.2">
      <c r="A154" s="112" t="s">
        <v>176</v>
      </c>
      <c r="B154" s="112"/>
      <c r="C154" s="22">
        <v>43120</v>
      </c>
      <c r="D154" s="22">
        <v>8038</v>
      </c>
      <c r="E154" s="22">
        <v>12044</v>
      </c>
      <c r="F154" s="22">
        <v>8628</v>
      </c>
      <c r="G154" s="22">
        <v>9688</v>
      </c>
      <c r="H154" s="22">
        <v>3435</v>
      </c>
      <c r="I154" s="22">
        <v>1287</v>
      </c>
      <c r="J154" s="22" t="s">
        <v>256</v>
      </c>
    </row>
    <row r="155" spans="1:10" s="50" customFormat="1" ht="12" customHeight="1" x14ac:dyDescent="0.2">
      <c r="A155" s="112" t="s">
        <v>177</v>
      </c>
      <c r="B155" s="112"/>
      <c r="C155" s="22">
        <v>3008</v>
      </c>
      <c r="D155" s="22">
        <v>474</v>
      </c>
      <c r="E155" s="22">
        <v>768</v>
      </c>
      <c r="F155" s="22">
        <v>693</v>
      </c>
      <c r="G155" s="22">
        <v>644</v>
      </c>
      <c r="H155" s="22">
        <v>310</v>
      </c>
      <c r="I155" s="22">
        <v>119</v>
      </c>
      <c r="J155" s="22">
        <v>0</v>
      </c>
    </row>
    <row r="156" spans="1:10" s="50" customFormat="1" ht="12" customHeight="1" x14ac:dyDescent="0.2">
      <c r="A156" s="112" t="s">
        <v>183</v>
      </c>
      <c r="B156" s="112"/>
      <c r="C156" s="22">
        <v>377</v>
      </c>
      <c r="D156" s="22">
        <v>74</v>
      </c>
      <c r="E156" s="22">
        <v>94</v>
      </c>
      <c r="F156" s="22">
        <v>99</v>
      </c>
      <c r="G156" s="22">
        <v>84</v>
      </c>
      <c r="H156" s="22">
        <v>20</v>
      </c>
      <c r="I156" s="22">
        <v>6</v>
      </c>
      <c r="J156" s="22">
        <v>0</v>
      </c>
    </row>
    <row r="157" spans="1:10" s="50" customFormat="1" ht="12" customHeight="1" x14ac:dyDescent="0.2">
      <c r="A157" s="112" t="s">
        <v>184</v>
      </c>
      <c r="B157" s="112"/>
      <c r="C157" s="22">
        <v>1555</v>
      </c>
      <c r="D157" s="22">
        <v>257</v>
      </c>
      <c r="E157" s="22">
        <v>454</v>
      </c>
      <c r="F157" s="22">
        <v>318</v>
      </c>
      <c r="G157" s="22">
        <v>372</v>
      </c>
      <c r="H157" s="22">
        <v>130</v>
      </c>
      <c r="I157" s="22">
        <v>24</v>
      </c>
      <c r="J157" s="22">
        <v>0</v>
      </c>
    </row>
    <row r="158" spans="1:10" s="50" customFormat="1" ht="12" customHeight="1" x14ac:dyDescent="0.2">
      <c r="A158" s="126" t="s">
        <v>189</v>
      </c>
      <c r="B158" s="126"/>
      <c r="C158" s="27">
        <v>2534</v>
      </c>
      <c r="D158" s="27">
        <v>350</v>
      </c>
      <c r="E158" s="27">
        <v>780</v>
      </c>
      <c r="F158" s="27">
        <v>516</v>
      </c>
      <c r="G158" s="27">
        <v>604</v>
      </c>
      <c r="H158" s="27">
        <v>195</v>
      </c>
      <c r="I158" s="27">
        <v>89</v>
      </c>
      <c r="J158" s="27">
        <v>0</v>
      </c>
    </row>
    <row r="159" spans="1:10" s="50" customFormat="1" ht="12" customHeight="1" x14ac:dyDescent="0.2">
      <c r="A159" s="25"/>
      <c r="B159" s="25"/>
      <c r="C159" s="25"/>
      <c r="D159" s="25"/>
      <c r="E159" s="25"/>
      <c r="F159" s="25"/>
      <c r="G159" s="25"/>
      <c r="H159" s="25"/>
      <c r="I159" s="25"/>
      <c r="J159" s="25"/>
    </row>
    <row r="160" spans="1:10" s="50" customFormat="1" ht="12" customHeight="1" x14ac:dyDescent="0.2">
      <c r="A160" s="111" t="s">
        <v>192</v>
      </c>
      <c r="B160" s="111"/>
      <c r="C160" s="17">
        <v>10219</v>
      </c>
      <c r="D160" s="17">
        <v>1603</v>
      </c>
      <c r="E160" s="17">
        <v>2706</v>
      </c>
      <c r="F160" s="17">
        <v>2091</v>
      </c>
      <c r="G160" s="17">
        <v>2636</v>
      </c>
      <c r="H160" s="17">
        <v>895</v>
      </c>
      <c r="I160" s="17">
        <v>288</v>
      </c>
      <c r="J160" s="17" t="s">
        <v>15</v>
      </c>
    </row>
    <row r="161" spans="1:10" s="50" customFormat="1" ht="12" customHeight="1" x14ac:dyDescent="0.2">
      <c r="A161" s="112" t="s">
        <v>193</v>
      </c>
      <c r="B161" s="112"/>
      <c r="C161" s="22">
        <v>6002</v>
      </c>
      <c r="D161" s="22">
        <v>965</v>
      </c>
      <c r="E161" s="22">
        <v>1640</v>
      </c>
      <c r="F161" s="22">
        <v>1239</v>
      </c>
      <c r="G161" s="22">
        <v>1424</v>
      </c>
      <c r="H161" s="22">
        <v>580</v>
      </c>
      <c r="I161" s="22">
        <v>154</v>
      </c>
      <c r="J161" s="22" t="s">
        <v>256</v>
      </c>
    </row>
    <row r="162" spans="1:10" s="50" customFormat="1" ht="12" customHeight="1" x14ac:dyDescent="0.2">
      <c r="A162" s="126" t="s">
        <v>279</v>
      </c>
      <c r="B162" s="126"/>
      <c r="C162" s="27">
        <v>4217</v>
      </c>
      <c r="D162" s="27">
        <v>638</v>
      </c>
      <c r="E162" s="27">
        <v>1066</v>
      </c>
      <c r="F162" s="27">
        <v>852</v>
      </c>
      <c r="G162" s="27">
        <v>1212</v>
      </c>
      <c r="H162" s="27">
        <v>315</v>
      </c>
      <c r="I162" s="27">
        <v>134</v>
      </c>
      <c r="J162" s="27">
        <v>0</v>
      </c>
    </row>
    <row r="163" spans="1:10" s="50" customFormat="1" ht="12" customHeight="1" x14ac:dyDescent="0.2">
      <c r="A163" s="25"/>
      <c r="B163" s="25"/>
      <c r="C163" s="25"/>
      <c r="D163" s="25"/>
      <c r="E163" s="25"/>
      <c r="F163" s="25"/>
      <c r="G163" s="25"/>
      <c r="H163" s="25"/>
      <c r="I163" s="25"/>
      <c r="J163" s="25"/>
    </row>
    <row r="164" spans="1:10" s="50" customFormat="1" ht="12" customHeight="1" x14ac:dyDescent="0.2">
      <c r="A164" s="111" t="s">
        <v>199</v>
      </c>
      <c r="B164" s="111"/>
      <c r="C164" s="17">
        <v>5538</v>
      </c>
      <c r="D164" s="17">
        <v>1035</v>
      </c>
      <c r="E164" s="17">
        <v>1602</v>
      </c>
      <c r="F164" s="17">
        <v>1107</v>
      </c>
      <c r="G164" s="17">
        <v>1176</v>
      </c>
      <c r="H164" s="17">
        <v>450</v>
      </c>
      <c r="I164" s="17">
        <v>168</v>
      </c>
      <c r="J164" s="17" t="s">
        <v>15</v>
      </c>
    </row>
    <row r="165" spans="1:10" s="50" customFormat="1" ht="12" customHeight="1" x14ac:dyDescent="0.2">
      <c r="A165" s="112" t="s">
        <v>200</v>
      </c>
      <c r="B165" s="112"/>
      <c r="C165" s="22">
        <v>1801</v>
      </c>
      <c r="D165" s="22">
        <v>333</v>
      </c>
      <c r="E165" s="22">
        <v>542</v>
      </c>
      <c r="F165" s="22">
        <v>330</v>
      </c>
      <c r="G165" s="22">
        <v>364</v>
      </c>
      <c r="H165" s="22">
        <v>155</v>
      </c>
      <c r="I165" s="22">
        <v>77</v>
      </c>
      <c r="J165" s="22">
        <v>0</v>
      </c>
    </row>
    <row r="166" spans="1:10" s="50" customFormat="1" ht="12" customHeight="1" x14ac:dyDescent="0.2">
      <c r="A166" s="112" t="s">
        <v>201</v>
      </c>
      <c r="B166" s="112"/>
      <c r="C166" s="22">
        <v>1722</v>
      </c>
      <c r="D166" s="22">
        <v>346</v>
      </c>
      <c r="E166" s="22">
        <v>522</v>
      </c>
      <c r="F166" s="22">
        <v>351</v>
      </c>
      <c r="G166" s="22">
        <v>292</v>
      </c>
      <c r="H166" s="22">
        <v>150</v>
      </c>
      <c r="I166" s="22">
        <v>61</v>
      </c>
      <c r="J166" s="22" t="s">
        <v>256</v>
      </c>
    </row>
    <row r="167" spans="1:10" s="50" customFormat="1" ht="12" customHeight="1" x14ac:dyDescent="0.2">
      <c r="A167" s="126" t="s">
        <v>243</v>
      </c>
      <c r="B167" s="126"/>
      <c r="C167" s="41">
        <v>2015</v>
      </c>
      <c r="D167" s="41">
        <v>356</v>
      </c>
      <c r="E167" s="41">
        <v>538</v>
      </c>
      <c r="F167" s="41">
        <v>426</v>
      </c>
      <c r="G167" s="41">
        <v>520</v>
      </c>
      <c r="H167" s="41">
        <v>145</v>
      </c>
      <c r="I167" s="41">
        <v>30</v>
      </c>
      <c r="J167" s="41">
        <v>0</v>
      </c>
    </row>
    <row r="168" spans="1:10" s="50" customFormat="1" ht="12" customHeight="1" x14ac:dyDescent="0.2">
      <c r="A168" s="25"/>
      <c r="B168" s="25"/>
      <c r="C168" s="25"/>
      <c r="D168" s="25"/>
      <c r="E168" s="25"/>
      <c r="F168" s="25"/>
      <c r="G168" s="25"/>
      <c r="H168" s="25"/>
      <c r="I168" s="25"/>
      <c r="J168" s="25"/>
    </row>
    <row r="169" spans="1:10" s="50" customFormat="1" ht="12" customHeight="1" x14ac:dyDescent="0.2">
      <c r="A169" s="111" t="s">
        <v>207</v>
      </c>
      <c r="B169" s="111"/>
      <c r="C169" s="17">
        <v>8525</v>
      </c>
      <c r="D169" s="17">
        <v>1782</v>
      </c>
      <c r="E169" s="17">
        <v>2542</v>
      </c>
      <c r="F169" s="17">
        <v>1680</v>
      </c>
      <c r="G169" s="17">
        <v>1616</v>
      </c>
      <c r="H169" s="17">
        <v>635</v>
      </c>
      <c r="I169" s="17">
        <v>270</v>
      </c>
      <c r="J169" s="17" t="s">
        <v>15</v>
      </c>
    </row>
    <row r="170" spans="1:10" s="50" customFormat="1" ht="12" customHeight="1" x14ac:dyDescent="0.2">
      <c r="A170" s="112" t="s">
        <v>208</v>
      </c>
      <c r="B170" s="112"/>
      <c r="C170" s="22">
        <v>1401</v>
      </c>
      <c r="D170" s="22">
        <v>333</v>
      </c>
      <c r="E170" s="22">
        <v>382</v>
      </c>
      <c r="F170" s="22">
        <v>282</v>
      </c>
      <c r="G170" s="22">
        <v>248</v>
      </c>
      <c r="H170" s="22">
        <v>130</v>
      </c>
      <c r="I170" s="22">
        <v>26</v>
      </c>
      <c r="J170" s="22">
        <v>0</v>
      </c>
    </row>
    <row r="171" spans="1:10" s="50" customFormat="1" ht="12" customHeight="1" x14ac:dyDescent="0.2">
      <c r="A171" s="112" t="s">
        <v>210</v>
      </c>
      <c r="B171" s="112"/>
      <c r="C171" s="22">
        <v>95</v>
      </c>
      <c r="D171" s="22">
        <v>31</v>
      </c>
      <c r="E171" s="22">
        <v>32</v>
      </c>
      <c r="F171" s="22">
        <v>24</v>
      </c>
      <c r="G171" s="22">
        <v>8</v>
      </c>
      <c r="H171" s="22">
        <v>0</v>
      </c>
      <c r="I171" s="22">
        <v>0</v>
      </c>
      <c r="J171" s="22">
        <v>0</v>
      </c>
    </row>
    <row r="172" spans="1:10" s="50" customFormat="1" ht="12" customHeight="1" x14ac:dyDescent="0.2">
      <c r="A172" s="112" t="s">
        <v>211</v>
      </c>
      <c r="B172" s="112"/>
      <c r="C172" s="22">
        <v>896</v>
      </c>
      <c r="D172" s="22">
        <v>201</v>
      </c>
      <c r="E172" s="22">
        <v>232</v>
      </c>
      <c r="F172" s="22">
        <v>153</v>
      </c>
      <c r="G172" s="22">
        <v>200</v>
      </c>
      <c r="H172" s="22">
        <v>80</v>
      </c>
      <c r="I172" s="22">
        <v>30</v>
      </c>
      <c r="J172" s="22">
        <v>1</v>
      </c>
    </row>
    <row r="173" spans="1:10" s="50" customFormat="1" ht="12" customHeight="1" x14ac:dyDescent="0.2">
      <c r="A173" s="112" t="s">
        <v>216</v>
      </c>
      <c r="B173" s="112"/>
      <c r="C173" s="22">
        <v>166</v>
      </c>
      <c r="D173" s="22">
        <v>31</v>
      </c>
      <c r="E173" s="22">
        <v>68</v>
      </c>
      <c r="F173" s="22">
        <v>39</v>
      </c>
      <c r="G173" s="22">
        <v>8</v>
      </c>
      <c r="H173" s="22">
        <v>20</v>
      </c>
      <c r="I173" s="22">
        <v>0</v>
      </c>
      <c r="J173" s="22">
        <v>0</v>
      </c>
    </row>
    <row r="174" spans="1:10" s="50" customFormat="1" ht="12" customHeight="1" x14ac:dyDescent="0.2">
      <c r="A174" s="112" t="s">
        <v>217</v>
      </c>
      <c r="B174" s="112"/>
      <c r="C174" s="22">
        <v>2717</v>
      </c>
      <c r="D174" s="22">
        <v>533</v>
      </c>
      <c r="E174" s="22">
        <v>870</v>
      </c>
      <c r="F174" s="22">
        <v>543</v>
      </c>
      <c r="G174" s="22">
        <v>528</v>
      </c>
      <c r="H174" s="22">
        <v>180</v>
      </c>
      <c r="I174" s="22">
        <v>63</v>
      </c>
      <c r="J174" s="22" t="s">
        <v>256</v>
      </c>
    </row>
    <row r="175" spans="1:10" s="50" customFormat="1" ht="12" customHeight="1" x14ac:dyDescent="0.2">
      <c r="A175" s="112" t="s">
        <v>218</v>
      </c>
      <c r="B175" s="112"/>
      <c r="C175" s="22">
        <v>781</v>
      </c>
      <c r="D175" s="22">
        <v>173</v>
      </c>
      <c r="E175" s="22">
        <v>250</v>
      </c>
      <c r="F175" s="22">
        <v>177</v>
      </c>
      <c r="G175" s="22">
        <v>108</v>
      </c>
      <c r="H175" s="22">
        <v>40</v>
      </c>
      <c r="I175" s="22">
        <v>33</v>
      </c>
      <c r="J175" s="22">
        <v>0</v>
      </c>
    </row>
    <row r="176" spans="1:10" s="50" customFormat="1" ht="12" customHeight="1" x14ac:dyDescent="0.2">
      <c r="A176" s="112" t="s">
        <v>221</v>
      </c>
      <c r="B176" s="112"/>
      <c r="C176" s="22">
        <v>321</v>
      </c>
      <c r="D176" s="22">
        <v>63</v>
      </c>
      <c r="E176" s="22">
        <v>84</v>
      </c>
      <c r="F176" s="22">
        <v>63</v>
      </c>
      <c r="G176" s="22">
        <v>80</v>
      </c>
      <c r="H176" s="22">
        <v>5</v>
      </c>
      <c r="I176" s="22">
        <v>26</v>
      </c>
      <c r="J176" s="22">
        <v>0</v>
      </c>
    </row>
    <row r="177" spans="1:10" s="50" customFormat="1" ht="12" customHeight="1" x14ac:dyDescent="0.2">
      <c r="A177" s="112" t="s">
        <v>222</v>
      </c>
      <c r="B177" s="112"/>
      <c r="C177" s="22">
        <v>830</v>
      </c>
      <c r="D177" s="22">
        <v>141</v>
      </c>
      <c r="E177" s="22">
        <v>234</v>
      </c>
      <c r="F177" s="22">
        <v>183</v>
      </c>
      <c r="G177" s="22">
        <v>148</v>
      </c>
      <c r="H177" s="22">
        <v>75</v>
      </c>
      <c r="I177" s="22">
        <v>49</v>
      </c>
      <c r="J177" s="22">
        <v>0</v>
      </c>
    </row>
    <row r="178" spans="1:10" s="50" customFormat="1" ht="12" customHeight="1" x14ac:dyDescent="0.2">
      <c r="A178" s="112" t="s">
        <v>223</v>
      </c>
      <c r="B178" s="112"/>
      <c r="C178" s="22">
        <v>370</v>
      </c>
      <c r="D178" s="22">
        <v>77</v>
      </c>
      <c r="E178" s="22">
        <v>106</v>
      </c>
      <c r="F178" s="22">
        <v>45</v>
      </c>
      <c r="G178" s="22">
        <v>104</v>
      </c>
      <c r="H178" s="22">
        <v>20</v>
      </c>
      <c r="I178" s="22">
        <v>18</v>
      </c>
      <c r="J178" s="22">
        <v>0</v>
      </c>
    </row>
    <row r="179" spans="1:10" s="50" customFormat="1" ht="12" customHeight="1" x14ac:dyDescent="0.2">
      <c r="A179" s="126" t="s">
        <v>224</v>
      </c>
      <c r="B179" s="126"/>
      <c r="C179" s="27">
        <v>948</v>
      </c>
      <c r="D179" s="27">
        <v>199</v>
      </c>
      <c r="E179" s="27">
        <v>284</v>
      </c>
      <c r="F179" s="27">
        <v>171</v>
      </c>
      <c r="G179" s="27">
        <v>184</v>
      </c>
      <c r="H179" s="27">
        <v>85</v>
      </c>
      <c r="I179" s="27">
        <v>25</v>
      </c>
      <c r="J179" s="27">
        <v>1</v>
      </c>
    </row>
    <row r="180" spans="1:10" s="50" customFormat="1" ht="12" customHeight="1" x14ac:dyDescent="0.2">
      <c r="A180" s="25"/>
      <c r="B180" s="25"/>
      <c r="C180" s="25"/>
      <c r="D180" s="25"/>
      <c r="E180" s="25"/>
      <c r="F180" s="25"/>
      <c r="G180" s="25"/>
      <c r="H180" s="25"/>
      <c r="I180" s="25"/>
      <c r="J180" s="25"/>
    </row>
    <row r="181" spans="1:10" s="50" customFormat="1" ht="12" customHeight="1" x14ac:dyDescent="0.2">
      <c r="A181" s="111" t="s">
        <v>226</v>
      </c>
      <c r="B181" s="111"/>
      <c r="C181" s="17">
        <v>346433</v>
      </c>
      <c r="D181" s="17">
        <v>68403</v>
      </c>
      <c r="E181" s="17">
        <v>99562</v>
      </c>
      <c r="F181" s="17">
        <v>68988</v>
      </c>
      <c r="G181" s="17">
        <v>74876</v>
      </c>
      <c r="H181" s="17">
        <v>25705</v>
      </c>
      <c r="I181" s="17">
        <v>8899</v>
      </c>
      <c r="J181" s="17" t="s">
        <v>206</v>
      </c>
    </row>
    <row r="182" spans="1:10" s="50" customFormat="1" ht="12" customHeight="1" x14ac:dyDescent="0.2">
      <c r="A182" s="112" t="s">
        <v>227</v>
      </c>
      <c r="B182" s="112"/>
      <c r="C182" s="22">
        <v>49041</v>
      </c>
      <c r="D182" s="22">
        <v>9664</v>
      </c>
      <c r="E182" s="22">
        <v>14046</v>
      </c>
      <c r="F182" s="22">
        <v>10242</v>
      </c>
      <c r="G182" s="22">
        <v>10520</v>
      </c>
      <c r="H182" s="22">
        <v>3410</v>
      </c>
      <c r="I182" s="22">
        <v>1159</v>
      </c>
      <c r="J182" s="22" t="s">
        <v>206</v>
      </c>
    </row>
    <row r="183" spans="1:10" s="50" customFormat="1" ht="12" customHeight="1" x14ac:dyDescent="0.2">
      <c r="A183" s="112" t="s">
        <v>228</v>
      </c>
      <c r="B183" s="112"/>
      <c r="C183" s="22">
        <v>148761</v>
      </c>
      <c r="D183" s="22">
        <v>29615</v>
      </c>
      <c r="E183" s="22">
        <v>41714</v>
      </c>
      <c r="F183" s="22">
        <v>29805</v>
      </c>
      <c r="G183" s="22">
        <v>32200</v>
      </c>
      <c r="H183" s="22">
        <v>11405</v>
      </c>
      <c r="I183" s="22">
        <v>4022</v>
      </c>
      <c r="J183" s="22" t="s">
        <v>206</v>
      </c>
    </row>
    <row r="184" spans="1:10" s="50" customFormat="1" ht="12" customHeight="1" x14ac:dyDescent="0.2">
      <c r="A184" s="112" t="s">
        <v>229</v>
      </c>
      <c r="B184" s="112"/>
      <c r="C184" s="22">
        <v>62962</v>
      </c>
      <c r="D184" s="22">
        <v>13602</v>
      </c>
      <c r="E184" s="22">
        <v>19840</v>
      </c>
      <c r="F184" s="22">
        <v>11562</v>
      </c>
      <c r="G184" s="22">
        <v>12880</v>
      </c>
      <c r="H184" s="22">
        <v>3890</v>
      </c>
      <c r="I184" s="22">
        <v>1188</v>
      </c>
      <c r="J184" s="22" t="s">
        <v>206</v>
      </c>
    </row>
    <row r="185" spans="1:10" s="50" customFormat="1" ht="12" customHeight="1" x14ac:dyDescent="0.2">
      <c r="A185" s="112" t="s">
        <v>230</v>
      </c>
      <c r="B185" s="112"/>
      <c r="C185" s="22">
        <v>5833</v>
      </c>
      <c r="D185" s="22">
        <v>1039</v>
      </c>
      <c r="E185" s="22">
        <v>1582</v>
      </c>
      <c r="F185" s="22">
        <v>1212</v>
      </c>
      <c r="G185" s="22">
        <v>1272</v>
      </c>
      <c r="H185" s="22">
        <v>550</v>
      </c>
      <c r="I185" s="22">
        <v>178</v>
      </c>
      <c r="J185" s="22" t="s">
        <v>206</v>
      </c>
    </row>
    <row r="186" spans="1:10" s="50" customFormat="1" ht="12" customHeight="1" x14ac:dyDescent="0.2">
      <c r="A186" s="112" t="s">
        <v>231</v>
      </c>
      <c r="B186" s="112"/>
      <c r="C186" s="22">
        <v>55554</v>
      </c>
      <c r="D186" s="22">
        <v>10063</v>
      </c>
      <c r="E186" s="22">
        <v>15530</v>
      </c>
      <c r="F186" s="22">
        <v>11289</v>
      </c>
      <c r="G186" s="22">
        <v>12576</v>
      </c>
      <c r="H186" s="22">
        <v>4470</v>
      </c>
      <c r="I186" s="22">
        <v>1626</v>
      </c>
      <c r="J186" s="22" t="s">
        <v>206</v>
      </c>
    </row>
    <row r="187" spans="1:10" s="50" customFormat="1" ht="12" customHeight="1" x14ac:dyDescent="0.2">
      <c r="A187" s="112" t="s">
        <v>232</v>
      </c>
      <c r="B187" s="112"/>
      <c r="C187" s="22">
        <v>10219</v>
      </c>
      <c r="D187" s="22">
        <v>1603</v>
      </c>
      <c r="E187" s="22">
        <v>2706</v>
      </c>
      <c r="F187" s="22">
        <v>2091</v>
      </c>
      <c r="G187" s="22">
        <v>2636</v>
      </c>
      <c r="H187" s="22">
        <v>895</v>
      </c>
      <c r="I187" s="22">
        <v>288</v>
      </c>
      <c r="J187" s="22" t="s">
        <v>206</v>
      </c>
    </row>
    <row r="188" spans="1:10" s="50" customFormat="1" ht="12" customHeight="1" x14ac:dyDescent="0.2">
      <c r="A188" s="112" t="s">
        <v>233</v>
      </c>
      <c r="B188" s="112"/>
      <c r="C188" s="22">
        <v>5538</v>
      </c>
      <c r="D188" s="22">
        <v>1035</v>
      </c>
      <c r="E188" s="22">
        <v>1602</v>
      </c>
      <c r="F188" s="22">
        <v>1107</v>
      </c>
      <c r="G188" s="22">
        <v>1176</v>
      </c>
      <c r="H188" s="22">
        <v>450</v>
      </c>
      <c r="I188" s="22">
        <v>168</v>
      </c>
      <c r="J188" s="22" t="s">
        <v>206</v>
      </c>
    </row>
    <row r="189" spans="1:10" s="50" customFormat="1" ht="12" customHeight="1" x14ac:dyDescent="0.2">
      <c r="A189" s="123" t="s">
        <v>234</v>
      </c>
      <c r="B189" s="123"/>
      <c r="C189" s="27">
        <v>8525</v>
      </c>
      <c r="D189" s="27">
        <v>1782</v>
      </c>
      <c r="E189" s="27">
        <v>2542</v>
      </c>
      <c r="F189" s="27">
        <v>1680</v>
      </c>
      <c r="G189" s="27">
        <v>1616</v>
      </c>
      <c r="H189" s="27">
        <v>635</v>
      </c>
      <c r="I189" s="27">
        <v>270</v>
      </c>
      <c r="J189" s="27" t="s">
        <v>206</v>
      </c>
    </row>
    <row r="190" spans="1:10" s="50" customFormat="1" ht="12" customHeight="1" x14ac:dyDescent="0.2">
      <c r="A190" s="97"/>
      <c r="B190" s="97"/>
      <c r="C190" s="41"/>
      <c r="D190" s="41"/>
      <c r="E190" s="41"/>
      <c r="F190" s="41"/>
      <c r="G190" s="41"/>
      <c r="H190" s="41"/>
      <c r="I190" s="41"/>
      <c r="J190" s="41"/>
    </row>
    <row r="191" spans="1:10" s="50" customFormat="1" ht="12" customHeight="1" x14ac:dyDescent="0.2">
      <c r="A191" s="111" t="s">
        <v>266</v>
      </c>
      <c r="B191" s="111"/>
      <c r="C191" s="17">
        <v>321572</v>
      </c>
      <c r="D191" s="17">
        <v>63433</v>
      </c>
      <c r="E191" s="17">
        <v>92158</v>
      </c>
      <c r="F191" s="17">
        <v>64197</v>
      </c>
      <c r="G191" s="17">
        <v>69940</v>
      </c>
      <c r="H191" s="17">
        <v>23655</v>
      </c>
      <c r="I191" s="17">
        <v>8189</v>
      </c>
      <c r="J191" s="17" t="s">
        <v>206</v>
      </c>
    </row>
    <row r="192" spans="1:10" s="50" customFormat="1" ht="12" customHeight="1" x14ac:dyDescent="0.2">
      <c r="A192" s="112" t="s">
        <v>261</v>
      </c>
      <c r="B192" s="112"/>
      <c r="C192" s="22">
        <v>52169</v>
      </c>
      <c r="D192" s="22">
        <v>9515</v>
      </c>
      <c r="E192" s="22">
        <v>14668</v>
      </c>
      <c r="F192" s="22">
        <v>10497</v>
      </c>
      <c r="G192" s="22">
        <v>11848</v>
      </c>
      <c r="H192" s="22">
        <v>4140</v>
      </c>
      <c r="I192" s="22">
        <v>1501</v>
      </c>
      <c r="J192" s="22" t="s">
        <v>206</v>
      </c>
    </row>
    <row r="193" spans="1:10" s="50" customFormat="1" ht="12" customHeight="1" x14ac:dyDescent="0.2">
      <c r="A193" s="112" t="s">
        <v>262</v>
      </c>
      <c r="B193" s="112"/>
      <c r="C193" s="24">
        <v>49485</v>
      </c>
      <c r="D193" s="24">
        <v>9755</v>
      </c>
      <c r="E193" s="24">
        <v>14192</v>
      </c>
      <c r="F193" s="24">
        <v>10338</v>
      </c>
      <c r="G193" s="24">
        <v>10588</v>
      </c>
      <c r="H193" s="24">
        <v>3435</v>
      </c>
      <c r="I193" s="24">
        <v>1177</v>
      </c>
      <c r="J193" s="22" t="s">
        <v>206</v>
      </c>
    </row>
    <row r="194" spans="1:10" s="50" customFormat="1" ht="12" customHeight="1" x14ac:dyDescent="0.2">
      <c r="A194" s="112" t="s">
        <v>263</v>
      </c>
      <c r="B194" s="112"/>
      <c r="C194" s="22">
        <v>54942</v>
      </c>
      <c r="D194" s="22">
        <v>11991</v>
      </c>
      <c r="E194" s="22">
        <v>17142</v>
      </c>
      <c r="F194" s="22">
        <v>10293</v>
      </c>
      <c r="G194" s="22">
        <v>11208</v>
      </c>
      <c r="H194" s="22">
        <v>3285</v>
      </c>
      <c r="I194" s="22">
        <v>1023</v>
      </c>
      <c r="J194" s="22" t="s">
        <v>206</v>
      </c>
    </row>
    <row r="195" spans="1:10" s="50" customFormat="1" ht="12" customHeight="1" x14ac:dyDescent="0.2">
      <c r="A195" s="112" t="s">
        <v>264</v>
      </c>
      <c r="B195" s="112"/>
      <c r="C195" s="22">
        <v>148317</v>
      </c>
      <c r="D195" s="22">
        <v>29524</v>
      </c>
      <c r="E195" s="22">
        <v>41568</v>
      </c>
      <c r="F195" s="22">
        <v>29709</v>
      </c>
      <c r="G195" s="22">
        <v>32132</v>
      </c>
      <c r="H195" s="22">
        <v>11380</v>
      </c>
      <c r="I195" s="22">
        <v>4004</v>
      </c>
      <c r="J195" s="22" t="s">
        <v>206</v>
      </c>
    </row>
    <row r="196" spans="1:10" s="50" customFormat="1" ht="12" customHeight="1" x14ac:dyDescent="0.2">
      <c r="A196" s="98" t="s">
        <v>265</v>
      </c>
      <c r="B196" s="98"/>
      <c r="C196" s="27">
        <v>16659</v>
      </c>
      <c r="D196" s="27">
        <v>2648</v>
      </c>
      <c r="E196" s="27">
        <v>4588</v>
      </c>
      <c r="F196" s="27">
        <v>3360</v>
      </c>
      <c r="G196" s="27">
        <v>4164</v>
      </c>
      <c r="H196" s="27">
        <v>1415</v>
      </c>
      <c r="I196" s="27">
        <v>484</v>
      </c>
      <c r="J196" s="27" t="s">
        <v>206</v>
      </c>
    </row>
    <row r="197" spans="1:10" s="50" customFormat="1" ht="12" customHeight="1" x14ac:dyDescent="0.2">
      <c r="A197" s="99"/>
      <c r="B197" s="99"/>
      <c r="C197" s="30"/>
      <c r="D197" s="30"/>
      <c r="E197" s="30"/>
      <c r="F197" s="30"/>
      <c r="G197" s="30"/>
      <c r="H197" s="30"/>
      <c r="I197" s="30"/>
      <c r="J197" s="30"/>
    </row>
    <row r="198" spans="1:10" s="50" customFormat="1" ht="12" customHeight="1" x14ac:dyDescent="0.2">
      <c r="A198" s="49" t="s">
        <v>267</v>
      </c>
      <c r="B198" s="49"/>
      <c r="C198" s="43">
        <v>24861</v>
      </c>
      <c r="D198" s="43">
        <v>4970</v>
      </c>
      <c r="E198" s="43">
        <v>7404</v>
      </c>
      <c r="F198" s="43">
        <v>4791</v>
      </c>
      <c r="G198" s="43">
        <v>4936</v>
      </c>
      <c r="H198" s="43">
        <v>2050</v>
      </c>
      <c r="I198" s="43">
        <v>710</v>
      </c>
      <c r="J198" s="43" t="s">
        <v>206</v>
      </c>
    </row>
    <row r="199" spans="1:10" s="54" customFormat="1" ht="12" customHeight="1" x14ac:dyDescent="0.2">
      <c r="A199" s="140"/>
      <c r="B199" s="132"/>
      <c r="C199" s="132"/>
      <c r="D199" s="132"/>
      <c r="E199" s="132"/>
      <c r="F199" s="132"/>
      <c r="G199" s="132"/>
      <c r="H199" s="132"/>
      <c r="I199" s="132"/>
      <c r="J199" s="132"/>
    </row>
    <row r="200" spans="1:10" s="56" customFormat="1" ht="12" customHeight="1" x14ac:dyDescent="0.2">
      <c r="A200" s="133" t="s">
        <v>299</v>
      </c>
      <c r="B200" s="133"/>
      <c r="C200" s="133"/>
      <c r="D200" s="133"/>
      <c r="E200" s="133"/>
      <c r="F200" s="133"/>
      <c r="G200" s="133"/>
      <c r="H200" s="133"/>
      <c r="I200" s="133"/>
      <c r="J200" s="133"/>
    </row>
    <row r="201" spans="1:10" s="56" customFormat="1" ht="33.75" customHeight="1" x14ac:dyDescent="0.2">
      <c r="A201" s="130" t="s">
        <v>251</v>
      </c>
      <c r="B201" s="130"/>
      <c r="C201" s="130"/>
      <c r="D201" s="130"/>
      <c r="E201" s="130"/>
      <c r="F201" s="130"/>
      <c r="G201" s="130"/>
      <c r="H201" s="130"/>
      <c r="I201" s="130"/>
      <c r="J201" s="130"/>
    </row>
    <row r="202" spans="1:10" s="94" customFormat="1" ht="12" customHeight="1" x14ac:dyDescent="0.2">
      <c r="A202" s="131" t="s">
        <v>268</v>
      </c>
      <c r="B202" s="132"/>
      <c r="C202" s="132"/>
      <c r="D202" s="132"/>
      <c r="E202" s="132"/>
      <c r="F202" s="132"/>
      <c r="G202" s="132"/>
      <c r="H202" s="132"/>
      <c r="I202" s="132"/>
      <c r="J202" s="132"/>
    </row>
    <row r="203" spans="1:10" ht="12" customHeight="1" x14ac:dyDescent="0.2">
      <c r="A203" s="129"/>
      <c r="B203" s="129"/>
      <c r="C203" s="129"/>
      <c r="D203" s="129"/>
      <c r="E203" s="129"/>
      <c r="F203" s="129"/>
      <c r="G203" s="129"/>
      <c r="H203" s="129"/>
      <c r="I203" s="129"/>
      <c r="J203" s="129"/>
    </row>
    <row r="204" spans="1:10" ht="12" customHeight="1" x14ac:dyDescent="0.2">
      <c r="A204" s="128" t="s">
        <v>239</v>
      </c>
      <c r="B204" s="128"/>
      <c r="C204" s="128"/>
      <c r="D204" s="128"/>
      <c r="E204" s="128"/>
      <c r="F204" s="128"/>
      <c r="G204" s="128"/>
      <c r="H204" s="128"/>
      <c r="I204" s="128"/>
      <c r="J204" s="128"/>
    </row>
    <row r="205" spans="1:10" ht="12" customHeight="1" x14ac:dyDescent="0.2">
      <c r="A205" s="129"/>
      <c r="B205" s="129"/>
      <c r="C205" s="129"/>
      <c r="D205" s="129"/>
      <c r="E205" s="129"/>
      <c r="F205" s="129"/>
      <c r="G205" s="129"/>
      <c r="H205" s="129"/>
      <c r="I205" s="129"/>
      <c r="J205" s="129"/>
    </row>
    <row r="206" spans="1:10" ht="12" customHeight="1" x14ac:dyDescent="0.2">
      <c r="A206" s="129" t="s">
        <v>300</v>
      </c>
      <c r="B206" s="129"/>
      <c r="C206" s="129"/>
      <c r="D206" s="129"/>
      <c r="E206" s="129"/>
      <c r="F206" s="129"/>
      <c r="G206" s="129"/>
      <c r="H206" s="129"/>
      <c r="I206" s="129"/>
      <c r="J206" s="129"/>
    </row>
    <row r="207" spans="1:10" ht="12" customHeight="1" x14ac:dyDescent="0.2">
      <c r="A207" s="129" t="s">
        <v>241</v>
      </c>
      <c r="B207" s="129"/>
      <c r="C207" s="129"/>
      <c r="D207" s="129"/>
      <c r="E207" s="129"/>
      <c r="F207" s="129"/>
      <c r="G207" s="129"/>
      <c r="H207" s="129"/>
      <c r="I207" s="129"/>
      <c r="J207" s="129"/>
    </row>
  </sheetData>
  <mergeCells count="169">
    <mergeCell ref="A207:J207"/>
    <mergeCell ref="A1:J1"/>
    <mergeCell ref="A2:J2"/>
    <mergeCell ref="A3:J3"/>
    <mergeCell ref="A4:J4"/>
    <mergeCell ref="C5:I5"/>
    <mergeCell ref="C6:I6"/>
    <mergeCell ref="C7:I7"/>
    <mergeCell ref="A8:I8"/>
    <mergeCell ref="A201:J201"/>
    <mergeCell ref="A202:J202"/>
    <mergeCell ref="A203:J203"/>
    <mergeCell ref="A204:J204"/>
    <mergeCell ref="A205:J205"/>
    <mergeCell ref="A206:J206"/>
    <mergeCell ref="A192:B192"/>
    <mergeCell ref="A193:B193"/>
    <mergeCell ref="A194:B194"/>
    <mergeCell ref="A195:B195"/>
    <mergeCell ref="A199:J199"/>
    <mergeCell ref="A200:J200"/>
    <mergeCell ref="A185:B185"/>
    <mergeCell ref="A186:B186"/>
    <mergeCell ref="A187:B187"/>
    <mergeCell ref="A188:B188"/>
    <mergeCell ref="A189:B189"/>
    <mergeCell ref="A191:B191"/>
    <mergeCell ref="A178:B178"/>
    <mergeCell ref="A179:B179"/>
    <mergeCell ref="A181:B181"/>
    <mergeCell ref="A182:B182"/>
    <mergeCell ref="A183:B183"/>
    <mergeCell ref="A184:B184"/>
    <mergeCell ref="A172:B172"/>
    <mergeCell ref="A173:B173"/>
    <mergeCell ref="A174:B174"/>
    <mergeCell ref="A175:B175"/>
    <mergeCell ref="A176:B176"/>
    <mergeCell ref="A177:B177"/>
    <mergeCell ref="A165:B165"/>
    <mergeCell ref="A166:B166"/>
    <mergeCell ref="A167:B167"/>
    <mergeCell ref="A169:B169"/>
    <mergeCell ref="A170:B170"/>
    <mergeCell ref="A171:B171"/>
    <mergeCell ref="A157:B157"/>
    <mergeCell ref="A158:B158"/>
    <mergeCell ref="A160:B160"/>
    <mergeCell ref="A161:B161"/>
    <mergeCell ref="A162:B162"/>
    <mergeCell ref="A164:B164"/>
    <mergeCell ref="A150:B150"/>
    <mergeCell ref="A152:B152"/>
    <mergeCell ref="A153:B153"/>
    <mergeCell ref="A154:B154"/>
    <mergeCell ref="A155:B155"/>
    <mergeCell ref="A156:B156"/>
    <mergeCell ref="A144:B144"/>
    <mergeCell ref="A145:B145"/>
    <mergeCell ref="A146:B146"/>
    <mergeCell ref="A147:B147"/>
    <mergeCell ref="A148:B148"/>
    <mergeCell ref="A149:B149"/>
    <mergeCell ref="A136:B136"/>
    <mergeCell ref="A137:B137"/>
    <mergeCell ref="A138:B138"/>
    <mergeCell ref="A139:B139"/>
    <mergeCell ref="A142:B142"/>
    <mergeCell ref="A143:B143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7:B117"/>
    <mergeCell ref="A118:B118"/>
    <mergeCell ref="A119:B119"/>
    <mergeCell ref="A121:B121"/>
    <mergeCell ref="A122:B122"/>
    <mergeCell ref="A123:B123"/>
    <mergeCell ref="A111:B111"/>
    <mergeCell ref="A112:B112"/>
    <mergeCell ref="A113:B113"/>
    <mergeCell ref="A114:B114"/>
    <mergeCell ref="A115:B115"/>
    <mergeCell ref="A116:B116"/>
    <mergeCell ref="A105:B105"/>
    <mergeCell ref="A106:B106"/>
    <mergeCell ref="A107:B107"/>
    <mergeCell ref="A108:B108"/>
    <mergeCell ref="A109:B109"/>
    <mergeCell ref="A110:B110"/>
    <mergeCell ref="A99:B99"/>
    <mergeCell ref="A100:B100"/>
    <mergeCell ref="A101:B101"/>
    <mergeCell ref="A102:B102"/>
    <mergeCell ref="A103:B103"/>
    <mergeCell ref="A104:B104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81:B81"/>
    <mergeCell ref="A82:B82"/>
    <mergeCell ref="A83:B83"/>
    <mergeCell ref="A84:B84"/>
    <mergeCell ref="A85:B85"/>
    <mergeCell ref="A86:B86"/>
    <mergeCell ref="A75:B75"/>
    <mergeCell ref="A76:B76"/>
    <mergeCell ref="A77:B77"/>
    <mergeCell ref="A78:B78"/>
    <mergeCell ref="A79:B79"/>
    <mergeCell ref="A80:B80"/>
    <mergeCell ref="A68:B68"/>
    <mergeCell ref="A70:B70"/>
    <mergeCell ref="A71:B71"/>
    <mergeCell ref="A72:B72"/>
    <mergeCell ref="A73:B73"/>
    <mergeCell ref="A74:B74"/>
    <mergeCell ref="A62:B62"/>
    <mergeCell ref="A63:B63"/>
    <mergeCell ref="A64:B64"/>
    <mergeCell ref="A65:B65"/>
    <mergeCell ref="A66:B66"/>
    <mergeCell ref="A67:B67"/>
    <mergeCell ref="A58:B58"/>
    <mergeCell ref="A59:B59"/>
    <mergeCell ref="A60:B60"/>
    <mergeCell ref="A61:B61"/>
    <mergeCell ref="A43:B43"/>
    <mergeCell ref="A44:B44"/>
    <mergeCell ref="A47:B47"/>
    <mergeCell ref="A52:B52"/>
    <mergeCell ref="A53:B53"/>
    <mergeCell ref="A54:B54"/>
    <mergeCell ref="A42:B42"/>
    <mergeCell ref="A21:B21"/>
    <mergeCell ref="A23:B23"/>
    <mergeCell ref="A24:B24"/>
    <mergeCell ref="A25:B25"/>
    <mergeCell ref="A26:B26"/>
    <mergeCell ref="A29:B29"/>
    <mergeCell ref="A55:B55"/>
    <mergeCell ref="A57:B57"/>
    <mergeCell ref="A10:B10"/>
    <mergeCell ref="A12:B12"/>
    <mergeCell ref="A13:B13"/>
    <mergeCell ref="A17:B17"/>
    <mergeCell ref="A32:B32"/>
    <mergeCell ref="A33:B33"/>
    <mergeCell ref="A38:B38"/>
    <mergeCell ref="A39:B39"/>
    <mergeCell ref="A40:B40"/>
  </mergeCells>
  <pageMargins left="0.17" right="0.18" top="0.18" bottom="0.32" header="0.17" footer="0.23"/>
  <pageSetup paperSize="9" scale="90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2"/>
  <sheetViews>
    <sheetView zoomScaleNormal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11" sqref="C11"/>
    </sheetView>
  </sheetViews>
  <sheetFormatPr defaultColWidth="9.140625" defaultRowHeight="12" customHeight="1" x14ac:dyDescent="0.2"/>
  <cols>
    <col min="1" max="1" width="2.7109375" style="95" customWidth="1"/>
    <col min="2" max="2" width="28.140625" style="95" customWidth="1"/>
    <col min="3" max="3" width="13.140625" style="96" customWidth="1"/>
    <col min="4" max="9" width="13.140625" style="95" customWidth="1"/>
    <col min="10" max="10" width="20.28515625" style="95" bestFit="1" customWidth="1"/>
    <col min="11" max="16384" width="9.140625" style="95"/>
  </cols>
  <sheetData>
    <row r="1" spans="1:10" s="3" customFormat="1" ht="12.75" customHeight="1" x14ac:dyDescent="0.2">
      <c r="A1" s="113"/>
      <c r="B1" s="113"/>
      <c r="C1" s="113"/>
      <c r="D1" s="113"/>
      <c r="E1" s="113"/>
      <c r="F1" s="113"/>
      <c r="G1" s="113"/>
      <c r="H1" s="113"/>
      <c r="I1" s="113"/>
      <c r="J1" s="113"/>
    </row>
    <row r="2" spans="1:10" s="3" customFormat="1" ht="14.25" customHeight="1" x14ac:dyDescent="0.2">
      <c r="A2" s="114" t="s">
        <v>297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s="4" customFormat="1" ht="12.75" customHeight="1" x14ac:dyDescent="0.25">
      <c r="A3" s="115"/>
      <c r="B3" s="115"/>
      <c r="C3" s="115"/>
      <c r="D3" s="115"/>
      <c r="E3" s="115"/>
      <c r="F3" s="115"/>
      <c r="G3" s="115"/>
      <c r="H3" s="115"/>
      <c r="I3" s="115"/>
      <c r="J3" s="115"/>
    </row>
    <row r="4" spans="1:10" s="4" customFormat="1" ht="12.75" customHeight="1" x14ac:dyDescent="0.25">
      <c r="A4" s="116"/>
      <c r="B4" s="116"/>
      <c r="C4" s="116"/>
      <c r="D4" s="116"/>
      <c r="E4" s="116"/>
      <c r="F4" s="116"/>
      <c r="G4" s="116"/>
      <c r="H4" s="116"/>
      <c r="I4" s="116"/>
      <c r="J4" s="116"/>
    </row>
    <row r="5" spans="1:10" s="5" customFormat="1" ht="13.5" customHeight="1" x14ac:dyDescent="0.2">
      <c r="B5" s="6"/>
      <c r="C5" s="117" t="s">
        <v>0</v>
      </c>
      <c r="D5" s="118"/>
      <c r="E5" s="118"/>
      <c r="F5" s="118"/>
      <c r="G5" s="118"/>
      <c r="H5" s="118"/>
      <c r="I5" s="119"/>
      <c r="J5" s="7" t="s">
        <v>249</v>
      </c>
    </row>
    <row r="6" spans="1:10" s="1" customFormat="1" ht="12" customHeight="1" x14ac:dyDescent="0.2">
      <c r="B6" s="10"/>
      <c r="C6" s="135"/>
      <c r="D6" s="136"/>
      <c r="E6" s="136"/>
      <c r="F6" s="136"/>
      <c r="G6" s="136"/>
      <c r="H6" s="136"/>
      <c r="I6" s="137"/>
      <c r="J6" s="11" t="s">
        <v>250</v>
      </c>
    </row>
    <row r="7" spans="1:10" s="1" customFormat="1" ht="12.75" customHeight="1" x14ac:dyDescent="0.2">
      <c r="B7" s="12"/>
      <c r="C7" s="138"/>
      <c r="D7" s="138"/>
      <c r="E7" s="138"/>
      <c r="F7" s="138"/>
      <c r="G7" s="138"/>
      <c r="H7" s="138"/>
      <c r="I7" s="138"/>
      <c r="J7" s="13"/>
    </row>
    <row r="8" spans="1:10" s="1" customFormat="1" ht="12" customHeight="1" x14ac:dyDescent="0.2">
      <c r="A8" s="139"/>
      <c r="B8" s="139"/>
      <c r="C8" s="139"/>
      <c r="D8" s="139"/>
      <c r="E8" s="139"/>
      <c r="F8" s="139"/>
      <c r="G8" s="139"/>
      <c r="H8" s="139"/>
      <c r="I8" s="139"/>
      <c r="J8" s="2"/>
    </row>
    <row r="9" spans="1:10" s="1" customFormat="1" ht="12" customHeight="1" x14ac:dyDescent="0.2">
      <c r="A9" s="44"/>
      <c r="B9" s="45"/>
      <c r="C9" s="45" t="s">
        <v>7</v>
      </c>
      <c r="D9" s="45" t="s">
        <v>8</v>
      </c>
      <c r="E9" s="45" t="s">
        <v>9</v>
      </c>
      <c r="F9" s="45" t="s">
        <v>10</v>
      </c>
      <c r="G9" s="45" t="s">
        <v>11</v>
      </c>
      <c r="H9" s="45" t="s">
        <v>12</v>
      </c>
      <c r="I9" s="45" t="s">
        <v>13</v>
      </c>
      <c r="J9" s="44"/>
    </row>
    <row r="10" spans="1:10" s="70" customFormat="1" ht="12" customHeight="1" x14ac:dyDescent="0.2">
      <c r="A10" s="141" t="s">
        <v>14</v>
      </c>
      <c r="B10" s="141"/>
      <c r="C10" s="69">
        <v>345707</v>
      </c>
      <c r="D10" s="69">
        <v>66863</v>
      </c>
      <c r="E10" s="69">
        <v>98508</v>
      </c>
      <c r="F10" s="69">
        <v>69864</v>
      </c>
      <c r="G10" s="69">
        <v>75564</v>
      </c>
      <c r="H10" s="69">
        <v>25870</v>
      </c>
      <c r="I10" s="69">
        <v>9038</v>
      </c>
      <c r="J10" s="66" t="s">
        <v>256</v>
      </c>
    </row>
    <row r="11" spans="1:10" s="70" customFormat="1" ht="12" customHeight="1" x14ac:dyDescent="0.2">
      <c r="A11" s="71"/>
      <c r="B11" s="71"/>
      <c r="C11" s="72"/>
      <c r="D11" s="72"/>
      <c r="E11" s="72"/>
      <c r="F11" s="72"/>
      <c r="G11" s="72"/>
      <c r="H11" s="72"/>
      <c r="I11" s="72"/>
      <c r="J11" s="72"/>
    </row>
    <row r="12" spans="1:10" s="74" customFormat="1" ht="12" customHeight="1" x14ac:dyDescent="0.2">
      <c r="A12" s="142" t="s">
        <v>16</v>
      </c>
      <c r="B12" s="142"/>
      <c r="C12" s="73">
        <v>24423</v>
      </c>
      <c r="D12" s="73">
        <v>4400</v>
      </c>
      <c r="E12" s="73">
        <v>6796</v>
      </c>
      <c r="F12" s="73">
        <v>5049</v>
      </c>
      <c r="G12" s="73">
        <v>5480</v>
      </c>
      <c r="H12" s="73">
        <v>1980</v>
      </c>
      <c r="I12" s="73">
        <v>718</v>
      </c>
      <c r="J12" s="17" t="s">
        <v>15</v>
      </c>
    </row>
    <row r="13" spans="1:10" s="76" customFormat="1" ht="12" customHeight="1" x14ac:dyDescent="0.2">
      <c r="A13" s="143" t="s">
        <v>17</v>
      </c>
      <c r="B13" s="143"/>
      <c r="C13" s="75">
        <v>8631</v>
      </c>
      <c r="D13" s="75">
        <v>1770</v>
      </c>
      <c r="E13" s="75">
        <v>2514</v>
      </c>
      <c r="F13" s="75">
        <v>1749</v>
      </c>
      <c r="G13" s="75">
        <v>1676</v>
      </c>
      <c r="H13" s="75">
        <v>645</v>
      </c>
      <c r="I13" s="75">
        <v>277</v>
      </c>
      <c r="J13" s="22" t="s">
        <v>15</v>
      </c>
    </row>
    <row r="14" spans="1:10" s="76" customFormat="1" ht="12" customHeight="1" x14ac:dyDescent="0.2">
      <c r="A14" s="77"/>
      <c r="B14" s="78" t="s">
        <v>18</v>
      </c>
      <c r="C14" s="75">
        <v>3054</v>
      </c>
      <c r="D14" s="75">
        <v>655</v>
      </c>
      <c r="E14" s="75">
        <v>880</v>
      </c>
      <c r="F14" s="75">
        <v>597</v>
      </c>
      <c r="G14" s="75">
        <v>564</v>
      </c>
      <c r="H14" s="75">
        <v>285</v>
      </c>
      <c r="I14" s="75">
        <v>73</v>
      </c>
      <c r="J14" s="22" t="s">
        <v>15</v>
      </c>
    </row>
    <row r="15" spans="1:10" s="76" customFormat="1" ht="12" customHeight="1" x14ac:dyDescent="0.2">
      <c r="A15" s="77"/>
      <c r="B15" s="78" t="s">
        <v>19</v>
      </c>
      <c r="C15" s="75">
        <v>2739</v>
      </c>
      <c r="D15" s="75">
        <v>536</v>
      </c>
      <c r="E15" s="75">
        <v>862</v>
      </c>
      <c r="F15" s="75">
        <v>558</v>
      </c>
      <c r="G15" s="75">
        <v>540</v>
      </c>
      <c r="H15" s="75">
        <v>185</v>
      </c>
      <c r="I15" s="75">
        <v>58</v>
      </c>
      <c r="J15" s="22" t="s">
        <v>15</v>
      </c>
    </row>
    <row r="16" spans="1:10" s="76" customFormat="1" ht="12" customHeight="1" x14ac:dyDescent="0.2">
      <c r="A16" s="77"/>
      <c r="B16" s="79" t="s">
        <v>20</v>
      </c>
      <c r="C16" s="75">
        <v>2838</v>
      </c>
      <c r="D16" s="75">
        <v>579</v>
      </c>
      <c r="E16" s="75">
        <v>772</v>
      </c>
      <c r="F16" s="75">
        <v>594</v>
      </c>
      <c r="G16" s="75">
        <v>572</v>
      </c>
      <c r="H16" s="75">
        <v>175</v>
      </c>
      <c r="I16" s="75">
        <v>146</v>
      </c>
      <c r="J16" s="22" t="s">
        <v>15</v>
      </c>
    </row>
    <row r="17" spans="1:10" s="76" customFormat="1" ht="12" customHeight="1" x14ac:dyDescent="0.2">
      <c r="A17" s="143" t="s">
        <v>21</v>
      </c>
      <c r="B17" s="143"/>
      <c r="C17" s="75">
        <v>5556</v>
      </c>
      <c r="D17" s="75">
        <v>1047</v>
      </c>
      <c r="E17" s="75">
        <v>1592</v>
      </c>
      <c r="F17" s="75">
        <v>1101</v>
      </c>
      <c r="G17" s="75">
        <v>1204</v>
      </c>
      <c r="H17" s="75">
        <v>440</v>
      </c>
      <c r="I17" s="75">
        <v>172</v>
      </c>
      <c r="J17" s="22" t="s">
        <v>15</v>
      </c>
    </row>
    <row r="18" spans="1:10" s="76" customFormat="1" ht="12" customHeight="1" x14ac:dyDescent="0.2">
      <c r="A18" s="77"/>
      <c r="B18" s="78" t="s">
        <v>22</v>
      </c>
      <c r="C18" s="75">
        <v>1735</v>
      </c>
      <c r="D18" s="75">
        <v>341</v>
      </c>
      <c r="E18" s="75">
        <v>512</v>
      </c>
      <c r="F18" s="75">
        <v>378</v>
      </c>
      <c r="G18" s="75">
        <v>308</v>
      </c>
      <c r="H18" s="75">
        <v>140</v>
      </c>
      <c r="I18" s="75">
        <v>56</v>
      </c>
      <c r="J18" s="22" t="s">
        <v>15</v>
      </c>
    </row>
    <row r="19" spans="1:10" s="76" customFormat="1" ht="12" customHeight="1" x14ac:dyDescent="0.2">
      <c r="A19" s="77"/>
      <c r="B19" s="78" t="s">
        <v>23</v>
      </c>
      <c r="C19" s="75">
        <v>1780</v>
      </c>
      <c r="D19" s="75">
        <v>349</v>
      </c>
      <c r="E19" s="75">
        <v>524</v>
      </c>
      <c r="F19" s="75">
        <v>312</v>
      </c>
      <c r="G19" s="75">
        <v>356</v>
      </c>
      <c r="H19" s="75">
        <v>165</v>
      </c>
      <c r="I19" s="75">
        <v>74</v>
      </c>
      <c r="J19" s="22" t="s">
        <v>15</v>
      </c>
    </row>
    <row r="20" spans="1:10" s="76" customFormat="1" ht="12" customHeight="1" x14ac:dyDescent="0.2">
      <c r="A20" s="80"/>
      <c r="B20" s="78" t="s">
        <v>24</v>
      </c>
      <c r="C20" s="75">
        <v>2041</v>
      </c>
      <c r="D20" s="75">
        <v>357</v>
      </c>
      <c r="E20" s="75">
        <v>556</v>
      </c>
      <c r="F20" s="75">
        <v>411</v>
      </c>
      <c r="G20" s="75">
        <v>540</v>
      </c>
      <c r="H20" s="75">
        <v>135</v>
      </c>
      <c r="I20" s="75">
        <v>42</v>
      </c>
      <c r="J20" s="22" t="s">
        <v>15</v>
      </c>
    </row>
    <row r="21" spans="1:10" s="76" customFormat="1" ht="12" customHeight="1" x14ac:dyDescent="0.2">
      <c r="A21" s="144" t="s">
        <v>25</v>
      </c>
      <c r="B21" s="144"/>
      <c r="C21" s="81">
        <v>10236</v>
      </c>
      <c r="D21" s="81">
        <v>1583</v>
      </c>
      <c r="E21" s="81">
        <v>2690</v>
      </c>
      <c r="F21" s="81">
        <v>2199</v>
      </c>
      <c r="G21" s="81">
        <v>2600</v>
      </c>
      <c r="H21" s="81">
        <v>895</v>
      </c>
      <c r="I21" s="81">
        <v>269</v>
      </c>
      <c r="J21" s="27" t="s">
        <v>15</v>
      </c>
    </row>
    <row r="22" spans="1:10" s="76" customFormat="1" ht="12" customHeight="1" x14ac:dyDescent="0.2">
      <c r="A22" s="80"/>
      <c r="B22" s="80"/>
      <c r="C22" s="80"/>
      <c r="D22" s="80"/>
      <c r="E22" s="80"/>
      <c r="F22" s="80"/>
      <c r="G22" s="80"/>
      <c r="H22" s="80"/>
      <c r="I22" s="80"/>
      <c r="J22" s="26"/>
    </row>
    <row r="23" spans="1:10" s="74" customFormat="1" ht="12" customHeight="1" x14ac:dyDescent="0.2">
      <c r="A23" s="142" t="s">
        <v>26</v>
      </c>
      <c r="B23" s="142"/>
      <c r="C23" s="73">
        <v>68576</v>
      </c>
      <c r="D23" s="73">
        <v>14371</v>
      </c>
      <c r="E23" s="73">
        <v>21106</v>
      </c>
      <c r="F23" s="73">
        <v>12834</v>
      </c>
      <c r="G23" s="73">
        <v>14276</v>
      </c>
      <c r="H23" s="73">
        <v>4655</v>
      </c>
      <c r="I23" s="73">
        <v>1334</v>
      </c>
      <c r="J23" s="17" t="s">
        <v>206</v>
      </c>
    </row>
    <row r="24" spans="1:10" s="76" customFormat="1" ht="12" customHeight="1" x14ac:dyDescent="0.2">
      <c r="A24" s="143" t="s">
        <v>27</v>
      </c>
      <c r="B24" s="143"/>
      <c r="C24" s="75">
        <v>40578</v>
      </c>
      <c r="D24" s="75">
        <v>9617</v>
      </c>
      <c r="E24" s="75">
        <v>12822</v>
      </c>
      <c r="F24" s="75">
        <v>7470</v>
      </c>
      <c r="G24" s="75">
        <v>7728</v>
      </c>
      <c r="H24" s="75">
        <v>2335</v>
      </c>
      <c r="I24" s="75">
        <v>606</v>
      </c>
      <c r="J24" s="22" t="s">
        <v>206</v>
      </c>
    </row>
    <row r="25" spans="1:10" s="76" customFormat="1" ht="12" customHeight="1" x14ac:dyDescent="0.2">
      <c r="A25" s="143" t="s">
        <v>28</v>
      </c>
      <c r="B25" s="143"/>
      <c r="C25" s="75">
        <v>5098</v>
      </c>
      <c r="D25" s="75">
        <v>891</v>
      </c>
      <c r="E25" s="75">
        <v>1550</v>
      </c>
      <c r="F25" s="75">
        <v>981</v>
      </c>
      <c r="G25" s="75">
        <v>1136</v>
      </c>
      <c r="H25" s="75">
        <v>425</v>
      </c>
      <c r="I25" s="75">
        <v>115</v>
      </c>
      <c r="J25" s="22" t="s">
        <v>206</v>
      </c>
    </row>
    <row r="26" spans="1:10" s="76" customFormat="1" ht="12" customHeight="1" x14ac:dyDescent="0.2">
      <c r="A26" s="143" t="s">
        <v>29</v>
      </c>
      <c r="B26" s="143"/>
      <c r="C26" s="75">
        <v>12697</v>
      </c>
      <c r="D26" s="75">
        <v>2087</v>
      </c>
      <c r="E26" s="75">
        <v>3686</v>
      </c>
      <c r="F26" s="75">
        <v>2496</v>
      </c>
      <c r="G26" s="75">
        <v>3096</v>
      </c>
      <c r="H26" s="75">
        <v>1020</v>
      </c>
      <c r="I26" s="75">
        <v>312</v>
      </c>
      <c r="J26" s="22" t="s">
        <v>206</v>
      </c>
    </row>
    <row r="27" spans="1:10" s="76" customFormat="1" ht="12" customHeight="1" x14ac:dyDescent="0.2">
      <c r="A27" s="82"/>
      <c r="B27" s="78" t="s">
        <v>30</v>
      </c>
      <c r="C27" s="75">
        <v>980</v>
      </c>
      <c r="D27" s="75">
        <v>220</v>
      </c>
      <c r="E27" s="75">
        <v>348</v>
      </c>
      <c r="F27" s="75">
        <v>165</v>
      </c>
      <c r="G27" s="75">
        <v>152</v>
      </c>
      <c r="H27" s="75">
        <v>65</v>
      </c>
      <c r="I27" s="75">
        <v>30</v>
      </c>
      <c r="J27" s="22" t="s">
        <v>206</v>
      </c>
    </row>
    <row r="28" spans="1:10" s="76" customFormat="1" ht="12" customHeight="1" x14ac:dyDescent="0.2">
      <c r="A28" s="80"/>
      <c r="B28" s="78" t="s">
        <v>31</v>
      </c>
      <c r="C28" s="75">
        <v>11717</v>
      </c>
      <c r="D28" s="75">
        <v>1867</v>
      </c>
      <c r="E28" s="75">
        <v>3338</v>
      </c>
      <c r="F28" s="75">
        <v>2331</v>
      </c>
      <c r="G28" s="75">
        <v>2944</v>
      </c>
      <c r="H28" s="75">
        <v>955</v>
      </c>
      <c r="I28" s="75">
        <v>282</v>
      </c>
      <c r="J28" s="22" t="s">
        <v>206</v>
      </c>
    </row>
    <row r="29" spans="1:10" s="76" customFormat="1" ht="12" customHeight="1" x14ac:dyDescent="0.2">
      <c r="A29" s="143" t="s">
        <v>32</v>
      </c>
      <c r="B29" s="143"/>
      <c r="C29" s="75">
        <v>3705</v>
      </c>
      <c r="D29" s="75">
        <v>598</v>
      </c>
      <c r="E29" s="75">
        <v>1200</v>
      </c>
      <c r="F29" s="75">
        <v>636</v>
      </c>
      <c r="G29" s="75">
        <v>940</v>
      </c>
      <c r="H29" s="75">
        <v>245</v>
      </c>
      <c r="I29" s="75">
        <v>86</v>
      </c>
      <c r="J29" s="22" t="s">
        <v>206</v>
      </c>
    </row>
    <row r="30" spans="1:10" s="76" customFormat="1" ht="12" customHeight="1" x14ac:dyDescent="0.2">
      <c r="A30" s="82"/>
      <c r="B30" s="78" t="s">
        <v>33</v>
      </c>
      <c r="C30" s="75">
        <v>1109</v>
      </c>
      <c r="D30" s="75">
        <v>237</v>
      </c>
      <c r="E30" s="75">
        <v>402</v>
      </c>
      <c r="F30" s="75">
        <v>159</v>
      </c>
      <c r="G30" s="75">
        <v>208</v>
      </c>
      <c r="H30" s="75">
        <v>85</v>
      </c>
      <c r="I30" s="75">
        <v>18</v>
      </c>
      <c r="J30" s="22" t="s">
        <v>206</v>
      </c>
    </row>
    <row r="31" spans="1:10" s="76" customFormat="1" ht="12" customHeight="1" x14ac:dyDescent="0.2">
      <c r="A31" s="80"/>
      <c r="B31" s="78" t="s">
        <v>34</v>
      </c>
      <c r="C31" s="75">
        <v>2596</v>
      </c>
      <c r="D31" s="75">
        <v>361</v>
      </c>
      <c r="E31" s="75">
        <v>798</v>
      </c>
      <c r="F31" s="75">
        <v>477</v>
      </c>
      <c r="G31" s="75">
        <v>732</v>
      </c>
      <c r="H31" s="75">
        <v>160</v>
      </c>
      <c r="I31" s="75">
        <v>68</v>
      </c>
      <c r="J31" s="22" t="s">
        <v>206</v>
      </c>
    </row>
    <row r="32" spans="1:10" s="76" customFormat="1" ht="12" customHeight="1" x14ac:dyDescent="0.2">
      <c r="A32" s="143" t="s">
        <v>35</v>
      </c>
      <c r="B32" s="143"/>
      <c r="C32" s="75">
        <v>636</v>
      </c>
      <c r="D32" s="75">
        <v>158</v>
      </c>
      <c r="E32" s="75">
        <v>244</v>
      </c>
      <c r="F32" s="75">
        <v>87</v>
      </c>
      <c r="G32" s="75">
        <v>100</v>
      </c>
      <c r="H32" s="75">
        <v>35</v>
      </c>
      <c r="I32" s="75">
        <v>12</v>
      </c>
      <c r="J32" s="22" t="s">
        <v>206</v>
      </c>
    </row>
    <row r="33" spans="1:10" s="76" customFormat="1" ht="12" customHeight="1" x14ac:dyDescent="0.2">
      <c r="A33" s="143" t="s">
        <v>36</v>
      </c>
      <c r="B33" s="143"/>
      <c r="C33" s="75">
        <v>5862</v>
      </c>
      <c r="D33" s="75">
        <v>1020</v>
      </c>
      <c r="E33" s="75">
        <v>1604</v>
      </c>
      <c r="F33" s="75">
        <v>1164</v>
      </c>
      <c r="G33" s="75">
        <v>1276</v>
      </c>
      <c r="H33" s="75">
        <v>595</v>
      </c>
      <c r="I33" s="75">
        <v>203</v>
      </c>
      <c r="J33" s="22" t="s">
        <v>206</v>
      </c>
    </row>
    <row r="34" spans="1:10" s="76" customFormat="1" ht="12" customHeight="1" x14ac:dyDescent="0.2">
      <c r="A34" s="82"/>
      <c r="B34" s="78" t="s">
        <v>37</v>
      </c>
      <c r="C34" s="75">
        <v>498</v>
      </c>
      <c r="D34" s="75">
        <v>89</v>
      </c>
      <c r="E34" s="75">
        <v>140</v>
      </c>
      <c r="F34" s="75">
        <v>84</v>
      </c>
      <c r="G34" s="75">
        <v>84</v>
      </c>
      <c r="H34" s="75">
        <v>70</v>
      </c>
      <c r="I34" s="75">
        <v>31</v>
      </c>
      <c r="J34" s="22" t="s">
        <v>206</v>
      </c>
    </row>
    <row r="35" spans="1:10" s="76" customFormat="1" ht="12" customHeight="1" x14ac:dyDescent="0.2">
      <c r="A35" s="77"/>
      <c r="B35" s="78" t="s">
        <v>38</v>
      </c>
      <c r="C35" s="75">
        <v>179</v>
      </c>
      <c r="D35" s="75">
        <v>69</v>
      </c>
      <c r="E35" s="75">
        <v>56</v>
      </c>
      <c r="F35" s="75">
        <v>21</v>
      </c>
      <c r="G35" s="75">
        <v>4</v>
      </c>
      <c r="H35" s="75">
        <v>10</v>
      </c>
      <c r="I35" s="75">
        <v>19</v>
      </c>
      <c r="J35" s="22" t="s">
        <v>206</v>
      </c>
    </row>
    <row r="36" spans="1:10" s="76" customFormat="1" ht="12" customHeight="1" x14ac:dyDescent="0.2">
      <c r="A36" s="77"/>
      <c r="B36" s="83" t="s">
        <v>39</v>
      </c>
      <c r="C36" s="81">
        <v>5185</v>
      </c>
      <c r="D36" s="81">
        <v>862</v>
      </c>
      <c r="E36" s="81">
        <v>1408</v>
      </c>
      <c r="F36" s="81">
        <v>1059</v>
      </c>
      <c r="G36" s="81">
        <v>1188</v>
      </c>
      <c r="H36" s="81">
        <v>515</v>
      </c>
      <c r="I36" s="81">
        <v>153</v>
      </c>
      <c r="J36" s="27" t="s">
        <v>206</v>
      </c>
    </row>
    <row r="37" spans="1:10" s="76" customFormat="1" ht="12" customHeight="1" x14ac:dyDescent="0.2">
      <c r="A37" s="80"/>
      <c r="B37" s="80"/>
      <c r="C37" s="80"/>
      <c r="D37" s="80"/>
      <c r="E37" s="80"/>
      <c r="F37" s="80"/>
      <c r="G37" s="80"/>
      <c r="H37" s="80"/>
      <c r="I37" s="80"/>
      <c r="J37" s="26"/>
    </row>
    <row r="38" spans="1:10" s="74" customFormat="1" ht="12" customHeight="1" x14ac:dyDescent="0.2">
      <c r="A38" s="142" t="s">
        <v>40</v>
      </c>
      <c r="B38" s="142"/>
      <c r="C38" s="73">
        <v>54772</v>
      </c>
      <c r="D38" s="73">
        <v>9628</v>
      </c>
      <c r="E38" s="73">
        <v>15246</v>
      </c>
      <c r="F38" s="73">
        <v>11322</v>
      </c>
      <c r="G38" s="73">
        <v>12596</v>
      </c>
      <c r="H38" s="73">
        <v>4285</v>
      </c>
      <c r="I38" s="73">
        <v>1695</v>
      </c>
      <c r="J38" s="17" t="s">
        <v>206</v>
      </c>
    </row>
    <row r="39" spans="1:10" s="76" customFormat="1" ht="12" customHeight="1" x14ac:dyDescent="0.2">
      <c r="A39" s="143" t="s">
        <v>41</v>
      </c>
      <c r="B39" s="143"/>
      <c r="C39" s="75">
        <v>49274</v>
      </c>
      <c r="D39" s="75">
        <v>8833</v>
      </c>
      <c r="E39" s="75">
        <v>13720</v>
      </c>
      <c r="F39" s="75">
        <v>10116</v>
      </c>
      <c r="G39" s="75">
        <v>11328</v>
      </c>
      <c r="H39" s="75">
        <v>3810</v>
      </c>
      <c r="I39" s="75">
        <v>1467</v>
      </c>
      <c r="J39" s="22" t="s">
        <v>206</v>
      </c>
    </row>
    <row r="40" spans="1:10" s="76" customFormat="1" ht="12" customHeight="1" x14ac:dyDescent="0.2">
      <c r="A40" s="144" t="s">
        <v>42</v>
      </c>
      <c r="B40" s="144"/>
      <c r="C40" s="81">
        <v>5498</v>
      </c>
      <c r="D40" s="81">
        <v>795</v>
      </c>
      <c r="E40" s="81">
        <v>1526</v>
      </c>
      <c r="F40" s="81">
        <v>1206</v>
      </c>
      <c r="G40" s="81">
        <v>1268</v>
      </c>
      <c r="H40" s="81">
        <v>475</v>
      </c>
      <c r="I40" s="81">
        <v>228</v>
      </c>
      <c r="J40" s="27" t="s">
        <v>206</v>
      </c>
    </row>
    <row r="41" spans="1:10" s="76" customFormat="1" ht="12" customHeight="1" x14ac:dyDescent="0.2">
      <c r="A41" s="80"/>
      <c r="B41" s="80"/>
      <c r="C41" s="80"/>
      <c r="D41" s="80"/>
      <c r="E41" s="80"/>
      <c r="F41" s="80"/>
      <c r="G41" s="80"/>
      <c r="H41" s="80"/>
      <c r="I41" s="80"/>
      <c r="J41" s="26"/>
    </row>
    <row r="42" spans="1:10" s="74" customFormat="1" ht="12" customHeight="1" x14ac:dyDescent="0.2">
      <c r="A42" s="142" t="s">
        <v>43</v>
      </c>
      <c r="B42" s="142"/>
      <c r="C42" s="73">
        <v>143407</v>
      </c>
      <c r="D42" s="73">
        <v>28076</v>
      </c>
      <c r="E42" s="73">
        <v>39804</v>
      </c>
      <c r="F42" s="73">
        <v>29331</v>
      </c>
      <c r="G42" s="73">
        <v>31072</v>
      </c>
      <c r="H42" s="73">
        <v>11135</v>
      </c>
      <c r="I42" s="73">
        <v>3989</v>
      </c>
      <c r="J42" s="17" t="s">
        <v>206</v>
      </c>
    </row>
    <row r="43" spans="1:10" s="76" customFormat="1" ht="12" customHeight="1" x14ac:dyDescent="0.2">
      <c r="A43" s="143" t="s">
        <v>44</v>
      </c>
      <c r="B43" s="143"/>
      <c r="C43" s="75">
        <v>96680</v>
      </c>
      <c r="D43" s="75">
        <v>20694</v>
      </c>
      <c r="E43" s="75">
        <v>26936</v>
      </c>
      <c r="F43" s="75">
        <v>19389</v>
      </c>
      <c r="G43" s="75">
        <v>19892</v>
      </c>
      <c r="H43" s="75">
        <v>7105</v>
      </c>
      <c r="I43" s="75">
        <v>2664</v>
      </c>
      <c r="J43" s="22" t="s">
        <v>206</v>
      </c>
    </row>
    <row r="44" spans="1:10" s="76" customFormat="1" ht="12" customHeight="1" x14ac:dyDescent="0.2">
      <c r="A44" s="146" t="s">
        <v>45</v>
      </c>
      <c r="B44" s="146"/>
      <c r="C44" s="75">
        <v>23467</v>
      </c>
      <c r="D44" s="75">
        <v>3156</v>
      </c>
      <c r="E44" s="75">
        <v>6256</v>
      </c>
      <c r="F44" s="75">
        <v>5067</v>
      </c>
      <c r="G44" s="75">
        <v>6000</v>
      </c>
      <c r="H44" s="75">
        <v>2240</v>
      </c>
      <c r="I44" s="75">
        <v>748</v>
      </c>
      <c r="J44" s="22" t="s">
        <v>206</v>
      </c>
    </row>
    <row r="45" spans="1:10" s="76" customFormat="1" ht="12" customHeight="1" x14ac:dyDescent="0.2">
      <c r="A45" s="83"/>
      <c r="B45" s="78" t="s">
        <v>46</v>
      </c>
      <c r="C45" s="75">
        <v>13449</v>
      </c>
      <c r="D45" s="75">
        <v>1747</v>
      </c>
      <c r="E45" s="75">
        <v>3610</v>
      </c>
      <c r="F45" s="75">
        <v>3063</v>
      </c>
      <c r="G45" s="75">
        <v>3488</v>
      </c>
      <c r="H45" s="75">
        <v>1135</v>
      </c>
      <c r="I45" s="75">
        <v>406</v>
      </c>
      <c r="J45" s="22" t="s">
        <v>206</v>
      </c>
    </row>
    <row r="46" spans="1:10" s="76" customFormat="1" ht="12" customHeight="1" x14ac:dyDescent="0.2">
      <c r="A46" s="83"/>
      <c r="B46" s="78" t="s">
        <v>47</v>
      </c>
      <c r="C46" s="75">
        <v>10018</v>
      </c>
      <c r="D46" s="75">
        <v>1409</v>
      </c>
      <c r="E46" s="75">
        <v>2646</v>
      </c>
      <c r="F46" s="75">
        <v>2004</v>
      </c>
      <c r="G46" s="75">
        <v>2512</v>
      </c>
      <c r="H46" s="75">
        <v>1105</v>
      </c>
      <c r="I46" s="75">
        <v>342</v>
      </c>
      <c r="J46" s="22" t="s">
        <v>206</v>
      </c>
    </row>
    <row r="47" spans="1:10" s="76" customFormat="1" ht="12" customHeight="1" x14ac:dyDescent="0.2">
      <c r="A47" s="143" t="s">
        <v>49</v>
      </c>
      <c r="B47" s="143"/>
      <c r="C47" s="75">
        <v>23260</v>
      </c>
      <c r="D47" s="75">
        <v>4226</v>
      </c>
      <c r="E47" s="75">
        <v>6612</v>
      </c>
      <c r="F47" s="75">
        <v>4875</v>
      </c>
      <c r="G47" s="75">
        <v>5180</v>
      </c>
      <c r="H47" s="75">
        <v>1790</v>
      </c>
      <c r="I47" s="75">
        <v>577</v>
      </c>
      <c r="J47" s="22" t="s">
        <v>206</v>
      </c>
    </row>
    <row r="48" spans="1:10" s="76" customFormat="1" ht="12" customHeight="1" x14ac:dyDescent="0.2">
      <c r="A48" s="83"/>
      <c r="B48" s="78" t="s">
        <v>50</v>
      </c>
      <c r="C48" s="75">
        <v>2781</v>
      </c>
      <c r="D48" s="75">
        <v>451</v>
      </c>
      <c r="E48" s="75">
        <v>760</v>
      </c>
      <c r="F48" s="75">
        <v>564</v>
      </c>
      <c r="G48" s="75">
        <v>696</v>
      </c>
      <c r="H48" s="75">
        <v>260</v>
      </c>
      <c r="I48" s="75">
        <v>50</v>
      </c>
      <c r="J48" s="22" t="s">
        <v>206</v>
      </c>
    </row>
    <row r="49" spans="1:10" s="76" customFormat="1" ht="12" customHeight="1" x14ac:dyDescent="0.2">
      <c r="A49" s="83"/>
      <c r="B49" s="78" t="s">
        <v>51</v>
      </c>
      <c r="C49" s="75">
        <v>5961</v>
      </c>
      <c r="D49" s="75">
        <v>1084</v>
      </c>
      <c r="E49" s="75">
        <v>1690</v>
      </c>
      <c r="F49" s="75">
        <v>1308</v>
      </c>
      <c r="G49" s="75">
        <v>1208</v>
      </c>
      <c r="H49" s="75">
        <v>550</v>
      </c>
      <c r="I49" s="75">
        <v>121</v>
      </c>
      <c r="J49" s="22" t="s">
        <v>206</v>
      </c>
    </row>
    <row r="50" spans="1:10" s="76" customFormat="1" ht="12" customHeight="1" x14ac:dyDescent="0.2">
      <c r="A50" s="83"/>
      <c r="B50" s="83" t="s">
        <v>52</v>
      </c>
      <c r="C50" s="81">
        <v>14518</v>
      </c>
      <c r="D50" s="81">
        <v>2691</v>
      </c>
      <c r="E50" s="81">
        <v>4162</v>
      </c>
      <c r="F50" s="81">
        <v>3003</v>
      </c>
      <c r="G50" s="81">
        <v>3276</v>
      </c>
      <c r="H50" s="81">
        <v>980</v>
      </c>
      <c r="I50" s="81">
        <v>406</v>
      </c>
      <c r="J50" s="27" t="s">
        <v>206</v>
      </c>
    </row>
    <row r="51" spans="1:10" s="76" customFormat="1" ht="12" customHeight="1" x14ac:dyDescent="0.2">
      <c r="A51" s="79"/>
      <c r="B51" s="79"/>
      <c r="C51" s="79"/>
      <c r="D51" s="79"/>
      <c r="E51" s="79"/>
      <c r="F51" s="79"/>
      <c r="G51" s="79"/>
      <c r="H51" s="79"/>
      <c r="I51" s="79"/>
      <c r="J51" s="25"/>
    </row>
    <row r="52" spans="1:10" s="74" customFormat="1" ht="12" customHeight="1" x14ac:dyDescent="0.2">
      <c r="A52" s="142" t="s">
        <v>53</v>
      </c>
      <c r="B52" s="142"/>
      <c r="C52" s="73">
        <v>54529</v>
      </c>
      <c r="D52" s="73">
        <v>10388</v>
      </c>
      <c r="E52" s="73">
        <v>15556</v>
      </c>
      <c r="F52" s="73">
        <v>11328</v>
      </c>
      <c r="G52" s="73">
        <v>12140</v>
      </c>
      <c r="H52" s="73">
        <v>3815</v>
      </c>
      <c r="I52" s="73">
        <v>1302</v>
      </c>
      <c r="J52" s="17" t="s">
        <v>206</v>
      </c>
    </row>
    <row r="53" spans="1:10" s="76" customFormat="1" ht="12" customHeight="1" x14ac:dyDescent="0.2">
      <c r="A53" s="143" t="s">
        <v>54</v>
      </c>
      <c r="B53" s="143"/>
      <c r="C53" s="75">
        <v>18246</v>
      </c>
      <c r="D53" s="75">
        <v>4087</v>
      </c>
      <c r="E53" s="75">
        <v>5206</v>
      </c>
      <c r="F53" s="75">
        <v>3516</v>
      </c>
      <c r="G53" s="75">
        <v>3832</v>
      </c>
      <c r="H53" s="75">
        <v>1195</v>
      </c>
      <c r="I53" s="75">
        <v>410</v>
      </c>
      <c r="J53" s="22" t="s">
        <v>206</v>
      </c>
    </row>
    <row r="54" spans="1:10" s="76" customFormat="1" ht="12" customHeight="1" x14ac:dyDescent="0.2">
      <c r="A54" s="143" t="s">
        <v>55</v>
      </c>
      <c r="B54" s="143"/>
      <c r="C54" s="75">
        <v>32215</v>
      </c>
      <c r="D54" s="75">
        <v>5656</v>
      </c>
      <c r="E54" s="75">
        <v>9136</v>
      </c>
      <c r="F54" s="75">
        <v>7035</v>
      </c>
      <c r="G54" s="75">
        <v>7284</v>
      </c>
      <c r="H54" s="75">
        <v>2295</v>
      </c>
      <c r="I54" s="75">
        <v>809</v>
      </c>
      <c r="J54" s="22" t="s">
        <v>206</v>
      </c>
    </row>
    <row r="55" spans="1:10" s="76" customFormat="1" ht="12" customHeight="1" x14ac:dyDescent="0.2">
      <c r="A55" s="144" t="s">
        <v>56</v>
      </c>
      <c r="B55" s="144"/>
      <c r="C55" s="81">
        <v>4068</v>
      </c>
      <c r="D55" s="81">
        <v>645</v>
      </c>
      <c r="E55" s="81">
        <v>1214</v>
      </c>
      <c r="F55" s="81">
        <v>777</v>
      </c>
      <c r="G55" s="81">
        <v>1024</v>
      </c>
      <c r="H55" s="81">
        <v>325</v>
      </c>
      <c r="I55" s="81">
        <v>83</v>
      </c>
      <c r="J55" s="27" t="s">
        <v>206</v>
      </c>
    </row>
    <row r="56" spans="1:10" s="76" customFormat="1" ht="12" customHeight="1" x14ac:dyDescent="0.2">
      <c r="A56" s="79"/>
      <c r="B56" s="84"/>
      <c r="C56" s="85"/>
      <c r="D56" s="85"/>
      <c r="E56" s="85"/>
      <c r="F56" s="85"/>
      <c r="G56" s="85"/>
      <c r="H56" s="85"/>
      <c r="I56" s="85"/>
      <c r="J56" s="30"/>
    </row>
    <row r="57" spans="1:10" s="76" customFormat="1" ht="12" customHeight="1" x14ac:dyDescent="0.2">
      <c r="A57" s="145" t="s">
        <v>57</v>
      </c>
      <c r="B57" s="145"/>
      <c r="C57" s="72">
        <v>49237</v>
      </c>
      <c r="D57" s="72">
        <v>9417</v>
      </c>
      <c r="E57" s="72">
        <v>14046</v>
      </c>
      <c r="F57" s="72">
        <v>10164</v>
      </c>
      <c r="G57" s="72">
        <v>10988</v>
      </c>
      <c r="H57" s="72">
        <v>3460</v>
      </c>
      <c r="I57" s="72">
        <v>1162</v>
      </c>
      <c r="J57" s="17" t="s">
        <v>206</v>
      </c>
    </row>
    <row r="58" spans="1:10" s="76" customFormat="1" ht="12" customHeight="1" x14ac:dyDescent="0.2">
      <c r="A58" s="143" t="s">
        <v>58</v>
      </c>
      <c r="B58" s="143"/>
      <c r="C58" s="75">
        <v>3187</v>
      </c>
      <c r="D58" s="75">
        <v>718</v>
      </c>
      <c r="E58" s="75">
        <v>870</v>
      </c>
      <c r="F58" s="75">
        <v>696</v>
      </c>
      <c r="G58" s="75">
        <v>628</v>
      </c>
      <c r="H58" s="75">
        <v>220</v>
      </c>
      <c r="I58" s="75">
        <v>55</v>
      </c>
      <c r="J58" s="75">
        <v>0</v>
      </c>
    </row>
    <row r="59" spans="1:10" s="76" customFormat="1" ht="12" customHeight="1" x14ac:dyDescent="0.2">
      <c r="A59" s="143" t="s">
        <v>61</v>
      </c>
      <c r="B59" s="143"/>
      <c r="C59" s="75">
        <v>1897</v>
      </c>
      <c r="D59" s="75">
        <v>312</v>
      </c>
      <c r="E59" s="75">
        <v>586</v>
      </c>
      <c r="F59" s="75">
        <v>387</v>
      </c>
      <c r="G59" s="75">
        <v>452</v>
      </c>
      <c r="H59" s="75">
        <v>130</v>
      </c>
      <c r="I59" s="75">
        <v>30</v>
      </c>
      <c r="J59" s="75">
        <v>0</v>
      </c>
    </row>
    <row r="60" spans="1:10" s="76" customFormat="1" ht="12" customHeight="1" x14ac:dyDescent="0.2">
      <c r="A60" s="143" t="s">
        <v>62</v>
      </c>
      <c r="B60" s="143"/>
      <c r="C60" s="75">
        <v>2171</v>
      </c>
      <c r="D60" s="75">
        <v>333</v>
      </c>
      <c r="E60" s="75">
        <v>628</v>
      </c>
      <c r="F60" s="75">
        <v>390</v>
      </c>
      <c r="G60" s="75">
        <v>572</v>
      </c>
      <c r="H60" s="75">
        <v>195</v>
      </c>
      <c r="I60" s="75">
        <v>53</v>
      </c>
      <c r="J60" s="75">
        <v>0</v>
      </c>
    </row>
    <row r="61" spans="1:10" s="76" customFormat="1" ht="12" customHeight="1" x14ac:dyDescent="0.2">
      <c r="A61" s="143" t="s">
        <v>63</v>
      </c>
      <c r="B61" s="143"/>
      <c r="C61" s="75">
        <v>7335</v>
      </c>
      <c r="D61" s="75">
        <v>2096</v>
      </c>
      <c r="E61" s="75">
        <v>2044</v>
      </c>
      <c r="F61" s="75">
        <v>1269</v>
      </c>
      <c r="G61" s="75">
        <v>1276</v>
      </c>
      <c r="H61" s="75">
        <v>460</v>
      </c>
      <c r="I61" s="75">
        <v>190</v>
      </c>
      <c r="J61" s="67" t="s">
        <v>256</v>
      </c>
    </row>
    <row r="62" spans="1:10" s="76" customFormat="1" ht="12" customHeight="1" x14ac:dyDescent="0.2">
      <c r="A62" s="143" t="s">
        <v>64</v>
      </c>
      <c r="B62" s="143"/>
      <c r="C62" s="75">
        <v>2847</v>
      </c>
      <c r="D62" s="75">
        <v>476</v>
      </c>
      <c r="E62" s="75">
        <v>814</v>
      </c>
      <c r="F62" s="75">
        <v>654</v>
      </c>
      <c r="G62" s="75">
        <v>668</v>
      </c>
      <c r="H62" s="75">
        <v>205</v>
      </c>
      <c r="I62" s="75">
        <v>30</v>
      </c>
      <c r="J62" s="75">
        <v>0</v>
      </c>
    </row>
    <row r="63" spans="1:10" s="76" customFormat="1" ht="12" customHeight="1" x14ac:dyDescent="0.2">
      <c r="A63" s="143" t="s">
        <v>67</v>
      </c>
      <c r="B63" s="143"/>
      <c r="C63" s="75">
        <v>14723</v>
      </c>
      <c r="D63" s="75">
        <v>2826</v>
      </c>
      <c r="E63" s="75">
        <v>4204</v>
      </c>
      <c r="F63" s="75">
        <v>3102</v>
      </c>
      <c r="G63" s="75">
        <v>3168</v>
      </c>
      <c r="H63" s="75">
        <v>1065</v>
      </c>
      <c r="I63" s="75">
        <v>358</v>
      </c>
      <c r="J63" s="75">
        <v>0</v>
      </c>
    </row>
    <row r="64" spans="1:10" s="76" customFormat="1" ht="12" customHeight="1" x14ac:dyDescent="0.2">
      <c r="A64" s="143" t="s">
        <v>69</v>
      </c>
      <c r="B64" s="143"/>
      <c r="C64" s="75">
        <v>4391</v>
      </c>
      <c r="D64" s="75">
        <v>680</v>
      </c>
      <c r="E64" s="75">
        <v>1312</v>
      </c>
      <c r="F64" s="75">
        <v>921</v>
      </c>
      <c r="G64" s="75">
        <v>1076</v>
      </c>
      <c r="H64" s="75">
        <v>315</v>
      </c>
      <c r="I64" s="75">
        <v>87</v>
      </c>
      <c r="J64" s="67" t="s">
        <v>256</v>
      </c>
    </row>
    <row r="65" spans="1:10" s="76" customFormat="1" ht="12" customHeight="1" x14ac:dyDescent="0.2">
      <c r="A65" s="143" t="s">
        <v>70</v>
      </c>
      <c r="B65" s="143"/>
      <c r="C65" s="75">
        <v>2307</v>
      </c>
      <c r="D65" s="75">
        <v>319</v>
      </c>
      <c r="E65" s="75">
        <v>728</v>
      </c>
      <c r="F65" s="75">
        <v>555</v>
      </c>
      <c r="G65" s="75">
        <v>504</v>
      </c>
      <c r="H65" s="75">
        <v>140</v>
      </c>
      <c r="I65" s="75">
        <v>61</v>
      </c>
      <c r="J65" s="75">
        <v>0</v>
      </c>
    </row>
    <row r="66" spans="1:10" s="76" customFormat="1" ht="12" customHeight="1" x14ac:dyDescent="0.2">
      <c r="A66" s="143" t="s">
        <v>71</v>
      </c>
      <c r="B66" s="143"/>
      <c r="C66" s="75">
        <v>2595</v>
      </c>
      <c r="D66" s="75">
        <v>454</v>
      </c>
      <c r="E66" s="75">
        <v>728</v>
      </c>
      <c r="F66" s="75">
        <v>546</v>
      </c>
      <c r="G66" s="75">
        <v>592</v>
      </c>
      <c r="H66" s="75">
        <v>200</v>
      </c>
      <c r="I66" s="75">
        <v>75</v>
      </c>
      <c r="J66" s="67" t="s">
        <v>256</v>
      </c>
    </row>
    <row r="67" spans="1:10" s="76" customFormat="1" ht="12" customHeight="1" x14ac:dyDescent="0.2">
      <c r="A67" s="143" t="s">
        <v>72</v>
      </c>
      <c r="B67" s="143"/>
      <c r="C67" s="75">
        <v>4451</v>
      </c>
      <c r="D67" s="75">
        <v>610</v>
      </c>
      <c r="E67" s="75">
        <v>1152</v>
      </c>
      <c r="F67" s="75">
        <v>1014</v>
      </c>
      <c r="G67" s="75">
        <v>1200</v>
      </c>
      <c r="H67" s="75">
        <v>330</v>
      </c>
      <c r="I67" s="75">
        <v>145</v>
      </c>
      <c r="J67" s="75">
        <v>0</v>
      </c>
    </row>
    <row r="68" spans="1:10" s="76" customFormat="1" ht="12" customHeight="1" x14ac:dyDescent="0.2">
      <c r="A68" s="144" t="s">
        <v>73</v>
      </c>
      <c r="B68" s="144"/>
      <c r="C68" s="81">
        <v>3333</v>
      </c>
      <c r="D68" s="81">
        <v>593</v>
      </c>
      <c r="E68" s="81">
        <v>980</v>
      </c>
      <c r="F68" s="81">
        <v>630</v>
      </c>
      <c r="G68" s="81">
        <v>852</v>
      </c>
      <c r="H68" s="81">
        <v>200</v>
      </c>
      <c r="I68" s="81">
        <v>78</v>
      </c>
      <c r="J68" s="81">
        <v>0</v>
      </c>
    </row>
    <row r="69" spans="1:10" s="76" customFormat="1" ht="12" customHeight="1" x14ac:dyDescent="0.2">
      <c r="A69" s="79"/>
      <c r="B69" s="79"/>
      <c r="C69" s="79"/>
      <c r="D69" s="79"/>
      <c r="E69" s="79"/>
      <c r="F69" s="79"/>
      <c r="G69" s="79"/>
      <c r="H69" s="79"/>
      <c r="I69" s="79"/>
      <c r="J69" s="79"/>
    </row>
    <row r="70" spans="1:10" s="76" customFormat="1" ht="12" customHeight="1" x14ac:dyDescent="0.2">
      <c r="A70" s="142" t="s">
        <v>74</v>
      </c>
      <c r="B70" s="142"/>
      <c r="C70" s="73">
        <v>148310</v>
      </c>
      <c r="D70" s="73">
        <v>28978</v>
      </c>
      <c r="E70" s="73">
        <v>41214</v>
      </c>
      <c r="F70" s="73">
        <v>30396</v>
      </c>
      <c r="G70" s="73">
        <v>32124</v>
      </c>
      <c r="H70" s="73">
        <v>11475</v>
      </c>
      <c r="I70" s="73">
        <v>4123</v>
      </c>
      <c r="J70" s="43" t="s">
        <v>206</v>
      </c>
    </row>
    <row r="71" spans="1:10" s="76" customFormat="1" ht="12" customHeight="1" x14ac:dyDescent="0.2">
      <c r="A71" s="143" t="s">
        <v>75</v>
      </c>
      <c r="B71" s="143"/>
      <c r="C71" s="75">
        <v>4333</v>
      </c>
      <c r="D71" s="75">
        <v>833</v>
      </c>
      <c r="E71" s="75">
        <v>1254</v>
      </c>
      <c r="F71" s="75">
        <v>918</v>
      </c>
      <c r="G71" s="75">
        <v>932</v>
      </c>
      <c r="H71" s="75">
        <v>285</v>
      </c>
      <c r="I71" s="75">
        <v>111</v>
      </c>
      <c r="J71" s="75">
        <v>0</v>
      </c>
    </row>
    <row r="72" spans="1:10" s="76" customFormat="1" ht="12" customHeight="1" x14ac:dyDescent="0.2">
      <c r="A72" s="143" t="s">
        <v>76</v>
      </c>
      <c r="B72" s="143"/>
      <c r="C72" s="75">
        <v>1364</v>
      </c>
      <c r="D72" s="75">
        <v>233</v>
      </c>
      <c r="E72" s="75">
        <v>396</v>
      </c>
      <c r="F72" s="75">
        <v>276</v>
      </c>
      <c r="G72" s="75">
        <v>284</v>
      </c>
      <c r="H72" s="75">
        <v>150</v>
      </c>
      <c r="I72" s="75">
        <v>25</v>
      </c>
      <c r="J72" s="75">
        <v>0</v>
      </c>
    </row>
    <row r="73" spans="1:10" s="76" customFormat="1" ht="12" customHeight="1" x14ac:dyDescent="0.2">
      <c r="A73" s="143" t="s">
        <v>77</v>
      </c>
      <c r="B73" s="143"/>
      <c r="C73" s="75">
        <v>353</v>
      </c>
      <c r="D73" s="75">
        <v>55</v>
      </c>
      <c r="E73" s="75">
        <v>70</v>
      </c>
      <c r="F73" s="75">
        <v>84</v>
      </c>
      <c r="G73" s="75">
        <v>104</v>
      </c>
      <c r="H73" s="75">
        <v>40</v>
      </c>
      <c r="I73" s="75">
        <v>0</v>
      </c>
      <c r="J73" s="75">
        <v>0</v>
      </c>
    </row>
    <row r="74" spans="1:10" s="76" customFormat="1" ht="12" customHeight="1" x14ac:dyDescent="0.2">
      <c r="A74" s="143" t="s">
        <v>78</v>
      </c>
      <c r="B74" s="143"/>
      <c r="C74" s="75">
        <v>965</v>
      </c>
      <c r="D74" s="75">
        <v>167</v>
      </c>
      <c r="E74" s="75">
        <v>258</v>
      </c>
      <c r="F74" s="75">
        <v>180</v>
      </c>
      <c r="G74" s="75">
        <v>220</v>
      </c>
      <c r="H74" s="75">
        <v>100</v>
      </c>
      <c r="I74" s="75">
        <v>40</v>
      </c>
      <c r="J74" s="75">
        <v>0</v>
      </c>
    </row>
    <row r="75" spans="1:10" s="76" customFormat="1" ht="12" customHeight="1" x14ac:dyDescent="0.2">
      <c r="A75" s="143" t="s">
        <v>79</v>
      </c>
      <c r="B75" s="143"/>
      <c r="C75" s="75">
        <v>290</v>
      </c>
      <c r="D75" s="75">
        <v>69</v>
      </c>
      <c r="E75" s="75">
        <v>100</v>
      </c>
      <c r="F75" s="75">
        <v>57</v>
      </c>
      <c r="G75" s="75">
        <v>44</v>
      </c>
      <c r="H75" s="75">
        <v>20</v>
      </c>
      <c r="I75" s="75">
        <v>0</v>
      </c>
      <c r="J75" s="75">
        <v>1</v>
      </c>
    </row>
    <row r="76" spans="1:10" s="76" customFormat="1" ht="12" customHeight="1" x14ac:dyDescent="0.2">
      <c r="A76" s="143" t="s">
        <v>80</v>
      </c>
      <c r="B76" s="143"/>
      <c r="C76" s="75">
        <v>1530</v>
      </c>
      <c r="D76" s="75">
        <v>161</v>
      </c>
      <c r="E76" s="75">
        <v>338</v>
      </c>
      <c r="F76" s="75">
        <v>390</v>
      </c>
      <c r="G76" s="75">
        <v>448</v>
      </c>
      <c r="H76" s="75">
        <v>155</v>
      </c>
      <c r="I76" s="75">
        <v>38</v>
      </c>
      <c r="J76" s="75">
        <v>0</v>
      </c>
    </row>
    <row r="77" spans="1:10" s="76" customFormat="1" ht="12" customHeight="1" x14ac:dyDescent="0.2">
      <c r="A77" s="143" t="s">
        <v>81</v>
      </c>
      <c r="B77" s="143"/>
      <c r="C77" s="75">
        <v>593</v>
      </c>
      <c r="D77" s="75">
        <v>96</v>
      </c>
      <c r="E77" s="75">
        <v>134</v>
      </c>
      <c r="F77" s="75">
        <v>135</v>
      </c>
      <c r="G77" s="75">
        <v>148</v>
      </c>
      <c r="H77" s="75">
        <v>55</v>
      </c>
      <c r="I77" s="75">
        <v>25</v>
      </c>
      <c r="J77" s="75">
        <v>0</v>
      </c>
    </row>
    <row r="78" spans="1:10" s="76" customFormat="1" ht="12" customHeight="1" x14ac:dyDescent="0.2">
      <c r="A78" s="143" t="s">
        <v>82</v>
      </c>
      <c r="B78" s="143"/>
      <c r="C78" s="75">
        <v>2667</v>
      </c>
      <c r="D78" s="75">
        <v>440</v>
      </c>
      <c r="E78" s="75">
        <v>792</v>
      </c>
      <c r="F78" s="75">
        <v>621</v>
      </c>
      <c r="G78" s="75">
        <v>584</v>
      </c>
      <c r="H78" s="75">
        <v>145</v>
      </c>
      <c r="I78" s="75">
        <v>85</v>
      </c>
      <c r="J78" s="67" t="s">
        <v>256</v>
      </c>
    </row>
    <row r="79" spans="1:10" s="76" customFormat="1" ht="12" customHeight="1" x14ac:dyDescent="0.2">
      <c r="A79" s="143" t="s">
        <v>83</v>
      </c>
      <c r="B79" s="143"/>
      <c r="C79" s="75">
        <v>937</v>
      </c>
      <c r="D79" s="75">
        <v>190</v>
      </c>
      <c r="E79" s="75">
        <v>284</v>
      </c>
      <c r="F79" s="75">
        <v>216</v>
      </c>
      <c r="G79" s="75">
        <v>184</v>
      </c>
      <c r="H79" s="75">
        <v>45</v>
      </c>
      <c r="I79" s="75">
        <v>18</v>
      </c>
      <c r="J79" s="75">
        <v>0</v>
      </c>
    </row>
    <row r="80" spans="1:10" s="76" customFormat="1" ht="12" customHeight="1" x14ac:dyDescent="0.2">
      <c r="A80" s="143" t="s">
        <v>85</v>
      </c>
      <c r="B80" s="143"/>
      <c r="C80" s="75">
        <v>450</v>
      </c>
      <c r="D80" s="75">
        <v>86</v>
      </c>
      <c r="E80" s="75">
        <v>158</v>
      </c>
      <c r="F80" s="75">
        <v>96</v>
      </c>
      <c r="G80" s="75">
        <v>72</v>
      </c>
      <c r="H80" s="75">
        <v>20</v>
      </c>
      <c r="I80" s="75">
        <v>18</v>
      </c>
      <c r="J80" s="75">
        <v>0</v>
      </c>
    </row>
    <row r="81" spans="1:10" s="76" customFormat="1" ht="12" customHeight="1" x14ac:dyDescent="0.2">
      <c r="A81" s="143" t="s">
        <v>86</v>
      </c>
      <c r="B81" s="143"/>
      <c r="C81" s="75">
        <v>740</v>
      </c>
      <c r="D81" s="75">
        <v>125</v>
      </c>
      <c r="E81" s="75">
        <v>202</v>
      </c>
      <c r="F81" s="75">
        <v>138</v>
      </c>
      <c r="G81" s="75">
        <v>232</v>
      </c>
      <c r="H81" s="75">
        <v>30</v>
      </c>
      <c r="I81" s="75">
        <v>13</v>
      </c>
      <c r="J81" s="75">
        <v>0</v>
      </c>
    </row>
    <row r="82" spans="1:10" s="76" customFormat="1" ht="12" customHeight="1" x14ac:dyDescent="0.2">
      <c r="A82" s="143" t="s">
        <v>87</v>
      </c>
      <c r="B82" s="143"/>
      <c r="C82" s="75">
        <v>1517</v>
      </c>
      <c r="D82" s="75">
        <v>198</v>
      </c>
      <c r="E82" s="75">
        <v>372</v>
      </c>
      <c r="F82" s="75">
        <v>336</v>
      </c>
      <c r="G82" s="75">
        <v>412</v>
      </c>
      <c r="H82" s="75">
        <v>160</v>
      </c>
      <c r="I82" s="75">
        <v>39</v>
      </c>
      <c r="J82" s="75">
        <v>0</v>
      </c>
    </row>
    <row r="83" spans="1:10" s="76" customFormat="1" ht="12" customHeight="1" x14ac:dyDescent="0.2">
      <c r="A83" s="143" t="s">
        <v>89</v>
      </c>
      <c r="B83" s="143"/>
      <c r="C83" s="75">
        <v>2275</v>
      </c>
      <c r="D83" s="75">
        <v>398</v>
      </c>
      <c r="E83" s="75">
        <v>664</v>
      </c>
      <c r="F83" s="75">
        <v>504</v>
      </c>
      <c r="G83" s="75">
        <v>532</v>
      </c>
      <c r="H83" s="75">
        <v>145</v>
      </c>
      <c r="I83" s="75">
        <v>32</v>
      </c>
      <c r="J83" s="75">
        <v>0</v>
      </c>
    </row>
    <row r="84" spans="1:10" s="76" customFormat="1" ht="12" customHeight="1" x14ac:dyDescent="0.2">
      <c r="A84" s="143" t="s">
        <v>90</v>
      </c>
      <c r="B84" s="143"/>
      <c r="C84" s="75">
        <v>6669</v>
      </c>
      <c r="D84" s="75">
        <v>1004</v>
      </c>
      <c r="E84" s="75">
        <v>1844</v>
      </c>
      <c r="F84" s="75">
        <v>1299</v>
      </c>
      <c r="G84" s="75">
        <v>1584</v>
      </c>
      <c r="H84" s="75">
        <v>705</v>
      </c>
      <c r="I84" s="75">
        <v>233</v>
      </c>
      <c r="J84" s="67" t="s">
        <v>256</v>
      </c>
    </row>
    <row r="85" spans="1:10" s="76" customFormat="1" ht="12" customHeight="1" x14ac:dyDescent="0.2">
      <c r="A85" s="143" t="s">
        <v>93</v>
      </c>
      <c r="B85" s="143"/>
      <c r="C85" s="75">
        <v>4271</v>
      </c>
      <c r="D85" s="75">
        <v>775</v>
      </c>
      <c r="E85" s="75">
        <v>1148</v>
      </c>
      <c r="F85" s="75">
        <v>807</v>
      </c>
      <c r="G85" s="75">
        <v>1072</v>
      </c>
      <c r="H85" s="75">
        <v>320</v>
      </c>
      <c r="I85" s="75">
        <v>149</v>
      </c>
      <c r="J85" s="67" t="s">
        <v>256</v>
      </c>
    </row>
    <row r="86" spans="1:10" s="76" customFormat="1" ht="12" customHeight="1" x14ac:dyDescent="0.2">
      <c r="A86" s="143" t="s">
        <v>96</v>
      </c>
      <c r="B86" s="143"/>
      <c r="C86" s="75">
        <v>4564</v>
      </c>
      <c r="D86" s="75">
        <v>711</v>
      </c>
      <c r="E86" s="75">
        <v>1260</v>
      </c>
      <c r="F86" s="75">
        <v>1029</v>
      </c>
      <c r="G86" s="75">
        <v>1040</v>
      </c>
      <c r="H86" s="75">
        <v>380</v>
      </c>
      <c r="I86" s="75">
        <v>144</v>
      </c>
      <c r="J86" s="67" t="s">
        <v>256</v>
      </c>
    </row>
    <row r="87" spans="1:10" s="76" customFormat="1" ht="12" customHeight="1" x14ac:dyDescent="0.2">
      <c r="A87" s="143" t="s">
        <v>97</v>
      </c>
      <c r="B87" s="143"/>
      <c r="C87" s="75">
        <v>2064</v>
      </c>
      <c r="D87" s="75">
        <v>279</v>
      </c>
      <c r="E87" s="75">
        <v>532</v>
      </c>
      <c r="F87" s="75">
        <v>429</v>
      </c>
      <c r="G87" s="75">
        <v>528</v>
      </c>
      <c r="H87" s="75">
        <v>240</v>
      </c>
      <c r="I87" s="75">
        <v>56</v>
      </c>
      <c r="J87" s="75">
        <v>0</v>
      </c>
    </row>
    <row r="88" spans="1:10" s="76" customFormat="1" ht="12" customHeight="1" x14ac:dyDescent="0.2">
      <c r="A88" s="143" t="s">
        <v>98</v>
      </c>
      <c r="B88" s="143"/>
      <c r="C88" s="75">
        <v>852</v>
      </c>
      <c r="D88" s="75">
        <v>164</v>
      </c>
      <c r="E88" s="75">
        <v>240</v>
      </c>
      <c r="F88" s="75">
        <v>219</v>
      </c>
      <c r="G88" s="75">
        <v>148</v>
      </c>
      <c r="H88" s="75">
        <v>60</v>
      </c>
      <c r="I88" s="75">
        <v>21</v>
      </c>
      <c r="J88" s="75">
        <v>0</v>
      </c>
    </row>
    <row r="89" spans="1:10" s="76" customFormat="1" ht="12" customHeight="1" x14ac:dyDescent="0.2">
      <c r="A89" s="143" t="s">
        <v>99</v>
      </c>
      <c r="B89" s="143"/>
      <c r="C89" s="75">
        <v>1421</v>
      </c>
      <c r="D89" s="75">
        <v>220</v>
      </c>
      <c r="E89" s="75">
        <v>402</v>
      </c>
      <c r="F89" s="75">
        <v>342</v>
      </c>
      <c r="G89" s="75">
        <v>320</v>
      </c>
      <c r="H89" s="75">
        <v>90</v>
      </c>
      <c r="I89" s="75">
        <v>47</v>
      </c>
      <c r="J89" s="75">
        <v>0</v>
      </c>
    </row>
    <row r="90" spans="1:10" s="76" customFormat="1" ht="12" customHeight="1" x14ac:dyDescent="0.2">
      <c r="A90" s="143" t="s">
        <v>100</v>
      </c>
      <c r="B90" s="143"/>
      <c r="C90" s="75">
        <v>571</v>
      </c>
      <c r="D90" s="75">
        <v>104</v>
      </c>
      <c r="E90" s="75">
        <v>152</v>
      </c>
      <c r="F90" s="75">
        <v>141</v>
      </c>
      <c r="G90" s="75">
        <v>124</v>
      </c>
      <c r="H90" s="75">
        <v>50</v>
      </c>
      <c r="I90" s="75">
        <v>0</v>
      </c>
      <c r="J90" s="75">
        <v>0</v>
      </c>
    </row>
    <row r="91" spans="1:10" s="76" customFormat="1" ht="12" customHeight="1" x14ac:dyDescent="0.2">
      <c r="A91" s="143" t="s">
        <v>101</v>
      </c>
      <c r="B91" s="143"/>
      <c r="C91" s="75">
        <v>475</v>
      </c>
      <c r="D91" s="75">
        <v>65</v>
      </c>
      <c r="E91" s="75">
        <v>104</v>
      </c>
      <c r="F91" s="75">
        <v>135</v>
      </c>
      <c r="G91" s="75">
        <v>132</v>
      </c>
      <c r="H91" s="75">
        <v>25</v>
      </c>
      <c r="I91" s="75">
        <v>14</v>
      </c>
      <c r="J91" s="75">
        <v>0</v>
      </c>
    </row>
    <row r="92" spans="1:10" s="76" customFormat="1" ht="12" customHeight="1" x14ac:dyDescent="0.2">
      <c r="A92" s="143" t="s">
        <v>102</v>
      </c>
      <c r="B92" s="143"/>
      <c r="C92" s="75">
        <v>1342</v>
      </c>
      <c r="D92" s="75">
        <v>185</v>
      </c>
      <c r="E92" s="75">
        <v>394</v>
      </c>
      <c r="F92" s="75">
        <v>318</v>
      </c>
      <c r="G92" s="75">
        <v>372</v>
      </c>
      <c r="H92" s="75">
        <v>55</v>
      </c>
      <c r="I92" s="75">
        <v>18</v>
      </c>
      <c r="J92" s="75">
        <v>0</v>
      </c>
    </row>
    <row r="93" spans="1:10" s="76" customFormat="1" ht="12" customHeight="1" x14ac:dyDescent="0.2">
      <c r="A93" s="143" t="s">
        <v>103</v>
      </c>
      <c r="B93" s="143"/>
      <c r="C93" s="75">
        <v>1677</v>
      </c>
      <c r="D93" s="75">
        <v>313</v>
      </c>
      <c r="E93" s="75">
        <v>448</v>
      </c>
      <c r="F93" s="75">
        <v>381</v>
      </c>
      <c r="G93" s="75">
        <v>368</v>
      </c>
      <c r="H93" s="75">
        <v>135</v>
      </c>
      <c r="I93" s="75">
        <v>32</v>
      </c>
      <c r="J93" s="75">
        <v>0</v>
      </c>
    </row>
    <row r="94" spans="1:10" s="76" customFormat="1" ht="12" customHeight="1" x14ac:dyDescent="0.2">
      <c r="A94" s="143" t="s">
        <v>104</v>
      </c>
      <c r="B94" s="143"/>
      <c r="C94" s="75">
        <v>61289</v>
      </c>
      <c r="D94" s="75">
        <v>13876</v>
      </c>
      <c r="E94" s="75">
        <v>17232</v>
      </c>
      <c r="F94" s="75">
        <v>12069</v>
      </c>
      <c r="G94" s="75">
        <v>12132</v>
      </c>
      <c r="H94" s="75">
        <v>4365</v>
      </c>
      <c r="I94" s="75">
        <v>1615</v>
      </c>
      <c r="J94" s="67" t="s">
        <v>256</v>
      </c>
    </row>
    <row r="95" spans="1:10" s="76" customFormat="1" ht="12" customHeight="1" x14ac:dyDescent="0.2">
      <c r="A95" s="143" t="s">
        <v>105</v>
      </c>
      <c r="B95" s="143"/>
      <c r="C95" s="75">
        <v>1576</v>
      </c>
      <c r="D95" s="75">
        <v>273</v>
      </c>
      <c r="E95" s="75">
        <v>474</v>
      </c>
      <c r="F95" s="75">
        <v>351</v>
      </c>
      <c r="G95" s="75">
        <v>340</v>
      </c>
      <c r="H95" s="75">
        <v>120</v>
      </c>
      <c r="I95" s="75">
        <v>18</v>
      </c>
      <c r="J95" s="75">
        <v>0</v>
      </c>
    </row>
    <row r="96" spans="1:10" s="76" customFormat="1" ht="12" customHeight="1" x14ac:dyDescent="0.2">
      <c r="A96" s="143" t="s">
        <v>106</v>
      </c>
      <c r="B96" s="143"/>
      <c r="C96" s="75">
        <v>1281</v>
      </c>
      <c r="D96" s="75">
        <v>161</v>
      </c>
      <c r="E96" s="75">
        <v>378</v>
      </c>
      <c r="F96" s="75">
        <v>285</v>
      </c>
      <c r="G96" s="75">
        <v>312</v>
      </c>
      <c r="H96" s="75">
        <v>120</v>
      </c>
      <c r="I96" s="75">
        <v>25</v>
      </c>
      <c r="J96" s="75">
        <v>0</v>
      </c>
    </row>
    <row r="97" spans="1:10" s="76" customFormat="1" ht="12" customHeight="1" x14ac:dyDescent="0.2">
      <c r="A97" s="143" t="s">
        <v>107</v>
      </c>
      <c r="B97" s="143"/>
      <c r="C97" s="75">
        <v>716</v>
      </c>
      <c r="D97" s="75">
        <v>148</v>
      </c>
      <c r="E97" s="75">
        <v>202</v>
      </c>
      <c r="F97" s="75">
        <v>168</v>
      </c>
      <c r="G97" s="75">
        <v>132</v>
      </c>
      <c r="H97" s="75">
        <v>35</v>
      </c>
      <c r="I97" s="75">
        <v>31</v>
      </c>
      <c r="J97" s="75">
        <v>0</v>
      </c>
    </row>
    <row r="98" spans="1:10" s="76" customFormat="1" ht="12" customHeight="1" x14ac:dyDescent="0.2">
      <c r="A98" s="143" t="s">
        <v>108</v>
      </c>
      <c r="B98" s="143"/>
      <c r="C98" s="75">
        <v>6166</v>
      </c>
      <c r="D98" s="75">
        <v>1454</v>
      </c>
      <c r="E98" s="75">
        <v>1686</v>
      </c>
      <c r="F98" s="75">
        <v>1221</v>
      </c>
      <c r="G98" s="75">
        <v>1100</v>
      </c>
      <c r="H98" s="75">
        <v>475</v>
      </c>
      <c r="I98" s="75">
        <v>230</v>
      </c>
      <c r="J98" s="75">
        <v>0</v>
      </c>
    </row>
    <row r="99" spans="1:10" s="76" customFormat="1" ht="12" customHeight="1" x14ac:dyDescent="0.2">
      <c r="A99" s="143" t="s">
        <v>109</v>
      </c>
      <c r="B99" s="143"/>
      <c r="C99" s="75">
        <v>1434</v>
      </c>
      <c r="D99" s="75">
        <v>248</v>
      </c>
      <c r="E99" s="75">
        <v>364</v>
      </c>
      <c r="F99" s="75">
        <v>321</v>
      </c>
      <c r="G99" s="75">
        <v>356</v>
      </c>
      <c r="H99" s="75">
        <v>125</v>
      </c>
      <c r="I99" s="75">
        <v>20</v>
      </c>
      <c r="J99" s="75">
        <v>0</v>
      </c>
    </row>
    <row r="100" spans="1:10" s="76" customFormat="1" ht="12" customHeight="1" x14ac:dyDescent="0.2">
      <c r="A100" s="143" t="s">
        <v>110</v>
      </c>
      <c r="B100" s="143"/>
      <c r="C100" s="75">
        <v>1806</v>
      </c>
      <c r="D100" s="75">
        <v>382</v>
      </c>
      <c r="E100" s="75">
        <v>542</v>
      </c>
      <c r="F100" s="75">
        <v>384</v>
      </c>
      <c r="G100" s="75">
        <v>340</v>
      </c>
      <c r="H100" s="75">
        <v>90</v>
      </c>
      <c r="I100" s="75">
        <v>68</v>
      </c>
      <c r="J100" s="67" t="s">
        <v>256</v>
      </c>
    </row>
    <row r="101" spans="1:10" s="76" customFormat="1" ht="12" customHeight="1" x14ac:dyDescent="0.2">
      <c r="A101" s="143" t="s">
        <v>111</v>
      </c>
      <c r="B101" s="143"/>
      <c r="C101" s="75">
        <v>1378</v>
      </c>
      <c r="D101" s="75">
        <v>147</v>
      </c>
      <c r="E101" s="75">
        <v>346</v>
      </c>
      <c r="F101" s="75">
        <v>306</v>
      </c>
      <c r="G101" s="75">
        <v>392</v>
      </c>
      <c r="H101" s="75">
        <v>140</v>
      </c>
      <c r="I101" s="75">
        <v>47</v>
      </c>
      <c r="J101" s="75">
        <v>0</v>
      </c>
    </row>
    <row r="102" spans="1:10" s="76" customFormat="1" ht="12" customHeight="1" x14ac:dyDescent="0.2">
      <c r="A102" s="143" t="s">
        <v>112</v>
      </c>
      <c r="B102" s="143"/>
      <c r="C102" s="75">
        <v>324</v>
      </c>
      <c r="D102" s="75">
        <v>38</v>
      </c>
      <c r="E102" s="75">
        <v>92</v>
      </c>
      <c r="F102" s="75">
        <v>66</v>
      </c>
      <c r="G102" s="75">
        <v>76</v>
      </c>
      <c r="H102" s="75">
        <v>40</v>
      </c>
      <c r="I102" s="75">
        <v>12</v>
      </c>
      <c r="J102" s="75">
        <v>0</v>
      </c>
    </row>
    <row r="103" spans="1:10" s="76" customFormat="1" ht="12" customHeight="1" x14ac:dyDescent="0.2">
      <c r="A103" s="143" t="s">
        <v>113</v>
      </c>
      <c r="B103" s="143"/>
      <c r="C103" s="75">
        <v>4491</v>
      </c>
      <c r="D103" s="75">
        <v>661</v>
      </c>
      <c r="E103" s="75">
        <v>1206</v>
      </c>
      <c r="F103" s="75">
        <v>948</v>
      </c>
      <c r="G103" s="75">
        <v>1160</v>
      </c>
      <c r="H103" s="75">
        <v>365</v>
      </c>
      <c r="I103" s="75">
        <v>151</v>
      </c>
      <c r="J103" s="75">
        <v>0</v>
      </c>
    </row>
    <row r="104" spans="1:10" s="76" customFormat="1" ht="12" customHeight="1" x14ac:dyDescent="0.2">
      <c r="A104" s="143" t="s">
        <v>114</v>
      </c>
      <c r="B104" s="143"/>
      <c r="C104" s="75">
        <v>849</v>
      </c>
      <c r="D104" s="75">
        <v>156</v>
      </c>
      <c r="E104" s="75">
        <v>268</v>
      </c>
      <c r="F104" s="75">
        <v>162</v>
      </c>
      <c r="G104" s="75">
        <v>176</v>
      </c>
      <c r="H104" s="75">
        <v>50</v>
      </c>
      <c r="I104" s="75">
        <v>37</v>
      </c>
      <c r="J104" s="75">
        <v>0</v>
      </c>
    </row>
    <row r="105" spans="1:10" s="76" customFormat="1" ht="12" customHeight="1" x14ac:dyDescent="0.2">
      <c r="A105" s="143" t="s">
        <v>115</v>
      </c>
      <c r="B105" s="143"/>
      <c r="C105" s="75">
        <v>724</v>
      </c>
      <c r="D105" s="75">
        <v>198</v>
      </c>
      <c r="E105" s="75">
        <v>258</v>
      </c>
      <c r="F105" s="75">
        <v>132</v>
      </c>
      <c r="G105" s="75">
        <v>88</v>
      </c>
      <c r="H105" s="75">
        <v>30</v>
      </c>
      <c r="I105" s="75">
        <v>18</v>
      </c>
      <c r="J105" s="75">
        <v>0</v>
      </c>
    </row>
    <row r="106" spans="1:10" s="76" customFormat="1" ht="12" customHeight="1" x14ac:dyDescent="0.2">
      <c r="A106" s="143" t="s">
        <v>116</v>
      </c>
      <c r="B106" s="143"/>
      <c r="C106" s="75">
        <v>779</v>
      </c>
      <c r="D106" s="75">
        <v>122</v>
      </c>
      <c r="E106" s="75">
        <v>224</v>
      </c>
      <c r="F106" s="75">
        <v>180</v>
      </c>
      <c r="G106" s="75">
        <v>176</v>
      </c>
      <c r="H106" s="75">
        <v>65</v>
      </c>
      <c r="I106" s="75">
        <v>12</v>
      </c>
      <c r="J106" s="75">
        <v>0</v>
      </c>
    </row>
    <row r="107" spans="1:10" s="76" customFormat="1" ht="12" customHeight="1" x14ac:dyDescent="0.2">
      <c r="A107" s="143" t="s">
        <v>117</v>
      </c>
      <c r="B107" s="143"/>
      <c r="C107" s="75">
        <v>319</v>
      </c>
      <c r="D107" s="75">
        <v>60</v>
      </c>
      <c r="E107" s="75">
        <v>76</v>
      </c>
      <c r="F107" s="75">
        <v>72</v>
      </c>
      <c r="G107" s="75">
        <v>84</v>
      </c>
      <c r="H107" s="75">
        <v>15</v>
      </c>
      <c r="I107" s="75">
        <v>12</v>
      </c>
      <c r="J107" s="75">
        <v>0</v>
      </c>
    </row>
    <row r="108" spans="1:10" s="76" customFormat="1" ht="12" customHeight="1" x14ac:dyDescent="0.2">
      <c r="A108" s="143" t="s">
        <v>118</v>
      </c>
      <c r="B108" s="143"/>
      <c r="C108" s="75">
        <v>810</v>
      </c>
      <c r="D108" s="75">
        <v>147</v>
      </c>
      <c r="E108" s="75">
        <v>228</v>
      </c>
      <c r="F108" s="75">
        <v>144</v>
      </c>
      <c r="G108" s="75">
        <v>172</v>
      </c>
      <c r="H108" s="75">
        <v>95</v>
      </c>
      <c r="I108" s="75">
        <v>24</v>
      </c>
      <c r="J108" s="75">
        <v>0</v>
      </c>
    </row>
    <row r="109" spans="1:10" s="76" customFormat="1" ht="12" customHeight="1" x14ac:dyDescent="0.2">
      <c r="A109" s="143" t="s">
        <v>119</v>
      </c>
      <c r="B109" s="143"/>
      <c r="C109" s="75">
        <v>1483</v>
      </c>
      <c r="D109" s="75">
        <v>169</v>
      </c>
      <c r="E109" s="75">
        <v>318</v>
      </c>
      <c r="F109" s="75">
        <v>324</v>
      </c>
      <c r="G109" s="75">
        <v>448</v>
      </c>
      <c r="H109" s="75">
        <v>170</v>
      </c>
      <c r="I109" s="75">
        <v>54</v>
      </c>
      <c r="J109" s="75">
        <v>0</v>
      </c>
    </row>
    <row r="110" spans="1:10" s="76" customFormat="1" ht="12" customHeight="1" x14ac:dyDescent="0.2">
      <c r="A110" s="143" t="s">
        <v>120</v>
      </c>
      <c r="B110" s="143"/>
      <c r="C110" s="75">
        <v>4227</v>
      </c>
      <c r="D110" s="75">
        <v>1218</v>
      </c>
      <c r="E110" s="75">
        <v>1186</v>
      </c>
      <c r="F110" s="75">
        <v>702</v>
      </c>
      <c r="G110" s="75">
        <v>760</v>
      </c>
      <c r="H110" s="75">
        <v>260</v>
      </c>
      <c r="I110" s="75">
        <v>101</v>
      </c>
      <c r="J110" s="67" t="s">
        <v>256</v>
      </c>
    </row>
    <row r="111" spans="1:10" s="76" customFormat="1" ht="12" customHeight="1" x14ac:dyDescent="0.2">
      <c r="A111" s="143" t="s">
        <v>121</v>
      </c>
      <c r="B111" s="143"/>
      <c r="C111" s="75">
        <v>1866</v>
      </c>
      <c r="D111" s="75">
        <v>236</v>
      </c>
      <c r="E111" s="75">
        <v>484</v>
      </c>
      <c r="F111" s="75">
        <v>381</v>
      </c>
      <c r="G111" s="75">
        <v>480</v>
      </c>
      <c r="H111" s="75">
        <v>230</v>
      </c>
      <c r="I111" s="75">
        <v>55</v>
      </c>
      <c r="J111" s="75">
        <v>0</v>
      </c>
    </row>
    <row r="112" spans="1:10" s="76" customFormat="1" ht="12" customHeight="1" x14ac:dyDescent="0.2">
      <c r="A112" s="143" t="s">
        <v>122</v>
      </c>
      <c r="B112" s="143"/>
      <c r="C112" s="75">
        <v>757</v>
      </c>
      <c r="D112" s="75">
        <v>205</v>
      </c>
      <c r="E112" s="75">
        <v>242</v>
      </c>
      <c r="F112" s="75">
        <v>117</v>
      </c>
      <c r="G112" s="75">
        <v>124</v>
      </c>
      <c r="H112" s="75">
        <v>50</v>
      </c>
      <c r="I112" s="75">
        <v>19</v>
      </c>
      <c r="J112" s="75">
        <v>2</v>
      </c>
    </row>
    <row r="113" spans="1:10" s="76" customFormat="1" ht="12" customHeight="1" x14ac:dyDescent="0.2">
      <c r="A113" s="143" t="s">
        <v>123</v>
      </c>
      <c r="B113" s="143"/>
      <c r="C113" s="75">
        <v>1534</v>
      </c>
      <c r="D113" s="75">
        <v>223</v>
      </c>
      <c r="E113" s="75">
        <v>412</v>
      </c>
      <c r="F113" s="75">
        <v>384</v>
      </c>
      <c r="G113" s="75">
        <v>388</v>
      </c>
      <c r="H113" s="75">
        <v>115</v>
      </c>
      <c r="I113" s="75">
        <v>12</v>
      </c>
      <c r="J113" s="67" t="s">
        <v>256</v>
      </c>
    </row>
    <row r="114" spans="1:10" s="76" customFormat="1" ht="12" customHeight="1" x14ac:dyDescent="0.2">
      <c r="A114" s="143" t="s">
        <v>124</v>
      </c>
      <c r="B114" s="143"/>
      <c r="C114" s="75">
        <v>1329</v>
      </c>
      <c r="D114" s="75">
        <v>211</v>
      </c>
      <c r="E114" s="75">
        <v>354</v>
      </c>
      <c r="F114" s="75">
        <v>330</v>
      </c>
      <c r="G114" s="75">
        <v>296</v>
      </c>
      <c r="H114" s="75">
        <v>130</v>
      </c>
      <c r="I114" s="75">
        <v>8</v>
      </c>
      <c r="J114" s="75">
        <v>0</v>
      </c>
    </row>
    <row r="115" spans="1:10" s="76" customFormat="1" ht="12" customHeight="1" x14ac:dyDescent="0.2">
      <c r="A115" s="143" t="s">
        <v>125</v>
      </c>
      <c r="B115" s="143"/>
      <c r="C115" s="75">
        <v>790</v>
      </c>
      <c r="D115" s="75">
        <v>132</v>
      </c>
      <c r="E115" s="75">
        <v>244</v>
      </c>
      <c r="F115" s="75">
        <v>183</v>
      </c>
      <c r="G115" s="75">
        <v>188</v>
      </c>
      <c r="H115" s="75">
        <v>30</v>
      </c>
      <c r="I115" s="75">
        <v>13</v>
      </c>
      <c r="J115" s="75">
        <v>0</v>
      </c>
    </row>
    <row r="116" spans="1:10" s="76" customFormat="1" ht="12" customHeight="1" x14ac:dyDescent="0.2">
      <c r="A116" s="143" t="s">
        <v>126</v>
      </c>
      <c r="B116" s="143"/>
      <c r="C116" s="75">
        <v>2193</v>
      </c>
      <c r="D116" s="75">
        <v>368</v>
      </c>
      <c r="E116" s="75">
        <v>600</v>
      </c>
      <c r="F116" s="75">
        <v>411</v>
      </c>
      <c r="G116" s="75">
        <v>540</v>
      </c>
      <c r="H116" s="75">
        <v>210</v>
      </c>
      <c r="I116" s="75">
        <v>64</v>
      </c>
      <c r="J116" s="75">
        <v>0</v>
      </c>
    </row>
    <row r="117" spans="1:10" s="76" customFormat="1" ht="12" customHeight="1" x14ac:dyDescent="0.2">
      <c r="A117" s="143" t="s">
        <v>127</v>
      </c>
      <c r="B117" s="143"/>
      <c r="C117" s="75">
        <v>667</v>
      </c>
      <c r="D117" s="75">
        <v>137</v>
      </c>
      <c r="E117" s="75">
        <v>214</v>
      </c>
      <c r="F117" s="75">
        <v>120</v>
      </c>
      <c r="G117" s="75">
        <v>100</v>
      </c>
      <c r="H117" s="75">
        <v>90</v>
      </c>
      <c r="I117" s="75">
        <v>6</v>
      </c>
      <c r="J117" s="75">
        <v>0</v>
      </c>
    </row>
    <row r="118" spans="1:10" s="76" customFormat="1" ht="12" customHeight="1" x14ac:dyDescent="0.2">
      <c r="A118" s="143" t="s">
        <v>129</v>
      </c>
      <c r="B118" s="143"/>
      <c r="C118" s="75">
        <v>1681</v>
      </c>
      <c r="D118" s="75">
        <v>277</v>
      </c>
      <c r="E118" s="75">
        <v>436</v>
      </c>
      <c r="F118" s="75">
        <v>294</v>
      </c>
      <c r="G118" s="75">
        <v>440</v>
      </c>
      <c r="H118" s="75">
        <v>125</v>
      </c>
      <c r="I118" s="75">
        <v>109</v>
      </c>
      <c r="J118" s="75">
        <v>0</v>
      </c>
    </row>
    <row r="119" spans="1:10" s="76" customFormat="1" ht="12" customHeight="1" x14ac:dyDescent="0.2">
      <c r="A119" s="143" t="s">
        <v>130</v>
      </c>
      <c r="B119" s="143"/>
      <c r="C119" s="75">
        <v>3038</v>
      </c>
      <c r="D119" s="75">
        <v>363</v>
      </c>
      <c r="E119" s="75">
        <v>848</v>
      </c>
      <c r="F119" s="75">
        <v>717</v>
      </c>
      <c r="G119" s="75">
        <v>704</v>
      </c>
      <c r="H119" s="75">
        <v>285</v>
      </c>
      <c r="I119" s="75">
        <v>121</v>
      </c>
      <c r="J119" s="75">
        <v>0</v>
      </c>
    </row>
    <row r="120" spans="1:10" s="76" customFormat="1" ht="12" customHeight="1" x14ac:dyDescent="0.2">
      <c r="A120" s="143" t="s">
        <v>132</v>
      </c>
      <c r="B120" s="143"/>
      <c r="C120" s="75">
        <v>595</v>
      </c>
      <c r="D120" s="75">
        <v>105</v>
      </c>
      <c r="E120" s="75">
        <v>176</v>
      </c>
      <c r="F120" s="75">
        <v>117</v>
      </c>
      <c r="G120" s="75">
        <v>140</v>
      </c>
      <c r="H120" s="75">
        <v>45</v>
      </c>
      <c r="I120" s="75">
        <v>12</v>
      </c>
      <c r="J120" s="75">
        <v>0</v>
      </c>
    </row>
    <row r="121" spans="1:10" s="76" customFormat="1" ht="12" customHeight="1" x14ac:dyDescent="0.2">
      <c r="A121" s="143" t="s">
        <v>133</v>
      </c>
      <c r="B121" s="143"/>
      <c r="C121" s="75">
        <v>1869</v>
      </c>
      <c r="D121" s="75">
        <v>308</v>
      </c>
      <c r="E121" s="75">
        <v>454</v>
      </c>
      <c r="F121" s="75">
        <v>378</v>
      </c>
      <c r="G121" s="75">
        <v>504</v>
      </c>
      <c r="H121" s="75">
        <v>160</v>
      </c>
      <c r="I121" s="75">
        <v>65</v>
      </c>
      <c r="J121" s="75">
        <v>0</v>
      </c>
    </row>
    <row r="122" spans="1:10" s="76" customFormat="1" ht="12" customHeight="1" x14ac:dyDescent="0.2">
      <c r="A122" s="147" t="s">
        <v>134</v>
      </c>
      <c r="B122" s="147"/>
      <c r="C122" s="81">
        <v>419</v>
      </c>
      <c r="D122" s="81">
        <v>84</v>
      </c>
      <c r="E122" s="81">
        <v>124</v>
      </c>
      <c r="F122" s="81">
        <v>78</v>
      </c>
      <c r="G122" s="81">
        <v>92</v>
      </c>
      <c r="H122" s="81">
        <v>35</v>
      </c>
      <c r="I122" s="81">
        <v>6</v>
      </c>
      <c r="J122" s="81">
        <v>0</v>
      </c>
    </row>
    <row r="123" spans="1:10" s="76" customFormat="1" ht="12" customHeight="1" x14ac:dyDescent="0.2">
      <c r="A123" s="79"/>
      <c r="B123" s="79"/>
      <c r="C123" s="79"/>
      <c r="D123" s="79"/>
      <c r="E123" s="79"/>
      <c r="F123" s="79"/>
      <c r="G123" s="79"/>
      <c r="H123" s="79"/>
      <c r="I123" s="79"/>
      <c r="J123" s="79"/>
    </row>
    <row r="124" spans="1:10" s="76" customFormat="1" ht="12" customHeight="1" x14ac:dyDescent="0.2">
      <c r="A124" s="142" t="s">
        <v>135</v>
      </c>
      <c r="B124" s="142"/>
      <c r="C124" s="73">
        <v>62714</v>
      </c>
      <c r="D124" s="73">
        <v>13351</v>
      </c>
      <c r="E124" s="73">
        <v>19502</v>
      </c>
      <c r="F124" s="73">
        <v>11670</v>
      </c>
      <c r="G124" s="73">
        <v>13000</v>
      </c>
      <c r="H124" s="73">
        <v>4060</v>
      </c>
      <c r="I124" s="73">
        <v>1131</v>
      </c>
      <c r="J124" s="43" t="s">
        <v>206</v>
      </c>
    </row>
    <row r="125" spans="1:10" s="76" customFormat="1" ht="12" customHeight="1" x14ac:dyDescent="0.2">
      <c r="A125" s="143" t="s">
        <v>136</v>
      </c>
      <c r="B125" s="143"/>
      <c r="C125" s="75">
        <v>5457</v>
      </c>
      <c r="D125" s="75">
        <v>1425</v>
      </c>
      <c r="E125" s="75">
        <v>1780</v>
      </c>
      <c r="F125" s="75">
        <v>942</v>
      </c>
      <c r="G125" s="75">
        <v>976</v>
      </c>
      <c r="H125" s="75">
        <v>250</v>
      </c>
      <c r="I125" s="75">
        <v>84</v>
      </c>
      <c r="J125" s="67" t="s">
        <v>256</v>
      </c>
    </row>
    <row r="126" spans="1:10" s="76" customFormat="1" ht="12" customHeight="1" x14ac:dyDescent="0.2">
      <c r="A126" s="143" t="s">
        <v>138</v>
      </c>
      <c r="B126" s="143"/>
      <c r="C126" s="75">
        <v>474</v>
      </c>
      <c r="D126" s="75">
        <v>100</v>
      </c>
      <c r="E126" s="75">
        <v>188</v>
      </c>
      <c r="F126" s="75">
        <v>99</v>
      </c>
      <c r="G126" s="75">
        <v>52</v>
      </c>
      <c r="H126" s="75">
        <v>35</v>
      </c>
      <c r="I126" s="75">
        <v>0</v>
      </c>
      <c r="J126" s="75">
        <v>0</v>
      </c>
    </row>
    <row r="127" spans="1:10" s="76" customFormat="1" ht="12" customHeight="1" x14ac:dyDescent="0.2">
      <c r="A127" s="143" t="s">
        <v>139</v>
      </c>
      <c r="B127" s="143"/>
      <c r="C127" s="75">
        <v>1638</v>
      </c>
      <c r="D127" s="75">
        <v>442</v>
      </c>
      <c r="E127" s="75">
        <v>636</v>
      </c>
      <c r="F127" s="75">
        <v>246</v>
      </c>
      <c r="G127" s="75">
        <v>200</v>
      </c>
      <c r="H127" s="75">
        <v>95</v>
      </c>
      <c r="I127" s="75">
        <v>19</v>
      </c>
      <c r="J127" s="75">
        <v>0</v>
      </c>
    </row>
    <row r="128" spans="1:10" s="76" customFormat="1" ht="12" customHeight="1" x14ac:dyDescent="0.2">
      <c r="A128" s="143" t="s">
        <v>141</v>
      </c>
      <c r="B128" s="143"/>
      <c r="C128" s="75">
        <v>1109</v>
      </c>
      <c r="D128" s="75">
        <v>237</v>
      </c>
      <c r="E128" s="75">
        <v>402</v>
      </c>
      <c r="F128" s="75">
        <v>159</v>
      </c>
      <c r="G128" s="75">
        <v>208</v>
      </c>
      <c r="H128" s="75">
        <v>85</v>
      </c>
      <c r="I128" s="75">
        <v>18</v>
      </c>
      <c r="J128" s="75">
        <v>1</v>
      </c>
    </row>
    <row r="129" spans="1:10" s="76" customFormat="1" ht="12" customHeight="1" x14ac:dyDescent="0.2">
      <c r="A129" s="143" t="s">
        <v>287</v>
      </c>
      <c r="B129" s="143"/>
      <c r="C129" s="75">
        <v>2760</v>
      </c>
      <c r="D129" s="75">
        <v>355</v>
      </c>
      <c r="E129" s="75">
        <v>814</v>
      </c>
      <c r="F129" s="75">
        <v>525</v>
      </c>
      <c r="G129" s="75">
        <v>800</v>
      </c>
      <c r="H129" s="75">
        <v>205</v>
      </c>
      <c r="I129" s="75">
        <v>61</v>
      </c>
      <c r="J129" s="67" t="s">
        <v>256</v>
      </c>
    </row>
    <row r="130" spans="1:10" s="76" customFormat="1" ht="12" customHeight="1" x14ac:dyDescent="0.2">
      <c r="A130" s="143" t="s">
        <v>145</v>
      </c>
      <c r="B130" s="143"/>
      <c r="C130" s="75">
        <v>5098</v>
      </c>
      <c r="D130" s="75">
        <v>891</v>
      </c>
      <c r="E130" s="75">
        <v>1550</v>
      </c>
      <c r="F130" s="75">
        <v>981</v>
      </c>
      <c r="G130" s="75">
        <v>1136</v>
      </c>
      <c r="H130" s="75">
        <v>425</v>
      </c>
      <c r="I130" s="75">
        <v>115</v>
      </c>
      <c r="J130" s="67" t="s">
        <v>256</v>
      </c>
    </row>
    <row r="131" spans="1:10" s="76" customFormat="1" ht="12" customHeight="1" x14ac:dyDescent="0.2">
      <c r="A131" s="143" t="s">
        <v>146</v>
      </c>
      <c r="B131" s="143"/>
      <c r="C131" s="75">
        <v>4587</v>
      </c>
      <c r="D131" s="75">
        <v>733</v>
      </c>
      <c r="E131" s="75">
        <v>1348</v>
      </c>
      <c r="F131" s="75">
        <v>993</v>
      </c>
      <c r="G131" s="75">
        <v>1100</v>
      </c>
      <c r="H131" s="75">
        <v>345</v>
      </c>
      <c r="I131" s="75">
        <v>68</v>
      </c>
      <c r="J131" s="75">
        <v>0</v>
      </c>
    </row>
    <row r="132" spans="1:10" s="76" customFormat="1" ht="12" customHeight="1" x14ac:dyDescent="0.2">
      <c r="A132" s="143" t="s">
        <v>288</v>
      </c>
      <c r="B132" s="143"/>
      <c r="C132" s="75">
        <v>1222</v>
      </c>
      <c r="D132" s="75">
        <v>179</v>
      </c>
      <c r="E132" s="75">
        <v>274</v>
      </c>
      <c r="F132" s="75">
        <v>246</v>
      </c>
      <c r="G132" s="75">
        <v>328</v>
      </c>
      <c r="H132" s="75">
        <v>140</v>
      </c>
      <c r="I132" s="75">
        <v>55</v>
      </c>
      <c r="J132" s="75">
        <v>0</v>
      </c>
    </row>
    <row r="133" spans="1:10" s="76" customFormat="1" ht="12" customHeight="1" x14ac:dyDescent="0.2">
      <c r="A133" s="143" t="s">
        <v>150</v>
      </c>
      <c r="B133" s="143"/>
      <c r="C133" s="75">
        <v>15437</v>
      </c>
      <c r="D133" s="75">
        <v>3670</v>
      </c>
      <c r="E133" s="75">
        <v>4586</v>
      </c>
      <c r="F133" s="75">
        <v>2982</v>
      </c>
      <c r="G133" s="75">
        <v>2984</v>
      </c>
      <c r="H133" s="75">
        <v>955</v>
      </c>
      <c r="I133" s="75">
        <v>260</v>
      </c>
      <c r="J133" s="67" t="s">
        <v>256</v>
      </c>
    </row>
    <row r="134" spans="1:10" s="76" customFormat="1" ht="12" customHeight="1" x14ac:dyDescent="0.2">
      <c r="A134" s="143" t="s">
        <v>151</v>
      </c>
      <c r="B134" s="143"/>
      <c r="C134" s="75">
        <v>6585</v>
      </c>
      <c r="D134" s="75">
        <v>1202</v>
      </c>
      <c r="E134" s="75">
        <v>1992</v>
      </c>
      <c r="F134" s="75">
        <v>1389</v>
      </c>
      <c r="G134" s="75">
        <v>1508</v>
      </c>
      <c r="H134" s="75">
        <v>445</v>
      </c>
      <c r="I134" s="75">
        <v>49</v>
      </c>
      <c r="J134" s="67" t="s">
        <v>256</v>
      </c>
    </row>
    <row r="135" spans="1:10" s="76" customFormat="1" ht="12" customHeight="1" x14ac:dyDescent="0.2">
      <c r="A135" s="143" t="s">
        <v>152</v>
      </c>
      <c r="B135" s="143"/>
      <c r="C135" s="75">
        <v>200</v>
      </c>
      <c r="D135" s="75">
        <v>41</v>
      </c>
      <c r="E135" s="75">
        <v>72</v>
      </c>
      <c r="F135" s="75">
        <v>33</v>
      </c>
      <c r="G135" s="75">
        <v>44</v>
      </c>
      <c r="H135" s="75">
        <v>10</v>
      </c>
      <c r="I135" s="75">
        <v>0</v>
      </c>
      <c r="J135" s="75">
        <v>0</v>
      </c>
    </row>
    <row r="136" spans="1:10" s="76" customFormat="1" ht="12" customHeight="1" x14ac:dyDescent="0.2">
      <c r="A136" s="143" t="s">
        <v>153</v>
      </c>
      <c r="B136" s="143"/>
      <c r="C136" s="75">
        <v>7225</v>
      </c>
      <c r="D136" s="75">
        <v>1638</v>
      </c>
      <c r="E136" s="75">
        <v>2296</v>
      </c>
      <c r="F136" s="75">
        <v>1251</v>
      </c>
      <c r="G136" s="75">
        <v>1496</v>
      </c>
      <c r="H136" s="75">
        <v>395</v>
      </c>
      <c r="I136" s="75">
        <v>149</v>
      </c>
      <c r="J136" s="75">
        <v>1</v>
      </c>
    </row>
    <row r="137" spans="1:10" s="76" customFormat="1" ht="12" customHeight="1" x14ac:dyDescent="0.2">
      <c r="A137" s="143" t="s">
        <v>155</v>
      </c>
      <c r="B137" s="143"/>
      <c r="C137" s="75">
        <v>2537</v>
      </c>
      <c r="D137" s="75">
        <v>789</v>
      </c>
      <c r="E137" s="75">
        <v>842</v>
      </c>
      <c r="F137" s="75">
        <v>396</v>
      </c>
      <c r="G137" s="75">
        <v>356</v>
      </c>
      <c r="H137" s="75">
        <v>115</v>
      </c>
      <c r="I137" s="75">
        <v>39</v>
      </c>
      <c r="J137" s="67" t="s">
        <v>256</v>
      </c>
    </row>
    <row r="138" spans="1:10" s="76" customFormat="1" ht="12" customHeight="1" x14ac:dyDescent="0.2">
      <c r="A138" s="143" t="s">
        <v>156</v>
      </c>
      <c r="B138" s="143"/>
      <c r="C138" s="75">
        <v>636</v>
      </c>
      <c r="D138" s="75">
        <v>158</v>
      </c>
      <c r="E138" s="75">
        <v>244</v>
      </c>
      <c r="F138" s="75">
        <v>87</v>
      </c>
      <c r="G138" s="75">
        <v>100</v>
      </c>
      <c r="H138" s="75">
        <v>35</v>
      </c>
      <c r="I138" s="75">
        <v>12</v>
      </c>
      <c r="J138" s="75">
        <v>0</v>
      </c>
    </row>
    <row r="139" spans="1:10" s="76" customFormat="1" ht="12" customHeight="1" x14ac:dyDescent="0.2">
      <c r="A139" s="143" t="s">
        <v>157</v>
      </c>
      <c r="B139" s="143"/>
      <c r="C139" s="75">
        <v>681</v>
      </c>
      <c r="D139" s="75">
        <v>198</v>
      </c>
      <c r="E139" s="75">
        <v>270</v>
      </c>
      <c r="F139" s="75">
        <v>99</v>
      </c>
      <c r="G139" s="75">
        <v>84</v>
      </c>
      <c r="H139" s="75">
        <v>30</v>
      </c>
      <c r="I139" s="75">
        <v>0</v>
      </c>
      <c r="J139" s="75">
        <v>2</v>
      </c>
    </row>
    <row r="140" spans="1:10" s="76" customFormat="1" ht="12" customHeight="1" x14ac:dyDescent="0.2">
      <c r="A140" s="143" t="s">
        <v>158</v>
      </c>
      <c r="B140" s="143"/>
      <c r="C140" s="75">
        <v>544</v>
      </c>
      <c r="D140" s="75">
        <v>153</v>
      </c>
      <c r="E140" s="75">
        <v>232</v>
      </c>
      <c r="F140" s="75">
        <v>66</v>
      </c>
      <c r="G140" s="75">
        <v>72</v>
      </c>
      <c r="H140" s="75">
        <v>15</v>
      </c>
      <c r="I140" s="75">
        <v>6</v>
      </c>
      <c r="J140" s="75">
        <v>0</v>
      </c>
    </row>
    <row r="141" spans="1:10" s="76" customFormat="1" ht="12" customHeight="1" x14ac:dyDescent="0.2">
      <c r="A141" s="143" t="s">
        <v>161</v>
      </c>
      <c r="B141" s="143"/>
      <c r="C141" s="75">
        <v>3148</v>
      </c>
      <c r="D141" s="75">
        <v>600</v>
      </c>
      <c r="E141" s="75">
        <v>902</v>
      </c>
      <c r="F141" s="75">
        <v>567</v>
      </c>
      <c r="G141" s="75">
        <v>716</v>
      </c>
      <c r="H141" s="75">
        <v>265</v>
      </c>
      <c r="I141" s="75">
        <v>98</v>
      </c>
      <c r="J141" s="75">
        <v>0</v>
      </c>
    </row>
    <row r="142" spans="1:10" s="76" customFormat="1" ht="12" customHeight="1" x14ac:dyDescent="0.2">
      <c r="A142" s="143" t="s">
        <v>253</v>
      </c>
      <c r="B142" s="143"/>
      <c r="C142" s="75">
        <v>2596</v>
      </c>
      <c r="D142" s="75">
        <v>361</v>
      </c>
      <c r="E142" s="75">
        <v>798</v>
      </c>
      <c r="F142" s="75">
        <v>477</v>
      </c>
      <c r="G142" s="75">
        <v>732</v>
      </c>
      <c r="H142" s="75">
        <v>160</v>
      </c>
      <c r="I142" s="75">
        <v>68</v>
      </c>
      <c r="J142" s="67" t="s">
        <v>256</v>
      </c>
    </row>
    <row r="143" spans="1:10" s="76" customFormat="1" ht="12" customHeight="1" x14ac:dyDescent="0.2">
      <c r="A143" s="86" t="s">
        <v>289</v>
      </c>
      <c r="B143" s="86"/>
      <c r="C143" s="81">
        <v>780</v>
      </c>
      <c r="D143" s="81">
        <v>179</v>
      </c>
      <c r="E143" s="81">
        <v>276</v>
      </c>
      <c r="F143" s="81">
        <v>132</v>
      </c>
      <c r="G143" s="81">
        <v>108</v>
      </c>
      <c r="H143" s="81">
        <v>55</v>
      </c>
      <c r="I143" s="81">
        <v>30</v>
      </c>
      <c r="J143" s="81">
        <v>0</v>
      </c>
    </row>
    <row r="144" spans="1:10" s="76" customFormat="1" ht="12" customHeight="1" x14ac:dyDescent="0.2">
      <c r="A144" s="79"/>
      <c r="B144" s="79"/>
      <c r="C144" s="79"/>
      <c r="D144" s="79"/>
      <c r="E144" s="79"/>
      <c r="F144" s="79"/>
      <c r="G144" s="79"/>
      <c r="H144" s="79"/>
      <c r="I144" s="79"/>
      <c r="J144" s="79"/>
    </row>
    <row r="145" spans="1:10" s="76" customFormat="1" ht="12" customHeight="1" x14ac:dyDescent="0.2">
      <c r="A145" s="142" t="s">
        <v>165</v>
      </c>
      <c r="B145" s="142"/>
      <c r="C145" s="73">
        <v>5862</v>
      </c>
      <c r="D145" s="73">
        <v>1020</v>
      </c>
      <c r="E145" s="73">
        <v>1604</v>
      </c>
      <c r="F145" s="73">
        <v>1164</v>
      </c>
      <c r="G145" s="73">
        <v>1276</v>
      </c>
      <c r="H145" s="73">
        <v>595</v>
      </c>
      <c r="I145" s="73">
        <v>203</v>
      </c>
      <c r="J145" s="43" t="s">
        <v>206</v>
      </c>
    </row>
    <row r="146" spans="1:10" s="76" customFormat="1" ht="12" customHeight="1" x14ac:dyDescent="0.2">
      <c r="A146" s="143" t="s">
        <v>166</v>
      </c>
      <c r="B146" s="143"/>
      <c r="C146" s="75">
        <v>1494</v>
      </c>
      <c r="D146" s="75">
        <v>207</v>
      </c>
      <c r="E146" s="75">
        <v>344</v>
      </c>
      <c r="F146" s="75">
        <v>315</v>
      </c>
      <c r="G146" s="75">
        <v>420</v>
      </c>
      <c r="H146" s="75">
        <v>165</v>
      </c>
      <c r="I146" s="75">
        <v>43</v>
      </c>
      <c r="J146" s="75">
        <v>0</v>
      </c>
    </row>
    <row r="147" spans="1:10" s="76" customFormat="1" ht="12" customHeight="1" x14ac:dyDescent="0.2">
      <c r="A147" s="143" t="s">
        <v>167</v>
      </c>
      <c r="B147" s="143"/>
      <c r="C147" s="75">
        <v>52</v>
      </c>
      <c r="D147" s="75">
        <v>16</v>
      </c>
      <c r="E147" s="75">
        <v>18</v>
      </c>
      <c r="F147" s="75">
        <v>9</v>
      </c>
      <c r="G147" s="75">
        <v>4</v>
      </c>
      <c r="H147" s="75">
        <v>5</v>
      </c>
      <c r="I147" s="75">
        <v>0</v>
      </c>
      <c r="J147" s="75">
        <v>0</v>
      </c>
    </row>
    <row r="148" spans="1:10" s="76" customFormat="1" ht="12" customHeight="1" x14ac:dyDescent="0.2">
      <c r="A148" s="143" t="s">
        <v>168</v>
      </c>
      <c r="B148" s="143"/>
      <c r="C148" s="75">
        <v>49</v>
      </c>
      <c r="D148" s="75">
        <v>22</v>
      </c>
      <c r="E148" s="75">
        <v>14</v>
      </c>
      <c r="F148" s="75">
        <v>6</v>
      </c>
      <c r="G148" s="75">
        <v>0</v>
      </c>
      <c r="H148" s="75">
        <v>0</v>
      </c>
      <c r="I148" s="75">
        <v>7</v>
      </c>
      <c r="J148" s="75">
        <v>0</v>
      </c>
    </row>
    <row r="149" spans="1:10" s="76" customFormat="1" ht="12" customHeight="1" x14ac:dyDescent="0.2">
      <c r="A149" s="143" t="s">
        <v>169</v>
      </c>
      <c r="B149" s="143"/>
      <c r="C149" s="75">
        <v>39</v>
      </c>
      <c r="D149" s="75">
        <v>18</v>
      </c>
      <c r="E149" s="75">
        <v>10</v>
      </c>
      <c r="F149" s="75">
        <v>0</v>
      </c>
      <c r="G149" s="75">
        <v>0</v>
      </c>
      <c r="H149" s="75">
        <v>5</v>
      </c>
      <c r="I149" s="75">
        <v>6</v>
      </c>
      <c r="J149" s="75">
        <v>0</v>
      </c>
    </row>
    <row r="150" spans="1:10" s="76" customFormat="1" ht="12" customHeight="1" x14ac:dyDescent="0.2">
      <c r="A150" s="143" t="s">
        <v>170</v>
      </c>
      <c r="B150" s="143"/>
      <c r="C150" s="75">
        <v>1105</v>
      </c>
      <c r="D150" s="75">
        <v>223</v>
      </c>
      <c r="E150" s="75">
        <v>308</v>
      </c>
      <c r="F150" s="75">
        <v>198</v>
      </c>
      <c r="G150" s="75">
        <v>200</v>
      </c>
      <c r="H150" s="75">
        <v>115</v>
      </c>
      <c r="I150" s="75">
        <v>61</v>
      </c>
      <c r="J150" s="67" t="s">
        <v>256</v>
      </c>
    </row>
    <row r="151" spans="1:10" s="76" customFormat="1" ht="12" customHeight="1" x14ac:dyDescent="0.2">
      <c r="A151" s="143" t="s">
        <v>171</v>
      </c>
      <c r="B151" s="143"/>
      <c r="C151" s="75">
        <v>498</v>
      </c>
      <c r="D151" s="75">
        <v>89</v>
      </c>
      <c r="E151" s="75">
        <v>140</v>
      </c>
      <c r="F151" s="75">
        <v>84</v>
      </c>
      <c r="G151" s="75">
        <v>84</v>
      </c>
      <c r="H151" s="75">
        <v>70</v>
      </c>
      <c r="I151" s="75">
        <v>31</v>
      </c>
      <c r="J151" s="75">
        <v>0</v>
      </c>
    </row>
    <row r="152" spans="1:10" s="76" customFormat="1" ht="12" customHeight="1" x14ac:dyDescent="0.2">
      <c r="A152" s="143" t="s">
        <v>172</v>
      </c>
      <c r="B152" s="143"/>
      <c r="C152" s="75">
        <v>39</v>
      </c>
      <c r="D152" s="75">
        <v>13</v>
      </c>
      <c r="E152" s="75">
        <v>14</v>
      </c>
      <c r="F152" s="75">
        <v>6</v>
      </c>
      <c r="G152" s="75">
        <v>0</v>
      </c>
      <c r="H152" s="75">
        <v>0</v>
      </c>
      <c r="I152" s="75">
        <v>6</v>
      </c>
      <c r="J152" s="75">
        <v>0</v>
      </c>
    </row>
    <row r="153" spans="1:10" s="76" customFormat="1" ht="12" customHeight="1" x14ac:dyDescent="0.2">
      <c r="A153" s="144" t="s">
        <v>173</v>
      </c>
      <c r="B153" s="144"/>
      <c r="C153" s="81">
        <v>2586</v>
      </c>
      <c r="D153" s="81">
        <v>432</v>
      </c>
      <c r="E153" s="81">
        <v>756</v>
      </c>
      <c r="F153" s="81">
        <v>546</v>
      </c>
      <c r="G153" s="81">
        <v>568</v>
      </c>
      <c r="H153" s="81">
        <v>235</v>
      </c>
      <c r="I153" s="81">
        <v>49</v>
      </c>
      <c r="J153" s="68" t="s">
        <v>256</v>
      </c>
    </row>
    <row r="154" spans="1:10" s="76" customFormat="1" ht="12" customHeight="1" x14ac:dyDescent="0.2">
      <c r="A154" s="79"/>
      <c r="B154" s="79"/>
      <c r="C154" s="79"/>
      <c r="D154" s="79"/>
      <c r="E154" s="79"/>
      <c r="F154" s="79"/>
      <c r="G154" s="79"/>
      <c r="H154" s="79"/>
      <c r="I154" s="79"/>
      <c r="J154" s="79"/>
    </row>
    <row r="155" spans="1:10" s="76" customFormat="1" ht="12" customHeight="1" x14ac:dyDescent="0.2">
      <c r="A155" s="142" t="s">
        <v>174</v>
      </c>
      <c r="B155" s="142"/>
      <c r="C155" s="73">
        <v>55161</v>
      </c>
      <c r="D155" s="73">
        <v>9697</v>
      </c>
      <c r="E155" s="73">
        <v>15346</v>
      </c>
      <c r="F155" s="73">
        <v>11421</v>
      </c>
      <c r="G155" s="73">
        <v>12696</v>
      </c>
      <c r="H155" s="73">
        <v>4300</v>
      </c>
      <c r="I155" s="73">
        <v>1701</v>
      </c>
      <c r="J155" s="43" t="s">
        <v>206</v>
      </c>
    </row>
    <row r="156" spans="1:10" s="76" customFormat="1" ht="12" customHeight="1" x14ac:dyDescent="0.2">
      <c r="A156" s="143" t="s">
        <v>175</v>
      </c>
      <c r="B156" s="143"/>
      <c r="C156" s="75">
        <v>4951</v>
      </c>
      <c r="D156" s="75">
        <v>866</v>
      </c>
      <c r="E156" s="75">
        <v>1362</v>
      </c>
      <c r="F156" s="75">
        <v>1044</v>
      </c>
      <c r="G156" s="75">
        <v>1176</v>
      </c>
      <c r="H156" s="75">
        <v>410</v>
      </c>
      <c r="I156" s="75">
        <v>93</v>
      </c>
      <c r="J156" s="75">
        <v>0</v>
      </c>
    </row>
    <row r="157" spans="1:10" s="76" customFormat="1" ht="12" customHeight="1" x14ac:dyDescent="0.2">
      <c r="A157" s="143" t="s">
        <v>176</v>
      </c>
      <c r="B157" s="143"/>
      <c r="C157" s="75">
        <v>42749</v>
      </c>
      <c r="D157" s="75">
        <v>7728</v>
      </c>
      <c r="E157" s="75">
        <v>11916</v>
      </c>
      <c r="F157" s="75">
        <v>8718</v>
      </c>
      <c r="G157" s="75">
        <v>9788</v>
      </c>
      <c r="H157" s="75">
        <v>3255</v>
      </c>
      <c r="I157" s="75">
        <v>1344</v>
      </c>
      <c r="J157" s="68" t="s">
        <v>256</v>
      </c>
    </row>
    <row r="158" spans="1:10" s="76" customFormat="1" ht="12" customHeight="1" x14ac:dyDescent="0.2">
      <c r="A158" s="143" t="s">
        <v>177</v>
      </c>
      <c r="B158" s="143"/>
      <c r="C158" s="75">
        <v>2972</v>
      </c>
      <c r="D158" s="75">
        <v>462</v>
      </c>
      <c r="E158" s="75">
        <v>762</v>
      </c>
      <c r="F158" s="75">
        <v>666</v>
      </c>
      <c r="G158" s="75">
        <v>636</v>
      </c>
      <c r="H158" s="75">
        <v>320</v>
      </c>
      <c r="I158" s="75">
        <v>126</v>
      </c>
      <c r="J158" s="75">
        <v>0</v>
      </c>
    </row>
    <row r="159" spans="1:10" s="76" customFormat="1" ht="12" customHeight="1" x14ac:dyDescent="0.2">
      <c r="A159" s="143" t="s">
        <v>183</v>
      </c>
      <c r="B159" s="143"/>
      <c r="C159" s="75">
        <v>389</v>
      </c>
      <c r="D159" s="75">
        <v>69</v>
      </c>
      <c r="E159" s="75">
        <v>100</v>
      </c>
      <c r="F159" s="75">
        <v>99</v>
      </c>
      <c r="G159" s="75">
        <v>100</v>
      </c>
      <c r="H159" s="75">
        <v>15</v>
      </c>
      <c r="I159" s="75">
        <v>6</v>
      </c>
      <c r="J159" s="75">
        <v>0</v>
      </c>
    </row>
    <row r="160" spans="1:10" s="76" customFormat="1" ht="12" customHeight="1" x14ac:dyDescent="0.2">
      <c r="A160" s="143" t="s">
        <v>184</v>
      </c>
      <c r="B160" s="143"/>
      <c r="C160" s="75">
        <v>1574</v>
      </c>
      <c r="D160" s="75">
        <v>239</v>
      </c>
      <c r="E160" s="75">
        <v>442</v>
      </c>
      <c r="F160" s="75">
        <v>354</v>
      </c>
      <c r="G160" s="75">
        <v>364</v>
      </c>
      <c r="H160" s="75">
        <v>145</v>
      </c>
      <c r="I160" s="75">
        <v>30</v>
      </c>
      <c r="J160" s="75">
        <v>0</v>
      </c>
    </row>
    <row r="161" spans="1:10" s="76" customFormat="1" ht="12" customHeight="1" x14ac:dyDescent="0.2">
      <c r="A161" s="147" t="s">
        <v>189</v>
      </c>
      <c r="B161" s="147"/>
      <c r="C161" s="81">
        <v>2526</v>
      </c>
      <c r="D161" s="81">
        <v>333</v>
      </c>
      <c r="E161" s="81">
        <v>764</v>
      </c>
      <c r="F161" s="81">
        <v>540</v>
      </c>
      <c r="G161" s="81">
        <v>632</v>
      </c>
      <c r="H161" s="81">
        <v>155</v>
      </c>
      <c r="I161" s="81">
        <v>102</v>
      </c>
      <c r="J161" s="68" t="s">
        <v>256</v>
      </c>
    </row>
    <row r="162" spans="1:10" s="76" customFormat="1" ht="12" customHeight="1" x14ac:dyDescent="0.2">
      <c r="A162" s="79"/>
      <c r="B162" s="79"/>
      <c r="C162" s="79"/>
      <c r="D162" s="79"/>
      <c r="E162" s="79"/>
      <c r="F162" s="79"/>
      <c r="G162" s="79"/>
      <c r="H162" s="79"/>
      <c r="I162" s="79"/>
      <c r="J162" s="79"/>
    </row>
    <row r="163" spans="1:10" s="76" customFormat="1" ht="12" customHeight="1" x14ac:dyDescent="0.2">
      <c r="A163" s="142" t="s">
        <v>192</v>
      </c>
      <c r="B163" s="142"/>
      <c r="C163" s="73">
        <v>10236</v>
      </c>
      <c r="D163" s="73">
        <v>1583</v>
      </c>
      <c r="E163" s="73">
        <v>2690</v>
      </c>
      <c r="F163" s="73">
        <v>2199</v>
      </c>
      <c r="G163" s="73">
        <v>2600</v>
      </c>
      <c r="H163" s="73">
        <v>895</v>
      </c>
      <c r="I163" s="73">
        <v>269</v>
      </c>
      <c r="J163" s="43" t="s">
        <v>206</v>
      </c>
    </row>
    <row r="164" spans="1:10" s="76" customFormat="1" ht="12" customHeight="1" x14ac:dyDescent="0.2">
      <c r="A164" s="143" t="s">
        <v>193</v>
      </c>
      <c r="B164" s="143"/>
      <c r="C164" s="75">
        <v>6026</v>
      </c>
      <c r="D164" s="75">
        <v>964</v>
      </c>
      <c r="E164" s="75">
        <v>1638</v>
      </c>
      <c r="F164" s="75">
        <v>1284</v>
      </c>
      <c r="G164" s="75">
        <v>1432</v>
      </c>
      <c r="H164" s="75">
        <v>570</v>
      </c>
      <c r="I164" s="75">
        <v>138</v>
      </c>
      <c r="J164" s="75">
        <v>0</v>
      </c>
    </row>
    <row r="165" spans="1:10" s="76" customFormat="1" ht="12" customHeight="1" x14ac:dyDescent="0.2">
      <c r="A165" s="147" t="s">
        <v>279</v>
      </c>
      <c r="B165" s="147"/>
      <c r="C165" s="81">
        <v>4210</v>
      </c>
      <c r="D165" s="81">
        <v>619</v>
      </c>
      <c r="E165" s="81">
        <v>1052</v>
      </c>
      <c r="F165" s="81">
        <v>915</v>
      </c>
      <c r="G165" s="81">
        <v>1168</v>
      </c>
      <c r="H165" s="81">
        <v>325</v>
      </c>
      <c r="I165" s="81">
        <v>131</v>
      </c>
      <c r="J165" s="81">
        <v>0</v>
      </c>
    </row>
    <row r="166" spans="1:10" s="76" customFormat="1" ht="12" customHeight="1" x14ac:dyDescent="0.2">
      <c r="A166" s="79"/>
      <c r="B166" s="79"/>
      <c r="C166" s="79"/>
      <c r="D166" s="79"/>
      <c r="E166" s="79"/>
      <c r="F166" s="79"/>
      <c r="G166" s="79"/>
      <c r="H166" s="79"/>
      <c r="I166" s="79"/>
      <c r="J166" s="79"/>
    </row>
    <row r="167" spans="1:10" s="76" customFormat="1" ht="12" customHeight="1" x14ac:dyDescent="0.2">
      <c r="A167" s="142" t="s">
        <v>199</v>
      </c>
      <c r="B167" s="142"/>
      <c r="C167" s="73">
        <v>5556</v>
      </c>
      <c r="D167" s="73">
        <v>1047</v>
      </c>
      <c r="E167" s="73">
        <v>1592</v>
      </c>
      <c r="F167" s="73">
        <v>1101</v>
      </c>
      <c r="G167" s="73">
        <v>1204</v>
      </c>
      <c r="H167" s="73">
        <v>440</v>
      </c>
      <c r="I167" s="73">
        <v>172</v>
      </c>
      <c r="J167" s="43" t="s">
        <v>206</v>
      </c>
    </row>
    <row r="168" spans="1:10" s="76" customFormat="1" ht="12" customHeight="1" x14ac:dyDescent="0.2">
      <c r="A168" s="143" t="s">
        <v>200</v>
      </c>
      <c r="B168" s="143"/>
      <c r="C168" s="75">
        <v>1780</v>
      </c>
      <c r="D168" s="75">
        <v>349</v>
      </c>
      <c r="E168" s="75">
        <v>524</v>
      </c>
      <c r="F168" s="75">
        <v>312</v>
      </c>
      <c r="G168" s="75">
        <v>356</v>
      </c>
      <c r="H168" s="75">
        <v>165</v>
      </c>
      <c r="I168" s="75">
        <v>74</v>
      </c>
      <c r="J168" s="75">
        <v>0</v>
      </c>
    </row>
    <row r="169" spans="1:10" s="76" customFormat="1" ht="12" customHeight="1" x14ac:dyDescent="0.2">
      <c r="A169" s="143" t="s">
        <v>201</v>
      </c>
      <c r="B169" s="143"/>
      <c r="C169" s="75">
        <v>1735</v>
      </c>
      <c r="D169" s="75">
        <v>341</v>
      </c>
      <c r="E169" s="75">
        <v>512</v>
      </c>
      <c r="F169" s="75">
        <v>378</v>
      </c>
      <c r="G169" s="75">
        <v>308</v>
      </c>
      <c r="H169" s="75">
        <v>140</v>
      </c>
      <c r="I169" s="75">
        <v>56</v>
      </c>
      <c r="J169" s="75">
        <v>0</v>
      </c>
    </row>
    <row r="170" spans="1:10" s="76" customFormat="1" ht="12" customHeight="1" x14ac:dyDescent="0.2">
      <c r="A170" s="147" t="s">
        <v>243</v>
      </c>
      <c r="B170" s="147"/>
      <c r="C170" s="87">
        <v>2041</v>
      </c>
      <c r="D170" s="87">
        <v>357</v>
      </c>
      <c r="E170" s="87">
        <v>556</v>
      </c>
      <c r="F170" s="87">
        <v>411</v>
      </c>
      <c r="G170" s="87">
        <v>540</v>
      </c>
      <c r="H170" s="87">
        <v>135</v>
      </c>
      <c r="I170" s="87">
        <v>42</v>
      </c>
      <c r="J170" s="87">
        <v>0</v>
      </c>
    </row>
    <row r="171" spans="1:10" s="76" customFormat="1" ht="12" customHeight="1" x14ac:dyDescent="0.2">
      <c r="A171" s="79"/>
      <c r="B171" s="79"/>
      <c r="C171" s="79"/>
      <c r="D171" s="79"/>
      <c r="E171" s="79"/>
      <c r="F171" s="79"/>
      <c r="G171" s="79"/>
      <c r="H171" s="79"/>
      <c r="I171" s="79"/>
      <c r="J171" s="79"/>
    </row>
    <row r="172" spans="1:10" s="76" customFormat="1" ht="12" customHeight="1" x14ac:dyDescent="0.2">
      <c r="A172" s="142" t="s">
        <v>207</v>
      </c>
      <c r="B172" s="142"/>
      <c r="C172" s="73">
        <v>8631</v>
      </c>
      <c r="D172" s="73">
        <v>1770</v>
      </c>
      <c r="E172" s="73">
        <v>2514</v>
      </c>
      <c r="F172" s="73">
        <v>1749</v>
      </c>
      <c r="G172" s="73">
        <v>1676</v>
      </c>
      <c r="H172" s="73">
        <v>645</v>
      </c>
      <c r="I172" s="73">
        <v>277</v>
      </c>
      <c r="J172" s="43" t="s">
        <v>206</v>
      </c>
    </row>
    <row r="173" spans="1:10" s="76" customFormat="1" ht="12" customHeight="1" x14ac:dyDescent="0.2">
      <c r="A173" s="143" t="s">
        <v>208</v>
      </c>
      <c r="B173" s="143"/>
      <c r="C173" s="75">
        <v>1447</v>
      </c>
      <c r="D173" s="75">
        <v>328</v>
      </c>
      <c r="E173" s="75">
        <v>406</v>
      </c>
      <c r="F173" s="75">
        <v>288</v>
      </c>
      <c r="G173" s="75">
        <v>264</v>
      </c>
      <c r="H173" s="75">
        <v>135</v>
      </c>
      <c r="I173" s="75">
        <v>26</v>
      </c>
      <c r="J173" s="75">
        <v>0</v>
      </c>
    </row>
    <row r="174" spans="1:10" s="76" customFormat="1" ht="12" customHeight="1" x14ac:dyDescent="0.2">
      <c r="A174" s="143" t="s">
        <v>210</v>
      </c>
      <c r="B174" s="143"/>
      <c r="C174" s="75">
        <v>96</v>
      </c>
      <c r="D174" s="75">
        <v>29</v>
      </c>
      <c r="E174" s="75">
        <v>30</v>
      </c>
      <c r="F174" s="75">
        <v>21</v>
      </c>
      <c r="G174" s="75">
        <v>16</v>
      </c>
      <c r="H174" s="75">
        <v>0</v>
      </c>
      <c r="I174" s="75">
        <v>0</v>
      </c>
      <c r="J174" s="75">
        <v>0</v>
      </c>
    </row>
    <row r="175" spans="1:10" s="76" customFormat="1" ht="12" customHeight="1" x14ac:dyDescent="0.2">
      <c r="A175" s="143" t="s">
        <v>211</v>
      </c>
      <c r="B175" s="143"/>
      <c r="C175" s="75">
        <v>926</v>
      </c>
      <c r="D175" s="75">
        <v>201</v>
      </c>
      <c r="E175" s="75">
        <v>226</v>
      </c>
      <c r="F175" s="75">
        <v>180</v>
      </c>
      <c r="G175" s="75">
        <v>204</v>
      </c>
      <c r="H175" s="75">
        <v>70</v>
      </c>
      <c r="I175" s="75">
        <v>45</v>
      </c>
      <c r="J175" s="75">
        <v>1</v>
      </c>
    </row>
    <row r="176" spans="1:10" s="76" customFormat="1" ht="12" customHeight="1" x14ac:dyDescent="0.2">
      <c r="A176" s="143" t="s">
        <v>216</v>
      </c>
      <c r="B176" s="143"/>
      <c r="C176" s="75">
        <v>170</v>
      </c>
      <c r="D176" s="75">
        <v>30</v>
      </c>
      <c r="E176" s="75">
        <v>56</v>
      </c>
      <c r="F176" s="75">
        <v>51</v>
      </c>
      <c r="G176" s="75">
        <v>12</v>
      </c>
      <c r="H176" s="75">
        <v>15</v>
      </c>
      <c r="I176" s="75">
        <v>6</v>
      </c>
      <c r="J176" s="75">
        <v>0</v>
      </c>
    </row>
    <row r="177" spans="1:10" s="76" customFormat="1" ht="12" customHeight="1" x14ac:dyDescent="0.2">
      <c r="A177" s="143" t="s">
        <v>217</v>
      </c>
      <c r="B177" s="143"/>
      <c r="C177" s="75">
        <v>2739</v>
      </c>
      <c r="D177" s="75">
        <v>536</v>
      </c>
      <c r="E177" s="75">
        <v>862</v>
      </c>
      <c r="F177" s="75">
        <v>558</v>
      </c>
      <c r="G177" s="75">
        <v>540</v>
      </c>
      <c r="H177" s="75">
        <v>185</v>
      </c>
      <c r="I177" s="75">
        <v>58</v>
      </c>
      <c r="J177" s="68" t="s">
        <v>256</v>
      </c>
    </row>
    <row r="178" spans="1:10" s="76" customFormat="1" ht="12" customHeight="1" x14ac:dyDescent="0.2">
      <c r="A178" s="143" t="s">
        <v>218</v>
      </c>
      <c r="B178" s="143"/>
      <c r="C178" s="75">
        <v>796</v>
      </c>
      <c r="D178" s="75">
        <v>164</v>
      </c>
      <c r="E178" s="75">
        <v>252</v>
      </c>
      <c r="F178" s="75">
        <v>183</v>
      </c>
      <c r="G178" s="75">
        <v>124</v>
      </c>
      <c r="H178" s="75">
        <v>40</v>
      </c>
      <c r="I178" s="75">
        <v>33</v>
      </c>
      <c r="J178" s="75">
        <v>0</v>
      </c>
    </row>
    <row r="179" spans="1:10" s="76" customFormat="1" ht="12" customHeight="1" x14ac:dyDescent="0.2">
      <c r="A179" s="143" t="s">
        <v>221</v>
      </c>
      <c r="B179" s="143"/>
      <c r="C179" s="75">
        <v>323</v>
      </c>
      <c r="D179" s="75">
        <v>66</v>
      </c>
      <c r="E179" s="75">
        <v>84</v>
      </c>
      <c r="F179" s="75">
        <v>63</v>
      </c>
      <c r="G179" s="75">
        <v>80</v>
      </c>
      <c r="H179" s="75">
        <v>10</v>
      </c>
      <c r="I179" s="75">
        <v>20</v>
      </c>
      <c r="J179" s="75">
        <v>0</v>
      </c>
    </row>
    <row r="180" spans="1:10" s="76" customFormat="1" ht="12" customHeight="1" x14ac:dyDescent="0.2">
      <c r="A180" s="143" t="s">
        <v>222</v>
      </c>
      <c r="B180" s="143"/>
      <c r="C180" s="75">
        <v>793</v>
      </c>
      <c r="D180" s="75">
        <v>148</v>
      </c>
      <c r="E180" s="75">
        <v>210</v>
      </c>
      <c r="F180" s="75">
        <v>168</v>
      </c>
      <c r="G180" s="75">
        <v>164</v>
      </c>
      <c r="H180" s="75">
        <v>55</v>
      </c>
      <c r="I180" s="75">
        <v>48</v>
      </c>
      <c r="J180" s="68" t="s">
        <v>256</v>
      </c>
    </row>
    <row r="181" spans="1:10" s="76" customFormat="1" ht="12" customHeight="1" x14ac:dyDescent="0.2">
      <c r="A181" s="143" t="s">
        <v>223</v>
      </c>
      <c r="B181" s="143"/>
      <c r="C181" s="75">
        <v>377</v>
      </c>
      <c r="D181" s="75">
        <v>75</v>
      </c>
      <c r="E181" s="75">
        <v>102</v>
      </c>
      <c r="F181" s="75">
        <v>60</v>
      </c>
      <c r="G181" s="75">
        <v>92</v>
      </c>
      <c r="H181" s="75">
        <v>30</v>
      </c>
      <c r="I181" s="75">
        <v>18</v>
      </c>
      <c r="J181" s="75">
        <v>0</v>
      </c>
    </row>
    <row r="182" spans="1:10" s="76" customFormat="1" ht="12" customHeight="1" x14ac:dyDescent="0.2">
      <c r="A182" s="147" t="s">
        <v>224</v>
      </c>
      <c r="B182" s="147"/>
      <c r="C182" s="81">
        <v>964</v>
      </c>
      <c r="D182" s="81">
        <v>193</v>
      </c>
      <c r="E182" s="81">
        <v>286</v>
      </c>
      <c r="F182" s="81">
        <v>177</v>
      </c>
      <c r="G182" s="81">
        <v>180</v>
      </c>
      <c r="H182" s="81">
        <v>105</v>
      </c>
      <c r="I182" s="81">
        <v>23</v>
      </c>
      <c r="J182" s="81">
        <v>1</v>
      </c>
    </row>
    <row r="183" spans="1:10" s="76" customFormat="1" ht="12" customHeight="1" x14ac:dyDescent="0.2">
      <c r="A183" s="79"/>
      <c r="B183" s="79"/>
      <c r="C183" s="79"/>
      <c r="D183" s="79"/>
      <c r="E183" s="79"/>
      <c r="F183" s="79"/>
      <c r="G183" s="79"/>
      <c r="H183" s="79"/>
      <c r="I183" s="79"/>
      <c r="J183" s="79"/>
    </row>
    <row r="184" spans="1:10" s="76" customFormat="1" ht="12" customHeight="1" x14ac:dyDescent="0.2">
      <c r="A184" s="142" t="s">
        <v>226</v>
      </c>
      <c r="B184" s="142"/>
      <c r="C184" s="73">
        <v>345707</v>
      </c>
      <c r="D184" s="73">
        <v>66863</v>
      </c>
      <c r="E184" s="73">
        <v>98508</v>
      </c>
      <c r="F184" s="73">
        <v>69864</v>
      </c>
      <c r="G184" s="73">
        <v>75564</v>
      </c>
      <c r="H184" s="73">
        <v>25870</v>
      </c>
      <c r="I184" s="73">
        <v>9038</v>
      </c>
      <c r="J184" s="17" t="s">
        <v>206</v>
      </c>
    </row>
    <row r="185" spans="1:10" s="76" customFormat="1" ht="12" customHeight="1" x14ac:dyDescent="0.2">
      <c r="A185" s="143" t="s">
        <v>227</v>
      </c>
      <c r="B185" s="143"/>
      <c r="C185" s="75">
        <v>49237</v>
      </c>
      <c r="D185" s="75">
        <v>9417</v>
      </c>
      <c r="E185" s="75">
        <v>14046</v>
      </c>
      <c r="F185" s="75">
        <v>10164</v>
      </c>
      <c r="G185" s="75">
        <v>10988</v>
      </c>
      <c r="H185" s="75">
        <v>3460</v>
      </c>
      <c r="I185" s="75">
        <v>1162</v>
      </c>
      <c r="J185" s="22" t="s">
        <v>206</v>
      </c>
    </row>
    <row r="186" spans="1:10" s="76" customFormat="1" ht="12" customHeight="1" x14ac:dyDescent="0.2">
      <c r="A186" s="143" t="s">
        <v>228</v>
      </c>
      <c r="B186" s="143"/>
      <c r="C186" s="75">
        <v>148310</v>
      </c>
      <c r="D186" s="75">
        <v>28978</v>
      </c>
      <c r="E186" s="75">
        <v>41214</v>
      </c>
      <c r="F186" s="75">
        <v>30396</v>
      </c>
      <c r="G186" s="75">
        <v>32124</v>
      </c>
      <c r="H186" s="75">
        <v>11475</v>
      </c>
      <c r="I186" s="75">
        <v>4123</v>
      </c>
      <c r="J186" s="22" t="s">
        <v>206</v>
      </c>
    </row>
    <row r="187" spans="1:10" s="76" customFormat="1" ht="12" customHeight="1" x14ac:dyDescent="0.2">
      <c r="A187" s="143" t="s">
        <v>229</v>
      </c>
      <c r="B187" s="143"/>
      <c r="C187" s="75">
        <v>62714</v>
      </c>
      <c r="D187" s="75">
        <v>13351</v>
      </c>
      <c r="E187" s="75">
        <v>19502</v>
      </c>
      <c r="F187" s="75">
        <v>11670</v>
      </c>
      <c r="G187" s="75">
        <v>13000</v>
      </c>
      <c r="H187" s="75">
        <v>4060</v>
      </c>
      <c r="I187" s="75">
        <v>1131</v>
      </c>
      <c r="J187" s="22" t="s">
        <v>206</v>
      </c>
    </row>
    <row r="188" spans="1:10" s="76" customFormat="1" ht="12" customHeight="1" x14ac:dyDescent="0.2">
      <c r="A188" s="143" t="s">
        <v>230</v>
      </c>
      <c r="B188" s="143"/>
      <c r="C188" s="75">
        <v>5862</v>
      </c>
      <c r="D188" s="75">
        <v>1020</v>
      </c>
      <c r="E188" s="75">
        <v>1604</v>
      </c>
      <c r="F188" s="75">
        <v>1164</v>
      </c>
      <c r="G188" s="75">
        <v>1276</v>
      </c>
      <c r="H188" s="75">
        <v>595</v>
      </c>
      <c r="I188" s="75">
        <v>203</v>
      </c>
      <c r="J188" s="22" t="s">
        <v>206</v>
      </c>
    </row>
    <row r="189" spans="1:10" s="76" customFormat="1" ht="12" customHeight="1" x14ac:dyDescent="0.2">
      <c r="A189" s="143" t="s">
        <v>231</v>
      </c>
      <c r="B189" s="143"/>
      <c r="C189" s="75">
        <v>55161</v>
      </c>
      <c r="D189" s="75">
        <v>9697</v>
      </c>
      <c r="E189" s="75">
        <v>15346</v>
      </c>
      <c r="F189" s="75">
        <v>11421</v>
      </c>
      <c r="G189" s="75">
        <v>12696</v>
      </c>
      <c r="H189" s="75">
        <v>4300</v>
      </c>
      <c r="I189" s="75">
        <v>1701</v>
      </c>
      <c r="J189" s="22" t="s">
        <v>206</v>
      </c>
    </row>
    <row r="190" spans="1:10" s="76" customFormat="1" ht="12" customHeight="1" x14ac:dyDescent="0.2">
      <c r="A190" s="143" t="s">
        <v>232</v>
      </c>
      <c r="B190" s="143"/>
      <c r="C190" s="75">
        <v>10236</v>
      </c>
      <c r="D190" s="75">
        <v>1583</v>
      </c>
      <c r="E190" s="75">
        <v>2690</v>
      </c>
      <c r="F190" s="75">
        <v>2199</v>
      </c>
      <c r="G190" s="75">
        <v>2600</v>
      </c>
      <c r="H190" s="75">
        <v>895</v>
      </c>
      <c r="I190" s="75">
        <v>269</v>
      </c>
      <c r="J190" s="22" t="s">
        <v>206</v>
      </c>
    </row>
    <row r="191" spans="1:10" s="76" customFormat="1" ht="12" customHeight="1" x14ac:dyDescent="0.2">
      <c r="A191" s="143" t="s">
        <v>233</v>
      </c>
      <c r="B191" s="143"/>
      <c r="C191" s="75">
        <v>5556</v>
      </c>
      <c r="D191" s="75">
        <v>1047</v>
      </c>
      <c r="E191" s="75">
        <v>1592</v>
      </c>
      <c r="F191" s="75">
        <v>1101</v>
      </c>
      <c r="G191" s="75">
        <v>1204</v>
      </c>
      <c r="H191" s="75">
        <v>440</v>
      </c>
      <c r="I191" s="75">
        <v>172</v>
      </c>
      <c r="J191" s="22" t="s">
        <v>206</v>
      </c>
    </row>
    <row r="192" spans="1:10" s="76" customFormat="1" ht="12" customHeight="1" x14ac:dyDescent="0.2">
      <c r="A192" s="144" t="s">
        <v>234</v>
      </c>
      <c r="B192" s="144"/>
      <c r="C192" s="81">
        <v>8631</v>
      </c>
      <c r="D192" s="81">
        <v>1770</v>
      </c>
      <c r="E192" s="81">
        <v>2514</v>
      </c>
      <c r="F192" s="81">
        <v>1749</v>
      </c>
      <c r="G192" s="81">
        <v>1676</v>
      </c>
      <c r="H192" s="81">
        <v>645</v>
      </c>
      <c r="I192" s="81">
        <v>277</v>
      </c>
      <c r="J192" s="27" t="s">
        <v>206</v>
      </c>
    </row>
    <row r="193" spans="1:10" s="76" customFormat="1" ht="12" customHeight="1" x14ac:dyDescent="0.2">
      <c r="A193" s="86"/>
      <c r="B193" s="86"/>
      <c r="C193" s="87"/>
      <c r="D193" s="87"/>
      <c r="E193" s="87"/>
      <c r="F193" s="87"/>
      <c r="G193" s="87"/>
      <c r="H193" s="87"/>
      <c r="I193" s="87"/>
      <c r="J193" s="41"/>
    </row>
    <row r="194" spans="1:10" s="76" customFormat="1" ht="12" customHeight="1" x14ac:dyDescent="0.2">
      <c r="A194" s="142" t="s">
        <v>290</v>
      </c>
      <c r="B194" s="142"/>
      <c r="C194" s="73">
        <v>320658</v>
      </c>
      <c r="D194" s="73">
        <v>61922</v>
      </c>
      <c r="E194" s="73">
        <v>91104</v>
      </c>
      <c r="F194" s="73">
        <v>64962</v>
      </c>
      <c r="G194" s="73">
        <v>70556</v>
      </c>
      <c r="H194" s="73">
        <v>23835</v>
      </c>
      <c r="I194" s="73">
        <v>8279</v>
      </c>
      <c r="J194" s="17" t="s">
        <v>206</v>
      </c>
    </row>
    <row r="195" spans="1:10" s="76" customFormat="1" ht="12" customHeight="1" x14ac:dyDescent="0.2">
      <c r="A195" s="143" t="s">
        <v>261</v>
      </c>
      <c r="B195" s="143"/>
      <c r="C195" s="75">
        <v>51800</v>
      </c>
      <c r="D195" s="75">
        <v>9166</v>
      </c>
      <c r="E195" s="75">
        <v>14484</v>
      </c>
      <c r="F195" s="75">
        <v>10656</v>
      </c>
      <c r="G195" s="75">
        <v>11960</v>
      </c>
      <c r="H195" s="75">
        <v>3965</v>
      </c>
      <c r="I195" s="75">
        <v>1569</v>
      </c>
      <c r="J195" s="22" t="s">
        <v>206</v>
      </c>
    </row>
    <row r="196" spans="1:10" s="76" customFormat="1" ht="12" customHeight="1" x14ac:dyDescent="0.2">
      <c r="A196" s="143" t="s">
        <v>262</v>
      </c>
      <c r="B196" s="143"/>
      <c r="C196" s="78">
        <v>49687</v>
      </c>
      <c r="D196" s="78">
        <v>9503</v>
      </c>
      <c r="E196" s="78">
        <v>14204</v>
      </c>
      <c r="F196" s="78">
        <v>10260</v>
      </c>
      <c r="G196" s="78">
        <v>11060</v>
      </c>
      <c r="H196" s="78">
        <v>3480</v>
      </c>
      <c r="I196" s="78">
        <v>1180</v>
      </c>
      <c r="J196" s="22" t="s">
        <v>206</v>
      </c>
    </row>
    <row r="197" spans="1:10" s="76" customFormat="1" ht="12" customHeight="1" x14ac:dyDescent="0.2">
      <c r="A197" s="143" t="s">
        <v>263</v>
      </c>
      <c r="B197" s="143"/>
      <c r="C197" s="75">
        <v>54660</v>
      </c>
      <c r="D197" s="75">
        <v>11786</v>
      </c>
      <c r="E197" s="75">
        <v>16808</v>
      </c>
      <c r="F197" s="75">
        <v>10314</v>
      </c>
      <c r="G197" s="75">
        <v>11316</v>
      </c>
      <c r="H197" s="75">
        <v>3505</v>
      </c>
      <c r="I197" s="75">
        <v>931</v>
      </c>
      <c r="J197" s="22" t="s">
        <v>206</v>
      </c>
    </row>
    <row r="198" spans="1:10" s="76" customFormat="1" ht="12" customHeight="1" x14ac:dyDescent="0.2">
      <c r="A198" s="143" t="s">
        <v>264</v>
      </c>
      <c r="B198" s="143"/>
      <c r="C198" s="75">
        <v>147860</v>
      </c>
      <c r="D198" s="75">
        <v>28892</v>
      </c>
      <c r="E198" s="75">
        <v>41056</v>
      </c>
      <c r="F198" s="75">
        <v>30300</v>
      </c>
      <c r="G198" s="75">
        <v>32052</v>
      </c>
      <c r="H198" s="75">
        <v>11455</v>
      </c>
      <c r="I198" s="75">
        <v>4105</v>
      </c>
      <c r="J198" s="22" t="s">
        <v>206</v>
      </c>
    </row>
    <row r="199" spans="1:10" s="76" customFormat="1" ht="12" customHeight="1" x14ac:dyDescent="0.2">
      <c r="A199" s="88" t="s">
        <v>265</v>
      </c>
      <c r="B199" s="88"/>
      <c r="C199" s="81">
        <v>16651</v>
      </c>
      <c r="D199" s="81">
        <v>2575</v>
      </c>
      <c r="E199" s="81">
        <v>4552</v>
      </c>
      <c r="F199" s="81">
        <v>3432</v>
      </c>
      <c r="G199" s="81">
        <v>4168</v>
      </c>
      <c r="H199" s="81">
        <v>1430</v>
      </c>
      <c r="I199" s="81">
        <v>494</v>
      </c>
      <c r="J199" s="27" t="s">
        <v>206</v>
      </c>
    </row>
    <row r="200" spans="1:10" s="76" customFormat="1" ht="12" customHeight="1" x14ac:dyDescent="0.2">
      <c r="A200" s="84"/>
      <c r="B200" s="84"/>
      <c r="C200" s="85"/>
      <c r="D200" s="85"/>
      <c r="E200" s="85"/>
      <c r="F200" s="85"/>
      <c r="G200" s="85"/>
      <c r="H200" s="85"/>
      <c r="I200" s="85"/>
      <c r="J200" s="30"/>
    </row>
    <row r="201" spans="1:10" s="76" customFormat="1" ht="12" customHeight="1" x14ac:dyDescent="0.2">
      <c r="A201" s="89" t="s">
        <v>291</v>
      </c>
      <c r="B201" s="89"/>
      <c r="C201" s="90">
        <v>25049</v>
      </c>
      <c r="D201" s="90">
        <v>4941</v>
      </c>
      <c r="E201" s="90">
        <v>7404</v>
      </c>
      <c r="F201" s="90">
        <v>4902</v>
      </c>
      <c r="G201" s="90">
        <v>5008</v>
      </c>
      <c r="H201" s="90">
        <v>2035</v>
      </c>
      <c r="I201" s="90">
        <v>759</v>
      </c>
      <c r="J201" s="43" t="s">
        <v>206</v>
      </c>
    </row>
    <row r="202" spans="1:10" s="91" customFormat="1" ht="12" customHeight="1" x14ac:dyDescent="0.15"/>
    <row r="203" spans="1:10" s="92" customFormat="1" ht="12" customHeight="1" x14ac:dyDescent="0.2">
      <c r="A203" s="149" t="s">
        <v>292</v>
      </c>
      <c r="B203" s="149"/>
      <c r="C203" s="149"/>
      <c r="D203" s="149"/>
      <c r="E203" s="149"/>
      <c r="F203" s="149"/>
      <c r="G203" s="149"/>
      <c r="H203" s="149"/>
      <c r="I203" s="149"/>
      <c r="J203" s="149"/>
    </row>
    <row r="204" spans="1:10" s="92" customFormat="1" ht="34.5" customHeight="1" x14ac:dyDescent="0.2">
      <c r="A204" s="130" t="s">
        <v>251</v>
      </c>
      <c r="B204" s="130"/>
      <c r="C204" s="130"/>
      <c r="D204" s="130"/>
      <c r="E204" s="130"/>
      <c r="F204" s="130"/>
      <c r="G204" s="130"/>
      <c r="H204" s="130"/>
      <c r="I204" s="130"/>
      <c r="J204" s="130"/>
    </row>
    <row r="205" spans="1:10" s="93" customFormat="1" ht="11.25" x14ac:dyDescent="0.2">
      <c r="A205" s="150" t="s">
        <v>293</v>
      </c>
      <c r="B205" s="150"/>
      <c r="C205" s="150"/>
      <c r="D205" s="150"/>
      <c r="E205" s="150"/>
      <c r="F205" s="150"/>
      <c r="G205" s="150"/>
      <c r="H205" s="150"/>
      <c r="I205" s="150"/>
      <c r="J205" s="150"/>
    </row>
    <row r="206" spans="1:10" s="93" customFormat="1" ht="11.25" x14ac:dyDescent="0.2">
      <c r="A206" s="150" t="s">
        <v>294</v>
      </c>
      <c r="B206" s="150"/>
      <c r="C206" s="150"/>
      <c r="D206" s="150"/>
      <c r="E206" s="150"/>
      <c r="F206" s="150"/>
      <c r="G206" s="150"/>
      <c r="H206" s="150"/>
      <c r="I206" s="150"/>
      <c r="J206" s="150"/>
    </row>
    <row r="207" spans="1:10" s="94" customFormat="1" ht="12" customHeight="1" x14ac:dyDescent="0.2">
      <c r="A207" s="131" t="s">
        <v>295</v>
      </c>
      <c r="B207" s="151"/>
      <c r="C207" s="151"/>
      <c r="D207" s="151"/>
      <c r="E207" s="151"/>
      <c r="F207" s="151"/>
      <c r="G207" s="151"/>
      <c r="H207" s="151"/>
      <c r="I207" s="151"/>
      <c r="J207" s="151"/>
    </row>
    <row r="208" spans="1:10" ht="12" customHeight="1" x14ac:dyDescent="0.2">
      <c r="A208" s="148"/>
      <c r="B208" s="148"/>
      <c r="C208" s="148"/>
      <c r="D208" s="148"/>
      <c r="E208" s="148"/>
      <c r="F208" s="148"/>
      <c r="G208" s="148"/>
      <c r="H208" s="148"/>
      <c r="I208" s="148"/>
      <c r="J208" s="148"/>
    </row>
    <row r="209" spans="1:10" ht="12" customHeight="1" x14ac:dyDescent="0.2">
      <c r="A209" s="149" t="s">
        <v>239</v>
      </c>
      <c r="B209" s="149"/>
      <c r="C209" s="149"/>
      <c r="D209" s="149"/>
      <c r="E209" s="149"/>
      <c r="F209" s="149"/>
      <c r="G209" s="149"/>
      <c r="H209" s="149"/>
      <c r="I209" s="149"/>
      <c r="J209" s="149"/>
    </row>
    <row r="210" spans="1:10" ht="12" customHeight="1" x14ac:dyDescent="0.2">
      <c r="A210" s="148"/>
      <c r="B210" s="148"/>
      <c r="C210" s="148"/>
      <c r="D210" s="148"/>
      <c r="E210" s="148"/>
      <c r="F210" s="148"/>
      <c r="G210" s="148"/>
      <c r="H210" s="148"/>
      <c r="I210" s="148"/>
      <c r="J210" s="148"/>
    </row>
    <row r="211" spans="1:10" ht="12" customHeight="1" x14ac:dyDescent="0.2">
      <c r="A211" s="148" t="s">
        <v>296</v>
      </c>
      <c r="B211" s="148"/>
      <c r="C211" s="148"/>
      <c r="D211" s="148"/>
      <c r="E211" s="148"/>
      <c r="F211" s="148"/>
      <c r="G211" s="148"/>
      <c r="H211" s="148"/>
      <c r="I211" s="148"/>
      <c r="J211" s="148"/>
    </row>
    <row r="212" spans="1:10" ht="12" customHeight="1" x14ac:dyDescent="0.2">
      <c r="A212" s="148" t="s">
        <v>241</v>
      </c>
      <c r="B212" s="148"/>
      <c r="C212" s="148"/>
      <c r="D212" s="148"/>
      <c r="E212" s="148"/>
      <c r="F212" s="148"/>
      <c r="G212" s="148"/>
      <c r="H212" s="148"/>
      <c r="I212" s="148"/>
      <c r="J212" s="148"/>
    </row>
  </sheetData>
  <mergeCells count="173">
    <mergeCell ref="A208:J208"/>
    <mergeCell ref="A209:J209"/>
    <mergeCell ref="A210:J210"/>
    <mergeCell ref="A211:J211"/>
    <mergeCell ref="A212:J212"/>
    <mergeCell ref="A1:J1"/>
    <mergeCell ref="A2:J2"/>
    <mergeCell ref="A3:J3"/>
    <mergeCell ref="A4:J4"/>
    <mergeCell ref="C5:I5"/>
    <mergeCell ref="A198:B198"/>
    <mergeCell ref="A203:J203"/>
    <mergeCell ref="A204:J204"/>
    <mergeCell ref="A205:J205"/>
    <mergeCell ref="A206:J206"/>
    <mergeCell ref="A207:J207"/>
    <mergeCell ref="A191:B191"/>
    <mergeCell ref="A192:B192"/>
    <mergeCell ref="A194:B194"/>
    <mergeCell ref="A195:B195"/>
    <mergeCell ref="A196:B196"/>
    <mergeCell ref="A197:B197"/>
    <mergeCell ref="A185:B185"/>
    <mergeCell ref="A186:B186"/>
    <mergeCell ref="A187:B187"/>
    <mergeCell ref="A188:B188"/>
    <mergeCell ref="A189:B189"/>
    <mergeCell ref="A190:B190"/>
    <mergeCell ref="A178:B178"/>
    <mergeCell ref="A179:B179"/>
    <mergeCell ref="A180:B180"/>
    <mergeCell ref="A181:B181"/>
    <mergeCell ref="A182:B182"/>
    <mergeCell ref="A184:B184"/>
    <mergeCell ref="A172:B172"/>
    <mergeCell ref="A173:B173"/>
    <mergeCell ref="A174:B174"/>
    <mergeCell ref="A175:B175"/>
    <mergeCell ref="A176:B176"/>
    <mergeCell ref="A177:B177"/>
    <mergeCell ref="A164:B164"/>
    <mergeCell ref="A165:B165"/>
    <mergeCell ref="A167:B167"/>
    <mergeCell ref="A168:B168"/>
    <mergeCell ref="A169:B169"/>
    <mergeCell ref="A170:B170"/>
    <mergeCell ref="A157:B157"/>
    <mergeCell ref="A158:B158"/>
    <mergeCell ref="A159:B159"/>
    <mergeCell ref="A160:B160"/>
    <mergeCell ref="A161:B161"/>
    <mergeCell ref="A163:B163"/>
    <mergeCell ref="A150:B150"/>
    <mergeCell ref="A151:B151"/>
    <mergeCell ref="A152:B152"/>
    <mergeCell ref="A153:B153"/>
    <mergeCell ref="A155:B155"/>
    <mergeCell ref="A156:B156"/>
    <mergeCell ref="A142:B142"/>
    <mergeCell ref="A145:B145"/>
    <mergeCell ref="A146:B146"/>
    <mergeCell ref="A147:B147"/>
    <mergeCell ref="A148:B148"/>
    <mergeCell ref="A149:B149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7:B117"/>
    <mergeCell ref="A118:B118"/>
    <mergeCell ref="A119:B119"/>
    <mergeCell ref="A120:B120"/>
    <mergeCell ref="A121:B121"/>
    <mergeCell ref="A122:B122"/>
    <mergeCell ref="A111:B111"/>
    <mergeCell ref="A112:B112"/>
    <mergeCell ref="A113:B113"/>
    <mergeCell ref="A114:B114"/>
    <mergeCell ref="A115:B115"/>
    <mergeCell ref="A116:B116"/>
    <mergeCell ref="A105:B105"/>
    <mergeCell ref="A106:B106"/>
    <mergeCell ref="A107:B107"/>
    <mergeCell ref="A108:B108"/>
    <mergeCell ref="A109:B109"/>
    <mergeCell ref="A110:B110"/>
    <mergeCell ref="A99:B99"/>
    <mergeCell ref="A100:B100"/>
    <mergeCell ref="A101:B101"/>
    <mergeCell ref="A102:B102"/>
    <mergeCell ref="A103:B103"/>
    <mergeCell ref="A104:B104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81:B81"/>
    <mergeCell ref="A82:B82"/>
    <mergeCell ref="A83:B83"/>
    <mergeCell ref="A84:B84"/>
    <mergeCell ref="A85:B85"/>
    <mergeCell ref="A86:B86"/>
    <mergeCell ref="A75:B75"/>
    <mergeCell ref="A76:B76"/>
    <mergeCell ref="A77:B77"/>
    <mergeCell ref="A78:B78"/>
    <mergeCell ref="A79:B79"/>
    <mergeCell ref="A80:B80"/>
    <mergeCell ref="A68:B68"/>
    <mergeCell ref="A70:B70"/>
    <mergeCell ref="A71:B71"/>
    <mergeCell ref="A72:B72"/>
    <mergeCell ref="A73:B73"/>
    <mergeCell ref="A74:B74"/>
    <mergeCell ref="A62:B62"/>
    <mergeCell ref="A63:B63"/>
    <mergeCell ref="A64:B64"/>
    <mergeCell ref="A65:B65"/>
    <mergeCell ref="A66:B66"/>
    <mergeCell ref="A67:B67"/>
    <mergeCell ref="A55:B55"/>
    <mergeCell ref="A57:B57"/>
    <mergeCell ref="A58:B58"/>
    <mergeCell ref="A59:B59"/>
    <mergeCell ref="A60:B60"/>
    <mergeCell ref="A61:B61"/>
    <mergeCell ref="A43:B43"/>
    <mergeCell ref="A44:B44"/>
    <mergeCell ref="A47:B47"/>
    <mergeCell ref="A52:B52"/>
    <mergeCell ref="A53:B53"/>
    <mergeCell ref="A54:B54"/>
    <mergeCell ref="A38:B38"/>
    <mergeCell ref="A39:B39"/>
    <mergeCell ref="A40:B40"/>
    <mergeCell ref="A42:B42"/>
    <mergeCell ref="A21:B21"/>
    <mergeCell ref="A23:B23"/>
    <mergeCell ref="A24:B24"/>
    <mergeCell ref="A25:B25"/>
    <mergeCell ref="A26:B26"/>
    <mergeCell ref="A29:B29"/>
    <mergeCell ref="A10:B10"/>
    <mergeCell ref="A12:B12"/>
    <mergeCell ref="A13:B13"/>
    <mergeCell ref="A17:B17"/>
    <mergeCell ref="C6:I6"/>
    <mergeCell ref="C7:I7"/>
    <mergeCell ref="A8:I8"/>
    <mergeCell ref="A32:B32"/>
    <mergeCell ref="A33:B33"/>
  </mergeCells>
  <pageMargins left="0.17" right="0.18" top="0.18" bottom="0.32" header="0.17" footer="0.23"/>
  <pageSetup paperSize="9" scale="90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5"/>
  <sheetViews>
    <sheetView zoomScaleNormal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11" sqref="C11"/>
    </sheetView>
  </sheetViews>
  <sheetFormatPr defaultRowHeight="12" x14ac:dyDescent="0.2"/>
  <cols>
    <col min="1" max="1" width="2.7109375" style="57" customWidth="1"/>
    <col min="2" max="2" width="28.140625" style="57" customWidth="1"/>
    <col min="3" max="7" width="13.140625" style="58" customWidth="1"/>
    <col min="8" max="9" width="13.140625" style="57" customWidth="1"/>
    <col min="10" max="10" width="20.28515625" style="57" bestFit="1" customWidth="1"/>
    <col min="11" max="16384" width="9.140625" style="57"/>
  </cols>
  <sheetData>
    <row r="1" spans="1:16" s="3" customFormat="1" ht="12.75" customHeight="1" x14ac:dyDescent="0.2">
      <c r="A1" s="113"/>
      <c r="B1" s="113"/>
      <c r="C1" s="113"/>
      <c r="D1" s="113"/>
      <c r="E1" s="113"/>
      <c r="F1" s="113"/>
      <c r="G1" s="113"/>
      <c r="H1" s="113"/>
      <c r="I1" s="113"/>
      <c r="J1" s="113"/>
    </row>
    <row r="2" spans="1:16" s="3" customFormat="1" ht="14.25" customHeight="1" x14ac:dyDescent="0.2">
      <c r="A2" s="114" t="s">
        <v>285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6" s="4" customFormat="1" ht="12.75" customHeight="1" x14ac:dyDescent="0.25">
      <c r="A3" s="115"/>
      <c r="B3" s="115"/>
      <c r="C3" s="115"/>
      <c r="D3" s="115"/>
      <c r="E3" s="115"/>
      <c r="F3" s="115"/>
      <c r="G3" s="115"/>
      <c r="H3" s="115"/>
      <c r="I3" s="115"/>
      <c r="J3" s="115"/>
    </row>
    <row r="4" spans="1:16" s="4" customFormat="1" ht="12.75" customHeight="1" x14ac:dyDescent="0.25">
      <c r="A4" s="116"/>
      <c r="B4" s="116"/>
      <c r="C4" s="116"/>
      <c r="D4" s="116"/>
      <c r="E4" s="116"/>
      <c r="F4" s="116"/>
      <c r="G4" s="116"/>
      <c r="H4" s="116"/>
      <c r="I4" s="116"/>
      <c r="J4" s="116"/>
    </row>
    <row r="5" spans="1:16" s="5" customFormat="1" ht="13.5" customHeight="1" x14ac:dyDescent="0.2">
      <c r="B5" s="6"/>
      <c r="C5" s="117" t="s">
        <v>0</v>
      </c>
      <c r="D5" s="118"/>
      <c r="E5" s="118"/>
      <c r="F5" s="118"/>
      <c r="G5" s="118"/>
      <c r="H5" s="118"/>
      <c r="I5" s="119"/>
      <c r="J5" s="7" t="s">
        <v>249</v>
      </c>
    </row>
    <row r="6" spans="1:16" s="1" customFormat="1" ht="12" customHeight="1" x14ac:dyDescent="0.2">
      <c r="B6" s="10"/>
      <c r="C6" s="135"/>
      <c r="D6" s="136"/>
      <c r="E6" s="136"/>
      <c r="F6" s="136"/>
      <c r="G6" s="136"/>
      <c r="H6" s="136"/>
      <c r="I6" s="137"/>
      <c r="J6" s="11" t="s">
        <v>250</v>
      </c>
    </row>
    <row r="7" spans="1:16" s="1" customFormat="1" ht="12.75" customHeight="1" x14ac:dyDescent="0.2">
      <c r="B7" s="12"/>
      <c r="C7" s="138"/>
      <c r="D7" s="138"/>
      <c r="E7" s="138"/>
      <c r="F7" s="138"/>
      <c r="G7" s="138"/>
      <c r="H7" s="138"/>
      <c r="I7" s="138"/>
      <c r="J7" s="13"/>
    </row>
    <row r="8" spans="1:16" s="1" customFormat="1" ht="12" customHeight="1" x14ac:dyDescent="0.2">
      <c r="A8" s="139"/>
      <c r="B8" s="139"/>
      <c r="C8" s="139"/>
      <c r="D8" s="139"/>
      <c r="E8" s="139"/>
      <c r="F8" s="139"/>
      <c r="G8" s="139"/>
      <c r="H8" s="139"/>
      <c r="I8" s="139"/>
      <c r="J8" s="2"/>
    </row>
    <row r="9" spans="1:16" s="1" customFormat="1" ht="12" customHeight="1" x14ac:dyDescent="0.2">
      <c r="A9" s="44"/>
      <c r="B9" s="45"/>
      <c r="C9" s="45" t="s">
        <v>7</v>
      </c>
      <c r="D9" s="45" t="s">
        <v>8</v>
      </c>
      <c r="E9" s="45" t="s">
        <v>9</v>
      </c>
      <c r="F9" s="45" t="s">
        <v>10</v>
      </c>
      <c r="G9" s="45" t="s">
        <v>11</v>
      </c>
      <c r="H9" s="45" t="s">
        <v>12</v>
      </c>
      <c r="I9" s="45" t="s">
        <v>13</v>
      </c>
      <c r="J9" s="44"/>
    </row>
    <row r="10" spans="1:16" s="52" customFormat="1" ht="12" customHeight="1" x14ac:dyDescent="0.2">
      <c r="A10" s="110" t="s">
        <v>14</v>
      </c>
      <c r="B10" s="110"/>
      <c r="C10" s="66">
        <v>345908</v>
      </c>
      <c r="D10" s="17">
        <v>65304</v>
      </c>
      <c r="E10" s="17">
        <v>97934</v>
      </c>
      <c r="F10" s="17">
        <v>70902</v>
      </c>
      <c r="G10" s="17">
        <v>76112</v>
      </c>
      <c r="H10" s="17">
        <v>26430</v>
      </c>
      <c r="I10" s="17">
        <v>9226</v>
      </c>
      <c r="J10" s="66" t="s">
        <v>256</v>
      </c>
      <c r="K10" s="41"/>
      <c r="L10" s="41"/>
      <c r="M10" s="41"/>
      <c r="N10" s="41"/>
      <c r="O10" s="41"/>
      <c r="P10" s="41"/>
    </row>
    <row r="11" spans="1:16" s="52" customFormat="1" ht="12" customHeight="1" x14ac:dyDescent="0.2">
      <c r="A11" s="18"/>
      <c r="B11" s="18"/>
      <c r="C11" s="19"/>
      <c r="D11" s="19"/>
      <c r="E11" s="19"/>
      <c r="F11" s="19"/>
      <c r="G11" s="19"/>
      <c r="H11" s="19"/>
      <c r="I11" s="19"/>
      <c r="J11" s="19"/>
      <c r="K11" s="41"/>
      <c r="L11" s="41"/>
      <c r="M11" s="41"/>
      <c r="N11" s="41"/>
      <c r="O11" s="41"/>
      <c r="P11" s="41"/>
    </row>
    <row r="12" spans="1:16" s="53" customFormat="1" ht="12" customHeight="1" x14ac:dyDescent="0.2">
      <c r="A12" s="111" t="s">
        <v>16</v>
      </c>
      <c r="B12" s="111"/>
      <c r="C12" s="17">
        <v>24511</v>
      </c>
      <c r="D12" s="17">
        <v>4271</v>
      </c>
      <c r="E12" s="17">
        <v>6904</v>
      </c>
      <c r="F12" s="17">
        <v>4929</v>
      </c>
      <c r="G12" s="17">
        <v>5560</v>
      </c>
      <c r="H12" s="17">
        <v>2075</v>
      </c>
      <c r="I12" s="17">
        <v>772</v>
      </c>
      <c r="J12" s="17" t="s">
        <v>15</v>
      </c>
      <c r="K12" s="41"/>
      <c r="L12" s="41"/>
      <c r="M12" s="41"/>
      <c r="N12" s="41"/>
      <c r="O12" s="41"/>
      <c r="P12" s="41"/>
    </row>
    <row r="13" spans="1:16" s="50" customFormat="1" ht="12" customHeight="1" x14ac:dyDescent="0.2">
      <c r="A13" s="112" t="s">
        <v>17</v>
      </c>
      <c r="B13" s="112"/>
      <c r="C13" s="22">
        <v>8808</v>
      </c>
      <c r="D13" s="22">
        <v>1720</v>
      </c>
      <c r="E13" s="22">
        <v>2588</v>
      </c>
      <c r="F13" s="22">
        <v>1743</v>
      </c>
      <c r="G13" s="22">
        <v>1736</v>
      </c>
      <c r="H13" s="22">
        <v>720</v>
      </c>
      <c r="I13" s="22">
        <v>301</v>
      </c>
      <c r="J13" s="22" t="s">
        <v>15</v>
      </c>
      <c r="K13" s="41"/>
      <c r="L13" s="41"/>
      <c r="M13" s="41"/>
      <c r="N13" s="41"/>
      <c r="O13" s="41"/>
      <c r="P13" s="41"/>
    </row>
    <row r="14" spans="1:16" s="50" customFormat="1" ht="12" customHeight="1" x14ac:dyDescent="0.2">
      <c r="A14" s="23"/>
      <c r="B14" s="24" t="s">
        <v>18</v>
      </c>
      <c r="C14" s="22">
        <v>3106</v>
      </c>
      <c r="D14" s="22">
        <v>636</v>
      </c>
      <c r="E14" s="22">
        <v>912</v>
      </c>
      <c r="F14" s="22">
        <v>594</v>
      </c>
      <c r="G14" s="22">
        <v>560</v>
      </c>
      <c r="H14" s="22">
        <v>320</v>
      </c>
      <c r="I14" s="22">
        <v>84</v>
      </c>
      <c r="J14" s="22" t="s">
        <v>15</v>
      </c>
      <c r="K14" s="41"/>
      <c r="L14" s="41"/>
      <c r="M14" s="41"/>
      <c r="N14" s="41"/>
      <c r="O14" s="41"/>
      <c r="P14" s="41"/>
    </row>
    <row r="15" spans="1:16" s="50" customFormat="1" ht="12" customHeight="1" x14ac:dyDescent="0.2">
      <c r="A15" s="23"/>
      <c r="B15" s="24" t="s">
        <v>19</v>
      </c>
      <c r="C15" s="22">
        <v>2803</v>
      </c>
      <c r="D15" s="22">
        <v>545</v>
      </c>
      <c r="E15" s="22">
        <v>880</v>
      </c>
      <c r="F15" s="22">
        <v>540</v>
      </c>
      <c r="G15" s="22">
        <v>564</v>
      </c>
      <c r="H15" s="22">
        <v>200</v>
      </c>
      <c r="I15" s="22">
        <v>74</v>
      </c>
      <c r="J15" s="22" t="s">
        <v>15</v>
      </c>
      <c r="K15" s="41"/>
      <c r="L15" s="41"/>
      <c r="M15" s="41"/>
      <c r="N15" s="41"/>
      <c r="O15" s="41"/>
      <c r="P15" s="41"/>
    </row>
    <row r="16" spans="1:16" s="50" customFormat="1" ht="12" customHeight="1" x14ac:dyDescent="0.2">
      <c r="A16" s="23"/>
      <c r="B16" s="25" t="s">
        <v>20</v>
      </c>
      <c r="C16" s="22">
        <v>2899</v>
      </c>
      <c r="D16" s="22">
        <v>539</v>
      </c>
      <c r="E16" s="22">
        <v>796</v>
      </c>
      <c r="F16" s="22">
        <v>609</v>
      </c>
      <c r="G16" s="22">
        <v>612</v>
      </c>
      <c r="H16" s="22">
        <v>200</v>
      </c>
      <c r="I16" s="22">
        <v>143</v>
      </c>
      <c r="J16" s="22" t="s">
        <v>15</v>
      </c>
      <c r="K16" s="41"/>
      <c r="L16" s="41"/>
      <c r="M16" s="41"/>
      <c r="N16" s="41"/>
      <c r="O16" s="41"/>
      <c r="P16" s="41"/>
    </row>
    <row r="17" spans="1:16" s="50" customFormat="1" ht="12" customHeight="1" x14ac:dyDescent="0.2">
      <c r="A17" s="112" t="s">
        <v>21</v>
      </c>
      <c r="B17" s="112"/>
      <c r="C17" s="22">
        <v>5539</v>
      </c>
      <c r="D17" s="22">
        <v>1033</v>
      </c>
      <c r="E17" s="22">
        <v>1612</v>
      </c>
      <c r="F17" s="22">
        <v>1050</v>
      </c>
      <c r="G17" s="22">
        <v>1208</v>
      </c>
      <c r="H17" s="22">
        <v>450</v>
      </c>
      <c r="I17" s="22">
        <v>186</v>
      </c>
      <c r="J17" s="22" t="s">
        <v>15</v>
      </c>
      <c r="K17" s="41"/>
      <c r="L17" s="41"/>
      <c r="M17" s="41"/>
      <c r="N17" s="41"/>
      <c r="O17" s="41"/>
      <c r="P17" s="41"/>
    </row>
    <row r="18" spans="1:16" s="50" customFormat="1" ht="12" customHeight="1" x14ac:dyDescent="0.2">
      <c r="A18" s="23"/>
      <c r="B18" s="24" t="s">
        <v>22</v>
      </c>
      <c r="C18" s="22">
        <v>1733</v>
      </c>
      <c r="D18" s="22">
        <v>341</v>
      </c>
      <c r="E18" s="22">
        <v>516</v>
      </c>
      <c r="F18" s="22">
        <v>372</v>
      </c>
      <c r="G18" s="22">
        <v>320</v>
      </c>
      <c r="H18" s="22">
        <v>115</v>
      </c>
      <c r="I18" s="22">
        <v>69</v>
      </c>
      <c r="J18" s="22" t="s">
        <v>15</v>
      </c>
      <c r="K18" s="41"/>
      <c r="L18" s="41"/>
      <c r="M18" s="41"/>
      <c r="N18" s="41"/>
      <c r="O18" s="41"/>
      <c r="P18" s="41"/>
    </row>
    <row r="19" spans="1:16" s="50" customFormat="1" ht="12" customHeight="1" x14ac:dyDescent="0.2">
      <c r="A19" s="23"/>
      <c r="B19" s="24" t="s">
        <v>23</v>
      </c>
      <c r="C19" s="22">
        <v>1776</v>
      </c>
      <c r="D19" s="22">
        <v>345</v>
      </c>
      <c r="E19" s="22">
        <v>524</v>
      </c>
      <c r="F19" s="22">
        <v>273</v>
      </c>
      <c r="G19" s="22">
        <v>372</v>
      </c>
      <c r="H19" s="22">
        <v>175</v>
      </c>
      <c r="I19" s="22">
        <v>87</v>
      </c>
      <c r="J19" s="22" t="s">
        <v>15</v>
      </c>
      <c r="K19" s="41"/>
      <c r="L19" s="41"/>
      <c r="M19" s="41"/>
      <c r="N19" s="41"/>
      <c r="O19" s="41"/>
      <c r="P19" s="41"/>
    </row>
    <row r="20" spans="1:16" s="50" customFormat="1" ht="12" customHeight="1" x14ac:dyDescent="0.2">
      <c r="A20" s="26"/>
      <c r="B20" s="24" t="s">
        <v>24</v>
      </c>
      <c r="C20" s="22">
        <v>2030</v>
      </c>
      <c r="D20" s="22">
        <v>347</v>
      </c>
      <c r="E20" s="22">
        <v>572</v>
      </c>
      <c r="F20" s="22">
        <v>405</v>
      </c>
      <c r="G20" s="22">
        <v>516</v>
      </c>
      <c r="H20" s="22">
        <v>160</v>
      </c>
      <c r="I20" s="22">
        <v>30</v>
      </c>
      <c r="J20" s="22" t="s">
        <v>15</v>
      </c>
      <c r="K20" s="41"/>
      <c r="L20" s="41"/>
      <c r="M20" s="41"/>
      <c r="N20" s="41"/>
      <c r="O20" s="41"/>
      <c r="P20" s="41"/>
    </row>
    <row r="21" spans="1:16" s="50" customFormat="1" ht="12" customHeight="1" x14ac:dyDescent="0.2">
      <c r="A21" s="123" t="s">
        <v>25</v>
      </c>
      <c r="B21" s="123"/>
      <c r="C21" s="27">
        <v>10164</v>
      </c>
      <c r="D21" s="27">
        <v>1518</v>
      </c>
      <c r="E21" s="27">
        <v>2704</v>
      </c>
      <c r="F21" s="27">
        <v>2136</v>
      </c>
      <c r="G21" s="27">
        <v>2616</v>
      </c>
      <c r="H21" s="27">
        <v>905</v>
      </c>
      <c r="I21" s="27">
        <v>285</v>
      </c>
      <c r="J21" s="27" t="s">
        <v>15</v>
      </c>
      <c r="K21" s="41"/>
      <c r="L21" s="41"/>
      <c r="M21" s="41"/>
      <c r="N21" s="41"/>
      <c r="O21" s="41"/>
      <c r="P21" s="41"/>
    </row>
    <row r="22" spans="1:16" s="50" customFormat="1" ht="12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41"/>
      <c r="L22" s="41"/>
      <c r="M22" s="41"/>
      <c r="N22" s="41"/>
      <c r="O22" s="41"/>
      <c r="P22" s="41"/>
    </row>
    <row r="23" spans="1:16" s="53" customFormat="1" ht="12" customHeight="1" x14ac:dyDescent="0.2">
      <c r="A23" s="111" t="s">
        <v>26</v>
      </c>
      <c r="B23" s="111"/>
      <c r="C23" s="17">
        <v>68610</v>
      </c>
      <c r="D23" s="17">
        <v>14131</v>
      </c>
      <c r="E23" s="17">
        <v>20936</v>
      </c>
      <c r="F23" s="17">
        <v>13230</v>
      </c>
      <c r="G23" s="17">
        <v>14220</v>
      </c>
      <c r="H23" s="17">
        <v>4775</v>
      </c>
      <c r="I23" s="17">
        <v>1318</v>
      </c>
      <c r="J23" s="17" t="s">
        <v>206</v>
      </c>
      <c r="K23" s="41"/>
      <c r="L23" s="41"/>
      <c r="M23" s="41"/>
      <c r="N23" s="41"/>
      <c r="O23" s="41"/>
      <c r="P23" s="41"/>
    </row>
    <row r="24" spans="1:16" s="50" customFormat="1" ht="12" customHeight="1" x14ac:dyDescent="0.2">
      <c r="A24" s="112" t="s">
        <v>27</v>
      </c>
      <c r="B24" s="112"/>
      <c r="C24" s="22">
        <v>40593</v>
      </c>
      <c r="D24" s="22">
        <v>9418</v>
      </c>
      <c r="E24" s="22">
        <v>12770</v>
      </c>
      <c r="F24" s="22">
        <v>7740</v>
      </c>
      <c r="G24" s="22">
        <v>7704</v>
      </c>
      <c r="H24" s="22">
        <v>2415</v>
      </c>
      <c r="I24" s="22">
        <v>546</v>
      </c>
      <c r="J24" s="22" t="s">
        <v>206</v>
      </c>
      <c r="K24" s="41"/>
      <c r="L24" s="41"/>
      <c r="M24" s="41"/>
      <c r="N24" s="41"/>
      <c r="O24" s="41"/>
      <c r="P24" s="41"/>
    </row>
    <row r="25" spans="1:16" s="50" customFormat="1" ht="12" customHeight="1" x14ac:dyDescent="0.2">
      <c r="A25" s="112" t="s">
        <v>28</v>
      </c>
      <c r="B25" s="112"/>
      <c r="C25" s="22">
        <v>5084</v>
      </c>
      <c r="D25" s="22">
        <v>897</v>
      </c>
      <c r="E25" s="22">
        <v>1488</v>
      </c>
      <c r="F25" s="22">
        <v>1023</v>
      </c>
      <c r="G25" s="22">
        <v>1156</v>
      </c>
      <c r="H25" s="22">
        <v>405</v>
      </c>
      <c r="I25" s="22">
        <v>115</v>
      </c>
      <c r="J25" s="22" t="s">
        <v>206</v>
      </c>
      <c r="K25" s="41"/>
      <c r="L25" s="41"/>
      <c r="M25" s="41"/>
      <c r="N25" s="41"/>
      <c r="O25" s="41"/>
      <c r="P25" s="41"/>
    </row>
    <row r="26" spans="1:16" s="50" customFormat="1" ht="12" customHeight="1" x14ac:dyDescent="0.2">
      <c r="A26" s="112" t="s">
        <v>29</v>
      </c>
      <c r="B26" s="112"/>
      <c r="C26" s="22">
        <v>12726</v>
      </c>
      <c r="D26" s="22">
        <v>2049</v>
      </c>
      <c r="E26" s="22">
        <v>3674</v>
      </c>
      <c r="F26" s="22">
        <v>2583</v>
      </c>
      <c r="G26" s="22">
        <v>3024</v>
      </c>
      <c r="H26" s="22">
        <v>1060</v>
      </c>
      <c r="I26" s="22">
        <v>336</v>
      </c>
      <c r="J26" s="22" t="s">
        <v>206</v>
      </c>
      <c r="K26" s="41"/>
      <c r="L26" s="41"/>
      <c r="M26" s="41"/>
      <c r="N26" s="41"/>
      <c r="O26" s="41"/>
      <c r="P26" s="41"/>
    </row>
    <row r="27" spans="1:16" s="50" customFormat="1" ht="12" customHeight="1" x14ac:dyDescent="0.2">
      <c r="A27" s="28"/>
      <c r="B27" s="24" t="s">
        <v>30</v>
      </c>
      <c r="C27" s="22">
        <v>841</v>
      </c>
      <c r="D27" s="22">
        <v>190</v>
      </c>
      <c r="E27" s="22">
        <v>280</v>
      </c>
      <c r="F27" s="22">
        <v>156</v>
      </c>
      <c r="G27" s="22">
        <v>140</v>
      </c>
      <c r="H27" s="22">
        <v>50</v>
      </c>
      <c r="I27" s="22">
        <v>25</v>
      </c>
      <c r="J27" s="22" t="s">
        <v>206</v>
      </c>
      <c r="K27" s="41"/>
      <c r="L27" s="41"/>
      <c r="M27" s="41"/>
      <c r="N27" s="41"/>
      <c r="O27" s="41"/>
      <c r="P27" s="41"/>
    </row>
    <row r="28" spans="1:16" s="50" customFormat="1" ht="12" customHeight="1" x14ac:dyDescent="0.2">
      <c r="A28" s="26"/>
      <c r="B28" s="24" t="s">
        <v>31</v>
      </c>
      <c r="C28" s="22">
        <v>11885</v>
      </c>
      <c r="D28" s="22">
        <v>1859</v>
      </c>
      <c r="E28" s="22">
        <v>3394</v>
      </c>
      <c r="F28" s="22">
        <v>2427</v>
      </c>
      <c r="G28" s="22">
        <v>2884</v>
      </c>
      <c r="H28" s="22">
        <v>1010</v>
      </c>
      <c r="I28" s="22">
        <v>311</v>
      </c>
      <c r="J28" s="22" t="s">
        <v>206</v>
      </c>
      <c r="K28" s="41"/>
      <c r="L28" s="41"/>
      <c r="M28" s="41"/>
      <c r="N28" s="41"/>
      <c r="O28" s="41"/>
      <c r="P28" s="41"/>
    </row>
    <row r="29" spans="1:16" s="50" customFormat="1" ht="12" customHeight="1" x14ac:dyDescent="0.2">
      <c r="A29" s="112" t="s">
        <v>32</v>
      </c>
      <c r="B29" s="112"/>
      <c r="C29" s="22">
        <v>3701</v>
      </c>
      <c r="D29" s="22">
        <v>607</v>
      </c>
      <c r="E29" s="22">
        <v>1162</v>
      </c>
      <c r="F29" s="22">
        <v>639</v>
      </c>
      <c r="G29" s="22">
        <v>952</v>
      </c>
      <c r="H29" s="22">
        <v>255</v>
      </c>
      <c r="I29" s="22">
        <v>86</v>
      </c>
      <c r="J29" s="22" t="s">
        <v>206</v>
      </c>
      <c r="K29" s="41"/>
      <c r="L29" s="41"/>
      <c r="M29" s="41"/>
      <c r="N29" s="41"/>
      <c r="O29" s="41"/>
      <c r="P29" s="41"/>
    </row>
    <row r="30" spans="1:16" s="50" customFormat="1" ht="12" customHeight="1" x14ac:dyDescent="0.2">
      <c r="A30" s="28"/>
      <c r="B30" s="24" t="s">
        <v>33</v>
      </c>
      <c r="C30" s="22">
        <v>1111</v>
      </c>
      <c r="D30" s="22">
        <v>245</v>
      </c>
      <c r="E30" s="22">
        <v>376</v>
      </c>
      <c r="F30" s="22">
        <v>159</v>
      </c>
      <c r="G30" s="22">
        <v>228</v>
      </c>
      <c r="H30" s="22">
        <v>85</v>
      </c>
      <c r="I30" s="22">
        <v>18</v>
      </c>
      <c r="J30" s="22" t="s">
        <v>206</v>
      </c>
      <c r="K30" s="41"/>
      <c r="L30" s="41"/>
      <c r="M30" s="41"/>
      <c r="N30" s="41"/>
      <c r="O30" s="41"/>
      <c r="P30" s="41"/>
    </row>
    <row r="31" spans="1:16" s="50" customFormat="1" ht="12" customHeight="1" x14ac:dyDescent="0.2">
      <c r="A31" s="26"/>
      <c r="B31" s="24" t="s">
        <v>34</v>
      </c>
      <c r="C31" s="22">
        <v>2590</v>
      </c>
      <c r="D31" s="22">
        <v>362</v>
      </c>
      <c r="E31" s="22">
        <v>786</v>
      </c>
      <c r="F31" s="22">
        <v>480</v>
      </c>
      <c r="G31" s="22">
        <v>724</v>
      </c>
      <c r="H31" s="22">
        <v>170</v>
      </c>
      <c r="I31" s="22">
        <v>68</v>
      </c>
      <c r="J31" s="22" t="s">
        <v>206</v>
      </c>
      <c r="K31" s="41"/>
      <c r="L31" s="41"/>
      <c r="M31" s="41"/>
      <c r="N31" s="41"/>
      <c r="O31" s="41"/>
      <c r="P31" s="41"/>
    </row>
    <row r="32" spans="1:16" s="50" customFormat="1" ht="12" customHeight="1" x14ac:dyDescent="0.2">
      <c r="A32" s="112" t="s">
        <v>35</v>
      </c>
      <c r="B32" s="112"/>
      <c r="C32" s="22">
        <v>640</v>
      </c>
      <c r="D32" s="22">
        <v>161</v>
      </c>
      <c r="E32" s="22">
        <v>248</v>
      </c>
      <c r="F32" s="22">
        <v>93</v>
      </c>
      <c r="G32" s="22">
        <v>76</v>
      </c>
      <c r="H32" s="22">
        <v>50</v>
      </c>
      <c r="I32" s="22">
        <v>12</v>
      </c>
      <c r="J32" s="22" t="s">
        <v>206</v>
      </c>
      <c r="K32" s="41"/>
      <c r="L32" s="41"/>
      <c r="M32" s="41"/>
      <c r="N32" s="41"/>
      <c r="O32" s="41"/>
      <c r="P32" s="41"/>
    </row>
    <row r="33" spans="1:16" s="50" customFormat="1" ht="12" customHeight="1" x14ac:dyDescent="0.2">
      <c r="A33" s="112" t="s">
        <v>36</v>
      </c>
      <c r="B33" s="112"/>
      <c r="C33" s="22">
        <v>5866</v>
      </c>
      <c r="D33" s="22">
        <v>999</v>
      </c>
      <c r="E33" s="22">
        <v>1594</v>
      </c>
      <c r="F33" s="22">
        <v>1152</v>
      </c>
      <c r="G33" s="22">
        <v>1308</v>
      </c>
      <c r="H33" s="22">
        <v>590</v>
      </c>
      <c r="I33" s="22">
        <v>223</v>
      </c>
      <c r="J33" s="22" t="s">
        <v>206</v>
      </c>
      <c r="K33" s="41"/>
      <c r="L33" s="41"/>
      <c r="M33" s="41"/>
      <c r="N33" s="41"/>
      <c r="O33" s="41"/>
      <c r="P33" s="41"/>
    </row>
    <row r="34" spans="1:16" s="50" customFormat="1" ht="12" customHeight="1" x14ac:dyDescent="0.2">
      <c r="A34" s="28"/>
      <c r="B34" s="24" t="s">
        <v>37</v>
      </c>
      <c r="C34" s="22">
        <v>506</v>
      </c>
      <c r="D34" s="22">
        <v>94</v>
      </c>
      <c r="E34" s="22">
        <v>136</v>
      </c>
      <c r="F34" s="22">
        <v>84</v>
      </c>
      <c r="G34" s="22">
        <v>92</v>
      </c>
      <c r="H34" s="22">
        <v>50</v>
      </c>
      <c r="I34" s="22">
        <v>50</v>
      </c>
      <c r="J34" s="22" t="s">
        <v>206</v>
      </c>
      <c r="K34" s="41"/>
      <c r="L34" s="41"/>
      <c r="M34" s="41"/>
      <c r="N34" s="41"/>
      <c r="O34" s="41"/>
      <c r="P34" s="41"/>
    </row>
    <row r="35" spans="1:16" s="50" customFormat="1" ht="12" customHeight="1" x14ac:dyDescent="0.2">
      <c r="A35" s="23"/>
      <c r="B35" s="24" t="s">
        <v>38</v>
      </c>
      <c r="C35" s="22">
        <v>186</v>
      </c>
      <c r="D35" s="22">
        <v>69</v>
      </c>
      <c r="E35" s="22">
        <v>54</v>
      </c>
      <c r="F35" s="22">
        <v>30</v>
      </c>
      <c r="G35" s="22">
        <v>4</v>
      </c>
      <c r="H35" s="22">
        <v>10</v>
      </c>
      <c r="I35" s="22">
        <v>19</v>
      </c>
      <c r="J35" s="22" t="s">
        <v>206</v>
      </c>
      <c r="K35" s="41"/>
      <c r="L35" s="41"/>
      <c r="M35" s="41"/>
      <c r="N35" s="41"/>
      <c r="O35" s="41"/>
      <c r="P35" s="41"/>
    </row>
    <row r="36" spans="1:16" s="50" customFormat="1" ht="12" customHeight="1" x14ac:dyDescent="0.2">
      <c r="A36" s="23"/>
      <c r="B36" s="29" t="s">
        <v>39</v>
      </c>
      <c r="C36" s="27">
        <v>5174</v>
      </c>
      <c r="D36" s="27">
        <v>836</v>
      </c>
      <c r="E36" s="27">
        <v>1404</v>
      </c>
      <c r="F36" s="27">
        <v>1038</v>
      </c>
      <c r="G36" s="27">
        <v>1212</v>
      </c>
      <c r="H36" s="27">
        <v>530</v>
      </c>
      <c r="I36" s="27">
        <v>154</v>
      </c>
      <c r="J36" s="27" t="s">
        <v>206</v>
      </c>
      <c r="K36" s="41"/>
      <c r="L36" s="41"/>
      <c r="M36" s="41"/>
      <c r="N36" s="41"/>
      <c r="O36" s="41"/>
      <c r="P36" s="41"/>
    </row>
    <row r="37" spans="1:16" s="50" customFormat="1" ht="12" customHeight="1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41"/>
      <c r="L37" s="41"/>
      <c r="M37" s="41"/>
      <c r="N37" s="41"/>
      <c r="O37" s="41"/>
      <c r="P37" s="41"/>
    </row>
    <row r="38" spans="1:16" s="53" customFormat="1" ht="12" customHeight="1" x14ac:dyDescent="0.2">
      <c r="A38" s="111" t="s">
        <v>40</v>
      </c>
      <c r="B38" s="111"/>
      <c r="C38" s="17">
        <v>54584</v>
      </c>
      <c r="D38" s="17">
        <v>9296</v>
      </c>
      <c r="E38" s="17">
        <v>14978</v>
      </c>
      <c r="F38" s="17">
        <v>11706</v>
      </c>
      <c r="G38" s="17">
        <v>12524</v>
      </c>
      <c r="H38" s="17">
        <v>4360</v>
      </c>
      <c r="I38" s="17">
        <v>1720</v>
      </c>
      <c r="J38" s="17" t="s">
        <v>206</v>
      </c>
      <c r="K38" s="41"/>
      <c r="L38" s="41"/>
      <c r="M38" s="41"/>
      <c r="N38" s="41"/>
      <c r="O38" s="41"/>
      <c r="P38" s="41"/>
    </row>
    <row r="39" spans="1:16" s="50" customFormat="1" ht="12" customHeight="1" x14ac:dyDescent="0.2">
      <c r="A39" s="112" t="s">
        <v>41</v>
      </c>
      <c r="B39" s="112"/>
      <c r="C39" s="22">
        <v>49174</v>
      </c>
      <c r="D39" s="22">
        <v>8570</v>
      </c>
      <c r="E39" s="22">
        <v>13518</v>
      </c>
      <c r="F39" s="22">
        <v>10470</v>
      </c>
      <c r="G39" s="22">
        <v>11272</v>
      </c>
      <c r="H39" s="22">
        <v>3875</v>
      </c>
      <c r="I39" s="22">
        <v>1469</v>
      </c>
      <c r="J39" s="22" t="s">
        <v>206</v>
      </c>
      <c r="K39" s="41"/>
      <c r="L39" s="41"/>
      <c r="M39" s="41"/>
      <c r="N39" s="41"/>
      <c r="O39" s="41"/>
      <c r="P39" s="41"/>
    </row>
    <row r="40" spans="1:16" s="50" customFormat="1" ht="12" customHeight="1" x14ac:dyDescent="0.2">
      <c r="A40" s="123" t="s">
        <v>42</v>
      </c>
      <c r="B40" s="123"/>
      <c r="C40" s="27">
        <v>5410</v>
      </c>
      <c r="D40" s="27">
        <v>726</v>
      </c>
      <c r="E40" s="27">
        <v>1460</v>
      </c>
      <c r="F40" s="27">
        <v>1236</v>
      </c>
      <c r="G40" s="27">
        <v>1252</v>
      </c>
      <c r="H40" s="27">
        <v>485</v>
      </c>
      <c r="I40" s="27">
        <v>251</v>
      </c>
      <c r="J40" s="27" t="s">
        <v>206</v>
      </c>
      <c r="K40" s="41"/>
      <c r="L40" s="41"/>
      <c r="M40" s="41"/>
      <c r="N40" s="41"/>
      <c r="O40" s="41"/>
      <c r="P40" s="41"/>
    </row>
    <row r="41" spans="1:16" s="50" customFormat="1" ht="12" customHeight="1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41"/>
      <c r="L41" s="41"/>
      <c r="M41" s="41"/>
      <c r="N41" s="41"/>
      <c r="O41" s="41"/>
      <c r="P41" s="41"/>
    </row>
    <row r="42" spans="1:16" s="53" customFormat="1" ht="12" customHeight="1" x14ac:dyDescent="0.2">
      <c r="A42" s="111" t="s">
        <v>43</v>
      </c>
      <c r="B42" s="111"/>
      <c r="C42" s="17">
        <v>143442</v>
      </c>
      <c r="D42" s="17">
        <v>27400</v>
      </c>
      <c r="E42" s="17">
        <v>39574</v>
      </c>
      <c r="F42" s="17">
        <v>29529</v>
      </c>
      <c r="G42" s="17">
        <v>31636</v>
      </c>
      <c r="H42" s="17">
        <v>11245</v>
      </c>
      <c r="I42" s="17">
        <v>4058</v>
      </c>
      <c r="J42" s="17" t="s">
        <v>206</v>
      </c>
      <c r="K42" s="41"/>
      <c r="L42" s="41"/>
      <c r="M42" s="41"/>
      <c r="N42" s="41"/>
      <c r="O42" s="41"/>
      <c r="P42" s="41"/>
    </row>
    <row r="43" spans="1:16" s="50" customFormat="1" ht="12" customHeight="1" x14ac:dyDescent="0.2">
      <c r="A43" s="112" t="s">
        <v>44</v>
      </c>
      <c r="B43" s="112"/>
      <c r="C43" s="22">
        <v>96674</v>
      </c>
      <c r="D43" s="22">
        <v>20276</v>
      </c>
      <c r="E43" s="22">
        <v>26822</v>
      </c>
      <c r="F43" s="22">
        <v>19437</v>
      </c>
      <c r="G43" s="22">
        <v>20268</v>
      </c>
      <c r="H43" s="22">
        <v>7200</v>
      </c>
      <c r="I43" s="22">
        <v>2671</v>
      </c>
      <c r="J43" s="22" t="s">
        <v>206</v>
      </c>
      <c r="K43" s="41"/>
      <c r="L43" s="41"/>
      <c r="M43" s="41"/>
      <c r="N43" s="41"/>
      <c r="O43" s="41"/>
      <c r="P43" s="41"/>
    </row>
    <row r="44" spans="1:16" s="50" customFormat="1" ht="12" customHeight="1" x14ac:dyDescent="0.2">
      <c r="A44" s="125" t="s">
        <v>45</v>
      </c>
      <c r="B44" s="125"/>
      <c r="C44" s="22">
        <v>23466</v>
      </c>
      <c r="D44" s="22">
        <v>3082</v>
      </c>
      <c r="E44" s="22">
        <v>6156</v>
      </c>
      <c r="F44" s="22">
        <v>5154</v>
      </c>
      <c r="G44" s="22">
        <v>6108</v>
      </c>
      <c r="H44" s="22">
        <v>2240</v>
      </c>
      <c r="I44" s="22">
        <v>726</v>
      </c>
      <c r="J44" s="22" t="s">
        <v>206</v>
      </c>
      <c r="K44" s="41"/>
      <c r="L44" s="41"/>
      <c r="M44" s="41"/>
      <c r="N44" s="41"/>
      <c r="O44" s="41"/>
      <c r="P44" s="41"/>
    </row>
    <row r="45" spans="1:16" s="50" customFormat="1" ht="12" customHeight="1" x14ac:dyDescent="0.2">
      <c r="A45" s="29"/>
      <c r="B45" s="24" t="s">
        <v>46</v>
      </c>
      <c r="C45" s="22">
        <v>13462</v>
      </c>
      <c r="D45" s="22">
        <v>1696</v>
      </c>
      <c r="E45" s="22">
        <v>3594</v>
      </c>
      <c r="F45" s="22">
        <v>3114</v>
      </c>
      <c r="G45" s="22">
        <v>3568</v>
      </c>
      <c r="H45" s="22">
        <v>1120</v>
      </c>
      <c r="I45" s="22">
        <v>370</v>
      </c>
      <c r="J45" s="22" t="s">
        <v>206</v>
      </c>
      <c r="K45" s="41"/>
      <c r="L45" s="41"/>
      <c r="M45" s="41"/>
      <c r="N45" s="41"/>
      <c r="O45" s="41"/>
      <c r="P45" s="41"/>
    </row>
    <row r="46" spans="1:16" s="50" customFormat="1" ht="12" customHeight="1" x14ac:dyDescent="0.2">
      <c r="A46" s="29"/>
      <c r="B46" s="24" t="s">
        <v>47</v>
      </c>
      <c r="C46" s="22">
        <v>10004</v>
      </c>
      <c r="D46" s="22">
        <v>1386</v>
      </c>
      <c r="E46" s="22">
        <v>2562</v>
      </c>
      <c r="F46" s="22">
        <v>2040</v>
      </c>
      <c r="G46" s="22">
        <v>2540</v>
      </c>
      <c r="H46" s="22">
        <v>1120</v>
      </c>
      <c r="I46" s="22">
        <v>356</v>
      </c>
      <c r="J46" s="22" t="s">
        <v>206</v>
      </c>
      <c r="K46" s="41"/>
      <c r="L46" s="41"/>
      <c r="M46" s="41"/>
      <c r="N46" s="41"/>
      <c r="O46" s="41"/>
      <c r="P46" s="41"/>
    </row>
    <row r="47" spans="1:16" s="50" customFormat="1" ht="12" customHeight="1" x14ac:dyDescent="0.2">
      <c r="A47" s="112" t="s">
        <v>49</v>
      </c>
      <c r="B47" s="112"/>
      <c r="C47" s="22">
        <v>23302</v>
      </c>
      <c r="D47" s="22">
        <v>4042</v>
      </c>
      <c r="E47" s="22">
        <v>6596</v>
      </c>
      <c r="F47" s="22">
        <v>4938</v>
      </c>
      <c r="G47" s="22">
        <v>5260</v>
      </c>
      <c r="H47" s="22">
        <v>1805</v>
      </c>
      <c r="I47" s="22">
        <v>661</v>
      </c>
      <c r="J47" s="22" t="s">
        <v>206</v>
      </c>
      <c r="K47" s="41"/>
      <c r="L47" s="41"/>
      <c r="M47" s="41"/>
      <c r="N47" s="41"/>
      <c r="O47" s="41"/>
      <c r="P47" s="41"/>
    </row>
    <row r="48" spans="1:16" s="50" customFormat="1" ht="12" customHeight="1" x14ac:dyDescent="0.2">
      <c r="A48" s="29"/>
      <c r="B48" s="24" t="s">
        <v>50</v>
      </c>
      <c r="C48" s="22">
        <v>2833</v>
      </c>
      <c r="D48" s="22">
        <v>442</v>
      </c>
      <c r="E48" s="22">
        <v>766</v>
      </c>
      <c r="F48" s="22">
        <v>561</v>
      </c>
      <c r="G48" s="22">
        <v>724</v>
      </c>
      <c r="H48" s="22">
        <v>260</v>
      </c>
      <c r="I48" s="22">
        <v>80</v>
      </c>
      <c r="J48" s="22" t="s">
        <v>206</v>
      </c>
      <c r="K48" s="41"/>
      <c r="L48" s="41"/>
      <c r="M48" s="41"/>
      <c r="N48" s="41"/>
      <c r="O48" s="41"/>
      <c r="P48" s="41"/>
    </row>
    <row r="49" spans="1:16" s="50" customFormat="1" ht="12" customHeight="1" x14ac:dyDescent="0.2">
      <c r="A49" s="29"/>
      <c r="B49" s="24" t="s">
        <v>51</v>
      </c>
      <c r="C49" s="22">
        <v>5978</v>
      </c>
      <c r="D49" s="22">
        <v>1044</v>
      </c>
      <c r="E49" s="22">
        <v>1644</v>
      </c>
      <c r="F49" s="22">
        <v>1314</v>
      </c>
      <c r="G49" s="22">
        <v>1268</v>
      </c>
      <c r="H49" s="22">
        <v>530</v>
      </c>
      <c r="I49" s="22">
        <v>178</v>
      </c>
      <c r="J49" s="22" t="s">
        <v>206</v>
      </c>
      <c r="K49" s="41"/>
      <c r="L49" s="41"/>
      <c r="M49" s="41"/>
      <c r="N49" s="41"/>
      <c r="O49" s="41"/>
      <c r="P49" s="41"/>
    </row>
    <row r="50" spans="1:16" s="50" customFormat="1" ht="12" customHeight="1" x14ac:dyDescent="0.2">
      <c r="A50" s="29"/>
      <c r="B50" s="29" t="s">
        <v>52</v>
      </c>
      <c r="C50" s="27">
        <v>14491</v>
      </c>
      <c r="D50" s="27">
        <v>2556</v>
      </c>
      <c r="E50" s="27">
        <v>4186</v>
      </c>
      <c r="F50" s="27">
        <v>3063</v>
      </c>
      <c r="G50" s="27">
        <v>3268</v>
      </c>
      <c r="H50" s="27">
        <v>1015</v>
      </c>
      <c r="I50" s="27">
        <v>403</v>
      </c>
      <c r="J50" s="27" t="s">
        <v>206</v>
      </c>
      <c r="K50" s="41"/>
      <c r="L50" s="41"/>
      <c r="M50" s="41"/>
      <c r="N50" s="41"/>
      <c r="O50" s="41"/>
      <c r="P50" s="41"/>
    </row>
    <row r="51" spans="1:16" s="50" customFormat="1" ht="12" customHeight="1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41"/>
      <c r="L51" s="41"/>
      <c r="M51" s="41"/>
      <c r="N51" s="41"/>
      <c r="O51" s="41"/>
      <c r="P51" s="41"/>
    </row>
    <row r="52" spans="1:16" s="53" customFormat="1" ht="12" customHeight="1" x14ac:dyDescent="0.2">
      <c r="A52" s="111" t="s">
        <v>53</v>
      </c>
      <c r="B52" s="111"/>
      <c r="C52" s="17">
        <v>54761</v>
      </c>
      <c r="D52" s="17">
        <v>10206</v>
      </c>
      <c r="E52" s="17">
        <v>15542</v>
      </c>
      <c r="F52" s="17">
        <v>11508</v>
      </c>
      <c r="G52" s="17">
        <v>12172</v>
      </c>
      <c r="H52" s="17">
        <v>3975</v>
      </c>
      <c r="I52" s="17">
        <v>1358</v>
      </c>
      <c r="J52" s="17" t="s">
        <v>206</v>
      </c>
      <c r="K52" s="41"/>
      <c r="L52" s="41"/>
      <c r="M52" s="41"/>
      <c r="N52" s="41"/>
      <c r="O52" s="41"/>
      <c r="P52" s="41"/>
    </row>
    <row r="53" spans="1:16" s="50" customFormat="1" ht="12" customHeight="1" x14ac:dyDescent="0.2">
      <c r="A53" s="112" t="s">
        <v>54</v>
      </c>
      <c r="B53" s="112"/>
      <c r="C53" s="22">
        <v>18502</v>
      </c>
      <c r="D53" s="22">
        <v>4061</v>
      </c>
      <c r="E53" s="22">
        <v>5238</v>
      </c>
      <c r="F53" s="22">
        <v>3756</v>
      </c>
      <c r="G53" s="22">
        <v>3788</v>
      </c>
      <c r="H53" s="22">
        <v>1225</v>
      </c>
      <c r="I53" s="22">
        <v>434</v>
      </c>
      <c r="J53" s="22" t="s">
        <v>206</v>
      </c>
      <c r="K53" s="41"/>
      <c r="L53" s="41"/>
      <c r="M53" s="41"/>
      <c r="N53" s="41"/>
      <c r="O53" s="41"/>
      <c r="P53" s="41"/>
    </row>
    <row r="54" spans="1:16" s="50" customFormat="1" ht="12" customHeight="1" x14ac:dyDescent="0.2">
      <c r="A54" s="112" t="s">
        <v>55</v>
      </c>
      <c r="B54" s="112"/>
      <c r="C54" s="22">
        <v>32163</v>
      </c>
      <c r="D54" s="22">
        <v>5495</v>
      </c>
      <c r="E54" s="22">
        <v>9108</v>
      </c>
      <c r="F54" s="22">
        <v>6927</v>
      </c>
      <c r="G54" s="22">
        <v>7380</v>
      </c>
      <c r="H54" s="22">
        <v>2420</v>
      </c>
      <c r="I54" s="22">
        <v>833</v>
      </c>
      <c r="J54" s="22" t="s">
        <v>206</v>
      </c>
      <c r="K54" s="41"/>
      <c r="L54" s="41"/>
      <c r="M54" s="41"/>
      <c r="N54" s="41"/>
      <c r="O54" s="41"/>
      <c r="P54" s="41"/>
    </row>
    <row r="55" spans="1:16" s="50" customFormat="1" ht="12" customHeight="1" x14ac:dyDescent="0.2">
      <c r="A55" s="123" t="s">
        <v>56</v>
      </c>
      <c r="B55" s="123"/>
      <c r="C55" s="27">
        <v>4096</v>
      </c>
      <c r="D55" s="27">
        <v>650</v>
      </c>
      <c r="E55" s="27">
        <v>1196</v>
      </c>
      <c r="F55" s="27">
        <v>825</v>
      </c>
      <c r="G55" s="27">
        <v>1004</v>
      </c>
      <c r="H55" s="27">
        <v>330</v>
      </c>
      <c r="I55" s="27">
        <v>91</v>
      </c>
      <c r="J55" s="27" t="s">
        <v>206</v>
      </c>
      <c r="K55" s="41"/>
      <c r="L55" s="41"/>
      <c r="M55" s="41"/>
      <c r="N55" s="41"/>
      <c r="O55" s="41"/>
      <c r="P55" s="41"/>
    </row>
    <row r="56" spans="1:16" s="50" customFormat="1" ht="12" customHeight="1" x14ac:dyDescent="0.2">
      <c r="A56" s="25"/>
      <c r="B56" s="63"/>
      <c r="C56" s="30"/>
      <c r="D56" s="30"/>
      <c r="E56" s="30"/>
      <c r="F56" s="30"/>
      <c r="G56" s="30"/>
      <c r="H56" s="30"/>
      <c r="I56" s="30"/>
      <c r="J56" s="30"/>
      <c r="K56" s="41"/>
      <c r="L56" s="41"/>
      <c r="M56" s="41"/>
      <c r="N56" s="41"/>
      <c r="O56" s="41"/>
      <c r="P56" s="41"/>
    </row>
    <row r="57" spans="1:16" s="50" customFormat="1" ht="12" customHeight="1" x14ac:dyDescent="0.2">
      <c r="A57" s="124" t="s">
        <v>57</v>
      </c>
      <c r="B57" s="124"/>
      <c r="C57" s="19">
        <v>49520</v>
      </c>
      <c r="D57" s="19">
        <v>9253</v>
      </c>
      <c r="E57" s="19">
        <v>14050</v>
      </c>
      <c r="F57" s="19">
        <v>10377</v>
      </c>
      <c r="G57" s="19">
        <v>11000</v>
      </c>
      <c r="H57" s="19">
        <v>3640</v>
      </c>
      <c r="I57" s="19">
        <v>1200</v>
      </c>
      <c r="J57" s="17" t="s">
        <v>206</v>
      </c>
      <c r="K57" s="41"/>
      <c r="L57" s="41"/>
      <c r="M57" s="41"/>
      <c r="N57" s="41"/>
      <c r="O57" s="41"/>
      <c r="P57" s="41"/>
    </row>
    <row r="58" spans="1:16" s="50" customFormat="1" ht="12" customHeight="1" x14ac:dyDescent="0.2">
      <c r="A58" s="112" t="s">
        <v>58</v>
      </c>
      <c r="B58" s="112"/>
      <c r="C58" s="22">
        <v>3208</v>
      </c>
      <c r="D58" s="22">
        <v>692</v>
      </c>
      <c r="E58" s="22">
        <v>844</v>
      </c>
      <c r="F58" s="22">
        <v>747</v>
      </c>
      <c r="G58" s="22">
        <v>668</v>
      </c>
      <c r="H58" s="22">
        <v>200</v>
      </c>
      <c r="I58" s="22">
        <v>57</v>
      </c>
      <c r="J58" s="59">
        <v>0</v>
      </c>
      <c r="K58" s="41"/>
      <c r="L58" s="41"/>
      <c r="M58" s="41"/>
      <c r="N58" s="41"/>
      <c r="O58" s="41"/>
      <c r="P58" s="41"/>
    </row>
    <row r="59" spans="1:16" s="50" customFormat="1" ht="12" customHeight="1" x14ac:dyDescent="0.2">
      <c r="A59" s="112" t="s">
        <v>61</v>
      </c>
      <c r="B59" s="112"/>
      <c r="C59" s="22">
        <v>1917</v>
      </c>
      <c r="D59" s="22">
        <v>325</v>
      </c>
      <c r="E59" s="22">
        <v>556</v>
      </c>
      <c r="F59" s="22">
        <v>411</v>
      </c>
      <c r="G59" s="22">
        <v>452</v>
      </c>
      <c r="H59" s="22">
        <v>135</v>
      </c>
      <c r="I59" s="22">
        <v>38</v>
      </c>
      <c r="J59" s="59">
        <v>0</v>
      </c>
      <c r="K59" s="41"/>
      <c r="L59" s="41"/>
      <c r="M59" s="41"/>
      <c r="N59" s="41"/>
      <c r="O59" s="41"/>
      <c r="P59" s="41"/>
    </row>
    <row r="60" spans="1:16" s="50" customFormat="1" ht="12" customHeight="1" x14ac:dyDescent="0.2">
      <c r="A60" s="112" t="s">
        <v>62</v>
      </c>
      <c r="B60" s="112"/>
      <c r="C60" s="22">
        <v>2179</v>
      </c>
      <c r="D60" s="22">
        <v>325</v>
      </c>
      <c r="E60" s="22">
        <v>640</v>
      </c>
      <c r="F60" s="22">
        <v>414</v>
      </c>
      <c r="G60" s="22">
        <v>552</v>
      </c>
      <c r="H60" s="22">
        <v>195</v>
      </c>
      <c r="I60" s="22">
        <v>53</v>
      </c>
      <c r="J60" s="59">
        <v>0</v>
      </c>
      <c r="K60" s="41"/>
      <c r="L60" s="41"/>
      <c r="M60" s="41"/>
      <c r="N60" s="41"/>
      <c r="O60" s="41"/>
      <c r="P60" s="41"/>
    </row>
    <row r="61" spans="1:16" s="50" customFormat="1" ht="12" customHeight="1" x14ac:dyDescent="0.2">
      <c r="A61" s="112" t="s">
        <v>63</v>
      </c>
      <c r="B61" s="112"/>
      <c r="C61" s="22">
        <v>7490</v>
      </c>
      <c r="D61" s="22">
        <v>2113</v>
      </c>
      <c r="E61" s="22">
        <v>2092</v>
      </c>
      <c r="F61" s="22">
        <v>1362</v>
      </c>
      <c r="G61" s="22">
        <v>1256</v>
      </c>
      <c r="H61" s="22">
        <v>450</v>
      </c>
      <c r="I61" s="22">
        <v>217</v>
      </c>
      <c r="J61" s="22">
        <v>0</v>
      </c>
      <c r="K61" s="41"/>
      <c r="L61" s="41"/>
      <c r="M61" s="41"/>
      <c r="N61" s="41"/>
      <c r="O61" s="41"/>
      <c r="P61" s="41"/>
    </row>
    <row r="62" spans="1:16" s="50" customFormat="1" ht="12" customHeight="1" x14ac:dyDescent="0.2">
      <c r="A62" s="112" t="s">
        <v>64</v>
      </c>
      <c r="B62" s="112"/>
      <c r="C62" s="22">
        <v>2881</v>
      </c>
      <c r="D62" s="22">
        <v>460</v>
      </c>
      <c r="E62" s="22">
        <v>824</v>
      </c>
      <c r="F62" s="22">
        <v>675</v>
      </c>
      <c r="G62" s="22">
        <v>648</v>
      </c>
      <c r="H62" s="22">
        <v>220</v>
      </c>
      <c r="I62" s="22">
        <v>54</v>
      </c>
      <c r="J62" s="67" t="s">
        <v>256</v>
      </c>
      <c r="K62" s="41"/>
      <c r="L62" s="41"/>
      <c r="M62" s="41"/>
      <c r="N62" s="41"/>
      <c r="O62" s="41"/>
      <c r="P62" s="41"/>
    </row>
    <row r="63" spans="1:16" s="50" customFormat="1" ht="12" customHeight="1" x14ac:dyDescent="0.2">
      <c r="A63" s="112" t="s">
        <v>67</v>
      </c>
      <c r="B63" s="112"/>
      <c r="C63" s="22">
        <v>14656</v>
      </c>
      <c r="D63" s="22">
        <v>2751</v>
      </c>
      <c r="E63" s="22">
        <v>4192</v>
      </c>
      <c r="F63" s="22">
        <v>3015</v>
      </c>
      <c r="G63" s="22">
        <v>3260</v>
      </c>
      <c r="H63" s="22">
        <v>1090</v>
      </c>
      <c r="I63" s="22">
        <v>348</v>
      </c>
      <c r="J63" s="22">
        <v>0</v>
      </c>
      <c r="K63" s="41"/>
      <c r="L63" s="41"/>
      <c r="M63" s="41"/>
      <c r="N63" s="41"/>
      <c r="O63" s="41"/>
      <c r="P63" s="41"/>
    </row>
    <row r="64" spans="1:16" s="50" customFormat="1" ht="12" customHeight="1" x14ac:dyDescent="0.2">
      <c r="A64" s="112" t="s">
        <v>69</v>
      </c>
      <c r="B64" s="112"/>
      <c r="C64" s="22">
        <v>4464</v>
      </c>
      <c r="D64" s="22">
        <v>677</v>
      </c>
      <c r="E64" s="22">
        <v>1320</v>
      </c>
      <c r="F64" s="22">
        <v>990</v>
      </c>
      <c r="G64" s="22">
        <v>1036</v>
      </c>
      <c r="H64" s="22">
        <v>365</v>
      </c>
      <c r="I64" s="22">
        <v>76</v>
      </c>
      <c r="J64" s="59">
        <v>0</v>
      </c>
      <c r="K64" s="41"/>
      <c r="L64" s="41"/>
      <c r="M64" s="41"/>
      <c r="N64" s="41"/>
      <c r="O64" s="41"/>
      <c r="P64" s="41"/>
    </row>
    <row r="65" spans="1:16" s="50" customFormat="1" ht="12" customHeight="1" x14ac:dyDescent="0.2">
      <c r="A65" s="112" t="s">
        <v>70</v>
      </c>
      <c r="B65" s="112"/>
      <c r="C65" s="22">
        <v>2310</v>
      </c>
      <c r="D65" s="22">
        <v>322</v>
      </c>
      <c r="E65" s="22">
        <v>724</v>
      </c>
      <c r="F65" s="22">
        <v>552</v>
      </c>
      <c r="G65" s="22">
        <v>504</v>
      </c>
      <c r="H65" s="22">
        <v>165</v>
      </c>
      <c r="I65" s="22">
        <v>43</v>
      </c>
      <c r="J65" s="59">
        <v>0</v>
      </c>
      <c r="K65" s="41"/>
      <c r="L65" s="41"/>
      <c r="M65" s="41"/>
      <c r="N65" s="41"/>
      <c r="O65" s="41"/>
      <c r="P65" s="41"/>
    </row>
    <row r="66" spans="1:16" s="50" customFormat="1" ht="12" customHeight="1" x14ac:dyDescent="0.2">
      <c r="A66" s="112" t="s">
        <v>71</v>
      </c>
      <c r="B66" s="112"/>
      <c r="C66" s="22">
        <v>2618</v>
      </c>
      <c r="D66" s="22">
        <v>424</v>
      </c>
      <c r="E66" s="22">
        <v>754</v>
      </c>
      <c r="F66" s="22">
        <v>537</v>
      </c>
      <c r="G66" s="22">
        <v>592</v>
      </c>
      <c r="H66" s="22">
        <v>230</v>
      </c>
      <c r="I66" s="22">
        <v>81</v>
      </c>
      <c r="J66" s="67" t="s">
        <v>256</v>
      </c>
      <c r="K66" s="41"/>
      <c r="L66" s="41"/>
      <c r="M66" s="41"/>
      <c r="N66" s="41"/>
      <c r="O66" s="41"/>
      <c r="P66" s="41"/>
    </row>
    <row r="67" spans="1:16" s="50" customFormat="1" ht="12" customHeight="1" x14ac:dyDescent="0.2">
      <c r="A67" s="112" t="s">
        <v>72</v>
      </c>
      <c r="B67" s="112"/>
      <c r="C67" s="22">
        <v>4457</v>
      </c>
      <c r="D67" s="22">
        <v>585</v>
      </c>
      <c r="E67" s="22">
        <v>1122</v>
      </c>
      <c r="F67" s="22">
        <v>1017</v>
      </c>
      <c r="G67" s="22">
        <v>1204</v>
      </c>
      <c r="H67" s="22">
        <v>380</v>
      </c>
      <c r="I67" s="22">
        <v>149</v>
      </c>
      <c r="J67" s="67" t="s">
        <v>256</v>
      </c>
      <c r="K67" s="41"/>
      <c r="L67" s="41"/>
      <c r="M67" s="41"/>
      <c r="N67" s="41"/>
      <c r="O67" s="41"/>
      <c r="P67" s="41"/>
    </row>
    <row r="68" spans="1:16" s="50" customFormat="1" ht="12" customHeight="1" x14ac:dyDescent="0.2">
      <c r="A68" s="123" t="s">
        <v>73</v>
      </c>
      <c r="B68" s="123"/>
      <c r="C68" s="27">
        <v>3340</v>
      </c>
      <c r="D68" s="27">
        <v>579</v>
      </c>
      <c r="E68" s="27">
        <v>982</v>
      </c>
      <c r="F68" s="27">
        <v>657</v>
      </c>
      <c r="G68" s="27">
        <v>828</v>
      </c>
      <c r="H68" s="27">
        <v>210</v>
      </c>
      <c r="I68" s="27">
        <v>84</v>
      </c>
      <c r="J68" s="60">
        <v>0</v>
      </c>
      <c r="K68" s="41"/>
      <c r="L68" s="41"/>
      <c r="M68" s="41"/>
      <c r="N68" s="41"/>
      <c r="O68" s="41"/>
      <c r="P68" s="41"/>
    </row>
    <row r="69" spans="1:16" s="50" customFormat="1" ht="12" customHeight="1" x14ac:dyDescent="0.2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41"/>
      <c r="L69" s="41"/>
      <c r="M69" s="41"/>
      <c r="N69" s="41"/>
      <c r="O69" s="41"/>
      <c r="P69" s="41"/>
    </row>
    <row r="70" spans="1:16" s="50" customFormat="1" ht="12" customHeight="1" x14ac:dyDescent="0.2">
      <c r="A70" s="111" t="s">
        <v>74</v>
      </c>
      <c r="B70" s="111"/>
      <c r="C70" s="17">
        <v>148297</v>
      </c>
      <c r="D70" s="17">
        <v>28286</v>
      </c>
      <c r="E70" s="17">
        <v>40966</v>
      </c>
      <c r="F70" s="17">
        <v>30567</v>
      </c>
      <c r="G70" s="17">
        <v>32704</v>
      </c>
      <c r="H70" s="17">
        <v>11570</v>
      </c>
      <c r="I70" s="17">
        <v>4204</v>
      </c>
      <c r="J70" s="17" t="s">
        <v>206</v>
      </c>
      <c r="K70" s="41"/>
      <c r="L70" s="41"/>
      <c r="M70" s="41"/>
      <c r="N70" s="41"/>
      <c r="O70" s="41"/>
      <c r="P70" s="41"/>
    </row>
    <row r="71" spans="1:16" s="50" customFormat="1" ht="12" customHeight="1" x14ac:dyDescent="0.2">
      <c r="A71" s="112" t="s">
        <v>75</v>
      </c>
      <c r="B71" s="112"/>
      <c r="C71" s="22">
        <v>4350</v>
      </c>
      <c r="D71" s="22">
        <v>779</v>
      </c>
      <c r="E71" s="22">
        <v>1276</v>
      </c>
      <c r="F71" s="22">
        <v>981</v>
      </c>
      <c r="G71" s="22">
        <v>920</v>
      </c>
      <c r="H71" s="22">
        <v>290</v>
      </c>
      <c r="I71" s="22">
        <v>104</v>
      </c>
      <c r="J71" s="59">
        <v>0</v>
      </c>
      <c r="K71" s="41"/>
      <c r="L71" s="41"/>
      <c r="M71" s="41"/>
      <c r="N71" s="41"/>
      <c r="O71" s="41"/>
      <c r="P71" s="41"/>
    </row>
    <row r="72" spans="1:16" s="50" customFormat="1" ht="12" customHeight="1" x14ac:dyDescent="0.2">
      <c r="A72" s="112" t="s">
        <v>76</v>
      </c>
      <c r="B72" s="112"/>
      <c r="C72" s="22">
        <v>1388</v>
      </c>
      <c r="D72" s="22">
        <v>216</v>
      </c>
      <c r="E72" s="22">
        <v>406</v>
      </c>
      <c r="F72" s="22">
        <v>285</v>
      </c>
      <c r="G72" s="22">
        <v>304</v>
      </c>
      <c r="H72" s="22">
        <v>140</v>
      </c>
      <c r="I72" s="22">
        <v>37</v>
      </c>
      <c r="J72" s="59">
        <v>0</v>
      </c>
      <c r="K72" s="41"/>
      <c r="L72" s="41"/>
      <c r="M72" s="41"/>
      <c r="N72" s="41"/>
      <c r="O72" s="41"/>
      <c r="P72" s="41"/>
    </row>
    <row r="73" spans="1:16" s="50" customFormat="1" ht="12" customHeight="1" x14ac:dyDescent="0.2">
      <c r="A73" s="112" t="s">
        <v>77</v>
      </c>
      <c r="B73" s="112"/>
      <c r="C73" s="22">
        <v>376</v>
      </c>
      <c r="D73" s="22">
        <v>56</v>
      </c>
      <c r="E73" s="22">
        <v>68</v>
      </c>
      <c r="F73" s="22">
        <v>72</v>
      </c>
      <c r="G73" s="22">
        <v>124</v>
      </c>
      <c r="H73" s="22">
        <v>50</v>
      </c>
      <c r="I73" s="22">
        <v>6</v>
      </c>
      <c r="J73" s="59">
        <v>0</v>
      </c>
      <c r="K73" s="41"/>
      <c r="L73" s="41"/>
      <c r="M73" s="41"/>
      <c r="N73" s="41"/>
      <c r="O73" s="41"/>
      <c r="P73" s="41"/>
    </row>
    <row r="74" spans="1:16" s="50" customFormat="1" ht="12" customHeight="1" x14ac:dyDescent="0.2">
      <c r="A74" s="112" t="s">
        <v>78</v>
      </c>
      <c r="B74" s="112"/>
      <c r="C74" s="22">
        <v>972</v>
      </c>
      <c r="D74" s="22">
        <v>168</v>
      </c>
      <c r="E74" s="22">
        <v>248</v>
      </c>
      <c r="F74" s="22">
        <v>168</v>
      </c>
      <c r="G74" s="22">
        <v>228</v>
      </c>
      <c r="H74" s="22">
        <v>115</v>
      </c>
      <c r="I74" s="22">
        <v>45</v>
      </c>
      <c r="J74" s="59">
        <v>1</v>
      </c>
      <c r="K74" s="41"/>
      <c r="L74" s="41"/>
      <c r="M74" s="41"/>
      <c r="N74" s="41"/>
      <c r="O74" s="41"/>
      <c r="P74" s="41"/>
    </row>
    <row r="75" spans="1:16" s="50" customFormat="1" ht="12" customHeight="1" x14ac:dyDescent="0.2">
      <c r="A75" s="112" t="s">
        <v>79</v>
      </c>
      <c r="B75" s="112"/>
      <c r="C75" s="22">
        <v>290</v>
      </c>
      <c r="D75" s="22">
        <v>67</v>
      </c>
      <c r="E75" s="22">
        <v>96</v>
      </c>
      <c r="F75" s="22">
        <v>63</v>
      </c>
      <c r="G75" s="22">
        <v>44</v>
      </c>
      <c r="H75" s="22">
        <v>20</v>
      </c>
      <c r="I75" s="22">
        <v>0</v>
      </c>
      <c r="J75" s="59">
        <v>0</v>
      </c>
      <c r="K75" s="41"/>
      <c r="L75" s="41"/>
      <c r="M75" s="41"/>
      <c r="N75" s="41"/>
      <c r="O75" s="41"/>
      <c r="P75" s="41"/>
    </row>
    <row r="76" spans="1:16" s="50" customFormat="1" ht="12" customHeight="1" x14ac:dyDescent="0.2">
      <c r="A76" s="112" t="s">
        <v>80</v>
      </c>
      <c r="B76" s="112"/>
      <c r="C76" s="22">
        <v>1532</v>
      </c>
      <c r="D76" s="22">
        <v>163</v>
      </c>
      <c r="E76" s="22">
        <v>338</v>
      </c>
      <c r="F76" s="22">
        <v>375</v>
      </c>
      <c r="G76" s="22">
        <v>464</v>
      </c>
      <c r="H76" s="22">
        <v>155</v>
      </c>
      <c r="I76" s="22">
        <v>37</v>
      </c>
      <c r="J76" s="59">
        <v>0</v>
      </c>
      <c r="K76" s="41"/>
      <c r="L76" s="41"/>
      <c r="M76" s="41"/>
      <c r="N76" s="41"/>
      <c r="O76" s="41"/>
      <c r="P76" s="41"/>
    </row>
    <row r="77" spans="1:16" s="50" customFormat="1" ht="12" customHeight="1" x14ac:dyDescent="0.2">
      <c r="A77" s="112" t="s">
        <v>81</v>
      </c>
      <c r="B77" s="112"/>
      <c r="C77" s="22">
        <v>595</v>
      </c>
      <c r="D77" s="22">
        <v>87</v>
      </c>
      <c r="E77" s="22">
        <v>140</v>
      </c>
      <c r="F77" s="22">
        <v>135</v>
      </c>
      <c r="G77" s="22">
        <v>156</v>
      </c>
      <c r="H77" s="22">
        <v>50</v>
      </c>
      <c r="I77" s="22">
        <v>27</v>
      </c>
      <c r="J77" s="59">
        <v>0</v>
      </c>
      <c r="K77" s="41"/>
      <c r="L77" s="41"/>
      <c r="M77" s="41"/>
      <c r="N77" s="41"/>
      <c r="O77" s="41"/>
      <c r="P77" s="41"/>
    </row>
    <row r="78" spans="1:16" s="50" customFormat="1" ht="12" customHeight="1" x14ac:dyDescent="0.2">
      <c r="A78" s="112" t="s">
        <v>82</v>
      </c>
      <c r="B78" s="112"/>
      <c r="C78" s="22">
        <v>2632</v>
      </c>
      <c r="D78" s="22">
        <v>403</v>
      </c>
      <c r="E78" s="22">
        <v>814</v>
      </c>
      <c r="F78" s="22">
        <v>603</v>
      </c>
      <c r="G78" s="22">
        <v>580</v>
      </c>
      <c r="H78" s="22">
        <v>170</v>
      </c>
      <c r="I78" s="22">
        <v>62</v>
      </c>
      <c r="J78" s="67" t="s">
        <v>256</v>
      </c>
      <c r="K78" s="41"/>
      <c r="L78" s="41"/>
      <c r="M78" s="41"/>
      <c r="N78" s="41"/>
      <c r="O78" s="41"/>
      <c r="P78" s="41"/>
    </row>
    <row r="79" spans="1:16" s="50" customFormat="1" ht="12" customHeight="1" x14ac:dyDescent="0.2">
      <c r="A79" s="112" t="s">
        <v>83</v>
      </c>
      <c r="B79" s="112"/>
      <c r="C79" s="22">
        <v>903</v>
      </c>
      <c r="D79" s="22">
        <v>181</v>
      </c>
      <c r="E79" s="22">
        <v>286</v>
      </c>
      <c r="F79" s="22">
        <v>207</v>
      </c>
      <c r="G79" s="22">
        <v>184</v>
      </c>
      <c r="H79" s="22">
        <v>20</v>
      </c>
      <c r="I79" s="22">
        <v>25</v>
      </c>
      <c r="J79" s="67" t="s">
        <v>256</v>
      </c>
      <c r="K79" s="41"/>
      <c r="L79" s="41"/>
      <c r="M79" s="41"/>
      <c r="N79" s="41"/>
      <c r="O79" s="41"/>
      <c r="P79" s="41"/>
    </row>
    <row r="80" spans="1:16" s="50" customFormat="1" ht="12" customHeight="1" x14ac:dyDescent="0.2">
      <c r="A80" s="112" t="s">
        <v>85</v>
      </c>
      <c r="B80" s="112"/>
      <c r="C80" s="22">
        <v>457</v>
      </c>
      <c r="D80" s="22">
        <v>96</v>
      </c>
      <c r="E80" s="22">
        <v>162</v>
      </c>
      <c r="F80" s="22">
        <v>87</v>
      </c>
      <c r="G80" s="22">
        <v>80</v>
      </c>
      <c r="H80" s="22">
        <v>20</v>
      </c>
      <c r="I80" s="22">
        <v>12</v>
      </c>
      <c r="J80" s="22">
        <v>0</v>
      </c>
      <c r="K80" s="41"/>
      <c r="L80" s="41"/>
      <c r="M80" s="41"/>
      <c r="N80" s="41"/>
      <c r="O80" s="41"/>
      <c r="P80" s="41"/>
    </row>
    <row r="81" spans="1:16" s="50" customFormat="1" ht="12" customHeight="1" x14ac:dyDescent="0.2">
      <c r="A81" s="112" t="s">
        <v>86</v>
      </c>
      <c r="B81" s="112"/>
      <c r="C81" s="22">
        <v>753</v>
      </c>
      <c r="D81" s="22">
        <v>133</v>
      </c>
      <c r="E81" s="22">
        <v>196</v>
      </c>
      <c r="F81" s="22">
        <v>147</v>
      </c>
      <c r="G81" s="22">
        <v>228</v>
      </c>
      <c r="H81" s="22">
        <v>30</v>
      </c>
      <c r="I81" s="22">
        <v>19</v>
      </c>
      <c r="J81" s="59">
        <v>0</v>
      </c>
      <c r="K81" s="41"/>
      <c r="L81" s="41"/>
      <c r="M81" s="41"/>
      <c r="N81" s="41"/>
      <c r="O81" s="41"/>
      <c r="P81" s="41"/>
    </row>
    <row r="82" spans="1:16" s="50" customFormat="1" ht="12" customHeight="1" x14ac:dyDescent="0.2">
      <c r="A82" s="112" t="s">
        <v>87</v>
      </c>
      <c r="B82" s="112"/>
      <c r="C82" s="22">
        <v>1527</v>
      </c>
      <c r="D82" s="22">
        <v>182</v>
      </c>
      <c r="E82" s="22">
        <v>346</v>
      </c>
      <c r="F82" s="22">
        <v>384</v>
      </c>
      <c r="G82" s="22">
        <v>396</v>
      </c>
      <c r="H82" s="22">
        <v>165</v>
      </c>
      <c r="I82" s="22">
        <v>54</v>
      </c>
      <c r="J82" s="59">
        <v>0</v>
      </c>
      <c r="K82" s="41"/>
      <c r="L82" s="41"/>
      <c r="M82" s="41"/>
      <c r="N82" s="41"/>
      <c r="O82" s="41"/>
      <c r="P82" s="41"/>
    </row>
    <row r="83" spans="1:16" s="50" customFormat="1" ht="12" customHeight="1" x14ac:dyDescent="0.2">
      <c r="A83" s="112" t="s">
        <v>89</v>
      </c>
      <c r="B83" s="112"/>
      <c r="C83" s="22">
        <v>2281</v>
      </c>
      <c r="D83" s="22">
        <v>378</v>
      </c>
      <c r="E83" s="22">
        <v>670</v>
      </c>
      <c r="F83" s="22">
        <v>486</v>
      </c>
      <c r="G83" s="22">
        <v>544</v>
      </c>
      <c r="H83" s="22">
        <v>165</v>
      </c>
      <c r="I83" s="22">
        <v>38</v>
      </c>
      <c r="J83" s="59">
        <v>0</v>
      </c>
      <c r="K83" s="41"/>
      <c r="L83" s="41"/>
      <c r="M83" s="41"/>
      <c r="N83" s="41"/>
      <c r="O83" s="41"/>
      <c r="P83" s="41"/>
    </row>
    <row r="84" spans="1:16" s="50" customFormat="1" ht="12" customHeight="1" x14ac:dyDescent="0.2">
      <c r="A84" s="112" t="s">
        <v>90</v>
      </c>
      <c r="B84" s="112"/>
      <c r="C84" s="22">
        <v>6643</v>
      </c>
      <c r="D84" s="22">
        <v>973</v>
      </c>
      <c r="E84" s="22">
        <v>1802</v>
      </c>
      <c r="F84" s="22">
        <v>1320</v>
      </c>
      <c r="G84" s="22">
        <v>1620</v>
      </c>
      <c r="H84" s="22">
        <v>695</v>
      </c>
      <c r="I84" s="22">
        <v>233</v>
      </c>
      <c r="J84" s="67" t="s">
        <v>256</v>
      </c>
      <c r="K84" s="41"/>
      <c r="L84" s="41"/>
      <c r="M84" s="41"/>
      <c r="N84" s="41"/>
      <c r="O84" s="41"/>
      <c r="P84" s="41"/>
    </row>
    <row r="85" spans="1:16" s="50" customFormat="1" ht="12" customHeight="1" x14ac:dyDescent="0.2">
      <c r="A85" s="112" t="s">
        <v>93</v>
      </c>
      <c r="B85" s="112"/>
      <c r="C85" s="22">
        <v>4257</v>
      </c>
      <c r="D85" s="22">
        <v>757</v>
      </c>
      <c r="E85" s="22">
        <v>1158</v>
      </c>
      <c r="F85" s="22">
        <v>756</v>
      </c>
      <c r="G85" s="22">
        <v>1076</v>
      </c>
      <c r="H85" s="22">
        <v>345</v>
      </c>
      <c r="I85" s="22">
        <v>165</v>
      </c>
      <c r="J85" s="67" t="s">
        <v>256</v>
      </c>
      <c r="K85" s="41"/>
      <c r="L85" s="41"/>
      <c r="M85" s="41"/>
      <c r="N85" s="41"/>
      <c r="O85" s="41"/>
      <c r="P85" s="41"/>
    </row>
    <row r="86" spans="1:16" s="50" customFormat="1" ht="12" customHeight="1" x14ac:dyDescent="0.2">
      <c r="A86" s="112" t="s">
        <v>96</v>
      </c>
      <c r="B86" s="112"/>
      <c r="C86" s="22">
        <v>4577</v>
      </c>
      <c r="D86" s="22">
        <v>669</v>
      </c>
      <c r="E86" s="22">
        <v>1288</v>
      </c>
      <c r="F86" s="22">
        <v>1014</v>
      </c>
      <c r="G86" s="22">
        <v>1052</v>
      </c>
      <c r="H86" s="22">
        <v>410</v>
      </c>
      <c r="I86" s="22">
        <v>144</v>
      </c>
      <c r="J86" s="67" t="s">
        <v>256</v>
      </c>
      <c r="K86" s="41"/>
      <c r="L86" s="41"/>
      <c r="M86" s="41"/>
      <c r="N86" s="41"/>
      <c r="O86" s="41"/>
      <c r="P86" s="41"/>
    </row>
    <row r="87" spans="1:16" s="50" customFormat="1" ht="12" customHeight="1" x14ac:dyDescent="0.2">
      <c r="A87" s="112" t="s">
        <v>97</v>
      </c>
      <c r="B87" s="112"/>
      <c r="C87" s="22">
        <v>2019</v>
      </c>
      <c r="D87" s="22">
        <v>281</v>
      </c>
      <c r="E87" s="22">
        <v>522</v>
      </c>
      <c r="F87" s="22">
        <v>381</v>
      </c>
      <c r="G87" s="22">
        <v>560</v>
      </c>
      <c r="H87" s="22">
        <v>225</v>
      </c>
      <c r="I87" s="22">
        <v>50</v>
      </c>
      <c r="J87" s="59">
        <v>0</v>
      </c>
      <c r="K87" s="41"/>
      <c r="L87" s="41"/>
      <c r="M87" s="41"/>
      <c r="N87" s="41"/>
      <c r="O87" s="41"/>
      <c r="P87" s="41"/>
    </row>
    <row r="88" spans="1:16" s="50" customFormat="1" ht="12" customHeight="1" x14ac:dyDescent="0.2">
      <c r="A88" s="112" t="s">
        <v>98</v>
      </c>
      <c r="B88" s="112"/>
      <c r="C88" s="22">
        <v>846</v>
      </c>
      <c r="D88" s="22">
        <v>160</v>
      </c>
      <c r="E88" s="22">
        <v>230</v>
      </c>
      <c r="F88" s="22">
        <v>225</v>
      </c>
      <c r="G88" s="22">
        <v>144</v>
      </c>
      <c r="H88" s="22">
        <v>60</v>
      </c>
      <c r="I88" s="22">
        <v>27</v>
      </c>
      <c r="J88" s="59">
        <v>0</v>
      </c>
      <c r="K88" s="41"/>
      <c r="L88" s="41"/>
      <c r="M88" s="41"/>
      <c r="N88" s="41"/>
      <c r="O88" s="41"/>
      <c r="P88" s="41"/>
    </row>
    <row r="89" spans="1:16" s="50" customFormat="1" ht="12" customHeight="1" x14ac:dyDescent="0.2">
      <c r="A89" s="112" t="s">
        <v>99</v>
      </c>
      <c r="B89" s="112"/>
      <c r="C89" s="22">
        <v>1411</v>
      </c>
      <c r="D89" s="22">
        <v>208</v>
      </c>
      <c r="E89" s="22">
        <v>418</v>
      </c>
      <c r="F89" s="22">
        <v>321</v>
      </c>
      <c r="G89" s="22">
        <v>336</v>
      </c>
      <c r="H89" s="22">
        <v>100</v>
      </c>
      <c r="I89" s="22">
        <v>28</v>
      </c>
      <c r="J89" s="59">
        <v>0</v>
      </c>
      <c r="K89" s="41"/>
      <c r="L89" s="41"/>
      <c r="M89" s="41"/>
      <c r="N89" s="41"/>
      <c r="O89" s="41"/>
      <c r="P89" s="41"/>
    </row>
    <row r="90" spans="1:16" s="50" customFormat="1" ht="12" customHeight="1" x14ac:dyDescent="0.2">
      <c r="A90" s="112" t="s">
        <v>100</v>
      </c>
      <c r="B90" s="112"/>
      <c r="C90" s="22">
        <v>561</v>
      </c>
      <c r="D90" s="22">
        <v>102</v>
      </c>
      <c r="E90" s="22">
        <v>148</v>
      </c>
      <c r="F90" s="22">
        <v>126</v>
      </c>
      <c r="G90" s="22">
        <v>144</v>
      </c>
      <c r="H90" s="22">
        <v>35</v>
      </c>
      <c r="I90" s="22">
        <v>6</v>
      </c>
      <c r="J90" s="59">
        <v>0</v>
      </c>
      <c r="K90" s="41"/>
      <c r="L90" s="41"/>
      <c r="M90" s="41"/>
      <c r="N90" s="41"/>
      <c r="O90" s="41"/>
      <c r="P90" s="41"/>
    </row>
    <row r="91" spans="1:16" s="50" customFormat="1" ht="12" customHeight="1" x14ac:dyDescent="0.2">
      <c r="A91" s="112" t="s">
        <v>101</v>
      </c>
      <c r="B91" s="112"/>
      <c r="C91" s="22">
        <v>461</v>
      </c>
      <c r="D91" s="22">
        <v>64</v>
      </c>
      <c r="E91" s="22">
        <v>108</v>
      </c>
      <c r="F91" s="22">
        <v>129</v>
      </c>
      <c r="G91" s="22">
        <v>132</v>
      </c>
      <c r="H91" s="22">
        <v>20</v>
      </c>
      <c r="I91" s="22">
        <v>8</v>
      </c>
      <c r="J91" s="59">
        <v>0</v>
      </c>
      <c r="K91" s="41"/>
      <c r="L91" s="41"/>
      <c r="M91" s="41"/>
      <c r="N91" s="41"/>
      <c r="O91" s="41"/>
      <c r="P91" s="41"/>
    </row>
    <row r="92" spans="1:16" s="50" customFormat="1" ht="12" customHeight="1" x14ac:dyDescent="0.2">
      <c r="A92" s="112" t="s">
        <v>102</v>
      </c>
      <c r="B92" s="112"/>
      <c r="C92" s="22">
        <v>1357</v>
      </c>
      <c r="D92" s="22">
        <v>175</v>
      </c>
      <c r="E92" s="22">
        <v>380</v>
      </c>
      <c r="F92" s="22">
        <v>366</v>
      </c>
      <c r="G92" s="22">
        <v>376</v>
      </c>
      <c r="H92" s="22">
        <v>40</v>
      </c>
      <c r="I92" s="22">
        <v>20</v>
      </c>
      <c r="J92" s="59">
        <v>0</v>
      </c>
      <c r="K92" s="41"/>
      <c r="L92" s="41"/>
      <c r="M92" s="41"/>
      <c r="N92" s="41"/>
      <c r="O92" s="41"/>
      <c r="P92" s="41"/>
    </row>
    <row r="93" spans="1:16" s="50" customFormat="1" ht="12" customHeight="1" x14ac:dyDescent="0.2">
      <c r="A93" s="112" t="s">
        <v>103</v>
      </c>
      <c r="B93" s="112"/>
      <c r="C93" s="22">
        <v>1716</v>
      </c>
      <c r="D93" s="22">
        <v>306</v>
      </c>
      <c r="E93" s="22">
        <v>460</v>
      </c>
      <c r="F93" s="22">
        <v>393</v>
      </c>
      <c r="G93" s="22">
        <v>392</v>
      </c>
      <c r="H93" s="22">
        <v>140</v>
      </c>
      <c r="I93" s="22">
        <v>25</v>
      </c>
      <c r="J93" s="59">
        <v>0</v>
      </c>
      <c r="K93" s="41"/>
      <c r="L93" s="41"/>
      <c r="M93" s="41"/>
      <c r="N93" s="41"/>
      <c r="O93" s="41"/>
      <c r="P93" s="41"/>
    </row>
    <row r="94" spans="1:16" s="50" customFormat="1" ht="12" customHeight="1" x14ac:dyDescent="0.2">
      <c r="A94" s="112" t="s">
        <v>104</v>
      </c>
      <c r="B94" s="112"/>
      <c r="C94" s="22">
        <v>61565</v>
      </c>
      <c r="D94" s="22">
        <v>13694</v>
      </c>
      <c r="E94" s="22">
        <v>17178</v>
      </c>
      <c r="F94" s="22">
        <v>12174</v>
      </c>
      <c r="G94" s="22">
        <v>12488</v>
      </c>
      <c r="H94" s="22">
        <v>4375</v>
      </c>
      <c r="I94" s="22">
        <v>1656</v>
      </c>
      <c r="J94" s="67" t="s">
        <v>256</v>
      </c>
      <c r="K94" s="41"/>
      <c r="L94" s="41"/>
      <c r="M94" s="41"/>
      <c r="N94" s="41"/>
      <c r="O94" s="41"/>
      <c r="P94" s="41"/>
    </row>
    <row r="95" spans="1:16" s="50" customFormat="1" ht="12" customHeight="1" x14ac:dyDescent="0.2">
      <c r="A95" s="112" t="s">
        <v>105</v>
      </c>
      <c r="B95" s="112"/>
      <c r="C95" s="22">
        <v>1592</v>
      </c>
      <c r="D95" s="22">
        <v>264</v>
      </c>
      <c r="E95" s="22">
        <v>464</v>
      </c>
      <c r="F95" s="22">
        <v>402</v>
      </c>
      <c r="G95" s="22">
        <v>328</v>
      </c>
      <c r="H95" s="22">
        <v>110</v>
      </c>
      <c r="I95" s="22">
        <v>24</v>
      </c>
      <c r="J95" s="59">
        <v>0</v>
      </c>
      <c r="K95" s="41"/>
      <c r="L95" s="41"/>
      <c r="M95" s="41"/>
      <c r="N95" s="41"/>
      <c r="O95" s="41"/>
      <c r="P95" s="41"/>
    </row>
    <row r="96" spans="1:16" s="50" customFormat="1" ht="12" customHeight="1" x14ac:dyDescent="0.2">
      <c r="A96" s="112" t="s">
        <v>106</v>
      </c>
      <c r="B96" s="112"/>
      <c r="C96" s="22">
        <v>1289</v>
      </c>
      <c r="D96" s="22">
        <v>146</v>
      </c>
      <c r="E96" s="22">
        <v>364</v>
      </c>
      <c r="F96" s="22">
        <v>315</v>
      </c>
      <c r="G96" s="22">
        <v>336</v>
      </c>
      <c r="H96" s="22">
        <v>110</v>
      </c>
      <c r="I96" s="22">
        <v>18</v>
      </c>
      <c r="J96" s="59">
        <v>0</v>
      </c>
      <c r="K96" s="41"/>
      <c r="L96" s="41"/>
      <c r="M96" s="41"/>
      <c r="N96" s="41"/>
      <c r="O96" s="41"/>
      <c r="P96" s="41"/>
    </row>
    <row r="97" spans="1:16" s="50" customFormat="1" ht="12" customHeight="1" x14ac:dyDescent="0.2">
      <c r="A97" s="112" t="s">
        <v>107</v>
      </c>
      <c r="B97" s="112"/>
      <c r="C97" s="22">
        <v>685</v>
      </c>
      <c r="D97" s="22">
        <v>140</v>
      </c>
      <c r="E97" s="22">
        <v>206</v>
      </c>
      <c r="F97" s="22">
        <v>153</v>
      </c>
      <c r="G97" s="22">
        <v>136</v>
      </c>
      <c r="H97" s="22">
        <v>25</v>
      </c>
      <c r="I97" s="22">
        <v>25</v>
      </c>
      <c r="J97" s="59">
        <v>0</v>
      </c>
      <c r="K97" s="41"/>
      <c r="L97" s="41"/>
      <c r="M97" s="41"/>
      <c r="N97" s="41"/>
      <c r="O97" s="41"/>
      <c r="P97" s="41"/>
    </row>
    <row r="98" spans="1:16" s="50" customFormat="1" ht="12" customHeight="1" x14ac:dyDescent="0.2">
      <c r="A98" s="112" t="s">
        <v>108</v>
      </c>
      <c r="B98" s="112"/>
      <c r="C98" s="22">
        <v>6041</v>
      </c>
      <c r="D98" s="22">
        <v>1384</v>
      </c>
      <c r="E98" s="22">
        <v>1656</v>
      </c>
      <c r="F98" s="22">
        <v>1206</v>
      </c>
      <c r="G98" s="22">
        <v>1108</v>
      </c>
      <c r="H98" s="22">
        <v>465</v>
      </c>
      <c r="I98" s="22">
        <v>222</v>
      </c>
      <c r="J98" s="22">
        <v>0</v>
      </c>
      <c r="K98" s="41"/>
      <c r="L98" s="41"/>
      <c r="M98" s="41"/>
      <c r="N98" s="41"/>
      <c r="O98" s="41"/>
      <c r="P98" s="41"/>
    </row>
    <row r="99" spans="1:16" s="50" customFormat="1" ht="12" customHeight="1" x14ac:dyDescent="0.2">
      <c r="A99" s="112" t="s">
        <v>109</v>
      </c>
      <c r="B99" s="112"/>
      <c r="C99" s="22">
        <v>1413</v>
      </c>
      <c r="D99" s="22">
        <v>238</v>
      </c>
      <c r="E99" s="22">
        <v>352</v>
      </c>
      <c r="F99" s="22">
        <v>324</v>
      </c>
      <c r="G99" s="22">
        <v>352</v>
      </c>
      <c r="H99" s="22">
        <v>115</v>
      </c>
      <c r="I99" s="22">
        <v>32</v>
      </c>
      <c r="J99" s="59">
        <v>0</v>
      </c>
      <c r="K99" s="41"/>
      <c r="L99" s="41"/>
      <c r="M99" s="41"/>
      <c r="N99" s="41"/>
      <c r="O99" s="41"/>
      <c r="P99" s="41"/>
    </row>
    <row r="100" spans="1:16" s="50" customFormat="1" ht="12" customHeight="1" x14ac:dyDescent="0.2">
      <c r="A100" s="112" t="s">
        <v>110</v>
      </c>
      <c r="B100" s="112"/>
      <c r="C100" s="22">
        <v>1775</v>
      </c>
      <c r="D100" s="22">
        <v>359</v>
      </c>
      <c r="E100" s="22">
        <v>546</v>
      </c>
      <c r="F100" s="22">
        <v>357</v>
      </c>
      <c r="G100" s="22">
        <v>348</v>
      </c>
      <c r="H100" s="22">
        <v>95</v>
      </c>
      <c r="I100" s="22">
        <v>70</v>
      </c>
      <c r="J100" s="59">
        <v>0</v>
      </c>
      <c r="K100" s="41"/>
      <c r="L100" s="41"/>
      <c r="M100" s="41"/>
      <c r="N100" s="41"/>
      <c r="O100" s="41"/>
      <c r="P100" s="41"/>
    </row>
    <row r="101" spans="1:16" s="50" customFormat="1" ht="12" customHeight="1" x14ac:dyDescent="0.2">
      <c r="A101" s="112" t="s">
        <v>111</v>
      </c>
      <c r="B101" s="112"/>
      <c r="C101" s="22">
        <v>1367</v>
      </c>
      <c r="D101" s="22">
        <v>154</v>
      </c>
      <c r="E101" s="22">
        <v>344</v>
      </c>
      <c r="F101" s="22">
        <v>288</v>
      </c>
      <c r="G101" s="22">
        <v>400</v>
      </c>
      <c r="H101" s="22">
        <v>140</v>
      </c>
      <c r="I101" s="22">
        <v>41</v>
      </c>
      <c r="J101" s="67" t="s">
        <v>256</v>
      </c>
      <c r="K101" s="41"/>
      <c r="L101" s="41"/>
      <c r="M101" s="41"/>
      <c r="N101" s="41"/>
      <c r="O101" s="41"/>
      <c r="P101" s="41"/>
    </row>
    <row r="102" spans="1:16" s="50" customFormat="1" ht="12" customHeight="1" x14ac:dyDescent="0.2">
      <c r="A102" s="112" t="s">
        <v>112</v>
      </c>
      <c r="B102" s="112"/>
      <c r="C102" s="22">
        <v>316</v>
      </c>
      <c r="D102" s="22">
        <v>37</v>
      </c>
      <c r="E102" s="22">
        <v>96</v>
      </c>
      <c r="F102" s="22">
        <v>57</v>
      </c>
      <c r="G102" s="22">
        <v>68</v>
      </c>
      <c r="H102" s="22">
        <v>40</v>
      </c>
      <c r="I102" s="22">
        <v>18</v>
      </c>
      <c r="J102" s="59">
        <v>0</v>
      </c>
      <c r="K102" s="41"/>
      <c r="L102" s="41"/>
      <c r="M102" s="41"/>
      <c r="N102" s="41"/>
      <c r="O102" s="41"/>
      <c r="P102" s="41"/>
    </row>
    <row r="103" spans="1:16" s="50" customFormat="1" ht="12" customHeight="1" x14ac:dyDescent="0.2">
      <c r="A103" s="112" t="s">
        <v>113</v>
      </c>
      <c r="B103" s="112"/>
      <c r="C103" s="22">
        <v>4459</v>
      </c>
      <c r="D103" s="22">
        <v>627</v>
      </c>
      <c r="E103" s="22">
        <v>1228</v>
      </c>
      <c r="F103" s="22">
        <v>939</v>
      </c>
      <c r="G103" s="22">
        <v>1144</v>
      </c>
      <c r="H103" s="22">
        <v>375</v>
      </c>
      <c r="I103" s="22">
        <v>146</v>
      </c>
      <c r="J103" s="59">
        <v>0</v>
      </c>
      <c r="K103" s="41"/>
      <c r="L103" s="41"/>
      <c r="M103" s="41"/>
      <c r="N103" s="41"/>
      <c r="O103" s="41"/>
      <c r="P103" s="41"/>
    </row>
    <row r="104" spans="1:16" s="50" customFormat="1" ht="12" customHeight="1" x14ac:dyDescent="0.2">
      <c r="A104" s="112" t="s">
        <v>114</v>
      </c>
      <c r="B104" s="112"/>
      <c r="C104" s="22">
        <v>842</v>
      </c>
      <c r="D104" s="22">
        <v>142</v>
      </c>
      <c r="E104" s="22">
        <v>240</v>
      </c>
      <c r="F104" s="22">
        <v>198</v>
      </c>
      <c r="G104" s="22">
        <v>184</v>
      </c>
      <c r="H104" s="22">
        <v>35</v>
      </c>
      <c r="I104" s="22">
        <v>43</v>
      </c>
      <c r="J104" s="59">
        <v>0</v>
      </c>
      <c r="K104" s="41"/>
      <c r="L104" s="41"/>
      <c r="M104" s="41"/>
      <c r="N104" s="41"/>
      <c r="O104" s="41"/>
      <c r="P104" s="41"/>
    </row>
    <row r="105" spans="1:16" s="50" customFormat="1" ht="12" customHeight="1" x14ac:dyDescent="0.2">
      <c r="A105" s="112" t="s">
        <v>115</v>
      </c>
      <c r="B105" s="112"/>
      <c r="C105" s="22">
        <v>703</v>
      </c>
      <c r="D105" s="22">
        <v>203</v>
      </c>
      <c r="E105" s="22">
        <v>244</v>
      </c>
      <c r="F105" s="22">
        <v>123</v>
      </c>
      <c r="G105" s="22">
        <v>96</v>
      </c>
      <c r="H105" s="22">
        <v>25</v>
      </c>
      <c r="I105" s="22">
        <v>12</v>
      </c>
      <c r="J105" s="59">
        <v>0</v>
      </c>
      <c r="K105" s="41"/>
      <c r="L105" s="41"/>
      <c r="M105" s="41"/>
      <c r="N105" s="41"/>
      <c r="O105" s="41"/>
      <c r="P105" s="41"/>
    </row>
    <row r="106" spans="1:16" s="50" customFormat="1" ht="12" customHeight="1" x14ac:dyDescent="0.2">
      <c r="A106" s="112" t="s">
        <v>116</v>
      </c>
      <c r="B106" s="112"/>
      <c r="C106" s="22">
        <v>800</v>
      </c>
      <c r="D106" s="22">
        <v>118</v>
      </c>
      <c r="E106" s="22">
        <v>220</v>
      </c>
      <c r="F106" s="22">
        <v>189</v>
      </c>
      <c r="G106" s="22">
        <v>208</v>
      </c>
      <c r="H106" s="22">
        <v>65</v>
      </c>
      <c r="I106" s="22">
        <v>0</v>
      </c>
      <c r="J106" s="59">
        <v>0</v>
      </c>
      <c r="K106" s="41"/>
      <c r="L106" s="41"/>
      <c r="M106" s="41"/>
      <c r="N106" s="41"/>
      <c r="O106" s="41"/>
      <c r="P106" s="41"/>
    </row>
    <row r="107" spans="1:16" s="50" customFormat="1" ht="12" customHeight="1" x14ac:dyDescent="0.2">
      <c r="A107" s="112" t="s">
        <v>117</v>
      </c>
      <c r="B107" s="112"/>
      <c r="C107" s="22">
        <v>321</v>
      </c>
      <c r="D107" s="22">
        <v>49</v>
      </c>
      <c r="E107" s="22">
        <v>70</v>
      </c>
      <c r="F107" s="22">
        <v>63</v>
      </c>
      <c r="G107" s="22">
        <v>96</v>
      </c>
      <c r="H107" s="22">
        <v>25</v>
      </c>
      <c r="I107" s="22">
        <v>18</v>
      </c>
      <c r="J107" s="59">
        <v>0</v>
      </c>
      <c r="K107" s="41"/>
      <c r="L107" s="41"/>
      <c r="M107" s="41"/>
      <c r="N107" s="41"/>
      <c r="O107" s="41"/>
      <c r="P107" s="41"/>
    </row>
    <row r="108" spans="1:16" s="50" customFormat="1" ht="12" customHeight="1" x14ac:dyDescent="0.2">
      <c r="A108" s="112" t="s">
        <v>118</v>
      </c>
      <c r="B108" s="112"/>
      <c r="C108" s="22">
        <v>822</v>
      </c>
      <c r="D108" s="22">
        <v>148</v>
      </c>
      <c r="E108" s="22">
        <v>222</v>
      </c>
      <c r="F108" s="22">
        <v>162</v>
      </c>
      <c r="G108" s="22">
        <v>164</v>
      </c>
      <c r="H108" s="22">
        <v>90</v>
      </c>
      <c r="I108" s="22">
        <v>36</v>
      </c>
      <c r="J108" s="59">
        <v>0</v>
      </c>
      <c r="K108" s="41"/>
      <c r="L108" s="41"/>
      <c r="M108" s="41"/>
      <c r="N108" s="41"/>
      <c r="O108" s="41"/>
      <c r="P108" s="41"/>
    </row>
    <row r="109" spans="1:16" s="50" customFormat="1" ht="12" customHeight="1" x14ac:dyDescent="0.2">
      <c r="A109" s="112" t="s">
        <v>119</v>
      </c>
      <c r="B109" s="112"/>
      <c r="C109" s="22">
        <v>1469</v>
      </c>
      <c r="D109" s="22">
        <v>179</v>
      </c>
      <c r="E109" s="22">
        <v>310</v>
      </c>
      <c r="F109" s="22">
        <v>300</v>
      </c>
      <c r="G109" s="22">
        <v>440</v>
      </c>
      <c r="H109" s="22">
        <v>180</v>
      </c>
      <c r="I109" s="22">
        <v>60</v>
      </c>
      <c r="J109" s="59">
        <v>0</v>
      </c>
      <c r="K109" s="41"/>
      <c r="L109" s="41"/>
      <c r="M109" s="41"/>
      <c r="N109" s="41"/>
      <c r="O109" s="41"/>
      <c r="P109" s="41"/>
    </row>
    <row r="110" spans="1:16" s="50" customFormat="1" ht="12" customHeight="1" x14ac:dyDescent="0.2">
      <c r="A110" s="112" t="s">
        <v>120</v>
      </c>
      <c r="B110" s="112"/>
      <c r="C110" s="22">
        <v>4166</v>
      </c>
      <c r="D110" s="22">
        <v>1180</v>
      </c>
      <c r="E110" s="22">
        <v>1158</v>
      </c>
      <c r="F110" s="22">
        <v>708</v>
      </c>
      <c r="G110" s="22">
        <v>736</v>
      </c>
      <c r="H110" s="22">
        <v>270</v>
      </c>
      <c r="I110" s="22">
        <v>114</v>
      </c>
      <c r="J110" s="67" t="s">
        <v>256</v>
      </c>
      <c r="K110" s="41"/>
      <c r="L110" s="41"/>
      <c r="M110" s="41"/>
      <c r="N110" s="41"/>
      <c r="O110" s="41"/>
      <c r="P110" s="41"/>
    </row>
    <row r="111" spans="1:16" s="50" customFormat="1" ht="12" customHeight="1" x14ac:dyDescent="0.2">
      <c r="A111" s="112" t="s">
        <v>121</v>
      </c>
      <c r="B111" s="112"/>
      <c r="C111" s="22">
        <v>1892</v>
      </c>
      <c r="D111" s="22">
        <v>234</v>
      </c>
      <c r="E111" s="22">
        <v>450</v>
      </c>
      <c r="F111" s="22">
        <v>420</v>
      </c>
      <c r="G111" s="22">
        <v>480</v>
      </c>
      <c r="H111" s="22">
        <v>245</v>
      </c>
      <c r="I111" s="22">
        <v>63</v>
      </c>
      <c r="J111" s="59">
        <v>0</v>
      </c>
      <c r="K111" s="41"/>
      <c r="L111" s="41"/>
      <c r="M111" s="41"/>
      <c r="N111" s="41"/>
      <c r="O111" s="41"/>
      <c r="P111" s="41"/>
    </row>
    <row r="112" spans="1:16" s="50" customFormat="1" ht="12" customHeight="1" x14ac:dyDescent="0.2">
      <c r="A112" s="112" t="s">
        <v>122</v>
      </c>
      <c r="B112" s="112"/>
      <c r="C112" s="22">
        <v>761</v>
      </c>
      <c r="D112" s="22">
        <v>203</v>
      </c>
      <c r="E112" s="22">
        <v>238</v>
      </c>
      <c r="F112" s="22">
        <v>135</v>
      </c>
      <c r="G112" s="22">
        <v>128</v>
      </c>
      <c r="H112" s="22">
        <v>45</v>
      </c>
      <c r="I112" s="22">
        <v>12</v>
      </c>
      <c r="J112" s="59">
        <v>1</v>
      </c>
      <c r="K112" s="41"/>
      <c r="L112" s="41"/>
      <c r="M112" s="41"/>
      <c r="N112" s="41"/>
      <c r="O112" s="41"/>
      <c r="P112" s="41"/>
    </row>
    <row r="113" spans="1:16" s="50" customFormat="1" ht="12" customHeight="1" x14ac:dyDescent="0.2">
      <c r="A113" s="112" t="s">
        <v>123</v>
      </c>
      <c r="B113" s="112"/>
      <c r="C113" s="22">
        <v>1516</v>
      </c>
      <c r="D113" s="22">
        <v>225</v>
      </c>
      <c r="E113" s="22">
        <v>404</v>
      </c>
      <c r="F113" s="22">
        <v>363</v>
      </c>
      <c r="G113" s="22">
        <v>392</v>
      </c>
      <c r="H113" s="22">
        <v>120</v>
      </c>
      <c r="I113" s="22">
        <v>12</v>
      </c>
      <c r="J113" s="22">
        <v>0</v>
      </c>
      <c r="K113" s="41"/>
      <c r="L113" s="41"/>
      <c r="M113" s="41"/>
      <c r="N113" s="41"/>
      <c r="O113" s="41"/>
      <c r="P113" s="41"/>
    </row>
    <row r="114" spans="1:16" s="50" customFormat="1" ht="12" customHeight="1" x14ac:dyDescent="0.2">
      <c r="A114" s="112" t="s">
        <v>124</v>
      </c>
      <c r="B114" s="112"/>
      <c r="C114" s="22">
        <v>1339</v>
      </c>
      <c r="D114" s="22">
        <v>207</v>
      </c>
      <c r="E114" s="22">
        <v>346</v>
      </c>
      <c r="F114" s="22">
        <v>294</v>
      </c>
      <c r="G114" s="22">
        <v>316</v>
      </c>
      <c r="H114" s="22">
        <v>150</v>
      </c>
      <c r="I114" s="22">
        <v>26</v>
      </c>
      <c r="J114" s="59">
        <v>0</v>
      </c>
      <c r="K114" s="41"/>
      <c r="L114" s="41"/>
      <c r="M114" s="41"/>
      <c r="N114" s="41"/>
      <c r="O114" s="41"/>
      <c r="P114" s="41"/>
    </row>
    <row r="115" spans="1:16" s="50" customFormat="1" ht="12" customHeight="1" x14ac:dyDescent="0.2">
      <c r="A115" s="112" t="s">
        <v>125</v>
      </c>
      <c r="B115" s="112"/>
      <c r="C115" s="22">
        <v>811</v>
      </c>
      <c r="D115" s="22">
        <v>130</v>
      </c>
      <c r="E115" s="22">
        <v>238</v>
      </c>
      <c r="F115" s="22">
        <v>192</v>
      </c>
      <c r="G115" s="22">
        <v>192</v>
      </c>
      <c r="H115" s="22">
        <v>40</v>
      </c>
      <c r="I115" s="22">
        <v>19</v>
      </c>
      <c r="J115" s="59">
        <v>0</v>
      </c>
      <c r="K115" s="41"/>
      <c r="L115" s="41"/>
      <c r="M115" s="41"/>
      <c r="N115" s="41"/>
      <c r="O115" s="41"/>
      <c r="P115" s="41"/>
    </row>
    <row r="116" spans="1:16" s="50" customFormat="1" ht="12" customHeight="1" x14ac:dyDescent="0.2">
      <c r="A116" s="112" t="s">
        <v>126</v>
      </c>
      <c r="B116" s="112"/>
      <c r="C116" s="22">
        <v>2174</v>
      </c>
      <c r="D116" s="22">
        <v>363</v>
      </c>
      <c r="E116" s="22">
        <v>588</v>
      </c>
      <c r="F116" s="22">
        <v>393</v>
      </c>
      <c r="G116" s="22">
        <v>536</v>
      </c>
      <c r="H116" s="22">
        <v>230</v>
      </c>
      <c r="I116" s="22">
        <v>64</v>
      </c>
      <c r="J116" s="59">
        <v>0</v>
      </c>
      <c r="K116" s="41"/>
      <c r="L116" s="41"/>
      <c r="M116" s="41"/>
      <c r="N116" s="41"/>
      <c r="O116" s="41"/>
      <c r="P116" s="41"/>
    </row>
    <row r="117" spans="1:16" s="50" customFormat="1" ht="12" customHeight="1" x14ac:dyDescent="0.2">
      <c r="A117" s="112" t="s">
        <v>127</v>
      </c>
      <c r="B117" s="112"/>
      <c r="C117" s="22">
        <v>683</v>
      </c>
      <c r="D117" s="22">
        <v>131</v>
      </c>
      <c r="E117" s="22">
        <v>222</v>
      </c>
      <c r="F117" s="22">
        <v>111</v>
      </c>
      <c r="G117" s="22">
        <v>116</v>
      </c>
      <c r="H117" s="22">
        <v>90</v>
      </c>
      <c r="I117" s="22">
        <v>13</v>
      </c>
      <c r="J117" s="59">
        <v>0</v>
      </c>
      <c r="K117" s="41"/>
      <c r="L117" s="41"/>
      <c r="M117" s="41"/>
      <c r="N117" s="41"/>
      <c r="O117" s="41"/>
      <c r="P117" s="41"/>
    </row>
    <row r="118" spans="1:16" s="50" customFormat="1" ht="12" customHeight="1" x14ac:dyDescent="0.2">
      <c r="A118" s="112" t="s">
        <v>129</v>
      </c>
      <c r="B118" s="112"/>
      <c r="C118" s="22">
        <v>1642</v>
      </c>
      <c r="D118" s="22">
        <v>270</v>
      </c>
      <c r="E118" s="22">
        <v>424</v>
      </c>
      <c r="F118" s="22">
        <v>309</v>
      </c>
      <c r="G118" s="22">
        <v>400</v>
      </c>
      <c r="H118" s="22">
        <v>125</v>
      </c>
      <c r="I118" s="22">
        <v>114</v>
      </c>
      <c r="J118" s="59">
        <v>0</v>
      </c>
      <c r="K118" s="41"/>
      <c r="L118" s="41"/>
      <c r="M118" s="41"/>
      <c r="N118" s="41"/>
      <c r="O118" s="41"/>
      <c r="P118" s="41"/>
    </row>
    <row r="119" spans="1:16" s="50" customFormat="1" ht="12" customHeight="1" x14ac:dyDescent="0.2">
      <c r="A119" s="112" t="s">
        <v>130</v>
      </c>
      <c r="B119" s="112"/>
      <c r="C119" s="22">
        <v>3072</v>
      </c>
      <c r="D119" s="22">
        <v>364</v>
      </c>
      <c r="E119" s="22">
        <v>840</v>
      </c>
      <c r="F119" s="22">
        <v>738</v>
      </c>
      <c r="G119" s="22">
        <v>744</v>
      </c>
      <c r="H119" s="22">
        <v>290</v>
      </c>
      <c r="I119" s="22">
        <v>96</v>
      </c>
      <c r="J119" s="59">
        <v>0</v>
      </c>
      <c r="K119" s="41"/>
      <c r="L119" s="41"/>
      <c r="M119" s="41"/>
      <c r="N119" s="41"/>
      <c r="O119" s="41"/>
      <c r="P119" s="41"/>
    </row>
    <row r="120" spans="1:16" s="50" customFormat="1" ht="12" customHeight="1" x14ac:dyDescent="0.2">
      <c r="A120" s="112" t="s">
        <v>132</v>
      </c>
      <c r="B120" s="112"/>
      <c r="C120" s="22">
        <v>578</v>
      </c>
      <c r="D120" s="22">
        <v>101</v>
      </c>
      <c r="E120" s="22">
        <v>166</v>
      </c>
      <c r="F120" s="22">
        <v>123</v>
      </c>
      <c r="G120" s="22">
        <v>140</v>
      </c>
      <c r="H120" s="22">
        <v>30</v>
      </c>
      <c r="I120" s="22">
        <v>18</v>
      </c>
      <c r="J120" s="59">
        <v>0</v>
      </c>
      <c r="K120" s="41"/>
      <c r="L120" s="41"/>
      <c r="M120" s="41"/>
      <c r="N120" s="41"/>
      <c r="O120" s="41"/>
      <c r="P120" s="41"/>
    </row>
    <row r="121" spans="1:16" s="50" customFormat="1" ht="12" customHeight="1" x14ac:dyDescent="0.2">
      <c r="A121" s="112" t="s">
        <v>133</v>
      </c>
      <c r="B121" s="112"/>
      <c r="C121" s="22">
        <v>1869</v>
      </c>
      <c r="D121" s="22">
        <v>312</v>
      </c>
      <c r="E121" s="22">
        <v>456</v>
      </c>
      <c r="F121" s="22">
        <v>423</v>
      </c>
      <c r="G121" s="22">
        <v>464</v>
      </c>
      <c r="H121" s="22">
        <v>160</v>
      </c>
      <c r="I121" s="22">
        <v>54</v>
      </c>
      <c r="J121" s="59">
        <v>0</v>
      </c>
      <c r="K121" s="41"/>
      <c r="L121" s="41"/>
      <c r="M121" s="41"/>
      <c r="N121" s="41"/>
      <c r="O121" s="41"/>
      <c r="P121" s="41"/>
    </row>
    <row r="122" spans="1:16" s="50" customFormat="1" ht="12" customHeight="1" x14ac:dyDescent="0.2">
      <c r="A122" s="126" t="s">
        <v>134</v>
      </c>
      <c r="B122" s="126"/>
      <c r="C122" s="27">
        <v>431</v>
      </c>
      <c r="D122" s="27">
        <v>80</v>
      </c>
      <c r="E122" s="27">
        <v>136</v>
      </c>
      <c r="F122" s="27">
        <v>84</v>
      </c>
      <c r="G122" s="27">
        <v>80</v>
      </c>
      <c r="H122" s="27">
        <v>45</v>
      </c>
      <c r="I122" s="27">
        <v>6</v>
      </c>
      <c r="J122" s="60">
        <v>0</v>
      </c>
      <c r="K122" s="41"/>
      <c r="L122" s="41"/>
      <c r="M122" s="41"/>
      <c r="N122" s="41"/>
      <c r="O122" s="41"/>
      <c r="P122" s="41"/>
    </row>
    <row r="123" spans="1:16" s="50" customFormat="1" ht="12" customHeight="1" x14ac:dyDescent="0.2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41"/>
      <c r="L123" s="41"/>
      <c r="M123" s="41"/>
      <c r="N123" s="41"/>
      <c r="O123" s="41"/>
      <c r="P123" s="41"/>
    </row>
    <row r="124" spans="1:16" s="50" customFormat="1" ht="12" customHeight="1" x14ac:dyDescent="0.2">
      <c r="A124" s="111" t="s">
        <v>135</v>
      </c>
      <c r="B124" s="111"/>
      <c r="C124" s="17">
        <v>62744</v>
      </c>
      <c r="D124" s="17">
        <v>13132</v>
      </c>
      <c r="E124" s="17">
        <v>19342</v>
      </c>
      <c r="F124" s="17">
        <v>12078</v>
      </c>
      <c r="G124" s="17">
        <v>12912</v>
      </c>
      <c r="H124" s="17">
        <v>4185</v>
      </c>
      <c r="I124" s="17">
        <v>1095</v>
      </c>
      <c r="J124" s="17" t="s">
        <v>206</v>
      </c>
      <c r="K124" s="41"/>
      <c r="L124" s="41"/>
      <c r="M124" s="41"/>
      <c r="N124" s="41"/>
      <c r="O124" s="41"/>
      <c r="P124" s="41"/>
    </row>
    <row r="125" spans="1:16" s="50" customFormat="1" ht="12" customHeight="1" x14ac:dyDescent="0.2">
      <c r="A125" s="112" t="s">
        <v>136</v>
      </c>
      <c r="B125" s="112"/>
      <c r="C125" s="22">
        <v>5387</v>
      </c>
      <c r="D125" s="22">
        <v>1393</v>
      </c>
      <c r="E125" s="22">
        <v>1716</v>
      </c>
      <c r="F125" s="22">
        <v>1020</v>
      </c>
      <c r="G125" s="22">
        <v>936</v>
      </c>
      <c r="H125" s="22">
        <v>245</v>
      </c>
      <c r="I125" s="22">
        <v>77</v>
      </c>
      <c r="J125" s="59">
        <v>0</v>
      </c>
      <c r="K125" s="41"/>
      <c r="L125" s="41"/>
      <c r="M125" s="41"/>
      <c r="N125" s="41"/>
      <c r="O125" s="41"/>
      <c r="P125" s="41"/>
    </row>
    <row r="126" spans="1:16" s="50" customFormat="1" ht="12" customHeight="1" x14ac:dyDescent="0.2">
      <c r="A126" s="112" t="s">
        <v>137</v>
      </c>
      <c r="B126" s="112"/>
      <c r="C126" s="22">
        <v>168</v>
      </c>
      <c r="D126" s="22">
        <v>35</v>
      </c>
      <c r="E126" s="22">
        <v>54</v>
      </c>
      <c r="F126" s="22">
        <v>36</v>
      </c>
      <c r="G126" s="22">
        <v>16</v>
      </c>
      <c r="H126" s="22">
        <v>20</v>
      </c>
      <c r="I126" s="22">
        <v>7</v>
      </c>
      <c r="J126" s="59">
        <v>0</v>
      </c>
      <c r="K126" s="41"/>
      <c r="L126" s="41"/>
      <c r="M126" s="41"/>
      <c r="N126" s="41"/>
      <c r="O126" s="41"/>
      <c r="P126" s="41"/>
    </row>
    <row r="127" spans="1:16" s="50" customFormat="1" ht="12" customHeight="1" x14ac:dyDescent="0.2">
      <c r="A127" s="112" t="s">
        <v>138</v>
      </c>
      <c r="B127" s="112"/>
      <c r="C127" s="22">
        <v>475</v>
      </c>
      <c r="D127" s="22">
        <v>93</v>
      </c>
      <c r="E127" s="22">
        <v>180</v>
      </c>
      <c r="F127" s="22">
        <v>108</v>
      </c>
      <c r="G127" s="22">
        <v>68</v>
      </c>
      <c r="H127" s="22">
        <v>20</v>
      </c>
      <c r="I127" s="22">
        <v>6</v>
      </c>
      <c r="J127" s="59">
        <v>0</v>
      </c>
      <c r="K127" s="41"/>
      <c r="L127" s="41"/>
      <c r="M127" s="41"/>
      <c r="N127" s="41"/>
      <c r="O127" s="41"/>
      <c r="P127" s="41"/>
    </row>
    <row r="128" spans="1:16" s="50" customFormat="1" ht="12" customHeight="1" x14ac:dyDescent="0.2">
      <c r="A128" s="112" t="s">
        <v>139</v>
      </c>
      <c r="B128" s="112"/>
      <c r="C128" s="22">
        <v>1644</v>
      </c>
      <c r="D128" s="22">
        <v>450</v>
      </c>
      <c r="E128" s="22">
        <v>610</v>
      </c>
      <c r="F128" s="22">
        <v>261</v>
      </c>
      <c r="G128" s="22">
        <v>224</v>
      </c>
      <c r="H128" s="22">
        <v>80</v>
      </c>
      <c r="I128" s="22">
        <v>19</v>
      </c>
      <c r="J128" s="67" t="s">
        <v>256</v>
      </c>
      <c r="K128" s="41"/>
      <c r="L128" s="41"/>
      <c r="M128" s="41"/>
      <c r="N128" s="41"/>
      <c r="O128" s="41"/>
      <c r="P128" s="41"/>
    </row>
    <row r="129" spans="1:16" s="50" customFormat="1" ht="12" customHeight="1" x14ac:dyDescent="0.2">
      <c r="A129" s="112" t="s">
        <v>141</v>
      </c>
      <c r="B129" s="112"/>
      <c r="C129" s="22">
        <v>1111</v>
      </c>
      <c r="D129" s="22">
        <v>245</v>
      </c>
      <c r="E129" s="22">
        <v>376</v>
      </c>
      <c r="F129" s="22">
        <v>159</v>
      </c>
      <c r="G129" s="22">
        <v>228</v>
      </c>
      <c r="H129" s="22">
        <v>85</v>
      </c>
      <c r="I129" s="22">
        <v>18</v>
      </c>
      <c r="J129" s="59">
        <v>1</v>
      </c>
      <c r="K129" s="41"/>
      <c r="L129" s="41"/>
      <c r="M129" s="41"/>
      <c r="N129" s="41"/>
      <c r="O129" s="41"/>
      <c r="P129" s="41"/>
    </row>
    <row r="130" spans="1:16" s="50" customFormat="1" ht="12" customHeight="1" x14ac:dyDescent="0.2">
      <c r="A130" s="112" t="s">
        <v>142</v>
      </c>
      <c r="B130" s="112"/>
      <c r="C130" s="22">
        <v>9</v>
      </c>
      <c r="D130" s="22">
        <v>7</v>
      </c>
      <c r="E130" s="22">
        <v>2</v>
      </c>
      <c r="F130" s="22">
        <v>0</v>
      </c>
      <c r="G130" s="22">
        <v>0</v>
      </c>
      <c r="H130" s="22">
        <v>0</v>
      </c>
      <c r="I130" s="22">
        <v>0</v>
      </c>
      <c r="J130" s="59">
        <v>0</v>
      </c>
      <c r="K130" s="41"/>
      <c r="L130" s="41"/>
      <c r="M130" s="41"/>
      <c r="N130" s="41"/>
      <c r="O130" s="41"/>
      <c r="P130" s="41"/>
    </row>
    <row r="131" spans="1:16" s="50" customFormat="1" ht="12" customHeight="1" x14ac:dyDescent="0.2">
      <c r="A131" s="112" t="s">
        <v>143</v>
      </c>
      <c r="B131" s="112"/>
      <c r="C131" s="22">
        <v>2823</v>
      </c>
      <c r="D131" s="22">
        <v>357</v>
      </c>
      <c r="E131" s="22">
        <v>830</v>
      </c>
      <c r="F131" s="22">
        <v>555</v>
      </c>
      <c r="G131" s="22">
        <v>796</v>
      </c>
      <c r="H131" s="22">
        <v>225</v>
      </c>
      <c r="I131" s="22">
        <v>60</v>
      </c>
      <c r="J131" s="22">
        <v>0</v>
      </c>
      <c r="K131" s="41"/>
      <c r="L131" s="41"/>
      <c r="M131" s="41"/>
      <c r="N131" s="41"/>
      <c r="O131" s="41"/>
      <c r="P131" s="41"/>
    </row>
    <row r="132" spans="1:16" s="50" customFormat="1" ht="12" customHeight="1" x14ac:dyDescent="0.2">
      <c r="A132" s="112" t="s">
        <v>144</v>
      </c>
      <c r="B132" s="112"/>
      <c r="C132" s="22">
        <v>106</v>
      </c>
      <c r="D132" s="22">
        <v>21</v>
      </c>
      <c r="E132" s="22">
        <v>34</v>
      </c>
      <c r="F132" s="22">
        <v>15</v>
      </c>
      <c r="G132" s="22">
        <v>20</v>
      </c>
      <c r="H132" s="22">
        <v>10</v>
      </c>
      <c r="I132" s="22">
        <v>6</v>
      </c>
      <c r="J132" s="59">
        <v>0</v>
      </c>
      <c r="K132" s="41"/>
      <c r="L132" s="41"/>
      <c r="M132" s="41"/>
      <c r="N132" s="41"/>
      <c r="O132" s="41"/>
      <c r="P132" s="41"/>
    </row>
    <row r="133" spans="1:16" s="50" customFormat="1" ht="12" customHeight="1" x14ac:dyDescent="0.2">
      <c r="A133" s="112" t="s">
        <v>145</v>
      </c>
      <c r="B133" s="112"/>
      <c r="C133" s="22">
        <v>5084</v>
      </c>
      <c r="D133" s="22">
        <v>897</v>
      </c>
      <c r="E133" s="22">
        <v>1488</v>
      </c>
      <c r="F133" s="22">
        <v>1023</v>
      </c>
      <c r="G133" s="22">
        <v>1156</v>
      </c>
      <c r="H133" s="22">
        <v>405</v>
      </c>
      <c r="I133" s="22">
        <v>115</v>
      </c>
      <c r="J133" s="59">
        <v>0</v>
      </c>
      <c r="K133" s="41"/>
      <c r="L133" s="41"/>
      <c r="M133" s="41"/>
      <c r="N133" s="41"/>
      <c r="O133" s="41"/>
      <c r="P133" s="41"/>
    </row>
    <row r="134" spans="1:16" s="50" customFormat="1" ht="12" customHeight="1" x14ac:dyDescent="0.2">
      <c r="A134" s="112" t="s">
        <v>146</v>
      </c>
      <c r="B134" s="112"/>
      <c r="C134" s="22">
        <v>4613</v>
      </c>
      <c r="D134" s="22">
        <v>726</v>
      </c>
      <c r="E134" s="22">
        <v>1342</v>
      </c>
      <c r="F134" s="22">
        <v>1029</v>
      </c>
      <c r="G134" s="22">
        <v>1060</v>
      </c>
      <c r="H134" s="22">
        <v>370</v>
      </c>
      <c r="I134" s="22">
        <v>86</v>
      </c>
      <c r="J134" s="59">
        <v>0</v>
      </c>
      <c r="K134" s="41"/>
      <c r="L134" s="41"/>
      <c r="M134" s="41"/>
      <c r="N134" s="41"/>
      <c r="O134" s="41"/>
      <c r="P134" s="41"/>
    </row>
    <row r="135" spans="1:16" s="50" customFormat="1" ht="12" customHeight="1" x14ac:dyDescent="0.2">
      <c r="A135" s="112" t="s">
        <v>149</v>
      </c>
      <c r="B135" s="112"/>
      <c r="C135" s="22">
        <v>1280</v>
      </c>
      <c r="D135" s="22">
        <v>178</v>
      </c>
      <c r="E135" s="22">
        <v>312</v>
      </c>
      <c r="F135" s="22">
        <v>261</v>
      </c>
      <c r="G135" s="22">
        <v>368</v>
      </c>
      <c r="H135" s="22">
        <v>100</v>
      </c>
      <c r="I135" s="22">
        <v>61</v>
      </c>
      <c r="J135" s="22">
        <v>0</v>
      </c>
      <c r="K135" s="41"/>
      <c r="L135" s="41"/>
      <c r="M135" s="41"/>
      <c r="N135" s="41"/>
      <c r="O135" s="41"/>
      <c r="P135" s="41"/>
    </row>
    <row r="136" spans="1:16" s="50" customFormat="1" ht="12" customHeight="1" x14ac:dyDescent="0.2">
      <c r="A136" s="112" t="s">
        <v>150</v>
      </c>
      <c r="B136" s="112"/>
      <c r="C136" s="22">
        <v>15496</v>
      </c>
      <c r="D136" s="22">
        <v>3603</v>
      </c>
      <c r="E136" s="22">
        <v>4536</v>
      </c>
      <c r="F136" s="22">
        <v>3120</v>
      </c>
      <c r="G136" s="22">
        <v>2952</v>
      </c>
      <c r="H136" s="22">
        <v>1035</v>
      </c>
      <c r="I136" s="22">
        <v>250</v>
      </c>
      <c r="J136" s="22">
        <v>0</v>
      </c>
      <c r="K136" s="41"/>
      <c r="L136" s="41"/>
      <c r="M136" s="41"/>
      <c r="N136" s="41"/>
      <c r="O136" s="41"/>
      <c r="P136" s="41"/>
    </row>
    <row r="137" spans="1:16" s="50" customFormat="1" ht="12" customHeight="1" x14ac:dyDescent="0.2">
      <c r="A137" s="112" t="s">
        <v>151</v>
      </c>
      <c r="B137" s="112"/>
      <c r="C137" s="22">
        <v>6596</v>
      </c>
      <c r="D137" s="22">
        <v>1158</v>
      </c>
      <c r="E137" s="22">
        <v>2032</v>
      </c>
      <c r="F137" s="22">
        <v>1386</v>
      </c>
      <c r="G137" s="22">
        <v>1516</v>
      </c>
      <c r="H137" s="22">
        <v>455</v>
      </c>
      <c r="I137" s="22">
        <v>49</v>
      </c>
      <c r="J137" s="67" t="s">
        <v>256</v>
      </c>
      <c r="K137" s="41"/>
      <c r="L137" s="41"/>
      <c r="M137" s="41"/>
      <c r="N137" s="41"/>
      <c r="O137" s="41"/>
      <c r="P137" s="41"/>
    </row>
    <row r="138" spans="1:16" s="50" customFormat="1" ht="12" customHeight="1" x14ac:dyDescent="0.2">
      <c r="A138" s="112" t="s">
        <v>152</v>
      </c>
      <c r="B138" s="112"/>
      <c r="C138" s="22">
        <v>208</v>
      </c>
      <c r="D138" s="22">
        <v>43</v>
      </c>
      <c r="E138" s="22">
        <v>72</v>
      </c>
      <c r="F138" s="22">
        <v>39</v>
      </c>
      <c r="G138" s="22">
        <v>44</v>
      </c>
      <c r="H138" s="22">
        <v>10</v>
      </c>
      <c r="I138" s="22">
        <v>0</v>
      </c>
      <c r="J138" s="59">
        <v>0</v>
      </c>
      <c r="K138" s="41"/>
      <c r="L138" s="41"/>
      <c r="M138" s="41"/>
      <c r="N138" s="41"/>
      <c r="O138" s="41"/>
      <c r="P138" s="41"/>
    </row>
    <row r="139" spans="1:16" s="50" customFormat="1" ht="12" customHeight="1" x14ac:dyDescent="0.2">
      <c r="A139" s="112" t="s">
        <v>153</v>
      </c>
      <c r="B139" s="112"/>
      <c r="C139" s="22">
        <v>7133</v>
      </c>
      <c r="D139" s="22">
        <v>1564</v>
      </c>
      <c r="E139" s="22">
        <v>2288</v>
      </c>
      <c r="F139" s="22">
        <v>1272</v>
      </c>
      <c r="G139" s="22">
        <v>1476</v>
      </c>
      <c r="H139" s="22">
        <v>415</v>
      </c>
      <c r="I139" s="22">
        <v>118</v>
      </c>
      <c r="J139" s="67" t="s">
        <v>256</v>
      </c>
      <c r="K139" s="41"/>
      <c r="L139" s="41"/>
      <c r="M139" s="41"/>
      <c r="N139" s="41"/>
      <c r="O139" s="41"/>
      <c r="P139" s="41"/>
    </row>
    <row r="140" spans="1:16" s="50" customFormat="1" ht="12" customHeight="1" x14ac:dyDescent="0.2">
      <c r="A140" s="112" t="s">
        <v>155</v>
      </c>
      <c r="B140" s="112"/>
      <c r="C140" s="22">
        <v>2606</v>
      </c>
      <c r="D140" s="22">
        <v>801</v>
      </c>
      <c r="E140" s="22">
        <v>882</v>
      </c>
      <c r="F140" s="22">
        <v>411</v>
      </c>
      <c r="G140" s="22">
        <v>376</v>
      </c>
      <c r="H140" s="22">
        <v>115</v>
      </c>
      <c r="I140" s="22">
        <v>21</v>
      </c>
      <c r="J140" s="22">
        <v>0</v>
      </c>
      <c r="K140" s="41"/>
      <c r="L140" s="41"/>
      <c r="M140" s="41"/>
      <c r="N140" s="41"/>
      <c r="O140" s="41"/>
      <c r="P140" s="41"/>
    </row>
    <row r="141" spans="1:16" s="50" customFormat="1" ht="12" customHeight="1" x14ac:dyDescent="0.2">
      <c r="A141" s="112" t="s">
        <v>156</v>
      </c>
      <c r="B141" s="112"/>
      <c r="C141" s="22">
        <v>640</v>
      </c>
      <c r="D141" s="22">
        <v>161</v>
      </c>
      <c r="E141" s="22">
        <v>248</v>
      </c>
      <c r="F141" s="22">
        <v>93</v>
      </c>
      <c r="G141" s="22">
        <v>76</v>
      </c>
      <c r="H141" s="22">
        <v>50</v>
      </c>
      <c r="I141" s="22">
        <v>12</v>
      </c>
      <c r="J141" s="59">
        <v>0</v>
      </c>
      <c r="K141" s="41"/>
      <c r="L141" s="41"/>
      <c r="M141" s="41"/>
      <c r="N141" s="41"/>
      <c r="O141" s="41"/>
      <c r="P141" s="41"/>
    </row>
    <row r="142" spans="1:16" s="50" customFormat="1" ht="12" customHeight="1" x14ac:dyDescent="0.2">
      <c r="A142" s="112" t="s">
        <v>157</v>
      </c>
      <c r="B142" s="112"/>
      <c r="C142" s="22">
        <v>691</v>
      </c>
      <c r="D142" s="22">
        <v>191</v>
      </c>
      <c r="E142" s="22">
        <v>294</v>
      </c>
      <c r="F142" s="22">
        <v>84</v>
      </c>
      <c r="G142" s="22">
        <v>92</v>
      </c>
      <c r="H142" s="22">
        <v>30</v>
      </c>
      <c r="I142" s="22">
        <v>0</v>
      </c>
      <c r="J142" s="59">
        <v>1</v>
      </c>
      <c r="K142" s="41"/>
      <c r="L142" s="41"/>
      <c r="M142" s="41"/>
      <c r="N142" s="41"/>
      <c r="O142" s="41"/>
      <c r="P142" s="41"/>
    </row>
    <row r="143" spans="1:16" s="50" customFormat="1" ht="12" customHeight="1" x14ac:dyDescent="0.2">
      <c r="A143" s="112" t="s">
        <v>158</v>
      </c>
      <c r="B143" s="112"/>
      <c r="C143" s="22">
        <v>565</v>
      </c>
      <c r="D143" s="22">
        <v>165</v>
      </c>
      <c r="E143" s="22">
        <v>232</v>
      </c>
      <c r="F143" s="22">
        <v>78</v>
      </c>
      <c r="G143" s="22">
        <v>64</v>
      </c>
      <c r="H143" s="22">
        <v>20</v>
      </c>
      <c r="I143" s="22">
        <v>6</v>
      </c>
      <c r="J143" s="59">
        <v>0</v>
      </c>
      <c r="K143" s="41"/>
      <c r="L143" s="41"/>
      <c r="M143" s="41"/>
      <c r="N143" s="41"/>
      <c r="O143" s="41"/>
      <c r="P143" s="41"/>
    </row>
    <row r="144" spans="1:16" s="50" customFormat="1" ht="12" customHeight="1" x14ac:dyDescent="0.2">
      <c r="A144" s="112" t="s">
        <v>159</v>
      </c>
      <c r="B144" s="112"/>
      <c r="C144" s="22">
        <v>82</v>
      </c>
      <c r="D144" s="22">
        <v>22</v>
      </c>
      <c r="E144" s="22">
        <v>20</v>
      </c>
      <c r="F144" s="22">
        <v>18</v>
      </c>
      <c r="G144" s="22">
        <v>16</v>
      </c>
      <c r="H144" s="22">
        <v>0</v>
      </c>
      <c r="I144" s="22">
        <v>6</v>
      </c>
      <c r="J144" s="59">
        <v>0</v>
      </c>
      <c r="K144" s="41"/>
      <c r="L144" s="41"/>
      <c r="M144" s="41"/>
      <c r="N144" s="41"/>
      <c r="O144" s="41"/>
      <c r="P144" s="41"/>
    </row>
    <row r="145" spans="1:16" s="50" customFormat="1" ht="12" customHeight="1" x14ac:dyDescent="0.2">
      <c r="A145" s="112" t="s">
        <v>161</v>
      </c>
      <c r="B145" s="112"/>
      <c r="C145" s="22">
        <v>3169</v>
      </c>
      <c r="D145" s="22">
        <v>598</v>
      </c>
      <c r="E145" s="22">
        <v>910</v>
      </c>
      <c r="F145" s="22">
        <v>582</v>
      </c>
      <c r="G145" s="22">
        <v>660</v>
      </c>
      <c r="H145" s="22">
        <v>315</v>
      </c>
      <c r="I145" s="22">
        <v>104</v>
      </c>
      <c r="J145" s="59">
        <v>0</v>
      </c>
      <c r="K145" s="41"/>
      <c r="L145" s="41"/>
      <c r="M145" s="41"/>
      <c r="N145" s="41"/>
      <c r="O145" s="41"/>
      <c r="P145" s="41"/>
    </row>
    <row r="146" spans="1:16" s="50" customFormat="1" ht="12" customHeight="1" x14ac:dyDescent="0.2">
      <c r="A146" s="112" t="s">
        <v>253</v>
      </c>
      <c r="B146" s="112"/>
      <c r="C146" s="22">
        <v>2590</v>
      </c>
      <c r="D146" s="22">
        <v>362</v>
      </c>
      <c r="E146" s="22">
        <v>786</v>
      </c>
      <c r="F146" s="22">
        <v>480</v>
      </c>
      <c r="G146" s="22">
        <v>724</v>
      </c>
      <c r="H146" s="22">
        <v>170</v>
      </c>
      <c r="I146" s="22">
        <v>68</v>
      </c>
      <c r="J146" s="59">
        <v>0</v>
      </c>
      <c r="K146" s="41"/>
      <c r="L146" s="41"/>
      <c r="M146" s="41"/>
      <c r="N146" s="41"/>
      <c r="O146" s="41"/>
      <c r="P146" s="41"/>
    </row>
    <row r="147" spans="1:16" s="50" customFormat="1" ht="12" customHeight="1" x14ac:dyDescent="0.2">
      <c r="A147" s="123" t="s">
        <v>164</v>
      </c>
      <c r="B147" s="123"/>
      <c r="C147" s="27">
        <v>268</v>
      </c>
      <c r="D147" s="27">
        <v>62</v>
      </c>
      <c r="E147" s="27">
        <v>98</v>
      </c>
      <c r="F147" s="27">
        <v>48</v>
      </c>
      <c r="G147" s="27">
        <v>44</v>
      </c>
      <c r="H147" s="27">
        <v>10</v>
      </c>
      <c r="I147" s="27">
        <v>6</v>
      </c>
      <c r="J147" s="60">
        <v>0</v>
      </c>
      <c r="K147" s="41"/>
      <c r="L147" s="41"/>
      <c r="M147" s="41"/>
      <c r="N147" s="41"/>
      <c r="O147" s="41"/>
      <c r="P147" s="41"/>
    </row>
    <row r="148" spans="1:16" s="50" customFormat="1" ht="12" customHeight="1" x14ac:dyDescent="0.2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41"/>
      <c r="L148" s="41"/>
      <c r="M148" s="41"/>
      <c r="N148" s="41"/>
      <c r="O148" s="41"/>
      <c r="P148" s="41"/>
    </row>
    <row r="149" spans="1:16" s="50" customFormat="1" ht="12" customHeight="1" x14ac:dyDescent="0.2">
      <c r="A149" s="111" t="s">
        <v>165</v>
      </c>
      <c r="B149" s="111"/>
      <c r="C149" s="17">
        <v>5866</v>
      </c>
      <c r="D149" s="17">
        <v>999</v>
      </c>
      <c r="E149" s="17">
        <v>1594</v>
      </c>
      <c r="F149" s="17">
        <v>1152</v>
      </c>
      <c r="G149" s="17">
        <v>1308</v>
      </c>
      <c r="H149" s="17">
        <v>590</v>
      </c>
      <c r="I149" s="17">
        <v>223</v>
      </c>
      <c r="J149" s="17" t="s">
        <v>206</v>
      </c>
      <c r="K149" s="41"/>
      <c r="L149" s="41"/>
      <c r="M149" s="41"/>
      <c r="N149" s="41"/>
      <c r="O149" s="41"/>
      <c r="P149" s="41"/>
    </row>
    <row r="150" spans="1:16" s="50" customFormat="1" ht="12" customHeight="1" x14ac:dyDescent="0.2">
      <c r="A150" s="112" t="s">
        <v>166</v>
      </c>
      <c r="B150" s="112"/>
      <c r="C150" s="22">
        <v>1485</v>
      </c>
      <c r="D150" s="22">
        <v>197</v>
      </c>
      <c r="E150" s="22">
        <v>338</v>
      </c>
      <c r="F150" s="22">
        <v>306</v>
      </c>
      <c r="G150" s="22">
        <v>416</v>
      </c>
      <c r="H150" s="22">
        <v>185</v>
      </c>
      <c r="I150" s="22">
        <v>43</v>
      </c>
      <c r="J150" s="59">
        <v>0</v>
      </c>
      <c r="K150" s="41"/>
      <c r="L150" s="41"/>
      <c r="M150" s="41"/>
      <c r="N150" s="41"/>
      <c r="O150" s="41"/>
      <c r="P150" s="41"/>
    </row>
    <row r="151" spans="1:16" s="50" customFormat="1" ht="12" customHeight="1" x14ac:dyDescent="0.2">
      <c r="A151" s="112" t="s">
        <v>167</v>
      </c>
      <c r="B151" s="112"/>
      <c r="C151" s="22">
        <v>49</v>
      </c>
      <c r="D151" s="22">
        <v>15</v>
      </c>
      <c r="E151" s="22">
        <v>16</v>
      </c>
      <c r="F151" s="22">
        <v>9</v>
      </c>
      <c r="G151" s="22">
        <v>4</v>
      </c>
      <c r="H151" s="22">
        <v>5</v>
      </c>
      <c r="I151" s="22">
        <v>0</v>
      </c>
      <c r="J151" s="59">
        <v>0</v>
      </c>
      <c r="K151" s="41"/>
      <c r="L151" s="41"/>
      <c r="M151" s="41"/>
      <c r="N151" s="41"/>
      <c r="O151" s="41"/>
      <c r="P151" s="41"/>
    </row>
    <row r="152" spans="1:16" s="50" customFormat="1" ht="12" customHeight="1" x14ac:dyDescent="0.2">
      <c r="A152" s="112" t="s">
        <v>168</v>
      </c>
      <c r="B152" s="112"/>
      <c r="C152" s="22">
        <v>49</v>
      </c>
      <c r="D152" s="22">
        <v>22</v>
      </c>
      <c r="E152" s="22">
        <v>14</v>
      </c>
      <c r="F152" s="22">
        <v>6</v>
      </c>
      <c r="G152" s="22">
        <v>0</v>
      </c>
      <c r="H152" s="22">
        <v>0</v>
      </c>
      <c r="I152" s="22">
        <v>7</v>
      </c>
      <c r="J152" s="59">
        <v>0</v>
      </c>
      <c r="K152" s="41"/>
      <c r="L152" s="41"/>
      <c r="M152" s="41"/>
      <c r="N152" s="41"/>
      <c r="O152" s="41"/>
      <c r="P152" s="41"/>
    </row>
    <row r="153" spans="1:16" s="50" customFormat="1" ht="12" customHeight="1" x14ac:dyDescent="0.2">
      <c r="A153" s="112" t="s">
        <v>169</v>
      </c>
      <c r="B153" s="112"/>
      <c r="C153" s="22">
        <v>45</v>
      </c>
      <c r="D153" s="22">
        <v>16</v>
      </c>
      <c r="E153" s="22">
        <v>12</v>
      </c>
      <c r="F153" s="22">
        <v>6</v>
      </c>
      <c r="G153" s="22">
        <v>0</v>
      </c>
      <c r="H153" s="22">
        <v>5</v>
      </c>
      <c r="I153" s="22">
        <v>6</v>
      </c>
      <c r="J153" s="59">
        <v>0</v>
      </c>
      <c r="K153" s="41"/>
      <c r="L153" s="41"/>
      <c r="M153" s="41"/>
      <c r="N153" s="41"/>
      <c r="O153" s="41"/>
      <c r="P153" s="41"/>
    </row>
    <row r="154" spans="1:16" s="50" customFormat="1" ht="12" customHeight="1" x14ac:dyDescent="0.2">
      <c r="A154" s="112" t="s">
        <v>170</v>
      </c>
      <c r="B154" s="112"/>
      <c r="C154" s="22">
        <v>1100</v>
      </c>
      <c r="D154" s="22">
        <v>225</v>
      </c>
      <c r="E154" s="22">
        <v>300</v>
      </c>
      <c r="F154" s="22">
        <v>216</v>
      </c>
      <c r="G154" s="22">
        <v>216</v>
      </c>
      <c r="H154" s="22">
        <v>105</v>
      </c>
      <c r="I154" s="22">
        <v>38</v>
      </c>
      <c r="J154" s="67" t="s">
        <v>256</v>
      </c>
      <c r="K154" s="41"/>
      <c r="L154" s="41"/>
      <c r="M154" s="41"/>
      <c r="N154" s="41"/>
      <c r="O154" s="41"/>
      <c r="P154" s="41"/>
    </row>
    <row r="155" spans="1:16" s="50" customFormat="1" ht="12" customHeight="1" x14ac:dyDescent="0.2">
      <c r="A155" s="112" t="s">
        <v>171</v>
      </c>
      <c r="B155" s="112"/>
      <c r="C155" s="22">
        <v>506</v>
      </c>
      <c r="D155" s="22">
        <v>94</v>
      </c>
      <c r="E155" s="22">
        <v>136</v>
      </c>
      <c r="F155" s="22">
        <v>84</v>
      </c>
      <c r="G155" s="22">
        <v>92</v>
      </c>
      <c r="H155" s="22">
        <v>50</v>
      </c>
      <c r="I155" s="22">
        <v>50</v>
      </c>
      <c r="J155" s="59">
        <v>0</v>
      </c>
      <c r="K155" s="41"/>
      <c r="L155" s="41"/>
      <c r="M155" s="41"/>
      <c r="N155" s="41"/>
      <c r="O155" s="41"/>
      <c r="P155" s="41"/>
    </row>
    <row r="156" spans="1:16" s="50" customFormat="1" ht="12" customHeight="1" x14ac:dyDescent="0.2">
      <c r="A156" s="112" t="s">
        <v>172</v>
      </c>
      <c r="B156" s="112"/>
      <c r="C156" s="22">
        <v>43</v>
      </c>
      <c r="D156" s="22">
        <v>16</v>
      </c>
      <c r="E156" s="22">
        <v>12</v>
      </c>
      <c r="F156" s="22">
        <v>9</v>
      </c>
      <c r="G156" s="22">
        <v>0</v>
      </c>
      <c r="H156" s="22">
        <v>0</v>
      </c>
      <c r="I156" s="22">
        <v>6</v>
      </c>
      <c r="J156" s="59">
        <v>0</v>
      </c>
      <c r="K156" s="41"/>
      <c r="L156" s="41"/>
      <c r="M156" s="41"/>
      <c r="N156" s="41"/>
      <c r="O156" s="41"/>
      <c r="P156" s="41"/>
    </row>
    <row r="157" spans="1:16" s="50" customFormat="1" ht="12" customHeight="1" x14ac:dyDescent="0.2">
      <c r="A157" s="123" t="s">
        <v>173</v>
      </c>
      <c r="B157" s="123"/>
      <c r="C157" s="27">
        <v>2589</v>
      </c>
      <c r="D157" s="27">
        <v>414</v>
      </c>
      <c r="E157" s="27">
        <v>766</v>
      </c>
      <c r="F157" s="27">
        <v>516</v>
      </c>
      <c r="G157" s="27">
        <v>580</v>
      </c>
      <c r="H157" s="27">
        <v>240</v>
      </c>
      <c r="I157" s="27">
        <v>73</v>
      </c>
      <c r="J157" s="68" t="s">
        <v>256</v>
      </c>
      <c r="K157" s="41"/>
      <c r="L157" s="41"/>
      <c r="M157" s="41"/>
      <c r="N157" s="41"/>
      <c r="O157" s="41"/>
      <c r="P157" s="41"/>
    </row>
    <row r="158" spans="1:16" s="50" customFormat="1" ht="12" customHeight="1" x14ac:dyDescent="0.2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41"/>
      <c r="L158" s="41"/>
      <c r="M158" s="41"/>
      <c r="N158" s="41"/>
      <c r="O158" s="41"/>
      <c r="P158" s="41"/>
    </row>
    <row r="159" spans="1:16" s="50" customFormat="1" ht="12" customHeight="1" x14ac:dyDescent="0.2">
      <c r="A159" s="111" t="s">
        <v>174</v>
      </c>
      <c r="B159" s="111"/>
      <c r="C159" s="17">
        <v>54970</v>
      </c>
      <c r="D159" s="17">
        <v>9363</v>
      </c>
      <c r="E159" s="17">
        <v>15078</v>
      </c>
      <c r="F159" s="17">
        <v>11799</v>
      </c>
      <c r="G159" s="17">
        <v>12628</v>
      </c>
      <c r="H159" s="17">
        <v>4370</v>
      </c>
      <c r="I159" s="17">
        <v>1732</v>
      </c>
      <c r="J159" s="17" t="s">
        <v>206</v>
      </c>
      <c r="K159" s="41"/>
      <c r="L159" s="41"/>
      <c r="M159" s="41"/>
      <c r="N159" s="41"/>
      <c r="O159" s="41"/>
      <c r="P159" s="41"/>
    </row>
    <row r="160" spans="1:16" s="50" customFormat="1" ht="12" customHeight="1" x14ac:dyDescent="0.2">
      <c r="A160" s="112" t="s">
        <v>175</v>
      </c>
      <c r="B160" s="112"/>
      <c r="C160" s="22">
        <v>4978</v>
      </c>
      <c r="D160" s="22">
        <v>856</v>
      </c>
      <c r="E160" s="22">
        <v>1362</v>
      </c>
      <c r="F160" s="22">
        <v>1080</v>
      </c>
      <c r="G160" s="22">
        <v>1196</v>
      </c>
      <c r="H160" s="22">
        <v>365</v>
      </c>
      <c r="I160" s="22">
        <v>119</v>
      </c>
      <c r="J160" s="59">
        <v>0</v>
      </c>
      <c r="K160" s="41"/>
      <c r="L160" s="41"/>
      <c r="M160" s="41"/>
      <c r="N160" s="41"/>
      <c r="O160" s="41"/>
      <c r="P160" s="41"/>
    </row>
    <row r="161" spans="1:16" s="50" customFormat="1" ht="12" customHeight="1" x14ac:dyDescent="0.2">
      <c r="A161" s="112" t="s">
        <v>176</v>
      </c>
      <c r="B161" s="112"/>
      <c r="C161" s="22">
        <v>42643</v>
      </c>
      <c r="D161" s="22">
        <v>7476</v>
      </c>
      <c r="E161" s="22">
        <v>11724</v>
      </c>
      <c r="F161" s="22">
        <v>9066</v>
      </c>
      <c r="G161" s="22">
        <v>9688</v>
      </c>
      <c r="H161" s="22">
        <v>3375</v>
      </c>
      <c r="I161" s="22">
        <v>1314</v>
      </c>
      <c r="J161" s="67" t="s">
        <v>256</v>
      </c>
      <c r="K161" s="41"/>
      <c r="L161" s="41"/>
      <c r="M161" s="41"/>
      <c r="N161" s="41"/>
      <c r="O161" s="41"/>
      <c r="P161" s="41"/>
    </row>
    <row r="162" spans="1:16" s="50" customFormat="1" ht="12" customHeight="1" x14ac:dyDescent="0.2">
      <c r="A162" s="112" t="s">
        <v>177</v>
      </c>
      <c r="B162" s="112"/>
      <c r="C162" s="22">
        <v>2912</v>
      </c>
      <c r="D162" s="22">
        <v>405</v>
      </c>
      <c r="E162" s="22">
        <v>718</v>
      </c>
      <c r="F162" s="22">
        <v>678</v>
      </c>
      <c r="G162" s="22">
        <v>648</v>
      </c>
      <c r="H162" s="22">
        <v>315</v>
      </c>
      <c r="I162" s="22">
        <v>148</v>
      </c>
      <c r="J162" s="67" t="s">
        <v>256</v>
      </c>
      <c r="K162" s="41"/>
      <c r="L162" s="41"/>
      <c r="M162" s="41"/>
      <c r="N162" s="41"/>
      <c r="O162" s="41"/>
      <c r="P162" s="41"/>
    </row>
    <row r="163" spans="1:16" s="50" customFormat="1" ht="12" customHeight="1" x14ac:dyDescent="0.2">
      <c r="A163" s="112" t="s">
        <v>183</v>
      </c>
      <c r="B163" s="112"/>
      <c r="C163" s="22">
        <v>386</v>
      </c>
      <c r="D163" s="22">
        <v>67</v>
      </c>
      <c r="E163" s="22">
        <v>100</v>
      </c>
      <c r="F163" s="22">
        <v>93</v>
      </c>
      <c r="G163" s="22">
        <v>104</v>
      </c>
      <c r="H163" s="22">
        <v>10</v>
      </c>
      <c r="I163" s="22">
        <v>12</v>
      </c>
      <c r="J163" s="59">
        <v>0</v>
      </c>
      <c r="K163" s="41"/>
      <c r="L163" s="41"/>
      <c r="M163" s="41"/>
      <c r="N163" s="41"/>
      <c r="O163" s="41"/>
      <c r="P163" s="41"/>
    </row>
    <row r="164" spans="1:16" s="50" customFormat="1" ht="12" customHeight="1" x14ac:dyDescent="0.2">
      <c r="A164" s="112" t="s">
        <v>184</v>
      </c>
      <c r="B164" s="112"/>
      <c r="C164" s="22">
        <v>1553</v>
      </c>
      <c r="D164" s="22">
        <v>238</v>
      </c>
      <c r="E164" s="22">
        <v>432</v>
      </c>
      <c r="F164" s="22">
        <v>324</v>
      </c>
      <c r="G164" s="22">
        <v>388</v>
      </c>
      <c r="H164" s="22">
        <v>135</v>
      </c>
      <c r="I164" s="22">
        <v>36</v>
      </c>
      <c r="J164" s="59">
        <v>0</v>
      </c>
      <c r="K164" s="41"/>
      <c r="L164" s="41"/>
      <c r="M164" s="41"/>
      <c r="N164" s="41"/>
      <c r="O164" s="41"/>
      <c r="P164" s="41"/>
    </row>
    <row r="165" spans="1:16" s="50" customFormat="1" ht="12" customHeight="1" x14ac:dyDescent="0.2">
      <c r="A165" s="126" t="s">
        <v>189</v>
      </c>
      <c r="B165" s="126"/>
      <c r="C165" s="27">
        <v>2498</v>
      </c>
      <c r="D165" s="27">
        <v>321</v>
      </c>
      <c r="E165" s="27">
        <v>742</v>
      </c>
      <c r="F165" s="27">
        <v>558</v>
      </c>
      <c r="G165" s="27">
        <v>604</v>
      </c>
      <c r="H165" s="27">
        <v>170</v>
      </c>
      <c r="I165" s="27">
        <v>103</v>
      </c>
      <c r="J165" s="60">
        <v>0</v>
      </c>
      <c r="K165" s="41"/>
      <c r="L165" s="41"/>
      <c r="M165" s="41"/>
      <c r="N165" s="41"/>
      <c r="O165" s="41"/>
      <c r="P165" s="41"/>
    </row>
    <row r="166" spans="1:16" s="50" customFormat="1" ht="12" customHeight="1" x14ac:dyDescent="0.2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41"/>
      <c r="L166" s="41"/>
      <c r="M166" s="41"/>
      <c r="N166" s="41"/>
      <c r="O166" s="41"/>
      <c r="P166" s="41"/>
    </row>
    <row r="167" spans="1:16" s="50" customFormat="1" ht="12" customHeight="1" x14ac:dyDescent="0.2">
      <c r="A167" s="111" t="s">
        <v>192</v>
      </c>
      <c r="B167" s="111"/>
      <c r="C167" s="17">
        <v>10164</v>
      </c>
      <c r="D167" s="17">
        <v>1518</v>
      </c>
      <c r="E167" s="17">
        <v>2704</v>
      </c>
      <c r="F167" s="17">
        <v>2136</v>
      </c>
      <c r="G167" s="17">
        <v>2616</v>
      </c>
      <c r="H167" s="17">
        <v>905</v>
      </c>
      <c r="I167" s="17">
        <v>285</v>
      </c>
      <c r="J167" s="17" t="s">
        <v>206</v>
      </c>
      <c r="K167" s="41"/>
      <c r="L167" s="41"/>
      <c r="M167" s="41"/>
      <c r="N167" s="41"/>
      <c r="O167" s="41"/>
      <c r="P167" s="41"/>
    </row>
    <row r="168" spans="1:16" s="50" customFormat="1" ht="12" customHeight="1" x14ac:dyDescent="0.2">
      <c r="A168" s="112" t="s">
        <v>193</v>
      </c>
      <c r="B168" s="112"/>
      <c r="C168" s="22">
        <v>6020</v>
      </c>
      <c r="D168" s="22">
        <v>933</v>
      </c>
      <c r="E168" s="22">
        <v>1672</v>
      </c>
      <c r="F168" s="22">
        <v>1233</v>
      </c>
      <c r="G168" s="22">
        <v>1428</v>
      </c>
      <c r="H168" s="22">
        <v>565</v>
      </c>
      <c r="I168" s="22">
        <v>189</v>
      </c>
      <c r="J168" s="67" t="s">
        <v>256</v>
      </c>
      <c r="K168" s="41"/>
      <c r="L168" s="41"/>
      <c r="M168" s="41"/>
      <c r="N168" s="41"/>
      <c r="O168" s="41"/>
      <c r="P168" s="41"/>
    </row>
    <row r="169" spans="1:16" s="50" customFormat="1" ht="12" customHeight="1" x14ac:dyDescent="0.2">
      <c r="A169" s="126" t="s">
        <v>279</v>
      </c>
      <c r="B169" s="126"/>
      <c r="C169" s="27">
        <v>4144</v>
      </c>
      <c r="D169" s="27">
        <v>585</v>
      </c>
      <c r="E169" s="27">
        <v>1032</v>
      </c>
      <c r="F169" s="27">
        <v>903</v>
      </c>
      <c r="G169" s="27">
        <v>1188</v>
      </c>
      <c r="H169" s="27">
        <v>340</v>
      </c>
      <c r="I169" s="27">
        <v>96</v>
      </c>
      <c r="J169" s="60">
        <v>0</v>
      </c>
      <c r="K169" s="41"/>
      <c r="L169" s="41"/>
      <c r="M169" s="41"/>
      <c r="N169" s="41"/>
      <c r="O169" s="41"/>
      <c r="P169" s="41"/>
    </row>
    <row r="170" spans="1:16" s="50" customFormat="1" ht="12" customHeight="1" x14ac:dyDescent="0.2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41"/>
      <c r="L170" s="41"/>
      <c r="M170" s="41"/>
      <c r="N170" s="41"/>
      <c r="O170" s="41"/>
      <c r="P170" s="41"/>
    </row>
    <row r="171" spans="1:16" s="50" customFormat="1" ht="12" customHeight="1" x14ac:dyDescent="0.2">
      <c r="A171" s="111" t="s">
        <v>199</v>
      </c>
      <c r="B171" s="111"/>
      <c r="C171" s="17">
        <v>5539</v>
      </c>
      <c r="D171" s="17">
        <v>1033</v>
      </c>
      <c r="E171" s="17">
        <v>1612</v>
      </c>
      <c r="F171" s="17">
        <v>1050</v>
      </c>
      <c r="G171" s="17">
        <v>1208</v>
      </c>
      <c r="H171" s="17">
        <v>450</v>
      </c>
      <c r="I171" s="17">
        <v>186</v>
      </c>
      <c r="J171" s="17" t="s">
        <v>206</v>
      </c>
      <c r="K171" s="41"/>
      <c r="L171" s="41"/>
      <c r="M171" s="41"/>
      <c r="N171" s="41"/>
      <c r="O171" s="41"/>
      <c r="P171" s="41"/>
    </row>
    <row r="172" spans="1:16" s="50" customFormat="1" ht="12" customHeight="1" x14ac:dyDescent="0.2">
      <c r="A172" s="112" t="s">
        <v>200</v>
      </c>
      <c r="B172" s="112"/>
      <c r="C172" s="22">
        <v>1776</v>
      </c>
      <c r="D172" s="22">
        <v>345</v>
      </c>
      <c r="E172" s="22">
        <v>524</v>
      </c>
      <c r="F172" s="22">
        <v>273</v>
      </c>
      <c r="G172" s="22">
        <v>372</v>
      </c>
      <c r="H172" s="22">
        <v>175</v>
      </c>
      <c r="I172" s="22">
        <v>87</v>
      </c>
      <c r="J172" s="59">
        <v>0</v>
      </c>
      <c r="K172" s="41"/>
      <c r="L172" s="41"/>
      <c r="M172" s="41"/>
      <c r="N172" s="41"/>
      <c r="O172" s="41"/>
      <c r="P172" s="41"/>
    </row>
    <row r="173" spans="1:16" s="50" customFormat="1" ht="12" customHeight="1" x14ac:dyDescent="0.2">
      <c r="A173" s="112" t="s">
        <v>201</v>
      </c>
      <c r="B173" s="112"/>
      <c r="C173" s="22">
        <v>1733</v>
      </c>
      <c r="D173" s="22">
        <v>341</v>
      </c>
      <c r="E173" s="22">
        <v>516</v>
      </c>
      <c r="F173" s="22">
        <v>372</v>
      </c>
      <c r="G173" s="22">
        <v>320</v>
      </c>
      <c r="H173" s="22">
        <v>115</v>
      </c>
      <c r="I173" s="22">
        <v>69</v>
      </c>
      <c r="J173" s="59">
        <v>0</v>
      </c>
      <c r="K173" s="41"/>
      <c r="L173" s="41"/>
      <c r="M173" s="41"/>
      <c r="N173" s="41"/>
      <c r="O173" s="41"/>
      <c r="P173" s="41"/>
    </row>
    <row r="174" spans="1:16" s="50" customFormat="1" ht="12" customHeight="1" x14ac:dyDescent="0.2">
      <c r="A174" s="126" t="s">
        <v>243</v>
      </c>
      <c r="B174" s="126"/>
      <c r="C174" s="41">
        <v>2030</v>
      </c>
      <c r="D174" s="41">
        <v>347</v>
      </c>
      <c r="E174" s="41">
        <v>572</v>
      </c>
      <c r="F174" s="41">
        <v>405</v>
      </c>
      <c r="G174" s="41">
        <v>516</v>
      </c>
      <c r="H174" s="41">
        <v>160</v>
      </c>
      <c r="I174" s="41">
        <v>30</v>
      </c>
      <c r="J174" s="60">
        <v>0</v>
      </c>
      <c r="K174" s="41"/>
      <c r="L174" s="41"/>
      <c r="M174" s="41"/>
      <c r="N174" s="41"/>
      <c r="O174" s="41"/>
      <c r="P174" s="41"/>
    </row>
    <row r="175" spans="1:16" s="50" customFormat="1" ht="12" customHeight="1" x14ac:dyDescent="0.2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41"/>
      <c r="L175" s="41"/>
      <c r="M175" s="41"/>
      <c r="N175" s="41"/>
      <c r="O175" s="41"/>
      <c r="P175" s="41"/>
    </row>
    <row r="176" spans="1:16" s="50" customFormat="1" ht="12" customHeight="1" x14ac:dyDescent="0.2">
      <c r="A176" s="111" t="s">
        <v>207</v>
      </c>
      <c r="B176" s="111"/>
      <c r="C176" s="17">
        <v>8808</v>
      </c>
      <c r="D176" s="17">
        <v>1720</v>
      </c>
      <c r="E176" s="17">
        <v>2588</v>
      </c>
      <c r="F176" s="17">
        <v>1743</v>
      </c>
      <c r="G176" s="17">
        <v>1736</v>
      </c>
      <c r="H176" s="17">
        <v>720</v>
      </c>
      <c r="I176" s="17">
        <v>301</v>
      </c>
      <c r="J176" s="17" t="s">
        <v>206</v>
      </c>
      <c r="K176" s="41"/>
      <c r="L176" s="41"/>
      <c r="M176" s="41"/>
      <c r="N176" s="41"/>
      <c r="O176" s="41"/>
      <c r="P176" s="41"/>
    </row>
    <row r="177" spans="1:16" s="50" customFormat="1" ht="12" customHeight="1" x14ac:dyDescent="0.2">
      <c r="A177" s="112" t="s">
        <v>208</v>
      </c>
      <c r="B177" s="112"/>
      <c r="C177" s="22">
        <v>1452</v>
      </c>
      <c r="D177" s="22">
        <v>319</v>
      </c>
      <c r="E177" s="22">
        <v>424</v>
      </c>
      <c r="F177" s="22">
        <v>276</v>
      </c>
      <c r="G177" s="22">
        <v>272</v>
      </c>
      <c r="H177" s="22">
        <v>135</v>
      </c>
      <c r="I177" s="22">
        <v>26</v>
      </c>
      <c r="J177" s="59">
        <v>0</v>
      </c>
      <c r="K177" s="41"/>
      <c r="L177" s="41"/>
      <c r="M177" s="41"/>
      <c r="N177" s="41"/>
      <c r="O177" s="41"/>
      <c r="P177" s="41"/>
    </row>
    <row r="178" spans="1:16" s="50" customFormat="1" ht="12" customHeight="1" x14ac:dyDescent="0.2">
      <c r="A178" s="112" t="s">
        <v>210</v>
      </c>
      <c r="B178" s="112"/>
      <c r="C178" s="22">
        <v>98</v>
      </c>
      <c r="D178" s="22">
        <v>34</v>
      </c>
      <c r="E178" s="22">
        <v>28</v>
      </c>
      <c r="F178" s="22">
        <v>18</v>
      </c>
      <c r="G178" s="22">
        <v>8</v>
      </c>
      <c r="H178" s="22">
        <v>10</v>
      </c>
      <c r="I178" s="22">
        <v>0</v>
      </c>
      <c r="J178" s="59">
        <v>0</v>
      </c>
      <c r="K178" s="41"/>
      <c r="L178" s="41"/>
      <c r="M178" s="41"/>
      <c r="N178" s="41"/>
      <c r="O178" s="41"/>
      <c r="P178" s="41"/>
    </row>
    <row r="179" spans="1:16" s="50" customFormat="1" ht="12" customHeight="1" x14ac:dyDescent="0.2">
      <c r="A179" s="112" t="s">
        <v>211</v>
      </c>
      <c r="B179" s="112"/>
      <c r="C179" s="22">
        <v>962</v>
      </c>
      <c r="D179" s="22">
        <v>188</v>
      </c>
      <c r="E179" s="22">
        <v>246</v>
      </c>
      <c r="F179" s="22">
        <v>183</v>
      </c>
      <c r="G179" s="22">
        <v>232</v>
      </c>
      <c r="H179" s="22">
        <v>70</v>
      </c>
      <c r="I179" s="22">
        <v>43</v>
      </c>
      <c r="J179" s="59">
        <v>1</v>
      </c>
      <c r="K179" s="41"/>
      <c r="L179" s="41"/>
      <c r="M179" s="41"/>
      <c r="N179" s="41"/>
      <c r="O179" s="41"/>
      <c r="P179" s="41"/>
    </row>
    <row r="180" spans="1:16" s="50" customFormat="1" ht="12" customHeight="1" x14ac:dyDescent="0.2">
      <c r="A180" s="112" t="s">
        <v>216</v>
      </c>
      <c r="B180" s="112"/>
      <c r="C180" s="22">
        <v>166</v>
      </c>
      <c r="D180" s="22">
        <v>29</v>
      </c>
      <c r="E180" s="22">
        <v>44</v>
      </c>
      <c r="F180" s="22">
        <v>51</v>
      </c>
      <c r="G180" s="22">
        <v>16</v>
      </c>
      <c r="H180" s="22">
        <v>20</v>
      </c>
      <c r="I180" s="22">
        <v>6</v>
      </c>
      <c r="J180" s="59">
        <v>0</v>
      </c>
      <c r="K180" s="41"/>
      <c r="L180" s="41"/>
      <c r="M180" s="41"/>
      <c r="N180" s="41"/>
      <c r="O180" s="41"/>
      <c r="P180" s="41"/>
    </row>
    <row r="181" spans="1:16" s="50" customFormat="1" ht="12" customHeight="1" x14ac:dyDescent="0.2">
      <c r="A181" s="112" t="s">
        <v>217</v>
      </c>
      <c r="B181" s="112"/>
      <c r="C181" s="22">
        <v>2803</v>
      </c>
      <c r="D181" s="22">
        <v>545</v>
      </c>
      <c r="E181" s="22">
        <v>880</v>
      </c>
      <c r="F181" s="22">
        <v>540</v>
      </c>
      <c r="G181" s="22">
        <v>564</v>
      </c>
      <c r="H181" s="22">
        <v>200</v>
      </c>
      <c r="I181" s="22">
        <v>74</v>
      </c>
      <c r="J181" s="59">
        <v>0</v>
      </c>
      <c r="K181" s="41"/>
      <c r="L181" s="41"/>
      <c r="M181" s="41"/>
      <c r="N181" s="41"/>
      <c r="O181" s="41"/>
      <c r="P181" s="41"/>
    </row>
    <row r="182" spans="1:16" s="50" customFormat="1" ht="12" customHeight="1" x14ac:dyDescent="0.2">
      <c r="A182" s="112" t="s">
        <v>218</v>
      </c>
      <c r="B182" s="112"/>
      <c r="C182" s="22">
        <v>822</v>
      </c>
      <c r="D182" s="22">
        <v>168</v>
      </c>
      <c r="E182" s="22">
        <v>256</v>
      </c>
      <c r="F182" s="22">
        <v>186</v>
      </c>
      <c r="G182" s="22">
        <v>128</v>
      </c>
      <c r="H182" s="22">
        <v>45</v>
      </c>
      <c r="I182" s="22">
        <v>39</v>
      </c>
      <c r="J182" s="59">
        <v>0</v>
      </c>
      <c r="K182" s="41"/>
      <c r="L182" s="41"/>
      <c r="M182" s="41"/>
      <c r="N182" s="41"/>
      <c r="O182" s="41"/>
      <c r="P182" s="41"/>
    </row>
    <row r="183" spans="1:16" s="50" customFormat="1" ht="12" customHeight="1" x14ac:dyDescent="0.2">
      <c r="A183" s="112" t="s">
        <v>221</v>
      </c>
      <c r="B183" s="112"/>
      <c r="C183" s="22">
        <v>328</v>
      </c>
      <c r="D183" s="22">
        <v>62</v>
      </c>
      <c r="E183" s="22">
        <v>82</v>
      </c>
      <c r="F183" s="22">
        <v>66</v>
      </c>
      <c r="G183" s="22">
        <v>88</v>
      </c>
      <c r="H183" s="22">
        <v>10</v>
      </c>
      <c r="I183" s="22">
        <v>20</v>
      </c>
      <c r="J183" s="59">
        <v>0</v>
      </c>
      <c r="K183" s="41"/>
      <c r="L183" s="41"/>
      <c r="M183" s="41"/>
      <c r="N183" s="41"/>
      <c r="O183" s="41"/>
      <c r="P183" s="41"/>
    </row>
    <row r="184" spans="1:16" s="50" customFormat="1" ht="12" customHeight="1" x14ac:dyDescent="0.2">
      <c r="A184" s="112" t="s">
        <v>222</v>
      </c>
      <c r="B184" s="112"/>
      <c r="C184" s="22">
        <v>787</v>
      </c>
      <c r="D184" s="22">
        <v>121</v>
      </c>
      <c r="E184" s="22">
        <v>212</v>
      </c>
      <c r="F184" s="22">
        <v>174</v>
      </c>
      <c r="G184" s="22">
        <v>164</v>
      </c>
      <c r="H184" s="22">
        <v>75</v>
      </c>
      <c r="I184" s="22">
        <v>41</v>
      </c>
      <c r="J184" s="59">
        <v>0</v>
      </c>
      <c r="K184" s="41"/>
      <c r="L184" s="41"/>
      <c r="M184" s="41"/>
      <c r="N184" s="41"/>
      <c r="O184" s="41"/>
      <c r="P184" s="41"/>
    </row>
    <row r="185" spans="1:16" s="50" customFormat="1" ht="12" customHeight="1" x14ac:dyDescent="0.2">
      <c r="A185" s="112" t="s">
        <v>223</v>
      </c>
      <c r="B185" s="112"/>
      <c r="C185" s="22">
        <v>398</v>
      </c>
      <c r="D185" s="22">
        <v>72</v>
      </c>
      <c r="E185" s="22">
        <v>118</v>
      </c>
      <c r="F185" s="22">
        <v>63</v>
      </c>
      <c r="G185" s="22">
        <v>92</v>
      </c>
      <c r="H185" s="22">
        <v>35</v>
      </c>
      <c r="I185" s="22">
        <v>18</v>
      </c>
      <c r="J185" s="59">
        <v>0</v>
      </c>
      <c r="K185" s="41"/>
      <c r="L185" s="41"/>
      <c r="M185" s="41"/>
      <c r="N185" s="41"/>
      <c r="O185" s="41"/>
      <c r="P185" s="41"/>
    </row>
    <row r="186" spans="1:16" s="50" customFormat="1" ht="12" customHeight="1" x14ac:dyDescent="0.2">
      <c r="A186" s="126" t="s">
        <v>224</v>
      </c>
      <c r="B186" s="126"/>
      <c r="C186" s="27">
        <v>992</v>
      </c>
      <c r="D186" s="27">
        <v>182</v>
      </c>
      <c r="E186" s="27">
        <v>298</v>
      </c>
      <c r="F186" s="27">
        <v>186</v>
      </c>
      <c r="G186" s="27">
        <v>172</v>
      </c>
      <c r="H186" s="27">
        <v>120</v>
      </c>
      <c r="I186" s="27">
        <v>34</v>
      </c>
      <c r="J186" s="60">
        <v>1</v>
      </c>
      <c r="K186" s="41"/>
      <c r="L186" s="41"/>
      <c r="M186" s="41"/>
      <c r="N186" s="41"/>
      <c r="O186" s="41"/>
      <c r="P186" s="41"/>
    </row>
    <row r="187" spans="1:16" s="50" customFormat="1" ht="12" customHeight="1" x14ac:dyDescent="0.2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41"/>
      <c r="L187" s="41"/>
      <c r="M187" s="41"/>
      <c r="N187" s="41"/>
      <c r="O187" s="41"/>
      <c r="P187" s="41"/>
    </row>
    <row r="188" spans="1:16" s="50" customFormat="1" ht="12" customHeight="1" x14ac:dyDescent="0.2">
      <c r="A188" s="111" t="s">
        <v>226</v>
      </c>
      <c r="B188" s="111"/>
      <c r="C188" s="17">
        <v>345908</v>
      </c>
      <c r="D188" s="17">
        <v>65304</v>
      </c>
      <c r="E188" s="17">
        <v>97934</v>
      </c>
      <c r="F188" s="17">
        <v>70902</v>
      </c>
      <c r="G188" s="17">
        <v>76112</v>
      </c>
      <c r="H188" s="17">
        <v>26430</v>
      </c>
      <c r="I188" s="17">
        <v>9226</v>
      </c>
      <c r="J188" s="17" t="s">
        <v>206</v>
      </c>
      <c r="K188" s="41"/>
      <c r="L188" s="41"/>
      <c r="M188" s="41"/>
      <c r="N188" s="41"/>
      <c r="O188" s="41"/>
      <c r="P188" s="41"/>
    </row>
    <row r="189" spans="1:16" s="50" customFormat="1" ht="12" customHeight="1" x14ac:dyDescent="0.2">
      <c r="A189" s="112" t="s">
        <v>227</v>
      </c>
      <c r="B189" s="112"/>
      <c r="C189" s="22">
        <v>49520</v>
      </c>
      <c r="D189" s="22">
        <v>9253</v>
      </c>
      <c r="E189" s="22">
        <v>14050</v>
      </c>
      <c r="F189" s="22">
        <v>10377</v>
      </c>
      <c r="G189" s="22">
        <v>11000</v>
      </c>
      <c r="H189" s="22">
        <v>3640</v>
      </c>
      <c r="I189" s="22">
        <v>1200</v>
      </c>
      <c r="J189" s="22" t="s">
        <v>206</v>
      </c>
      <c r="K189" s="41"/>
      <c r="L189" s="41"/>
      <c r="M189" s="41"/>
      <c r="N189" s="41"/>
      <c r="O189" s="41"/>
      <c r="P189" s="41"/>
    </row>
    <row r="190" spans="1:16" s="50" customFormat="1" ht="12" customHeight="1" x14ac:dyDescent="0.2">
      <c r="A190" s="112" t="s">
        <v>228</v>
      </c>
      <c r="B190" s="112"/>
      <c r="C190" s="22">
        <v>148297</v>
      </c>
      <c r="D190" s="22">
        <v>28286</v>
      </c>
      <c r="E190" s="22">
        <v>40966</v>
      </c>
      <c r="F190" s="22">
        <v>30567</v>
      </c>
      <c r="G190" s="22">
        <v>32704</v>
      </c>
      <c r="H190" s="22">
        <v>11570</v>
      </c>
      <c r="I190" s="22">
        <v>4204</v>
      </c>
      <c r="J190" s="22" t="s">
        <v>206</v>
      </c>
      <c r="K190" s="41"/>
      <c r="L190" s="41"/>
      <c r="M190" s="41"/>
      <c r="N190" s="41"/>
      <c r="O190" s="41"/>
      <c r="P190" s="41"/>
    </row>
    <row r="191" spans="1:16" s="50" customFormat="1" ht="12" customHeight="1" x14ac:dyDescent="0.2">
      <c r="A191" s="112" t="s">
        <v>229</v>
      </c>
      <c r="B191" s="112"/>
      <c r="C191" s="22">
        <v>62744</v>
      </c>
      <c r="D191" s="22">
        <v>13132</v>
      </c>
      <c r="E191" s="22">
        <v>19342</v>
      </c>
      <c r="F191" s="22">
        <v>12078</v>
      </c>
      <c r="G191" s="22">
        <v>12912</v>
      </c>
      <c r="H191" s="22">
        <v>4185</v>
      </c>
      <c r="I191" s="22">
        <v>1095</v>
      </c>
      <c r="J191" s="22" t="s">
        <v>206</v>
      </c>
      <c r="K191" s="41"/>
      <c r="L191" s="41"/>
      <c r="M191" s="41"/>
      <c r="N191" s="41"/>
      <c r="O191" s="41"/>
      <c r="P191" s="41"/>
    </row>
    <row r="192" spans="1:16" s="50" customFormat="1" ht="12" customHeight="1" x14ac:dyDescent="0.2">
      <c r="A192" s="112" t="s">
        <v>230</v>
      </c>
      <c r="B192" s="112"/>
      <c r="C192" s="22">
        <v>5866</v>
      </c>
      <c r="D192" s="22">
        <v>999</v>
      </c>
      <c r="E192" s="22">
        <v>1594</v>
      </c>
      <c r="F192" s="22">
        <v>1152</v>
      </c>
      <c r="G192" s="22">
        <v>1308</v>
      </c>
      <c r="H192" s="22">
        <v>590</v>
      </c>
      <c r="I192" s="22">
        <v>223</v>
      </c>
      <c r="J192" s="22" t="s">
        <v>206</v>
      </c>
      <c r="K192" s="41"/>
      <c r="L192" s="41"/>
      <c r="M192" s="41"/>
      <c r="N192" s="41"/>
      <c r="O192" s="41"/>
      <c r="P192" s="41"/>
    </row>
    <row r="193" spans="1:16" s="50" customFormat="1" ht="12" customHeight="1" x14ac:dyDescent="0.2">
      <c r="A193" s="112" t="s">
        <v>231</v>
      </c>
      <c r="B193" s="112"/>
      <c r="C193" s="22">
        <v>54970</v>
      </c>
      <c r="D193" s="22">
        <v>9363</v>
      </c>
      <c r="E193" s="22">
        <v>15078</v>
      </c>
      <c r="F193" s="22">
        <v>11799</v>
      </c>
      <c r="G193" s="22">
        <v>12628</v>
      </c>
      <c r="H193" s="22">
        <v>4370</v>
      </c>
      <c r="I193" s="22">
        <v>1732</v>
      </c>
      <c r="J193" s="22" t="s">
        <v>206</v>
      </c>
      <c r="K193" s="41"/>
      <c r="L193" s="41"/>
      <c r="M193" s="41"/>
      <c r="N193" s="41"/>
      <c r="O193" s="41"/>
      <c r="P193" s="41"/>
    </row>
    <row r="194" spans="1:16" s="50" customFormat="1" ht="12" customHeight="1" x14ac:dyDescent="0.2">
      <c r="A194" s="112" t="s">
        <v>232</v>
      </c>
      <c r="B194" s="112"/>
      <c r="C194" s="22">
        <v>10164</v>
      </c>
      <c r="D194" s="22">
        <v>1518</v>
      </c>
      <c r="E194" s="22">
        <v>2704</v>
      </c>
      <c r="F194" s="22">
        <v>2136</v>
      </c>
      <c r="G194" s="22">
        <v>2616</v>
      </c>
      <c r="H194" s="22">
        <v>905</v>
      </c>
      <c r="I194" s="22">
        <v>285</v>
      </c>
      <c r="J194" s="22" t="s">
        <v>206</v>
      </c>
      <c r="K194" s="41"/>
      <c r="L194" s="41"/>
      <c r="M194" s="41"/>
      <c r="N194" s="41"/>
      <c r="O194" s="41"/>
      <c r="P194" s="41"/>
    </row>
    <row r="195" spans="1:16" s="50" customFormat="1" ht="12" customHeight="1" x14ac:dyDescent="0.2">
      <c r="A195" s="112" t="s">
        <v>233</v>
      </c>
      <c r="B195" s="112"/>
      <c r="C195" s="22">
        <v>5539</v>
      </c>
      <c r="D195" s="22">
        <v>1033</v>
      </c>
      <c r="E195" s="22">
        <v>1612</v>
      </c>
      <c r="F195" s="22">
        <v>1050</v>
      </c>
      <c r="G195" s="22">
        <v>1208</v>
      </c>
      <c r="H195" s="22">
        <v>450</v>
      </c>
      <c r="I195" s="22">
        <v>186</v>
      </c>
      <c r="J195" s="22" t="s">
        <v>206</v>
      </c>
      <c r="K195" s="41"/>
      <c r="L195" s="41"/>
      <c r="M195" s="41"/>
      <c r="N195" s="41"/>
      <c r="O195" s="41"/>
      <c r="P195" s="41"/>
    </row>
    <row r="196" spans="1:16" s="50" customFormat="1" ht="12" customHeight="1" x14ac:dyDescent="0.2">
      <c r="A196" s="123" t="s">
        <v>234</v>
      </c>
      <c r="B196" s="123"/>
      <c r="C196" s="27">
        <v>8808</v>
      </c>
      <c r="D196" s="27">
        <v>1720</v>
      </c>
      <c r="E196" s="27">
        <v>2588</v>
      </c>
      <c r="F196" s="27">
        <v>1743</v>
      </c>
      <c r="G196" s="27">
        <v>1736</v>
      </c>
      <c r="H196" s="27">
        <v>720</v>
      </c>
      <c r="I196" s="27">
        <v>301</v>
      </c>
      <c r="J196" s="27" t="s">
        <v>206</v>
      </c>
      <c r="K196" s="41"/>
      <c r="L196" s="41"/>
      <c r="M196" s="41"/>
      <c r="N196" s="41"/>
      <c r="O196" s="41"/>
      <c r="P196" s="41"/>
    </row>
    <row r="197" spans="1:16" s="50" customFormat="1" ht="12" customHeight="1" x14ac:dyDescent="0.2">
      <c r="A197" s="62"/>
      <c r="B197" s="62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</row>
    <row r="198" spans="1:16" s="50" customFormat="1" ht="12" customHeight="1" x14ac:dyDescent="0.2">
      <c r="A198" s="111" t="s">
        <v>266</v>
      </c>
      <c r="B198" s="111"/>
      <c r="C198" s="17">
        <v>321109</v>
      </c>
      <c r="D198" s="17">
        <v>60541</v>
      </c>
      <c r="E198" s="17">
        <v>90606</v>
      </c>
      <c r="F198" s="17">
        <v>66123</v>
      </c>
      <c r="G198" s="17">
        <v>71076</v>
      </c>
      <c r="H198" s="17">
        <v>24370</v>
      </c>
      <c r="I198" s="17">
        <v>8393</v>
      </c>
      <c r="J198" s="17" t="s">
        <v>206</v>
      </c>
      <c r="K198" s="41"/>
      <c r="L198" s="41"/>
      <c r="M198" s="41"/>
      <c r="N198" s="41"/>
      <c r="O198" s="41"/>
      <c r="P198" s="41"/>
    </row>
    <row r="199" spans="1:16" s="50" customFormat="1" ht="12" customHeight="1" x14ac:dyDescent="0.2">
      <c r="A199" s="112" t="s">
        <v>261</v>
      </c>
      <c r="B199" s="112"/>
      <c r="C199" s="22">
        <v>51672</v>
      </c>
      <c r="D199" s="22">
        <v>8891</v>
      </c>
      <c r="E199" s="22">
        <v>14260</v>
      </c>
      <c r="F199" s="22">
        <v>11028</v>
      </c>
      <c r="G199" s="22">
        <v>11876</v>
      </c>
      <c r="H199" s="22">
        <v>4045</v>
      </c>
      <c r="I199" s="22">
        <v>1572</v>
      </c>
      <c r="J199" s="22" t="s">
        <v>206</v>
      </c>
      <c r="K199" s="41"/>
      <c r="L199" s="41"/>
      <c r="M199" s="41"/>
      <c r="N199" s="41"/>
      <c r="O199" s="41"/>
      <c r="P199" s="41"/>
    </row>
    <row r="200" spans="1:16" s="50" customFormat="1" ht="12" customHeight="1" x14ac:dyDescent="0.2">
      <c r="A200" s="112" t="s">
        <v>262</v>
      </c>
      <c r="B200" s="112"/>
      <c r="C200" s="24">
        <v>49977</v>
      </c>
      <c r="D200" s="24">
        <v>9349</v>
      </c>
      <c r="E200" s="24">
        <v>14212</v>
      </c>
      <c r="F200" s="24">
        <v>10464</v>
      </c>
      <c r="G200" s="24">
        <v>11080</v>
      </c>
      <c r="H200" s="24">
        <v>3660</v>
      </c>
      <c r="I200" s="24">
        <v>1212</v>
      </c>
      <c r="J200" s="22" t="s">
        <v>206</v>
      </c>
      <c r="K200" s="41"/>
      <c r="L200" s="41"/>
      <c r="M200" s="41"/>
      <c r="N200" s="41"/>
      <c r="O200" s="41"/>
      <c r="P200" s="41"/>
    </row>
    <row r="201" spans="1:16" s="50" customFormat="1" ht="12" customHeight="1" x14ac:dyDescent="0.2">
      <c r="A201" s="112" t="s">
        <v>263</v>
      </c>
      <c r="B201" s="112"/>
      <c r="C201" s="22">
        <v>54723</v>
      </c>
      <c r="D201" s="22">
        <v>11560</v>
      </c>
      <c r="E201" s="22">
        <v>16752</v>
      </c>
      <c r="F201" s="22">
        <v>10590</v>
      </c>
      <c r="G201" s="22">
        <v>11192</v>
      </c>
      <c r="H201" s="22">
        <v>3710</v>
      </c>
      <c r="I201" s="22">
        <v>919</v>
      </c>
      <c r="J201" s="22" t="s">
        <v>206</v>
      </c>
      <c r="K201" s="41"/>
      <c r="L201" s="41"/>
      <c r="M201" s="41"/>
      <c r="N201" s="41"/>
      <c r="O201" s="41"/>
      <c r="P201" s="41"/>
    </row>
    <row r="202" spans="1:16" s="50" customFormat="1" ht="12" customHeight="1" x14ac:dyDescent="0.2">
      <c r="A202" s="112" t="s">
        <v>264</v>
      </c>
      <c r="B202" s="112"/>
      <c r="C202" s="22">
        <v>147840</v>
      </c>
      <c r="D202" s="22">
        <v>28190</v>
      </c>
      <c r="E202" s="22">
        <v>40804</v>
      </c>
      <c r="F202" s="22">
        <v>30480</v>
      </c>
      <c r="G202" s="22">
        <v>32624</v>
      </c>
      <c r="H202" s="22">
        <v>11550</v>
      </c>
      <c r="I202" s="22">
        <v>4192</v>
      </c>
      <c r="J202" s="22" t="s">
        <v>206</v>
      </c>
      <c r="K202" s="41"/>
      <c r="L202" s="41"/>
      <c r="M202" s="41"/>
      <c r="N202" s="41"/>
      <c r="O202" s="41"/>
      <c r="P202" s="41"/>
    </row>
    <row r="203" spans="1:16" s="50" customFormat="1" ht="12" customHeight="1" x14ac:dyDescent="0.2">
      <c r="A203" s="64" t="s">
        <v>265</v>
      </c>
      <c r="B203" s="64"/>
      <c r="C203" s="27">
        <v>16897</v>
      </c>
      <c r="D203" s="27">
        <v>2551</v>
      </c>
      <c r="E203" s="27">
        <v>4578</v>
      </c>
      <c r="F203" s="27">
        <v>3561</v>
      </c>
      <c r="G203" s="27">
        <v>4304</v>
      </c>
      <c r="H203" s="27">
        <v>1405</v>
      </c>
      <c r="I203" s="27">
        <v>498</v>
      </c>
      <c r="J203" s="27" t="s">
        <v>206</v>
      </c>
      <c r="K203" s="41"/>
      <c r="L203" s="41"/>
      <c r="M203" s="41"/>
      <c r="N203" s="41"/>
      <c r="O203" s="41"/>
      <c r="P203" s="41"/>
    </row>
    <row r="204" spans="1:16" s="50" customFormat="1" ht="12" customHeight="1" x14ac:dyDescent="0.2">
      <c r="A204" s="63"/>
      <c r="B204" s="63"/>
      <c r="C204" s="30"/>
      <c r="D204" s="30"/>
      <c r="E204" s="30"/>
      <c r="F204" s="30"/>
      <c r="G204" s="30"/>
      <c r="H204" s="30"/>
      <c r="I204" s="30"/>
      <c r="J204" s="30"/>
      <c r="K204" s="41"/>
      <c r="L204" s="41"/>
      <c r="M204" s="41"/>
      <c r="N204" s="41"/>
      <c r="O204" s="41"/>
      <c r="P204" s="41"/>
    </row>
    <row r="205" spans="1:16" s="50" customFormat="1" ht="12" customHeight="1" x14ac:dyDescent="0.2">
      <c r="A205" s="49" t="s">
        <v>267</v>
      </c>
      <c r="B205" s="49"/>
      <c r="C205" s="43">
        <v>24799</v>
      </c>
      <c r="D205" s="43">
        <v>4763</v>
      </c>
      <c r="E205" s="43">
        <v>7328</v>
      </c>
      <c r="F205" s="43">
        <v>4779</v>
      </c>
      <c r="G205" s="43">
        <v>5036</v>
      </c>
      <c r="H205" s="43">
        <v>2060</v>
      </c>
      <c r="I205" s="43">
        <v>833</v>
      </c>
      <c r="J205" s="43" t="s">
        <v>206</v>
      </c>
      <c r="K205" s="41"/>
      <c r="L205" s="41"/>
      <c r="M205" s="41"/>
      <c r="N205" s="41"/>
      <c r="O205" s="41"/>
      <c r="P205" s="41"/>
    </row>
    <row r="206" spans="1:16" s="54" customFormat="1" ht="12" customHeight="1" x14ac:dyDescent="0.15"/>
    <row r="207" spans="1:16" s="56" customFormat="1" ht="12" customHeight="1" x14ac:dyDescent="0.2">
      <c r="A207" s="128" t="s">
        <v>280</v>
      </c>
      <c r="B207" s="128"/>
      <c r="C207" s="128"/>
      <c r="D207" s="65"/>
      <c r="E207" s="65"/>
      <c r="F207" s="65"/>
      <c r="G207" s="65"/>
    </row>
    <row r="208" spans="1:16" s="42" customFormat="1" ht="34.5" customHeight="1" x14ac:dyDescent="0.15">
      <c r="A208" s="130" t="s">
        <v>251</v>
      </c>
      <c r="B208" s="130"/>
      <c r="C208" s="130"/>
      <c r="D208" s="130"/>
      <c r="E208" s="130"/>
      <c r="F208" s="130"/>
      <c r="G208" s="130"/>
      <c r="H208" s="130"/>
      <c r="I208" s="130"/>
      <c r="J208" s="130"/>
    </row>
    <row r="209" spans="1:10" s="35" customFormat="1" ht="12" customHeight="1" x14ac:dyDescent="0.2">
      <c r="A209" s="129" t="s">
        <v>268</v>
      </c>
      <c r="B209" s="129"/>
      <c r="C209" s="129"/>
      <c r="D209" s="129"/>
      <c r="E209" s="129"/>
      <c r="F209" s="129"/>
      <c r="G209" s="129"/>
      <c r="H209" s="129"/>
      <c r="I209" s="129"/>
      <c r="J209" s="129"/>
    </row>
    <row r="210" spans="1:10" s="37" customFormat="1" ht="5.25" customHeight="1" x14ac:dyDescent="0.2">
      <c r="A210" s="152"/>
      <c r="B210" s="152"/>
      <c r="C210" s="152"/>
      <c r="D210" s="152"/>
      <c r="E210" s="152"/>
      <c r="F210" s="152"/>
      <c r="G210" s="152"/>
      <c r="H210" s="152"/>
      <c r="I210" s="152"/>
      <c r="J210" s="152"/>
    </row>
    <row r="211" spans="1:10" s="35" customFormat="1" ht="11.25" customHeight="1" x14ac:dyDescent="0.2">
      <c r="A211" s="153" t="s">
        <v>239</v>
      </c>
      <c r="B211" s="153"/>
      <c r="C211" s="153"/>
      <c r="D211" s="153"/>
      <c r="E211" s="153"/>
      <c r="F211" s="153"/>
      <c r="G211" s="153"/>
      <c r="H211" s="153"/>
      <c r="I211" s="153"/>
      <c r="J211" s="153"/>
    </row>
    <row r="212" spans="1:10" s="37" customFormat="1" ht="5.25" customHeight="1" x14ac:dyDescent="0.2">
      <c r="A212" s="152"/>
      <c r="B212" s="152"/>
      <c r="C212" s="152"/>
      <c r="D212" s="152"/>
      <c r="E212" s="152"/>
      <c r="F212" s="152"/>
      <c r="G212" s="152"/>
      <c r="H212" s="152"/>
      <c r="I212" s="152"/>
      <c r="J212" s="152"/>
    </row>
    <row r="213" spans="1:10" s="39" customFormat="1" ht="11.25" customHeight="1" x14ac:dyDescent="0.2">
      <c r="A213" s="129" t="s">
        <v>286</v>
      </c>
      <c r="B213" s="129"/>
      <c r="C213" s="129"/>
      <c r="D213" s="129"/>
      <c r="E213" s="129"/>
      <c r="F213" s="129"/>
      <c r="G213" s="129"/>
      <c r="H213" s="129"/>
      <c r="I213" s="129"/>
      <c r="J213" s="129"/>
    </row>
    <row r="214" spans="1:10" s="39" customFormat="1" ht="11.25" customHeight="1" x14ac:dyDescent="0.2">
      <c r="A214" s="152" t="s">
        <v>241</v>
      </c>
      <c r="B214" s="152"/>
      <c r="C214" s="152"/>
      <c r="D214" s="152"/>
      <c r="E214" s="152"/>
      <c r="F214" s="152"/>
      <c r="G214" s="152"/>
      <c r="H214" s="152"/>
      <c r="I214" s="152"/>
      <c r="J214" s="152"/>
    </row>
    <row r="215" spans="1:10" ht="12" customHeight="1" x14ac:dyDescent="0.2"/>
    <row r="216" spans="1:10" ht="12" customHeight="1" x14ac:dyDescent="0.2"/>
    <row r="217" spans="1:10" ht="12" customHeight="1" x14ac:dyDescent="0.2"/>
    <row r="218" spans="1:10" ht="12" customHeight="1" x14ac:dyDescent="0.2"/>
    <row r="219" spans="1:10" ht="12" customHeight="1" x14ac:dyDescent="0.2"/>
    <row r="220" spans="1:10" ht="12" customHeight="1" x14ac:dyDescent="0.2"/>
    <row r="221" spans="1:10" ht="12" customHeight="1" x14ac:dyDescent="0.2"/>
    <row r="222" spans="1:10" ht="12" customHeight="1" x14ac:dyDescent="0.2"/>
    <row r="223" spans="1:10" ht="12" customHeight="1" x14ac:dyDescent="0.2"/>
    <row r="224" spans="1:10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</sheetData>
  <mergeCells count="176">
    <mergeCell ref="A1:J1"/>
    <mergeCell ref="A2:J2"/>
    <mergeCell ref="A3:J3"/>
    <mergeCell ref="A4:J4"/>
    <mergeCell ref="C5:I5"/>
    <mergeCell ref="C6:I6"/>
    <mergeCell ref="A21:B21"/>
    <mergeCell ref="A23:B23"/>
    <mergeCell ref="A24:B24"/>
    <mergeCell ref="A25:B25"/>
    <mergeCell ref="A26:B26"/>
    <mergeCell ref="A29:B29"/>
    <mergeCell ref="C7:I7"/>
    <mergeCell ref="A8:I8"/>
    <mergeCell ref="A10:B10"/>
    <mergeCell ref="A12:B12"/>
    <mergeCell ref="A13:B13"/>
    <mergeCell ref="A17:B17"/>
    <mergeCell ref="A43:B43"/>
    <mergeCell ref="A44:B44"/>
    <mergeCell ref="A47:B47"/>
    <mergeCell ref="A52:B52"/>
    <mergeCell ref="A53:B53"/>
    <mergeCell ref="A54:B54"/>
    <mergeCell ref="A32:B32"/>
    <mergeCell ref="A33:B33"/>
    <mergeCell ref="A38:B38"/>
    <mergeCell ref="A39:B39"/>
    <mergeCell ref="A40:B40"/>
    <mergeCell ref="A42:B42"/>
    <mergeCell ref="A62:B62"/>
    <mergeCell ref="A63:B63"/>
    <mergeCell ref="A64:B64"/>
    <mergeCell ref="A65:B65"/>
    <mergeCell ref="A66:B66"/>
    <mergeCell ref="A67:B67"/>
    <mergeCell ref="A55:B55"/>
    <mergeCell ref="A57:B57"/>
    <mergeCell ref="A58:B58"/>
    <mergeCell ref="A59:B59"/>
    <mergeCell ref="A60:B60"/>
    <mergeCell ref="A61:B61"/>
    <mergeCell ref="A75:B75"/>
    <mergeCell ref="A76:B76"/>
    <mergeCell ref="A77:B77"/>
    <mergeCell ref="A78:B78"/>
    <mergeCell ref="A79:B79"/>
    <mergeCell ref="A80:B80"/>
    <mergeCell ref="A68:B68"/>
    <mergeCell ref="A70:B70"/>
    <mergeCell ref="A71:B71"/>
    <mergeCell ref="A72:B72"/>
    <mergeCell ref="A73:B73"/>
    <mergeCell ref="A74:B74"/>
    <mergeCell ref="A87:B87"/>
    <mergeCell ref="A88:B88"/>
    <mergeCell ref="A89:B89"/>
    <mergeCell ref="A90:B90"/>
    <mergeCell ref="A91:B91"/>
    <mergeCell ref="A92:B92"/>
    <mergeCell ref="A81:B81"/>
    <mergeCell ref="A82:B82"/>
    <mergeCell ref="A83:B83"/>
    <mergeCell ref="A84:B84"/>
    <mergeCell ref="A85:B85"/>
    <mergeCell ref="A86:B86"/>
    <mergeCell ref="A99:B99"/>
    <mergeCell ref="A100:B100"/>
    <mergeCell ref="A101:B101"/>
    <mergeCell ref="A102:B102"/>
    <mergeCell ref="A103:B103"/>
    <mergeCell ref="A104:B104"/>
    <mergeCell ref="A93:B93"/>
    <mergeCell ref="A94:B94"/>
    <mergeCell ref="A95:B95"/>
    <mergeCell ref="A96:B96"/>
    <mergeCell ref="A97:B97"/>
    <mergeCell ref="A98:B98"/>
    <mergeCell ref="A111:B111"/>
    <mergeCell ref="A112:B112"/>
    <mergeCell ref="A113:B113"/>
    <mergeCell ref="A114:B114"/>
    <mergeCell ref="A115:B115"/>
    <mergeCell ref="A116:B116"/>
    <mergeCell ref="A105:B105"/>
    <mergeCell ref="A106:B106"/>
    <mergeCell ref="A107:B107"/>
    <mergeCell ref="A108:B108"/>
    <mergeCell ref="A109:B109"/>
    <mergeCell ref="A110:B110"/>
    <mergeCell ref="A124:B124"/>
    <mergeCell ref="A125:B125"/>
    <mergeCell ref="A126:B126"/>
    <mergeCell ref="A127:B127"/>
    <mergeCell ref="A128:B128"/>
    <mergeCell ref="A129:B129"/>
    <mergeCell ref="A117:B117"/>
    <mergeCell ref="A118:B118"/>
    <mergeCell ref="A119:B119"/>
    <mergeCell ref="A120:B120"/>
    <mergeCell ref="A121:B121"/>
    <mergeCell ref="A122:B122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49:B149"/>
    <mergeCell ref="A150:B150"/>
    <mergeCell ref="A151:B151"/>
    <mergeCell ref="A152:B152"/>
    <mergeCell ref="A153:B153"/>
    <mergeCell ref="A154:B154"/>
    <mergeCell ref="A142:B142"/>
    <mergeCell ref="A143:B143"/>
    <mergeCell ref="A144:B144"/>
    <mergeCell ref="A145:B145"/>
    <mergeCell ref="A146:B146"/>
    <mergeCell ref="A147:B147"/>
    <mergeCell ref="A162:B162"/>
    <mergeCell ref="A163:B163"/>
    <mergeCell ref="A164:B164"/>
    <mergeCell ref="A165:B165"/>
    <mergeCell ref="A167:B167"/>
    <mergeCell ref="A168:B168"/>
    <mergeCell ref="A155:B155"/>
    <mergeCell ref="A156:B156"/>
    <mergeCell ref="A157:B157"/>
    <mergeCell ref="A159:B159"/>
    <mergeCell ref="A160:B160"/>
    <mergeCell ref="A161:B161"/>
    <mergeCell ref="A177:B177"/>
    <mergeCell ref="A178:B178"/>
    <mergeCell ref="A179:B179"/>
    <mergeCell ref="A180:B180"/>
    <mergeCell ref="A181:B181"/>
    <mergeCell ref="A182:B182"/>
    <mergeCell ref="A169:B169"/>
    <mergeCell ref="A171:B171"/>
    <mergeCell ref="A172:B172"/>
    <mergeCell ref="A173:B173"/>
    <mergeCell ref="A174:B174"/>
    <mergeCell ref="A176:B176"/>
    <mergeCell ref="A190:B190"/>
    <mergeCell ref="A191:B191"/>
    <mergeCell ref="A192:B192"/>
    <mergeCell ref="A193:B193"/>
    <mergeCell ref="A194:B194"/>
    <mergeCell ref="A195:B195"/>
    <mergeCell ref="A183:B183"/>
    <mergeCell ref="A184:B184"/>
    <mergeCell ref="A185:B185"/>
    <mergeCell ref="A186:B186"/>
    <mergeCell ref="A188:B188"/>
    <mergeCell ref="A189:B189"/>
    <mergeCell ref="A213:J213"/>
    <mergeCell ref="A214:J214"/>
    <mergeCell ref="A207:C207"/>
    <mergeCell ref="A208:J208"/>
    <mergeCell ref="A210:J210"/>
    <mergeCell ref="A211:J211"/>
    <mergeCell ref="A212:J212"/>
    <mergeCell ref="A196:B196"/>
    <mergeCell ref="A198:B198"/>
    <mergeCell ref="A199:B199"/>
    <mergeCell ref="A200:B200"/>
    <mergeCell ref="A201:B201"/>
    <mergeCell ref="A202:B202"/>
    <mergeCell ref="A209:J20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5"/>
  <sheetViews>
    <sheetView zoomScaleNormal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11" sqref="C11"/>
    </sheetView>
  </sheetViews>
  <sheetFormatPr defaultRowHeight="12" x14ac:dyDescent="0.2"/>
  <cols>
    <col min="1" max="1" width="2.7109375" style="57" customWidth="1"/>
    <col min="2" max="2" width="28.140625" style="57" customWidth="1"/>
    <col min="3" max="7" width="13.140625" style="58" customWidth="1"/>
    <col min="8" max="9" width="13.140625" style="57" customWidth="1"/>
    <col min="10" max="10" width="20.28515625" style="57" bestFit="1" customWidth="1"/>
    <col min="11" max="16384" width="9.140625" style="57"/>
  </cols>
  <sheetData>
    <row r="1" spans="1:16" s="3" customFormat="1" ht="12.75" customHeight="1" x14ac:dyDescent="0.2">
      <c r="A1" s="113"/>
      <c r="B1" s="113"/>
      <c r="C1" s="113"/>
      <c r="D1" s="113"/>
      <c r="E1" s="113"/>
      <c r="F1" s="113"/>
      <c r="G1" s="113"/>
      <c r="H1" s="113"/>
      <c r="I1" s="113"/>
      <c r="J1" s="113"/>
    </row>
    <row r="2" spans="1:16" s="3" customFormat="1" ht="14.25" customHeight="1" x14ac:dyDescent="0.2">
      <c r="A2" s="114" t="s">
        <v>283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6" s="4" customFormat="1" ht="12.75" customHeight="1" x14ac:dyDescent="0.25">
      <c r="A3" s="115"/>
      <c r="B3" s="115"/>
      <c r="C3" s="115"/>
      <c r="D3" s="115"/>
      <c r="E3" s="115"/>
      <c r="F3" s="115"/>
      <c r="G3" s="115"/>
      <c r="H3" s="115"/>
      <c r="I3" s="115"/>
      <c r="J3" s="115"/>
    </row>
    <row r="4" spans="1:16" s="4" customFormat="1" ht="12.75" customHeight="1" x14ac:dyDescent="0.25">
      <c r="A4" s="116"/>
      <c r="B4" s="116"/>
      <c r="C4" s="116"/>
      <c r="D4" s="116"/>
      <c r="E4" s="116"/>
      <c r="F4" s="116"/>
      <c r="G4" s="116"/>
      <c r="H4" s="116"/>
      <c r="I4" s="116"/>
      <c r="J4" s="116"/>
    </row>
    <row r="5" spans="1:16" s="5" customFormat="1" ht="13.5" customHeight="1" x14ac:dyDescent="0.2">
      <c r="B5" s="6"/>
      <c r="C5" s="117" t="s">
        <v>0</v>
      </c>
      <c r="D5" s="118"/>
      <c r="E5" s="118"/>
      <c r="F5" s="118"/>
      <c r="G5" s="118"/>
      <c r="H5" s="118"/>
      <c r="I5" s="119"/>
      <c r="J5" s="7" t="s">
        <v>249</v>
      </c>
    </row>
    <row r="6" spans="1:16" s="1" customFormat="1" ht="12" customHeight="1" x14ac:dyDescent="0.2">
      <c r="B6" s="10"/>
      <c r="C6" s="135"/>
      <c r="D6" s="136"/>
      <c r="E6" s="136"/>
      <c r="F6" s="136"/>
      <c r="G6" s="136"/>
      <c r="H6" s="136"/>
      <c r="I6" s="137"/>
      <c r="J6" s="11" t="s">
        <v>250</v>
      </c>
    </row>
    <row r="7" spans="1:16" s="1" customFormat="1" ht="12.75" customHeight="1" x14ac:dyDescent="0.2">
      <c r="B7" s="12"/>
      <c r="C7" s="138"/>
      <c r="D7" s="138"/>
      <c r="E7" s="138"/>
      <c r="F7" s="138"/>
      <c r="G7" s="138"/>
      <c r="H7" s="138"/>
      <c r="I7" s="138"/>
      <c r="J7" s="13"/>
    </row>
    <row r="8" spans="1:16" s="1" customFormat="1" ht="12" customHeight="1" x14ac:dyDescent="0.2">
      <c r="A8" s="139"/>
      <c r="B8" s="139"/>
      <c r="C8" s="139"/>
      <c r="D8" s="139"/>
      <c r="E8" s="139"/>
      <c r="F8" s="139"/>
      <c r="G8" s="139"/>
      <c r="H8" s="139"/>
      <c r="I8" s="139"/>
      <c r="J8" s="2"/>
    </row>
    <row r="9" spans="1:16" s="1" customFormat="1" ht="12" customHeight="1" x14ac:dyDescent="0.2">
      <c r="A9" s="44"/>
      <c r="B9" s="45"/>
      <c r="C9" s="45" t="s">
        <v>7</v>
      </c>
      <c r="D9" s="45" t="s">
        <v>8</v>
      </c>
      <c r="E9" s="45" t="s">
        <v>9</v>
      </c>
      <c r="F9" s="45" t="s">
        <v>10</v>
      </c>
      <c r="G9" s="45" t="s">
        <v>11</v>
      </c>
      <c r="H9" s="45" t="s">
        <v>12</v>
      </c>
      <c r="I9" s="45" t="s">
        <v>13</v>
      </c>
      <c r="J9" s="44"/>
    </row>
    <row r="10" spans="1:16" s="52" customFormat="1" ht="12" customHeight="1" x14ac:dyDescent="0.2">
      <c r="A10" s="110" t="s">
        <v>14</v>
      </c>
      <c r="B10" s="110"/>
      <c r="C10" s="40">
        <v>347447</v>
      </c>
      <c r="D10" s="40">
        <v>64461</v>
      </c>
      <c r="E10" s="40">
        <v>98358</v>
      </c>
      <c r="F10" s="40">
        <v>71046</v>
      </c>
      <c r="G10" s="40">
        <v>76988</v>
      </c>
      <c r="H10" s="40">
        <v>27105</v>
      </c>
      <c r="I10" s="40">
        <v>9489</v>
      </c>
      <c r="J10" s="40" t="s">
        <v>256</v>
      </c>
      <c r="K10" s="41"/>
      <c r="L10" s="41"/>
      <c r="M10" s="41"/>
      <c r="N10" s="41"/>
      <c r="O10" s="41"/>
      <c r="P10" s="41"/>
    </row>
    <row r="11" spans="1:16" s="52" customFormat="1" ht="12" customHeight="1" x14ac:dyDescent="0.2">
      <c r="A11" s="18"/>
      <c r="B11" s="18"/>
      <c r="C11" s="19"/>
      <c r="D11" s="19"/>
      <c r="E11" s="19"/>
      <c r="F11" s="19"/>
      <c r="G11" s="19"/>
      <c r="H11" s="19"/>
      <c r="I11" s="19"/>
      <c r="J11" s="19"/>
      <c r="K11" s="41"/>
      <c r="L11" s="41"/>
      <c r="M11" s="41"/>
      <c r="N11" s="41"/>
      <c r="O11" s="41"/>
      <c r="P11" s="41"/>
    </row>
    <row r="12" spans="1:16" s="53" customFormat="1" ht="12" customHeight="1" x14ac:dyDescent="0.2">
      <c r="A12" s="111" t="s">
        <v>16</v>
      </c>
      <c r="B12" s="111"/>
      <c r="C12" s="17">
        <f t="shared" ref="C12:I12" si="0">C13+C17+C21</f>
        <v>24717</v>
      </c>
      <c r="D12" s="17">
        <f t="shared" si="0"/>
        <v>4197</v>
      </c>
      <c r="E12" s="17">
        <f t="shared" si="0"/>
        <v>7008</v>
      </c>
      <c r="F12" s="17">
        <f t="shared" si="0"/>
        <v>5055</v>
      </c>
      <c r="G12" s="17">
        <f t="shared" si="0"/>
        <v>5564</v>
      </c>
      <c r="H12" s="17">
        <f t="shared" si="0"/>
        <v>2085</v>
      </c>
      <c r="I12" s="17">
        <f t="shared" si="0"/>
        <v>808</v>
      </c>
      <c r="J12" s="17" t="s">
        <v>15</v>
      </c>
      <c r="K12" s="41"/>
      <c r="L12" s="41"/>
      <c r="M12" s="41"/>
      <c r="N12" s="41"/>
      <c r="O12" s="41"/>
      <c r="P12" s="41"/>
    </row>
    <row r="13" spans="1:16" s="50" customFormat="1" ht="12" customHeight="1" x14ac:dyDescent="0.2">
      <c r="A13" s="112" t="s">
        <v>17</v>
      </c>
      <c r="B13" s="112"/>
      <c r="C13" s="22">
        <f t="shared" ref="C13:I13" si="1">C14+C15+C16</f>
        <v>8922</v>
      </c>
      <c r="D13" s="22">
        <f t="shared" si="1"/>
        <v>1701</v>
      </c>
      <c r="E13" s="22">
        <f t="shared" si="1"/>
        <v>2686</v>
      </c>
      <c r="F13" s="22">
        <f t="shared" si="1"/>
        <v>1752</v>
      </c>
      <c r="G13" s="22">
        <f t="shared" si="1"/>
        <v>1740</v>
      </c>
      <c r="H13" s="22">
        <f t="shared" si="1"/>
        <v>715</v>
      </c>
      <c r="I13" s="22">
        <f t="shared" si="1"/>
        <v>328</v>
      </c>
      <c r="J13" s="22" t="s">
        <v>15</v>
      </c>
      <c r="K13" s="41"/>
      <c r="L13" s="41"/>
      <c r="M13" s="41"/>
      <c r="N13" s="41"/>
      <c r="O13" s="41"/>
      <c r="P13" s="41"/>
    </row>
    <row r="14" spans="1:16" s="50" customFormat="1" ht="12" customHeight="1" x14ac:dyDescent="0.2">
      <c r="A14" s="23"/>
      <c r="B14" s="24" t="s">
        <v>18</v>
      </c>
      <c r="C14" s="22">
        <f t="shared" ref="C14:I14" si="2">C177+C178+C180+C185+C186</f>
        <v>3156</v>
      </c>
      <c r="D14" s="22">
        <f t="shared" si="2"/>
        <v>634</v>
      </c>
      <c r="E14" s="22">
        <f t="shared" si="2"/>
        <v>906</v>
      </c>
      <c r="F14" s="22">
        <f t="shared" si="2"/>
        <v>612</v>
      </c>
      <c r="G14" s="22">
        <f t="shared" si="2"/>
        <v>596</v>
      </c>
      <c r="H14" s="22">
        <f t="shared" si="2"/>
        <v>285</v>
      </c>
      <c r="I14" s="22">
        <f t="shared" si="2"/>
        <v>123</v>
      </c>
      <c r="J14" s="22" t="s">
        <v>15</v>
      </c>
      <c r="K14" s="41"/>
      <c r="L14" s="41"/>
      <c r="M14" s="41"/>
      <c r="N14" s="41"/>
      <c r="O14" s="41"/>
      <c r="P14" s="41"/>
    </row>
    <row r="15" spans="1:16" s="50" customFormat="1" ht="12" customHeight="1" x14ac:dyDescent="0.2">
      <c r="A15" s="23"/>
      <c r="B15" s="24" t="s">
        <v>19</v>
      </c>
      <c r="C15" s="22">
        <f t="shared" ref="C15:I15" si="3">+C181</f>
        <v>2817</v>
      </c>
      <c r="D15" s="22">
        <f t="shared" si="3"/>
        <v>542</v>
      </c>
      <c r="E15" s="22">
        <f t="shared" si="3"/>
        <v>898</v>
      </c>
      <c r="F15" s="22">
        <f t="shared" si="3"/>
        <v>552</v>
      </c>
      <c r="G15" s="22">
        <f t="shared" si="3"/>
        <v>556</v>
      </c>
      <c r="H15" s="22">
        <f t="shared" si="3"/>
        <v>195</v>
      </c>
      <c r="I15" s="22">
        <f t="shared" si="3"/>
        <v>74</v>
      </c>
      <c r="J15" s="22" t="s">
        <v>15</v>
      </c>
      <c r="K15" s="41"/>
      <c r="L15" s="41"/>
      <c r="M15" s="41"/>
      <c r="N15" s="41"/>
      <c r="O15" s="41"/>
      <c r="P15" s="41"/>
    </row>
    <row r="16" spans="1:16" s="50" customFormat="1" ht="12" customHeight="1" x14ac:dyDescent="0.2">
      <c r="A16" s="23"/>
      <c r="B16" s="25" t="s">
        <v>20</v>
      </c>
      <c r="C16" s="22">
        <f t="shared" ref="C16:I16" si="4">C179+C182+C183+C184</f>
        <v>2949</v>
      </c>
      <c r="D16" s="22">
        <f t="shared" si="4"/>
        <v>525</v>
      </c>
      <c r="E16" s="22">
        <f t="shared" si="4"/>
        <v>882</v>
      </c>
      <c r="F16" s="22">
        <f t="shared" si="4"/>
        <v>588</v>
      </c>
      <c r="G16" s="22">
        <f t="shared" si="4"/>
        <v>588</v>
      </c>
      <c r="H16" s="22">
        <f t="shared" si="4"/>
        <v>235</v>
      </c>
      <c r="I16" s="22">
        <f t="shared" si="4"/>
        <v>131</v>
      </c>
      <c r="J16" s="22" t="s">
        <v>15</v>
      </c>
      <c r="K16" s="41"/>
      <c r="L16" s="41"/>
      <c r="M16" s="41"/>
      <c r="N16" s="41"/>
      <c r="O16" s="41"/>
      <c r="P16" s="41"/>
    </row>
    <row r="17" spans="1:16" s="50" customFormat="1" ht="12" customHeight="1" x14ac:dyDescent="0.2">
      <c r="A17" s="112" t="s">
        <v>21</v>
      </c>
      <c r="B17" s="112"/>
      <c r="C17" s="22">
        <f t="shared" ref="C17:I17" si="5">C18+C19+C20</f>
        <v>5567</v>
      </c>
      <c r="D17" s="22">
        <f t="shared" si="5"/>
        <v>1032</v>
      </c>
      <c r="E17" s="22">
        <f t="shared" si="5"/>
        <v>1642</v>
      </c>
      <c r="F17" s="22">
        <f t="shared" si="5"/>
        <v>1062</v>
      </c>
      <c r="G17" s="22">
        <f t="shared" si="5"/>
        <v>1160</v>
      </c>
      <c r="H17" s="22">
        <f t="shared" si="5"/>
        <v>480</v>
      </c>
      <c r="I17" s="22">
        <f t="shared" si="5"/>
        <v>191</v>
      </c>
      <c r="J17" s="22" t="s">
        <v>15</v>
      </c>
      <c r="K17" s="41"/>
      <c r="L17" s="41"/>
      <c r="M17" s="41"/>
      <c r="N17" s="41"/>
      <c r="O17" s="41"/>
      <c r="P17" s="41"/>
    </row>
    <row r="18" spans="1:16" s="50" customFormat="1" ht="12" customHeight="1" x14ac:dyDescent="0.2">
      <c r="A18" s="23"/>
      <c r="B18" s="24" t="s">
        <v>22</v>
      </c>
      <c r="C18" s="22">
        <f t="shared" ref="C18:I18" si="6">+C173</f>
        <v>1762</v>
      </c>
      <c r="D18" s="22">
        <f t="shared" si="6"/>
        <v>336</v>
      </c>
      <c r="E18" s="22">
        <f t="shared" si="6"/>
        <v>532</v>
      </c>
      <c r="F18" s="22">
        <f t="shared" si="6"/>
        <v>378</v>
      </c>
      <c r="G18" s="22">
        <f t="shared" si="6"/>
        <v>320</v>
      </c>
      <c r="H18" s="22">
        <f t="shared" si="6"/>
        <v>135</v>
      </c>
      <c r="I18" s="22">
        <f t="shared" si="6"/>
        <v>61</v>
      </c>
      <c r="J18" s="22" t="s">
        <v>15</v>
      </c>
      <c r="K18" s="41"/>
      <c r="L18" s="41"/>
      <c r="M18" s="41"/>
      <c r="N18" s="41"/>
      <c r="O18" s="41"/>
      <c r="P18" s="41"/>
    </row>
    <row r="19" spans="1:16" s="50" customFormat="1" ht="12" customHeight="1" x14ac:dyDescent="0.2">
      <c r="A19" s="23"/>
      <c r="B19" s="24" t="s">
        <v>23</v>
      </c>
      <c r="C19" s="22">
        <f t="shared" ref="C19:I19" si="7">+C172</f>
        <v>1773</v>
      </c>
      <c r="D19" s="22">
        <f t="shared" si="7"/>
        <v>346</v>
      </c>
      <c r="E19" s="22">
        <f t="shared" si="7"/>
        <v>524</v>
      </c>
      <c r="F19" s="22">
        <f t="shared" si="7"/>
        <v>264</v>
      </c>
      <c r="G19" s="22">
        <f t="shared" si="7"/>
        <v>360</v>
      </c>
      <c r="H19" s="22">
        <f t="shared" si="7"/>
        <v>185</v>
      </c>
      <c r="I19" s="22">
        <f t="shared" si="7"/>
        <v>94</v>
      </c>
      <c r="J19" s="22" t="s">
        <v>15</v>
      </c>
      <c r="K19" s="41"/>
      <c r="L19" s="41"/>
      <c r="M19" s="41"/>
      <c r="N19" s="41"/>
      <c r="O19" s="41"/>
      <c r="P19" s="41"/>
    </row>
    <row r="20" spans="1:16" s="50" customFormat="1" ht="12" customHeight="1" x14ac:dyDescent="0.2">
      <c r="A20" s="26"/>
      <c r="B20" s="24" t="s">
        <v>24</v>
      </c>
      <c r="C20" s="22">
        <f t="shared" ref="C20:I20" si="8">C174</f>
        <v>2032</v>
      </c>
      <c r="D20" s="22">
        <f t="shared" si="8"/>
        <v>350</v>
      </c>
      <c r="E20" s="22">
        <f t="shared" si="8"/>
        <v>586</v>
      </c>
      <c r="F20" s="22">
        <f t="shared" si="8"/>
        <v>420</v>
      </c>
      <c r="G20" s="22">
        <f t="shared" si="8"/>
        <v>480</v>
      </c>
      <c r="H20" s="22">
        <f t="shared" si="8"/>
        <v>160</v>
      </c>
      <c r="I20" s="22">
        <f t="shared" si="8"/>
        <v>36</v>
      </c>
      <c r="J20" s="22" t="s">
        <v>15</v>
      </c>
      <c r="K20" s="41"/>
      <c r="L20" s="41"/>
      <c r="M20" s="41"/>
      <c r="N20" s="41"/>
      <c r="O20" s="41"/>
      <c r="P20" s="41"/>
    </row>
    <row r="21" spans="1:16" s="50" customFormat="1" ht="12" customHeight="1" x14ac:dyDescent="0.2">
      <c r="A21" s="123" t="s">
        <v>25</v>
      </c>
      <c r="B21" s="123"/>
      <c r="C21" s="27">
        <f t="shared" ref="C21:I21" si="9">C168+C169</f>
        <v>10228</v>
      </c>
      <c r="D21" s="27">
        <f t="shared" si="9"/>
        <v>1464</v>
      </c>
      <c r="E21" s="27">
        <f t="shared" si="9"/>
        <v>2680</v>
      </c>
      <c r="F21" s="27">
        <f t="shared" si="9"/>
        <v>2241</v>
      </c>
      <c r="G21" s="27">
        <f t="shared" si="9"/>
        <v>2664</v>
      </c>
      <c r="H21" s="27">
        <f t="shared" si="9"/>
        <v>890</v>
      </c>
      <c r="I21" s="27">
        <f t="shared" si="9"/>
        <v>289</v>
      </c>
      <c r="J21" s="27" t="s">
        <v>15</v>
      </c>
      <c r="K21" s="41"/>
      <c r="L21" s="41"/>
      <c r="M21" s="41"/>
      <c r="N21" s="41"/>
      <c r="O21" s="41"/>
      <c r="P21" s="41"/>
    </row>
    <row r="22" spans="1:16" s="50" customFormat="1" ht="12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41"/>
      <c r="L22" s="41"/>
      <c r="M22" s="41"/>
      <c r="N22" s="41"/>
      <c r="O22" s="41"/>
      <c r="P22" s="41"/>
    </row>
    <row r="23" spans="1:16" s="53" customFormat="1" ht="12" customHeight="1" x14ac:dyDescent="0.2">
      <c r="A23" s="111" t="s">
        <v>26</v>
      </c>
      <c r="B23" s="111"/>
      <c r="C23" s="17">
        <f t="shared" ref="C23:I23" si="10">C24+C25+C26+C29+C32+C33</f>
        <v>68821</v>
      </c>
      <c r="D23" s="17">
        <f t="shared" si="10"/>
        <v>14008</v>
      </c>
      <c r="E23" s="17">
        <f t="shared" si="10"/>
        <v>20676</v>
      </c>
      <c r="F23" s="17">
        <f t="shared" si="10"/>
        <v>13395</v>
      </c>
      <c r="G23" s="17">
        <f t="shared" si="10"/>
        <v>14472</v>
      </c>
      <c r="H23" s="17">
        <f t="shared" si="10"/>
        <v>4960</v>
      </c>
      <c r="I23" s="17">
        <f t="shared" si="10"/>
        <v>1310</v>
      </c>
      <c r="J23" s="17" t="s">
        <v>206</v>
      </c>
      <c r="K23" s="41"/>
      <c r="L23" s="41"/>
      <c r="M23" s="41"/>
      <c r="N23" s="41"/>
      <c r="O23" s="41"/>
      <c r="P23" s="41"/>
    </row>
    <row r="24" spans="1:16" s="50" customFormat="1" ht="12" customHeight="1" x14ac:dyDescent="0.2">
      <c r="A24" s="112" t="s">
        <v>27</v>
      </c>
      <c r="B24" s="112"/>
      <c r="C24" s="22">
        <f t="shared" ref="C24:I24" si="11">C125+C127+C128+C136+C137+C139+C140+C142+C143</f>
        <v>40700</v>
      </c>
      <c r="D24" s="22">
        <f t="shared" si="11"/>
        <v>9338</v>
      </c>
      <c r="E24" s="22">
        <f t="shared" si="11"/>
        <v>12678</v>
      </c>
      <c r="F24" s="22">
        <f t="shared" si="11"/>
        <v>7881</v>
      </c>
      <c r="G24" s="22">
        <f t="shared" si="11"/>
        <v>7780</v>
      </c>
      <c r="H24" s="22">
        <f t="shared" si="11"/>
        <v>2465</v>
      </c>
      <c r="I24" s="22">
        <f t="shared" si="11"/>
        <v>558</v>
      </c>
      <c r="J24" s="22" t="s">
        <v>206</v>
      </c>
      <c r="K24" s="41"/>
      <c r="L24" s="41"/>
      <c r="M24" s="41"/>
      <c r="N24" s="41"/>
      <c r="O24" s="41"/>
      <c r="P24" s="41"/>
    </row>
    <row r="25" spans="1:16" s="50" customFormat="1" ht="12" customHeight="1" x14ac:dyDescent="0.2">
      <c r="A25" s="112" t="s">
        <v>28</v>
      </c>
      <c r="B25" s="112"/>
      <c r="C25" s="22">
        <f t="shared" ref="C25:I25" si="12">C133</f>
        <v>5134</v>
      </c>
      <c r="D25" s="22">
        <f t="shared" si="12"/>
        <v>900</v>
      </c>
      <c r="E25" s="22">
        <f t="shared" si="12"/>
        <v>1516</v>
      </c>
      <c r="F25" s="22">
        <f t="shared" si="12"/>
        <v>981</v>
      </c>
      <c r="G25" s="22">
        <f t="shared" si="12"/>
        <v>1152</v>
      </c>
      <c r="H25" s="22">
        <f t="shared" si="12"/>
        <v>440</v>
      </c>
      <c r="I25" s="22">
        <f t="shared" si="12"/>
        <v>145</v>
      </c>
      <c r="J25" s="22" t="s">
        <v>206</v>
      </c>
      <c r="K25" s="41"/>
      <c r="L25" s="41"/>
      <c r="M25" s="41"/>
      <c r="N25" s="41"/>
      <c r="O25" s="41"/>
      <c r="P25" s="41"/>
    </row>
    <row r="26" spans="1:16" s="50" customFormat="1" ht="12" customHeight="1" x14ac:dyDescent="0.2">
      <c r="A26" s="112" t="s">
        <v>29</v>
      </c>
      <c r="B26" s="112"/>
      <c r="C26" s="22">
        <f t="shared" ref="C26:I26" si="13">C27+C28</f>
        <v>12783</v>
      </c>
      <c r="D26" s="22">
        <f t="shared" si="13"/>
        <v>2039</v>
      </c>
      <c r="E26" s="22">
        <f t="shared" si="13"/>
        <v>3522</v>
      </c>
      <c r="F26" s="22">
        <f t="shared" si="13"/>
        <v>2607</v>
      </c>
      <c r="G26" s="22">
        <f t="shared" si="13"/>
        <v>3168</v>
      </c>
      <c r="H26" s="22">
        <f t="shared" si="13"/>
        <v>1115</v>
      </c>
      <c r="I26" s="22">
        <f t="shared" si="13"/>
        <v>332</v>
      </c>
      <c r="J26" s="22" t="s">
        <v>206</v>
      </c>
      <c r="K26" s="41"/>
      <c r="L26" s="41"/>
      <c r="M26" s="41"/>
      <c r="N26" s="41"/>
      <c r="O26" s="41"/>
      <c r="P26" s="41"/>
    </row>
    <row r="27" spans="1:16" s="50" customFormat="1" ht="12" customHeight="1" x14ac:dyDescent="0.2">
      <c r="A27" s="28"/>
      <c r="B27" s="24" t="s">
        <v>30</v>
      </c>
      <c r="C27" s="22">
        <f t="shared" ref="C27:I27" si="14">C126+C130+C132+C138+C144+C147</f>
        <v>872</v>
      </c>
      <c r="D27" s="22">
        <f t="shared" si="14"/>
        <v>194</v>
      </c>
      <c r="E27" s="22">
        <f t="shared" si="14"/>
        <v>266</v>
      </c>
      <c r="F27" s="22">
        <f t="shared" si="14"/>
        <v>171</v>
      </c>
      <c r="G27" s="22">
        <f t="shared" si="14"/>
        <v>156</v>
      </c>
      <c r="H27" s="22">
        <f t="shared" si="14"/>
        <v>60</v>
      </c>
      <c r="I27" s="22">
        <f t="shared" si="14"/>
        <v>25</v>
      </c>
      <c r="J27" s="22" t="s">
        <v>206</v>
      </c>
      <c r="K27" s="41"/>
      <c r="L27" s="41"/>
      <c r="M27" s="41"/>
      <c r="N27" s="41"/>
      <c r="O27" s="41"/>
      <c r="P27" s="41"/>
    </row>
    <row r="28" spans="1:16" s="50" customFormat="1" ht="12" customHeight="1" x14ac:dyDescent="0.2">
      <c r="A28" s="26"/>
      <c r="B28" s="24" t="s">
        <v>31</v>
      </c>
      <c r="C28" s="22">
        <f t="shared" ref="C28:I28" si="15">C131+C134+C135+C145</f>
        <v>11911</v>
      </c>
      <c r="D28" s="22">
        <f t="shared" si="15"/>
        <v>1845</v>
      </c>
      <c r="E28" s="22">
        <f t="shared" si="15"/>
        <v>3256</v>
      </c>
      <c r="F28" s="22">
        <f t="shared" si="15"/>
        <v>2436</v>
      </c>
      <c r="G28" s="22">
        <f t="shared" si="15"/>
        <v>3012</v>
      </c>
      <c r="H28" s="22">
        <f t="shared" si="15"/>
        <v>1055</v>
      </c>
      <c r="I28" s="22">
        <f t="shared" si="15"/>
        <v>307</v>
      </c>
      <c r="J28" s="22" t="s">
        <v>206</v>
      </c>
      <c r="K28" s="41"/>
      <c r="L28" s="41"/>
      <c r="M28" s="41"/>
      <c r="N28" s="41"/>
      <c r="O28" s="41"/>
      <c r="P28" s="41"/>
    </row>
    <row r="29" spans="1:16" s="50" customFormat="1" ht="12" customHeight="1" x14ac:dyDescent="0.2">
      <c r="A29" s="112" t="s">
        <v>32</v>
      </c>
      <c r="B29" s="112"/>
      <c r="C29" s="22">
        <f t="shared" ref="C29:I29" si="16">C30+C31</f>
        <v>3681</v>
      </c>
      <c r="D29" s="22">
        <f t="shared" si="16"/>
        <v>591</v>
      </c>
      <c r="E29" s="22">
        <f t="shared" si="16"/>
        <v>1126</v>
      </c>
      <c r="F29" s="22">
        <f t="shared" si="16"/>
        <v>678</v>
      </c>
      <c r="G29" s="22">
        <f t="shared" si="16"/>
        <v>932</v>
      </c>
      <c r="H29" s="22">
        <f t="shared" si="16"/>
        <v>300</v>
      </c>
      <c r="I29" s="22">
        <f t="shared" si="16"/>
        <v>54</v>
      </c>
      <c r="J29" s="22" t="s">
        <v>206</v>
      </c>
      <c r="K29" s="41"/>
      <c r="L29" s="41"/>
      <c r="M29" s="41"/>
      <c r="N29" s="41"/>
      <c r="O29" s="41"/>
      <c r="P29" s="41"/>
    </row>
    <row r="30" spans="1:16" s="50" customFormat="1" ht="12" customHeight="1" x14ac:dyDescent="0.2">
      <c r="A30" s="28"/>
      <c r="B30" s="24" t="s">
        <v>33</v>
      </c>
      <c r="C30" s="22">
        <f t="shared" ref="C30:I30" si="17">+C129</f>
        <v>1122</v>
      </c>
      <c r="D30" s="22">
        <f t="shared" si="17"/>
        <v>238</v>
      </c>
      <c r="E30" s="22">
        <f t="shared" si="17"/>
        <v>384</v>
      </c>
      <c r="F30" s="22">
        <f t="shared" si="17"/>
        <v>168</v>
      </c>
      <c r="G30" s="22">
        <f t="shared" si="17"/>
        <v>220</v>
      </c>
      <c r="H30" s="22">
        <f t="shared" si="17"/>
        <v>100</v>
      </c>
      <c r="I30" s="22">
        <f t="shared" si="17"/>
        <v>12</v>
      </c>
      <c r="J30" s="22" t="s">
        <v>206</v>
      </c>
      <c r="K30" s="41"/>
      <c r="L30" s="41"/>
      <c r="M30" s="41"/>
      <c r="N30" s="41"/>
      <c r="O30" s="41"/>
      <c r="P30" s="41"/>
    </row>
    <row r="31" spans="1:16" s="50" customFormat="1" ht="12" customHeight="1" x14ac:dyDescent="0.2">
      <c r="A31" s="26"/>
      <c r="B31" s="24" t="s">
        <v>34</v>
      </c>
      <c r="C31" s="22">
        <f t="shared" ref="C31:I31" si="18">C146</f>
        <v>2559</v>
      </c>
      <c r="D31" s="22">
        <f t="shared" si="18"/>
        <v>353</v>
      </c>
      <c r="E31" s="22">
        <f t="shared" si="18"/>
        <v>742</v>
      </c>
      <c r="F31" s="22">
        <f t="shared" si="18"/>
        <v>510</v>
      </c>
      <c r="G31" s="22">
        <f t="shared" si="18"/>
        <v>712</v>
      </c>
      <c r="H31" s="22">
        <f t="shared" si="18"/>
        <v>200</v>
      </c>
      <c r="I31" s="22">
        <f t="shared" si="18"/>
        <v>42</v>
      </c>
      <c r="J31" s="22" t="s">
        <v>206</v>
      </c>
      <c r="K31" s="41"/>
      <c r="L31" s="41"/>
      <c r="M31" s="41"/>
      <c r="N31" s="41"/>
      <c r="O31" s="41"/>
      <c r="P31" s="41"/>
    </row>
    <row r="32" spans="1:16" s="50" customFormat="1" ht="12" customHeight="1" x14ac:dyDescent="0.2">
      <c r="A32" s="112" t="s">
        <v>35</v>
      </c>
      <c r="B32" s="112"/>
      <c r="C32" s="22">
        <f t="shared" ref="C32:I32" si="19">C141</f>
        <v>657</v>
      </c>
      <c r="D32" s="22">
        <f t="shared" si="19"/>
        <v>154</v>
      </c>
      <c r="E32" s="22">
        <f t="shared" si="19"/>
        <v>256</v>
      </c>
      <c r="F32" s="22">
        <f t="shared" si="19"/>
        <v>96</v>
      </c>
      <c r="G32" s="22">
        <f t="shared" si="19"/>
        <v>88</v>
      </c>
      <c r="H32" s="22">
        <f t="shared" si="19"/>
        <v>45</v>
      </c>
      <c r="I32" s="22">
        <f t="shared" si="19"/>
        <v>18</v>
      </c>
      <c r="J32" s="22" t="s">
        <v>206</v>
      </c>
      <c r="K32" s="41"/>
      <c r="L32" s="41"/>
      <c r="M32" s="41"/>
      <c r="N32" s="41"/>
      <c r="O32" s="41"/>
      <c r="P32" s="41"/>
    </row>
    <row r="33" spans="1:16" s="50" customFormat="1" ht="12" customHeight="1" x14ac:dyDescent="0.2">
      <c r="A33" s="112" t="s">
        <v>36</v>
      </c>
      <c r="B33" s="112"/>
      <c r="C33" s="22">
        <f t="shared" ref="C33:I33" si="20">C34+C35+C36</f>
        <v>5866</v>
      </c>
      <c r="D33" s="22">
        <f t="shared" si="20"/>
        <v>986</v>
      </c>
      <c r="E33" s="22">
        <f t="shared" si="20"/>
        <v>1578</v>
      </c>
      <c r="F33" s="22">
        <f t="shared" si="20"/>
        <v>1152</v>
      </c>
      <c r="G33" s="22">
        <f t="shared" si="20"/>
        <v>1352</v>
      </c>
      <c r="H33" s="22">
        <f t="shared" si="20"/>
        <v>595</v>
      </c>
      <c r="I33" s="22">
        <f t="shared" si="20"/>
        <v>203</v>
      </c>
      <c r="J33" s="22" t="s">
        <v>206</v>
      </c>
      <c r="K33" s="41"/>
      <c r="L33" s="41"/>
      <c r="M33" s="41"/>
      <c r="N33" s="41"/>
      <c r="O33" s="41"/>
      <c r="P33" s="41"/>
    </row>
    <row r="34" spans="1:16" s="50" customFormat="1" ht="12" customHeight="1" x14ac:dyDescent="0.2">
      <c r="A34" s="28"/>
      <c r="B34" s="24" t="s">
        <v>37</v>
      </c>
      <c r="C34" s="22">
        <f t="shared" ref="C34:I34" si="21">C155</f>
        <v>505</v>
      </c>
      <c r="D34" s="22">
        <f t="shared" si="21"/>
        <v>96</v>
      </c>
      <c r="E34" s="22">
        <f t="shared" si="21"/>
        <v>126</v>
      </c>
      <c r="F34" s="22">
        <f t="shared" si="21"/>
        <v>87</v>
      </c>
      <c r="G34" s="22">
        <f t="shared" si="21"/>
        <v>104</v>
      </c>
      <c r="H34" s="22">
        <f t="shared" si="21"/>
        <v>55</v>
      </c>
      <c r="I34" s="22">
        <f t="shared" si="21"/>
        <v>37</v>
      </c>
      <c r="J34" s="22" t="s">
        <v>206</v>
      </c>
      <c r="K34" s="41"/>
      <c r="L34" s="41"/>
      <c r="M34" s="41"/>
      <c r="N34" s="41"/>
      <c r="O34" s="41"/>
      <c r="P34" s="41"/>
    </row>
    <row r="35" spans="1:16" s="50" customFormat="1" ht="12" customHeight="1" x14ac:dyDescent="0.2">
      <c r="A35" s="23"/>
      <c r="B35" s="24" t="s">
        <v>38</v>
      </c>
      <c r="C35" s="22">
        <f t="shared" ref="C35:I35" si="22">C151+C152+C153+C156</f>
        <v>187</v>
      </c>
      <c r="D35" s="22">
        <f t="shared" si="22"/>
        <v>68</v>
      </c>
      <c r="E35" s="22">
        <f t="shared" si="22"/>
        <v>64</v>
      </c>
      <c r="F35" s="22">
        <f t="shared" si="22"/>
        <v>15</v>
      </c>
      <c r="G35" s="22">
        <f t="shared" si="22"/>
        <v>12</v>
      </c>
      <c r="H35" s="22">
        <f t="shared" si="22"/>
        <v>10</v>
      </c>
      <c r="I35" s="22">
        <f t="shared" si="22"/>
        <v>18</v>
      </c>
      <c r="J35" s="22" t="s">
        <v>206</v>
      </c>
      <c r="K35" s="41"/>
      <c r="L35" s="41"/>
      <c r="M35" s="41"/>
      <c r="N35" s="41"/>
      <c r="O35" s="41"/>
      <c r="P35" s="41"/>
    </row>
    <row r="36" spans="1:16" s="50" customFormat="1" ht="12" customHeight="1" x14ac:dyDescent="0.2">
      <c r="A36" s="23"/>
      <c r="B36" s="29" t="s">
        <v>39</v>
      </c>
      <c r="C36" s="27">
        <f t="shared" ref="C36:I36" si="23">C150+C154+C157</f>
        <v>5174</v>
      </c>
      <c r="D36" s="27">
        <f t="shared" si="23"/>
        <v>822</v>
      </c>
      <c r="E36" s="27">
        <f t="shared" si="23"/>
        <v>1388</v>
      </c>
      <c r="F36" s="27">
        <f t="shared" si="23"/>
        <v>1050</v>
      </c>
      <c r="G36" s="27">
        <f t="shared" si="23"/>
        <v>1236</v>
      </c>
      <c r="H36" s="27">
        <f t="shared" si="23"/>
        <v>530</v>
      </c>
      <c r="I36" s="27">
        <f t="shared" si="23"/>
        <v>148</v>
      </c>
      <c r="J36" s="27" t="s">
        <v>206</v>
      </c>
      <c r="K36" s="41"/>
      <c r="L36" s="41"/>
      <c r="M36" s="41"/>
      <c r="N36" s="41"/>
      <c r="O36" s="41"/>
      <c r="P36" s="41"/>
    </row>
    <row r="37" spans="1:16" s="50" customFormat="1" ht="12" customHeight="1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41"/>
      <c r="L37" s="41"/>
      <c r="M37" s="41"/>
      <c r="N37" s="41"/>
      <c r="O37" s="41"/>
      <c r="P37" s="41"/>
    </row>
    <row r="38" spans="1:16" s="53" customFormat="1" ht="12" customHeight="1" x14ac:dyDescent="0.2">
      <c r="A38" s="111" t="s">
        <v>40</v>
      </c>
      <c r="B38" s="111"/>
      <c r="C38" s="17">
        <f t="shared" ref="C38:I38" si="24">C39+C40</f>
        <v>54449</v>
      </c>
      <c r="D38" s="17">
        <f t="shared" si="24"/>
        <v>9036</v>
      </c>
      <c r="E38" s="17">
        <f t="shared" si="24"/>
        <v>14998</v>
      </c>
      <c r="F38" s="17">
        <f t="shared" si="24"/>
        <v>11577</v>
      </c>
      <c r="G38" s="17">
        <f t="shared" si="24"/>
        <v>12644</v>
      </c>
      <c r="H38" s="17">
        <f t="shared" si="24"/>
        <v>4440</v>
      </c>
      <c r="I38" s="17">
        <f t="shared" si="24"/>
        <v>1754</v>
      </c>
      <c r="J38" s="17" t="s">
        <v>206</v>
      </c>
      <c r="K38" s="41"/>
      <c r="L38" s="41"/>
      <c r="M38" s="41"/>
      <c r="N38" s="41"/>
      <c r="O38" s="41"/>
      <c r="P38" s="41"/>
    </row>
    <row r="39" spans="1:16" s="50" customFormat="1" ht="12" customHeight="1" x14ac:dyDescent="0.2">
      <c r="A39" s="112" t="s">
        <v>41</v>
      </c>
      <c r="B39" s="112"/>
      <c r="C39" s="22">
        <f t="shared" ref="C39:I39" si="25">C160+C161+C164</f>
        <v>49008</v>
      </c>
      <c r="D39" s="22">
        <f t="shared" si="25"/>
        <v>8344</v>
      </c>
      <c r="E39" s="22">
        <f t="shared" si="25"/>
        <v>13520</v>
      </c>
      <c r="F39" s="22">
        <f t="shared" si="25"/>
        <v>10314</v>
      </c>
      <c r="G39" s="22">
        <f t="shared" si="25"/>
        <v>11388</v>
      </c>
      <c r="H39" s="22">
        <f t="shared" si="25"/>
        <v>3940</v>
      </c>
      <c r="I39" s="22">
        <f t="shared" si="25"/>
        <v>1502</v>
      </c>
      <c r="J39" s="22" t="s">
        <v>206</v>
      </c>
      <c r="K39" s="41"/>
      <c r="L39" s="41"/>
      <c r="M39" s="41"/>
      <c r="N39" s="41"/>
      <c r="O39" s="41"/>
      <c r="P39" s="41"/>
    </row>
    <row r="40" spans="1:16" s="50" customFormat="1" ht="12" customHeight="1" x14ac:dyDescent="0.2">
      <c r="A40" s="123" t="s">
        <v>42</v>
      </c>
      <c r="B40" s="123"/>
      <c r="C40" s="27">
        <f t="shared" ref="C40:I40" si="26">+C162+C165</f>
        <v>5441</v>
      </c>
      <c r="D40" s="27">
        <f t="shared" si="26"/>
        <v>692</v>
      </c>
      <c r="E40" s="27">
        <f t="shared" si="26"/>
        <v>1478</v>
      </c>
      <c r="F40" s="27">
        <f t="shared" si="26"/>
        <v>1263</v>
      </c>
      <c r="G40" s="27">
        <f t="shared" si="26"/>
        <v>1256</v>
      </c>
      <c r="H40" s="27">
        <f t="shared" si="26"/>
        <v>500</v>
      </c>
      <c r="I40" s="27">
        <f t="shared" si="26"/>
        <v>252</v>
      </c>
      <c r="J40" s="27" t="s">
        <v>206</v>
      </c>
      <c r="K40" s="41"/>
      <c r="L40" s="41"/>
      <c r="M40" s="41"/>
      <c r="N40" s="41"/>
      <c r="O40" s="41"/>
      <c r="P40" s="41"/>
    </row>
    <row r="41" spans="1:16" s="50" customFormat="1" ht="12" customHeight="1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41"/>
      <c r="L41" s="41"/>
      <c r="M41" s="41"/>
      <c r="N41" s="41"/>
      <c r="O41" s="41"/>
      <c r="P41" s="41"/>
    </row>
    <row r="42" spans="1:16" s="53" customFormat="1" ht="12" customHeight="1" x14ac:dyDescent="0.2">
      <c r="A42" s="111" t="s">
        <v>43</v>
      </c>
      <c r="B42" s="111"/>
      <c r="C42" s="17">
        <f t="shared" ref="C42:I42" si="27">C43+C44+C47</f>
        <v>144134</v>
      </c>
      <c r="D42" s="17">
        <f t="shared" si="27"/>
        <v>27128</v>
      </c>
      <c r="E42" s="17">
        <f t="shared" si="27"/>
        <v>39952</v>
      </c>
      <c r="F42" s="17">
        <f t="shared" si="27"/>
        <v>29259</v>
      </c>
      <c r="G42" s="17">
        <f t="shared" si="27"/>
        <v>31984</v>
      </c>
      <c r="H42" s="17">
        <f t="shared" si="27"/>
        <v>11620</v>
      </c>
      <c r="I42" s="17">
        <f t="shared" si="27"/>
        <v>4191</v>
      </c>
      <c r="J42" s="17" t="s">
        <v>206</v>
      </c>
      <c r="K42" s="41"/>
      <c r="L42" s="41"/>
      <c r="M42" s="41"/>
      <c r="N42" s="41"/>
      <c r="O42" s="41"/>
      <c r="P42" s="41"/>
    </row>
    <row r="43" spans="1:16" s="50" customFormat="1" ht="12" customHeight="1" x14ac:dyDescent="0.2">
      <c r="A43" s="112" t="s">
        <v>44</v>
      </c>
      <c r="B43" s="112"/>
      <c r="C43" s="22">
        <f t="shared" ref="C43:I43" si="28">C82+C83+C86+C87+C89+C91+C93+C94+C98+C100+C105+C106+C110+C113+C116+C118+C121+C122</f>
        <v>97227</v>
      </c>
      <c r="D43" s="22">
        <f t="shared" si="28"/>
        <v>20069</v>
      </c>
      <c r="E43" s="22">
        <f t="shared" si="28"/>
        <v>27248</v>
      </c>
      <c r="F43" s="22">
        <f t="shared" si="28"/>
        <v>19317</v>
      </c>
      <c r="G43" s="22">
        <f t="shared" si="28"/>
        <v>20452</v>
      </c>
      <c r="H43" s="22">
        <f t="shared" si="28"/>
        <v>7410</v>
      </c>
      <c r="I43" s="22">
        <f t="shared" si="28"/>
        <v>2731</v>
      </c>
      <c r="J43" s="22" t="s">
        <v>206</v>
      </c>
      <c r="K43" s="41"/>
      <c r="L43" s="41"/>
      <c r="M43" s="41"/>
      <c r="N43" s="41"/>
      <c r="O43" s="41"/>
      <c r="P43" s="41"/>
    </row>
    <row r="44" spans="1:16" s="50" customFormat="1" ht="12" customHeight="1" x14ac:dyDescent="0.2">
      <c r="A44" s="125" t="s">
        <v>45</v>
      </c>
      <c r="B44" s="125"/>
      <c r="C44" s="22">
        <f t="shared" ref="C44:I44" si="29">C45+C46</f>
        <v>23454</v>
      </c>
      <c r="D44" s="22">
        <f t="shared" si="29"/>
        <v>3068</v>
      </c>
      <c r="E44" s="22">
        <f t="shared" si="29"/>
        <v>6076</v>
      </c>
      <c r="F44" s="22">
        <f t="shared" si="29"/>
        <v>5067</v>
      </c>
      <c r="G44" s="22">
        <f t="shared" si="29"/>
        <v>6172</v>
      </c>
      <c r="H44" s="22">
        <f t="shared" si="29"/>
        <v>2300</v>
      </c>
      <c r="I44" s="22">
        <f t="shared" si="29"/>
        <v>771</v>
      </c>
      <c r="J44" s="22" t="s">
        <v>206</v>
      </c>
      <c r="K44" s="41"/>
      <c r="L44" s="41"/>
      <c r="M44" s="41"/>
      <c r="N44" s="41"/>
      <c r="O44" s="41"/>
      <c r="P44" s="41"/>
    </row>
    <row r="45" spans="1:16" s="50" customFormat="1" ht="12" customHeight="1" x14ac:dyDescent="0.2">
      <c r="A45" s="29"/>
      <c r="B45" s="24" t="s">
        <v>46</v>
      </c>
      <c r="C45" s="22">
        <f t="shared" ref="C45:I45" si="30">C76+C103+C92+C163+C96+C101+C119</f>
        <v>13507</v>
      </c>
      <c r="D45" s="22">
        <f t="shared" si="30"/>
        <v>1706</v>
      </c>
      <c r="E45" s="22">
        <f t="shared" si="30"/>
        <v>3552</v>
      </c>
      <c r="F45" s="22">
        <f t="shared" si="30"/>
        <v>3105</v>
      </c>
      <c r="G45" s="22">
        <f t="shared" si="30"/>
        <v>3592</v>
      </c>
      <c r="H45" s="22">
        <f t="shared" si="30"/>
        <v>1130</v>
      </c>
      <c r="I45" s="22">
        <f t="shared" si="30"/>
        <v>422</v>
      </c>
      <c r="J45" s="22" t="s">
        <v>206</v>
      </c>
      <c r="K45" s="41"/>
      <c r="L45" s="41"/>
      <c r="M45" s="41"/>
      <c r="N45" s="41"/>
      <c r="O45" s="41"/>
      <c r="P45" s="41"/>
    </row>
    <row r="46" spans="1:16" s="50" customFormat="1" ht="12" customHeight="1" x14ac:dyDescent="0.2">
      <c r="A46" s="29"/>
      <c r="B46" s="24" t="s">
        <v>47</v>
      </c>
      <c r="C46" s="22">
        <f t="shared" ref="C46:I46" si="31">C84+C109+C111</f>
        <v>9947</v>
      </c>
      <c r="D46" s="22">
        <f t="shared" si="31"/>
        <v>1362</v>
      </c>
      <c r="E46" s="22">
        <f t="shared" si="31"/>
        <v>2524</v>
      </c>
      <c r="F46" s="22">
        <f t="shared" si="31"/>
        <v>1962</v>
      </c>
      <c r="G46" s="22">
        <f t="shared" si="31"/>
        <v>2580</v>
      </c>
      <c r="H46" s="22">
        <f t="shared" si="31"/>
        <v>1170</v>
      </c>
      <c r="I46" s="22">
        <f t="shared" si="31"/>
        <v>349</v>
      </c>
      <c r="J46" s="22" t="s">
        <v>206</v>
      </c>
      <c r="K46" s="41"/>
      <c r="L46" s="41"/>
      <c r="M46" s="41"/>
      <c r="N46" s="41"/>
      <c r="O46" s="41"/>
      <c r="P46" s="41"/>
    </row>
    <row r="47" spans="1:16" s="50" customFormat="1" ht="12" customHeight="1" x14ac:dyDescent="0.2">
      <c r="A47" s="112" t="s">
        <v>49</v>
      </c>
      <c r="B47" s="112"/>
      <c r="C47" s="22">
        <f t="shared" ref="C47:I47" si="32">C48+C49+C50</f>
        <v>23453</v>
      </c>
      <c r="D47" s="22">
        <f t="shared" si="32"/>
        <v>3991</v>
      </c>
      <c r="E47" s="22">
        <f t="shared" si="32"/>
        <v>6628</v>
      </c>
      <c r="F47" s="22">
        <f t="shared" si="32"/>
        <v>4875</v>
      </c>
      <c r="G47" s="22">
        <f t="shared" si="32"/>
        <v>5360</v>
      </c>
      <c r="H47" s="22">
        <f t="shared" si="32"/>
        <v>1910</v>
      </c>
      <c r="I47" s="22">
        <f t="shared" si="32"/>
        <v>689</v>
      </c>
      <c r="J47" s="22" t="s">
        <v>206</v>
      </c>
      <c r="K47" s="41"/>
      <c r="L47" s="41"/>
      <c r="M47" s="41"/>
      <c r="N47" s="41"/>
      <c r="O47" s="41"/>
      <c r="P47" s="41"/>
    </row>
    <row r="48" spans="1:16" s="50" customFormat="1" ht="12" customHeight="1" x14ac:dyDescent="0.2">
      <c r="A48" s="29"/>
      <c r="B48" s="24" t="s">
        <v>50</v>
      </c>
      <c r="C48" s="22">
        <f t="shared" ref="C48:I48" si="33">+C72+C73+C81+C102</f>
        <v>2844</v>
      </c>
      <c r="D48" s="22">
        <f t="shared" si="33"/>
        <v>430</v>
      </c>
      <c r="E48" s="22">
        <f t="shared" si="33"/>
        <v>744</v>
      </c>
      <c r="F48" s="22">
        <f t="shared" si="33"/>
        <v>573</v>
      </c>
      <c r="G48" s="22">
        <f t="shared" si="33"/>
        <v>744</v>
      </c>
      <c r="H48" s="22">
        <f t="shared" si="33"/>
        <v>260</v>
      </c>
      <c r="I48" s="22">
        <f t="shared" si="33"/>
        <v>93</v>
      </c>
      <c r="J48" s="22" t="s">
        <v>206</v>
      </c>
      <c r="K48" s="41"/>
      <c r="L48" s="41"/>
      <c r="M48" s="41"/>
      <c r="N48" s="41"/>
      <c r="O48" s="41"/>
      <c r="P48" s="41"/>
    </row>
    <row r="49" spans="1:16" s="50" customFormat="1" ht="12" customHeight="1" x14ac:dyDescent="0.2">
      <c r="A49" s="29"/>
      <c r="B49" s="24" t="s">
        <v>51</v>
      </c>
      <c r="C49" s="22">
        <f t="shared" ref="C49:I49" si="34">C75+C77+C88+C90+C104+C108+C114+C117</f>
        <v>6039</v>
      </c>
      <c r="D49" s="22">
        <f t="shared" si="34"/>
        <v>1051</v>
      </c>
      <c r="E49" s="22">
        <f t="shared" si="34"/>
        <v>1648</v>
      </c>
      <c r="F49" s="22">
        <f t="shared" si="34"/>
        <v>1278</v>
      </c>
      <c r="G49" s="22">
        <f t="shared" si="34"/>
        <v>1328</v>
      </c>
      <c r="H49" s="22">
        <f t="shared" si="34"/>
        <v>565</v>
      </c>
      <c r="I49" s="22">
        <f t="shared" si="34"/>
        <v>169</v>
      </c>
      <c r="J49" s="22" t="s">
        <v>206</v>
      </c>
      <c r="K49" s="41"/>
      <c r="L49" s="41"/>
      <c r="M49" s="41"/>
      <c r="N49" s="41"/>
      <c r="O49" s="41"/>
      <c r="P49" s="41"/>
    </row>
    <row r="50" spans="1:16" s="50" customFormat="1" ht="12" customHeight="1" x14ac:dyDescent="0.2">
      <c r="A50" s="29"/>
      <c r="B50" s="29" t="s">
        <v>52</v>
      </c>
      <c r="C50" s="27">
        <f t="shared" ref="C50:I50" si="35">C71+C78+C85+C95+C107+C112+C120</f>
        <v>14570</v>
      </c>
      <c r="D50" s="27">
        <f t="shared" si="35"/>
        <v>2510</v>
      </c>
      <c r="E50" s="27">
        <f t="shared" si="35"/>
        <v>4236</v>
      </c>
      <c r="F50" s="27">
        <f t="shared" si="35"/>
        <v>3024</v>
      </c>
      <c r="G50" s="27">
        <f t="shared" si="35"/>
        <v>3288</v>
      </c>
      <c r="H50" s="27">
        <f t="shared" si="35"/>
        <v>1085</v>
      </c>
      <c r="I50" s="27">
        <f t="shared" si="35"/>
        <v>427</v>
      </c>
      <c r="J50" s="27" t="s">
        <v>206</v>
      </c>
      <c r="K50" s="41"/>
      <c r="L50" s="41"/>
      <c r="M50" s="41"/>
      <c r="N50" s="41"/>
      <c r="O50" s="41"/>
      <c r="P50" s="41"/>
    </row>
    <row r="51" spans="1:16" s="50" customFormat="1" ht="12" customHeight="1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41"/>
      <c r="L51" s="41"/>
      <c r="M51" s="41"/>
      <c r="N51" s="41"/>
      <c r="O51" s="41"/>
      <c r="P51" s="41"/>
    </row>
    <row r="52" spans="1:16" s="53" customFormat="1" ht="12" customHeight="1" x14ac:dyDescent="0.2">
      <c r="A52" s="111" t="s">
        <v>53</v>
      </c>
      <c r="B52" s="111"/>
      <c r="C52" s="17">
        <f t="shared" ref="C52:I52" si="36">C53+C54+C55</f>
        <v>55326</v>
      </c>
      <c r="D52" s="17">
        <f t="shared" si="36"/>
        <v>10092</v>
      </c>
      <c r="E52" s="17">
        <f t="shared" si="36"/>
        <v>15724</v>
      </c>
      <c r="F52" s="17">
        <f t="shared" si="36"/>
        <v>11760</v>
      </c>
      <c r="G52" s="17">
        <f t="shared" si="36"/>
        <v>12324</v>
      </c>
      <c r="H52" s="17">
        <f t="shared" si="36"/>
        <v>4000</v>
      </c>
      <c r="I52" s="17">
        <f t="shared" si="36"/>
        <v>1426</v>
      </c>
      <c r="J52" s="17" t="s">
        <v>206</v>
      </c>
      <c r="K52" s="41"/>
      <c r="L52" s="41"/>
      <c r="M52" s="41"/>
      <c r="N52" s="41"/>
      <c r="O52" s="41"/>
      <c r="P52" s="41"/>
    </row>
    <row r="53" spans="1:16" s="50" customFormat="1" ht="12" customHeight="1" x14ac:dyDescent="0.2">
      <c r="A53" s="112" t="s">
        <v>54</v>
      </c>
      <c r="B53" s="112"/>
      <c r="C53" s="22">
        <f t="shared" ref="C53:I53" si="37">C58+C61+C64+C68</f>
        <v>18788</v>
      </c>
      <c r="D53" s="22">
        <f t="shared" si="37"/>
        <v>4034</v>
      </c>
      <c r="E53" s="22">
        <f t="shared" si="37"/>
        <v>5376</v>
      </c>
      <c r="F53" s="22">
        <f t="shared" si="37"/>
        <v>3882</v>
      </c>
      <c r="G53" s="22">
        <f t="shared" si="37"/>
        <v>3840</v>
      </c>
      <c r="H53" s="22">
        <f t="shared" si="37"/>
        <v>1225</v>
      </c>
      <c r="I53" s="22">
        <f t="shared" si="37"/>
        <v>431</v>
      </c>
      <c r="J53" s="22" t="s">
        <v>206</v>
      </c>
      <c r="K53" s="41"/>
      <c r="L53" s="41"/>
      <c r="M53" s="41"/>
      <c r="N53" s="41"/>
      <c r="O53" s="41"/>
      <c r="P53" s="41"/>
    </row>
    <row r="54" spans="1:16" s="50" customFormat="1" ht="12" customHeight="1" x14ac:dyDescent="0.2">
      <c r="A54" s="112" t="s">
        <v>55</v>
      </c>
      <c r="B54" s="112"/>
      <c r="C54" s="22">
        <f t="shared" ref="C54:I54" si="38">C74+C79+C80+C62+C63+C97+C99+C65+C66+C115+C67</f>
        <v>32428</v>
      </c>
      <c r="D54" s="22">
        <f t="shared" si="38"/>
        <v>5415</v>
      </c>
      <c r="E54" s="22">
        <f t="shared" si="38"/>
        <v>9136</v>
      </c>
      <c r="F54" s="22">
        <f t="shared" si="38"/>
        <v>7047</v>
      </c>
      <c r="G54" s="22">
        <f t="shared" si="38"/>
        <v>7488</v>
      </c>
      <c r="H54" s="22">
        <f t="shared" si="38"/>
        <v>2445</v>
      </c>
      <c r="I54" s="22">
        <f t="shared" si="38"/>
        <v>897</v>
      </c>
      <c r="J54" s="22" t="s">
        <v>206</v>
      </c>
      <c r="K54" s="41"/>
      <c r="L54" s="41"/>
      <c r="M54" s="41"/>
      <c r="N54" s="41"/>
      <c r="O54" s="41"/>
      <c r="P54" s="41"/>
    </row>
    <row r="55" spans="1:16" s="50" customFormat="1" ht="12" customHeight="1" x14ac:dyDescent="0.2">
      <c r="A55" s="123" t="s">
        <v>56</v>
      </c>
      <c r="B55" s="123"/>
      <c r="C55" s="27">
        <f t="shared" ref="C55:I55" si="39">C60+C59</f>
        <v>4110</v>
      </c>
      <c r="D55" s="27">
        <f t="shared" si="39"/>
        <v>643</v>
      </c>
      <c r="E55" s="27">
        <f t="shared" si="39"/>
        <v>1212</v>
      </c>
      <c r="F55" s="27">
        <f t="shared" si="39"/>
        <v>831</v>
      </c>
      <c r="G55" s="27">
        <f t="shared" si="39"/>
        <v>996</v>
      </c>
      <c r="H55" s="27">
        <f t="shared" si="39"/>
        <v>330</v>
      </c>
      <c r="I55" s="27">
        <f t="shared" si="39"/>
        <v>98</v>
      </c>
      <c r="J55" s="27" t="s">
        <v>206</v>
      </c>
      <c r="K55" s="41"/>
      <c r="L55" s="41"/>
      <c r="M55" s="41"/>
      <c r="N55" s="41"/>
      <c r="O55" s="41"/>
      <c r="P55" s="41"/>
    </row>
    <row r="56" spans="1:16" s="50" customFormat="1" ht="12" customHeight="1" x14ac:dyDescent="0.2">
      <c r="A56" s="25"/>
      <c r="B56" s="31"/>
      <c r="C56" s="30"/>
      <c r="D56" s="30"/>
      <c r="E56" s="30"/>
      <c r="F56" s="30"/>
      <c r="G56" s="30"/>
      <c r="H56" s="30"/>
      <c r="I56" s="30"/>
      <c r="J56" s="30"/>
      <c r="K56" s="41"/>
      <c r="L56" s="41"/>
      <c r="M56" s="41"/>
      <c r="N56" s="41"/>
      <c r="O56" s="41"/>
      <c r="P56" s="41"/>
    </row>
    <row r="57" spans="1:16" s="50" customFormat="1" ht="12" customHeight="1" x14ac:dyDescent="0.2">
      <c r="A57" s="124" t="s">
        <v>57</v>
      </c>
      <c r="B57" s="124"/>
      <c r="C57" s="19">
        <f t="shared" ref="C57:I57" si="40">SUM(C58:C68)</f>
        <v>50058</v>
      </c>
      <c r="D57" s="19">
        <f t="shared" si="40"/>
        <v>9130</v>
      </c>
      <c r="E57" s="19">
        <f t="shared" si="40"/>
        <v>14186</v>
      </c>
      <c r="F57" s="19">
        <f t="shared" si="40"/>
        <v>10644</v>
      </c>
      <c r="G57" s="19">
        <f t="shared" si="40"/>
        <v>11160</v>
      </c>
      <c r="H57" s="19">
        <f t="shared" si="40"/>
        <v>3665</v>
      </c>
      <c r="I57" s="19">
        <f t="shared" si="40"/>
        <v>1273</v>
      </c>
      <c r="J57" s="17" t="s">
        <v>206</v>
      </c>
      <c r="K57" s="41"/>
      <c r="L57" s="41"/>
      <c r="M57" s="41"/>
      <c r="N57" s="41"/>
      <c r="O57" s="41"/>
      <c r="P57" s="41"/>
    </row>
    <row r="58" spans="1:16" s="50" customFormat="1" ht="12" customHeight="1" x14ac:dyDescent="0.2">
      <c r="A58" s="112" t="s">
        <v>58</v>
      </c>
      <c r="B58" s="112"/>
      <c r="C58" s="22">
        <v>3210</v>
      </c>
      <c r="D58" s="22">
        <v>660</v>
      </c>
      <c r="E58" s="22">
        <v>878</v>
      </c>
      <c r="F58" s="22">
        <v>714</v>
      </c>
      <c r="G58" s="22">
        <v>696</v>
      </c>
      <c r="H58" s="22">
        <v>205</v>
      </c>
      <c r="I58" s="22">
        <v>57</v>
      </c>
      <c r="J58" s="59" t="s">
        <v>256</v>
      </c>
      <c r="K58" s="41"/>
      <c r="L58" s="41"/>
      <c r="M58" s="41"/>
      <c r="N58" s="41"/>
      <c r="O58" s="41"/>
      <c r="P58" s="41"/>
    </row>
    <row r="59" spans="1:16" s="50" customFormat="1" ht="12" customHeight="1" x14ac:dyDescent="0.2">
      <c r="A59" s="112" t="s">
        <v>61</v>
      </c>
      <c r="B59" s="112"/>
      <c r="C59" s="22">
        <v>1969</v>
      </c>
      <c r="D59" s="22">
        <v>322</v>
      </c>
      <c r="E59" s="22">
        <v>560</v>
      </c>
      <c r="F59" s="22">
        <v>444</v>
      </c>
      <c r="G59" s="22">
        <v>448</v>
      </c>
      <c r="H59" s="22">
        <v>150</v>
      </c>
      <c r="I59" s="22">
        <v>45</v>
      </c>
      <c r="J59" s="59">
        <v>0</v>
      </c>
      <c r="K59" s="41"/>
      <c r="L59" s="41"/>
      <c r="M59" s="41"/>
      <c r="N59" s="41"/>
      <c r="O59" s="41"/>
      <c r="P59" s="41"/>
    </row>
    <row r="60" spans="1:16" s="50" customFormat="1" ht="12" customHeight="1" x14ac:dyDescent="0.2">
      <c r="A60" s="112" t="s">
        <v>62</v>
      </c>
      <c r="B60" s="112"/>
      <c r="C60" s="22">
        <v>2141</v>
      </c>
      <c r="D60" s="22">
        <v>321</v>
      </c>
      <c r="E60" s="22">
        <v>652</v>
      </c>
      <c r="F60" s="22">
        <v>387</v>
      </c>
      <c r="G60" s="22">
        <v>548</v>
      </c>
      <c r="H60" s="22">
        <v>180</v>
      </c>
      <c r="I60" s="22">
        <v>53</v>
      </c>
      <c r="J60" s="59">
        <v>0</v>
      </c>
      <c r="K60" s="41"/>
      <c r="L60" s="41"/>
      <c r="M60" s="41"/>
      <c r="N60" s="41"/>
      <c r="O60" s="41"/>
      <c r="P60" s="41"/>
    </row>
    <row r="61" spans="1:16" s="50" customFormat="1" ht="12" customHeight="1" x14ac:dyDescent="0.2">
      <c r="A61" s="112" t="s">
        <v>63</v>
      </c>
      <c r="B61" s="112"/>
      <c r="C61" s="22">
        <v>7690</v>
      </c>
      <c r="D61" s="22">
        <v>2138</v>
      </c>
      <c r="E61" s="22">
        <v>2152</v>
      </c>
      <c r="F61" s="22">
        <v>1464</v>
      </c>
      <c r="G61" s="22">
        <v>1272</v>
      </c>
      <c r="H61" s="22">
        <v>450</v>
      </c>
      <c r="I61" s="22">
        <v>214</v>
      </c>
      <c r="J61" s="22">
        <v>0</v>
      </c>
      <c r="K61" s="41"/>
      <c r="L61" s="41"/>
      <c r="M61" s="41"/>
      <c r="N61" s="41"/>
      <c r="O61" s="41"/>
      <c r="P61" s="41"/>
    </row>
    <row r="62" spans="1:16" s="50" customFormat="1" ht="12" customHeight="1" x14ac:dyDescent="0.2">
      <c r="A62" s="112" t="s">
        <v>64</v>
      </c>
      <c r="B62" s="112"/>
      <c r="C62" s="22">
        <v>2913</v>
      </c>
      <c r="D62" s="22">
        <v>448</v>
      </c>
      <c r="E62" s="22">
        <v>802</v>
      </c>
      <c r="F62" s="22">
        <v>690</v>
      </c>
      <c r="G62" s="22">
        <v>676</v>
      </c>
      <c r="H62" s="22">
        <v>235</v>
      </c>
      <c r="I62" s="22">
        <v>62</v>
      </c>
      <c r="J62" s="59">
        <v>0</v>
      </c>
      <c r="K62" s="41"/>
      <c r="L62" s="41"/>
      <c r="M62" s="41"/>
      <c r="N62" s="41"/>
      <c r="O62" s="41"/>
      <c r="P62" s="41"/>
    </row>
    <row r="63" spans="1:16" s="50" customFormat="1" ht="12" customHeight="1" x14ac:dyDescent="0.2">
      <c r="A63" s="112" t="s">
        <v>67</v>
      </c>
      <c r="B63" s="112"/>
      <c r="C63" s="22">
        <v>14720</v>
      </c>
      <c r="D63" s="22">
        <v>2713</v>
      </c>
      <c r="E63" s="22">
        <v>4176</v>
      </c>
      <c r="F63" s="22">
        <v>3132</v>
      </c>
      <c r="G63" s="22">
        <v>3256</v>
      </c>
      <c r="H63" s="22">
        <v>1080</v>
      </c>
      <c r="I63" s="22">
        <v>363</v>
      </c>
      <c r="J63" s="22">
        <v>0</v>
      </c>
      <c r="K63" s="41"/>
      <c r="L63" s="41"/>
      <c r="M63" s="41"/>
      <c r="N63" s="41"/>
      <c r="O63" s="41"/>
      <c r="P63" s="41"/>
    </row>
    <row r="64" spans="1:16" s="50" customFormat="1" ht="12" customHeight="1" x14ac:dyDescent="0.2">
      <c r="A64" s="112" t="s">
        <v>69</v>
      </c>
      <c r="B64" s="112"/>
      <c r="C64" s="22">
        <v>4527</v>
      </c>
      <c r="D64" s="22">
        <v>678</v>
      </c>
      <c r="E64" s="22">
        <v>1344</v>
      </c>
      <c r="F64" s="22">
        <v>1014</v>
      </c>
      <c r="G64" s="22">
        <v>1072</v>
      </c>
      <c r="H64" s="22">
        <v>345</v>
      </c>
      <c r="I64" s="22">
        <v>74</v>
      </c>
      <c r="J64" s="59">
        <v>0</v>
      </c>
      <c r="K64" s="41"/>
      <c r="L64" s="41"/>
      <c r="M64" s="41"/>
      <c r="N64" s="41"/>
      <c r="O64" s="41"/>
      <c r="P64" s="41"/>
    </row>
    <row r="65" spans="1:16" s="50" customFormat="1" ht="12" customHeight="1" x14ac:dyDescent="0.2">
      <c r="A65" s="112" t="s">
        <v>70</v>
      </c>
      <c r="B65" s="112"/>
      <c r="C65" s="22">
        <v>2349</v>
      </c>
      <c r="D65" s="22">
        <v>310</v>
      </c>
      <c r="E65" s="22">
        <v>704</v>
      </c>
      <c r="F65" s="22">
        <v>591</v>
      </c>
      <c r="G65" s="22">
        <v>512</v>
      </c>
      <c r="H65" s="22">
        <v>170</v>
      </c>
      <c r="I65" s="22">
        <v>62</v>
      </c>
      <c r="J65" s="59">
        <v>0</v>
      </c>
      <c r="K65" s="41"/>
      <c r="L65" s="41"/>
      <c r="M65" s="41"/>
      <c r="N65" s="41"/>
      <c r="O65" s="41"/>
      <c r="P65" s="41"/>
    </row>
    <row r="66" spans="1:16" s="50" customFormat="1" ht="12" customHeight="1" x14ac:dyDescent="0.2">
      <c r="A66" s="112" t="s">
        <v>71</v>
      </c>
      <c r="B66" s="112"/>
      <c r="C66" s="22">
        <v>2633</v>
      </c>
      <c r="D66" s="22">
        <v>404</v>
      </c>
      <c r="E66" s="22">
        <v>780</v>
      </c>
      <c r="F66" s="22">
        <v>510</v>
      </c>
      <c r="G66" s="22">
        <v>628</v>
      </c>
      <c r="H66" s="22">
        <v>225</v>
      </c>
      <c r="I66" s="22">
        <v>86</v>
      </c>
      <c r="J66" s="59" t="s">
        <v>256</v>
      </c>
      <c r="K66" s="41"/>
      <c r="L66" s="41"/>
      <c r="M66" s="41"/>
      <c r="N66" s="41"/>
      <c r="O66" s="41"/>
      <c r="P66" s="41"/>
    </row>
    <row r="67" spans="1:16" s="50" customFormat="1" ht="12" customHeight="1" x14ac:dyDescent="0.2">
      <c r="A67" s="112" t="s">
        <v>72</v>
      </c>
      <c r="B67" s="112"/>
      <c r="C67" s="22">
        <v>4545</v>
      </c>
      <c r="D67" s="22">
        <v>578</v>
      </c>
      <c r="E67" s="22">
        <v>1136</v>
      </c>
      <c r="F67" s="22">
        <v>1008</v>
      </c>
      <c r="G67" s="22">
        <v>1252</v>
      </c>
      <c r="H67" s="22">
        <v>400</v>
      </c>
      <c r="I67" s="22">
        <v>171</v>
      </c>
      <c r="J67" s="59">
        <v>0</v>
      </c>
      <c r="K67" s="41"/>
      <c r="L67" s="41"/>
      <c r="M67" s="41"/>
      <c r="N67" s="41"/>
      <c r="O67" s="41"/>
      <c r="P67" s="41"/>
    </row>
    <row r="68" spans="1:16" s="50" customFormat="1" ht="12" customHeight="1" x14ac:dyDescent="0.2">
      <c r="A68" s="123" t="s">
        <v>73</v>
      </c>
      <c r="B68" s="123"/>
      <c r="C68" s="27">
        <v>3361</v>
      </c>
      <c r="D68" s="27">
        <v>558</v>
      </c>
      <c r="E68" s="27">
        <v>1002</v>
      </c>
      <c r="F68" s="27">
        <v>690</v>
      </c>
      <c r="G68" s="27">
        <v>800</v>
      </c>
      <c r="H68" s="27">
        <v>225</v>
      </c>
      <c r="I68" s="27">
        <v>86</v>
      </c>
      <c r="J68" s="60">
        <v>0</v>
      </c>
      <c r="K68" s="41"/>
      <c r="L68" s="41"/>
      <c r="M68" s="41"/>
      <c r="N68" s="41"/>
      <c r="O68" s="41"/>
      <c r="P68" s="41"/>
    </row>
    <row r="69" spans="1:16" s="50" customFormat="1" ht="12" customHeight="1" x14ac:dyDescent="0.2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41"/>
      <c r="L69" s="41"/>
      <c r="M69" s="41"/>
      <c r="N69" s="41"/>
      <c r="O69" s="41"/>
      <c r="P69" s="41"/>
    </row>
    <row r="70" spans="1:16" s="50" customFormat="1" ht="12" customHeight="1" x14ac:dyDescent="0.2">
      <c r="A70" s="111" t="s">
        <v>74</v>
      </c>
      <c r="B70" s="111"/>
      <c r="C70" s="17">
        <f t="shared" ref="C70:I70" si="41">SUM(C71:C122)</f>
        <v>149011</v>
      </c>
      <c r="D70" s="17">
        <f t="shared" si="41"/>
        <v>28028</v>
      </c>
      <c r="E70" s="17">
        <f t="shared" si="41"/>
        <v>41384</v>
      </c>
      <c r="F70" s="17">
        <f t="shared" si="41"/>
        <v>30273</v>
      </c>
      <c r="G70" s="17">
        <f t="shared" si="41"/>
        <v>33048</v>
      </c>
      <c r="H70" s="17">
        <f t="shared" si="41"/>
        <v>11940</v>
      </c>
      <c r="I70" s="17">
        <f t="shared" si="41"/>
        <v>4338</v>
      </c>
      <c r="J70" s="17" t="s">
        <v>206</v>
      </c>
      <c r="K70" s="41"/>
      <c r="L70" s="41"/>
      <c r="M70" s="41"/>
      <c r="N70" s="41"/>
      <c r="O70" s="41"/>
      <c r="P70" s="41"/>
    </row>
    <row r="71" spans="1:16" s="50" customFormat="1" ht="12" customHeight="1" x14ac:dyDescent="0.2">
      <c r="A71" s="112" t="s">
        <v>75</v>
      </c>
      <c r="B71" s="112"/>
      <c r="C71" s="22">
        <v>4396</v>
      </c>
      <c r="D71" s="22">
        <v>787</v>
      </c>
      <c r="E71" s="22">
        <v>1320</v>
      </c>
      <c r="F71" s="22">
        <v>912</v>
      </c>
      <c r="G71" s="22">
        <v>948</v>
      </c>
      <c r="H71" s="22">
        <v>335</v>
      </c>
      <c r="I71" s="22">
        <v>94</v>
      </c>
      <c r="J71" s="59">
        <v>0</v>
      </c>
      <c r="K71" s="41"/>
      <c r="L71" s="41"/>
      <c r="M71" s="41"/>
      <c r="N71" s="41"/>
      <c r="O71" s="41"/>
      <c r="P71" s="41"/>
    </row>
    <row r="72" spans="1:16" s="50" customFormat="1" ht="12" customHeight="1" x14ac:dyDescent="0.2">
      <c r="A72" s="112" t="s">
        <v>76</v>
      </c>
      <c r="B72" s="112"/>
      <c r="C72" s="22">
        <v>1400</v>
      </c>
      <c r="D72" s="22">
        <v>208</v>
      </c>
      <c r="E72" s="22">
        <v>382</v>
      </c>
      <c r="F72" s="22">
        <v>300</v>
      </c>
      <c r="G72" s="22">
        <v>324</v>
      </c>
      <c r="H72" s="22">
        <v>130</v>
      </c>
      <c r="I72" s="22">
        <v>56</v>
      </c>
      <c r="J72" s="59">
        <v>0</v>
      </c>
      <c r="K72" s="41"/>
      <c r="L72" s="41"/>
      <c r="M72" s="41"/>
      <c r="N72" s="41"/>
      <c r="O72" s="41"/>
      <c r="P72" s="41"/>
    </row>
    <row r="73" spans="1:16" s="50" customFormat="1" ht="12" customHeight="1" x14ac:dyDescent="0.2">
      <c r="A73" s="112" t="s">
        <v>77</v>
      </c>
      <c r="B73" s="112"/>
      <c r="C73" s="22">
        <v>372</v>
      </c>
      <c r="D73" s="22">
        <v>50</v>
      </c>
      <c r="E73" s="22">
        <v>64</v>
      </c>
      <c r="F73" s="22">
        <v>75</v>
      </c>
      <c r="G73" s="22">
        <v>132</v>
      </c>
      <c r="H73" s="22">
        <v>45</v>
      </c>
      <c r="I73" s="22">
        <v>6</v>
      </c>
      <c r="J73" s="59">
        <v>0</v>
      </c>
      <c r="K73" s="41"/>
      <c r="L73" s="41"/>
      <c r="M73" s="41"/>
      <c r="N73" s="41"/>
      <c r="O73" s="41"/>
      <c r="P73" s="41"/>
    </row>
    <row r="74" spans="1:16" s="50" customFormat="1" ht="12" customHeight="1" x14ac:dyDescent="0.2">
      <c r="A74" s="112" t="s">
        <v>78</v>
      </c>
      <c r="B74" s="112"/>
      <c r="C74" s="22">
        <v>963</v>
      </c>
      <c r="D74" s="22">
        <v>161</v>
      </c>
      <c r="E74" s="22">
        <v>248</v>
      </c>
      <c r="F74" s="22">
        <v>168</v>
      </c>
      <c r="G74" s="22">
        <v>216</v>
      </c>
      <c r="H74" s="22">
        <v>125</v>
      </c>
      <c r="I74" s="22">
        <v>45</v>
      </c>
      <c r="J74" s="59">
        <v>1</v>
      </c>
      <c r="K74" s="41"/>
      <c r="L74" s="41"/>
      <c r="M74" s="41"/>
      <c r="N74" s="41"/>
      <c r="O74" s="41"/>
      <c r="P74" s="41"/>
    </row>
    <row r="75" spans="1:16" s="50" customFormat="1" ht="12" customHeight="1" x14ac:dyDescent="0.2">
      <c r="A75" s="112" t="s">
        <v>79</v>
      </c>
      <c r="B75" s="112"/>
      <c r="C75" s="22">
        <v>307</v>
      </c>
      <c r="D75" s="22">
        <v>68</v>
      </c>
      <c r="E75" s="22">
        <v>98</v>
      </c>
      <c r="F75" s="22">
        <v>69</v>
      </c>
      <c r="G75" s="22">
        <v>52</v>
      </c>
      <c r="H75" s="22">
        <v>20</v>
      </c>
      <c r="I75" s="22">
        <v>0</v>
      </c>
      <c r="J75" s="59">
        <v>0</v>
      </c>
      <c r="K75" s="41"/>
      <c r="L75" s="41"/>
      <c r="M75" s="41"/>
      <c r="N75" s="41"/>
      <c r="O75" s="41"/>
      <c r="P75" s="41"/>
    </row>
    <row r="76" spans="1:16" s="50" customFormat="1" ht="12" customHeight="1" x14ac:dyDescent="0.2">
      <c r="A76" s="112" t="s">
        <v>80</v>
      </c>
      <c r="B76" s="112"/>
      <c r="C76" s="22">
        <v>1538</v>
      </c>
      <c r="D76" s="22">
        <v>164</v>
      </c>
      <c r="E76" s="22">
        <v>340</v>
      </c>
      <c r="F76" s="22">
        <v>357</v>
      </c>
      <c r="G76" s="22">
        <v>472</v>
      </c>
      <c r="H76" s="22">
        <v>170</v>
      </c>
      <c r="I76" s="22">
        <v>35</v>
      </c>
      <c r="J76" s="59">
        <v>0</v>
      </c>
      <c r="K76" s="41"/>
      <c r="L76" s="41"/>
      <c r="M76" s="41"/>
      <c r="N76" s="41"/>
      <c r="O76" s="41"/>
      <c r="P76" s="41"/>
    </row>
    <row r="77" spans="1:16" s="50" customFormat="1" ht="12" customHeight="1" x14ac:dyDescent="0.2">
      <c r="A77" s="112" t="s">
        <v>81</v>
      </c>
      <c r="B77" s="112"/>
      <c r="C77" s="22">
        <v>612</v>
      </c>
      <c r="D77" s="22">
        <v>94</v>
      </c>
      <c r="E77" s="22">
        <v>158</v>
      </c>
      <c r="F77" s="22">
        <v>123</v>
      </c>
      <c r="G77" s="22">
        <v>160</v>
      </c>
      <c r="H77" s="22">
        <v>50</v>
      </c>
      <c r="I77" s="22">
        <v>27</v>
      </c>
      <c r="J77" s="59">
        <v>1</v>
      </c>
      <c r="K77" s="41"/>
      <c r="L77" s="41"/>
      <c r="M77" s="41"/>
      <c r="N77" s="41"/>
      <c r="O77" s="41"/>
      <c r="P77" s="41"/>
    </row>
    <row r="78" spans="1:16" s="50" customFormat="1" ht="12" customHeight="1" x14ac:dyDescent="0.2">
      <c r="A78" s="112" t="s">
        <v>82</v>
      </c>
      <c r="B78" s="112"/>
      <c r="C78" s="22">
        <v>2597</v>
      </c>
      <c r="D78" s="22">
        <v>398</v>
      </c>
      <c r="E78" s="22">
        <v>776</v>
      </c>
      <c r="F78" s="22">
        <v>588</v>
      </c>
      <c r="G78" s="22">
        <v>568</v>
      </c>
      <c r="H78" s="22">
        <v>185</v>
      </c>
      <c r="I78" s="22">
        <v>82</v>
      </c>
      <c r="J78" s="22">
        <v>0</v>
      </c>
      <c r="K78" s="41"/>
      <c r="L78" s="41"/>
      <c r="M78" s="41"/>
      <c r="N78" s="41"/>
      <c r="O78" s="41"/>
      <c r="P78" s="41"/>
    </row>
    <row r="79" spans="1:16" s="50" customFormat="1" ht="12" customHeight="1" x14ac:dyDescent="0.2">
      <c r="A79" s="112" t="s">
        <v>83</v>
      </c>
      <c r="B79" s="112"/>
      <c r="C79" s="22">
        <v>914</v>
      </c>
      <c r="D79" s="22">
        <v>190</v>
      </c>
      <c r="E79" s="22">
        <v>288</v>
      </c>
      <c r="F79" s="22">
        <v>201</v>
      </c>
      <c r="G79" s="22">
        <v>192</v>
      </c>
      <c r="H79" s="22">
        <v>25</v>
      </c>
      <c r="I79" s="22">
        <v>18</v>
      </c>
      <c r="J79" s="59">
        <v>0</v>
      </c>
      <c r="K79" s="41"/>
      <c r="L79" s="41"/>
      <c r="M79" s="41"/>
      <c r="N79" s="41"/>
      <c r="O79" s="41"/>
      <c r="P79" s="41"/>
    </row>
    <row r="80" spans="1:16" s="50" customFormat="1" ht="12" customHeight="1" x14ac:dyDescent="0.2">
      <c r="A80" s="112" t="s">
        <v>85</v>
      </c>
      <c r="B80" s="112"/>
      <c r="C80" s="22">
        <v>470</v>
      </c>
      <c r="D80" s="22">
        <v>94</v>
      </c>
      <c r="E80" s="22">
        <v>168</v>
      </c>
      <c r="F80" s="22">
        <v>96</v>
      </c>
      <c r="G80" s="22">
        <v>80</v>
      </c>
      <c r="H80" s="22">
        <v>25</v>
      </c>
      <c r="I80" s="22">
        <v>7</v>
      </c>
      <c r="J80" s="22">
        <v>0</v>
      </c>
      <c r="K80" s="41"/>
      <c r="L80" s="41"/>
      <c r="M80" s="41"/>
      <c r="N80" s="41"/>
      <c r="O80" s="41"/>
      <c r="P80" s="41"/>
    </row>
    <row r="81" spans="1:16" s="50" customFormat="1" ht="12" customHeight="1" x14ac:dyDescent="0.2">
      <c r="A81" s="112" t="s">
        <v>86</v>
      </c>
      <c r="B81" s="112"/>
      <c r="C81" s="22">
        <v>753</v>
      </c>
      <c r="D81" s="22">
        <v>133</v>
      </c>
      <c r="E81" s="22">
        <v>204</v>
      </c>
      <c r="F81" s="22">
        <v>138</v>
      </c>
      <c r="G81" s="22">
        <v>224</v>
      </c>
      <c r="H81" s="22">
        <v>35</v>
      </c>
      <c r="I81" s="22">
        <v>19</v>
      </c>
      <c r="J81" s="59">
        <v>0</v>
      </c>
      <c r="K81" s="41"/>
      <c r="L81" s="41"/>
      <c r="M81" s="41"/>
      <c r="N81" s="41"/>
      <c r="O81" s="41"/>
      <c r="P81" s="41"/>
    </row>
    <row r="82" spans="1:16" s="50" customFormat="1" ht="12" customHeight="1" x14ac:dyDescent="0.2">
      <c r="A82" s="112" t="s">
        <v>87</v>
      </c>
      <c r="B82" s="112"/>
      <c r="C82" s="22">
        <v>1512</v>
      </c>
      <c r="D82" s="22">
        <v>183</v>
      </c>
      <c r="E82" s="22">
        <v>360</v>
      </c>
      <c r="F82" s="22">
        <v>348</v>
      </c>
      <c r="G82" s="22">
        <v>412</v>
      </c>
      <c r="H82" s="22">
        <v>155</v>
      </c>
      <c r="I82" s="22">
        <v>54</v>
      </c>
      <c r="J82" s="59">
        <v>0</v>
      </c>
      <c r="K82" s="41"/>
      <c r="L82" s="41"/>
      <c r="M82" s="41"/>
      <c r="N82" s="41"/>
      <c r="O82" s="41"/>
      <c r="P82" s="41"/>
    </row>
    <row r="83" spans="1:16" s="50" customFormat="1" ht="12" customHeight="1" x14ac:dyDescent="0.2">
      <c r="A83" s="112" t="s">
        <v>89</v>
      </c>
      <c r="B83" s="112"/>
      <c r="C83" s="22">
        <v>2214</v>
      </c>
      <c r="D83" s="22">
        <v>345</v>
      </c>
      <c r="E83" s="22">
        <v>648</v>
      </c>
      <c r="F83" s="22">
        <v>462</v>
      </c>
      <c r="G83" s="22">
        <v>544</v>
      </c>
      <c r="H83" s="22">
        <v>165</v>
      </c>
      <c r="I83" s="22">
        <v>50</v>
      </c>
      <c r="J83" s="59" t="s">
        <v>256</v>
      </c>
      <c r="K83" s="41"/>
      <c r="L83" s="41"/>
      <c r="M83" s="41"/>
      <c r="N83" s="41"/>
      <c r="O83" s="41"/>
      <c r="P83" s="41"/>
    </row>
    <row r="84" spans="1:16" s="50" customFormat="1" ht="12" customHeight="1" x14ac:dyDescent="0.2">
      <c r="A84" s="112" t="s">
        <v>90</v>
      </c>
      <c r="B84" s="112"/>
      <c r="C84" s="22">
        <v>6609</v>
      </c>
      <c r="D84" s="22">
        <v>956</v>
      </c>
      <c r="E84" s="22">
        <v>1738</v>
      </c>
      <c r="F84" s="22">
        <v>1290</v>
      </c>
      <c r="G84" s="22">
        <v>1636</v>
      </c>
      <c r="H84" s="22">
        <v>750</v>
      </c>
      <c r="I84" s="22">
        <v>239</v>
      </c>
      <c r="J84" s="59">
        <v>0</v>
      </c>
      <c r="K84" s="41"/>
      <c r="L84" s="41"/>
      <c r="M84" s="41"/>
      <c r="N84" s="41"/>
      <c r="O84" s="41"/>
      <c r="P84" s="41"/>
    </row>
    <row r="85" spans="1:16" s="50" customFormat="1" ht="12" customHeight="1" x14ac:dyDescent="0.2">
      <c r="A85" s="112" t="s">
        <v>93</v>
      </c>
      <c r="B85" s="112"/>
      <c r="C85" s="22">
        <v>4289</v>
      </c>
      <c r="D85" s="22">
        <v>736</v>
      </c>
      <c r="E85" s="22">
        <v>1162</v>
      </c>
      <c r="F85" s="22">
        <v>795</v>
      </c>
      <c r="G85" s="22">
        <v>1072</v>
      </c>
      <c r="H85" s="22">
        <v>340</v>
      </c>
      <c r="I85" s="22">
        <v>184</v>
      </c>
      <c r="J85" s="59" t="s">
        <v>256</v>
      </c>
      <c r="K85" s="41"/>
      <c r="L85" s="41"/>
      <c r="M85" s="41"/>
      <c r="N85" s="41"/>
      <c r="O85" s="41"/>
      <c r="P85" s="41"/>
    </row>
    <row r="86" spans="1:16" s="50" customFormat="1" ht="12" customHeight="1" x14ac:dyDescent="0.2">
      <c r="A86" s="112" t="s">
        <v>96</v>
      </c>
      <c r="B86" s="112"/>
      <c r="C86" s="22">
        <v>4636</v>
      </c>
      <c r="D86" s="22">
        <v>663</v>
      </c>
      <c r="E86" s="22">
        <v>1264</v>
      </c>
      <c r="F86" s="22">
        <v>1011</v>
      </c>
      <c r="G86" s="22">
        <v>1096</v>
      </c>
      <c r="H86" s="22">
        <v>420</v>
      </c>
      <c r="I86" s="22">
        <v>182</v>
      </c>
      <c r="J86" s="59" t="s">
        <v>256</v>
      </c>
      <c r="K86" s="41"/>
      <c r="L86" s="41"/>
      <c r="M86" s="41"/>
      <c r="N86" s="41"/>
      <c r="O86" s="41"/>
      <c r="P86" s="41"/>
    </row>
    <row r="87" spans="1:16" s="50" customFormat="1" ht="12" customHeight="1" x14ac:dyDescent="0.2">
      <c r="A87" s="112" t="s">
        <v>97</v>
      </c>
      <c r="B87" s="112"/>
      <c r="C87" s="22">
        <v>2005</v>
      </c>
      <c r="D87" s="22">
        <v>277</v>
      </c>
      <c r="E87" s="22">
        <v>518</v>
      </c>
      <c r="F87" s="22">
        <v>372</v>
      </c>
      <c r="G87" s="22">
        <v>572</v>
      </c>
      <c r="H87" s="22">
        <v>210</v>
      </c>
      <c r="I87" s="22">
        <v>56</v>
      </c>
      <c r="J87" s="59">
        <v>0</v>
      </c>
      <c r="K87" s="41"/>
      <c r="L87" s="41"/>
      <c r="M87" s="41"/>
      <c r="N87" s="41"/>
      <c r="O87" s="41"/>
      <c r="P87" s="41"/>
    </row>
    <row r="88" spans="1:16" s="50" customFormat="1" ht="12" customHeight="1" x14ac:dyDescent="0.2">
      <c r="A88" s="112" t="s">
        <v>98</v>
      </c>
      <c r="B88" s="112"/>
      <c r="C88" s="22">
        <v>841</v>
      </c>
      <c r="D88" s="22">
        <v>164</v>
      </c>
      <c r="E88" s="22">
        <v>230</v>
      </c>
      <c r="F88" s="22">
        <v>204</v>
      </c>
      <c r="G88" s="22">
        <v>152</v>
      </c>
      <c r="H88" s="22">
        <v>70</v>
      </c>
      <c r="I88" s="22">
        <v>21</v>
      </c>
      <c r="J88" s="59">
        <v>0</v>
      </c>
      <c r="K88" s="41"/>
      <c r="L88" s="41"/>
      <c r="M88" s="41"/>
      <c r="N88" s="41"/>
      <c r="O88" s="41"/>
      <c r="P88" s="41"/>
    </row>
    <row r="89" spans="1:16" s="50" customFormat="1" ht="12" customHeight="1" x14ac:dyDescent="0.2">
      <c r="A89" s="112" t="s">
        <v>99</v>
      </c>
      <c r="B89" s="112"/>
      <c r="C89" s="22">
        <v>1377</v>
      </c>
      <c r="D89" s="22">
        <v>200</v>
      </c>
      <c r="E89" s="22">
        <v>416</v>
      </c>
      <c r="F89" s="22">
        <v>309</v>
      </c>
      <c r="G89" s="22">
        <v>352</v>
      </c>
      <c r="H89" s="22">
        <v>60</v>
      </c>
      <c r="I89" s="22">
        <v>40</v>
      </c>
      <c r="J89" s="59">
        <v>0</v>
      </c>
      <c r="K89" s="41"/>
      <c r="L89" s="41"/>
      <c r="M89" s="41"/>
      <c r="N89" s="41"/>
      <c r="O89" s="41"/>
      <c r="P89" s="41"/>
    </row>
    <row r="90" spans="1:16" s="50" customFormat="1" ht="12" customHeight="1" x14ac:dyDescent="0.2">
      <c r="A90" s="112" t="s">
        <v>100</v>
      </c>
      <c r="B90" s="112"/>
      <c r="C90" s="22">
        <v>556</v>
      </c>
      <c r="D90" s="22">
        <v>106</v>
      </c>
      <c r="E90" s="22">
        <v>142</v>
      </c>
      <c r="F90" s="22">
        <v>114</v>
      </c>
      <c r="G90" s="22">
        <v>144</v>
      </c>
      <c r="H90" s="22">
        <v>50</v>
      </c>
      <c r="I90" s="22">
        <v>0</v>
      </c>
      <c r="J90" s="59">
        <v>0</v>
      </c>
      <c r="K90" s="41"/>
      <c r="L90" s="41"/>
      <c r="M90" s="41"/>
      <c r="N90" s="41"/>
      <c r="O90" s="41"/>
      <c r="P90" s="41"/>
    </row>
    <row r="91" spans="1:16" s="50" customFormat="1" ht="12" customHeight="1" x14ac:dyDescent="0.2">
      <c r="A91" s="112" t="s">
        <v>101</v>
      </c>
      <c r="B91" s="112"/>
      <c r="C91" s="22">
        <v>490</v>
      </c>
      <c r="D91" s="22">
        <v>63</v>
      </c>
      <c r="E91" s="22">
        <v>122</v>
      </c>
      <c r="F91" s="22">
        <v>132</v>
      </c>
      <c r="G91" s="22">
        <v>136</v>
      </c>
      <c r="H91" s="22">
        <v>30</v>
      </c>
      <c r="I91" s="22">
        <v>7</v>
      </c>
      <c r="J91" s="59">
        <v>0</v>
      </c>
      <c r="K91" s="41"/>
      <c r="L91" s="41"/>
      <c r="M91" s="41"/>
      <c r="N91" s="41"/>
      <c r="O91" s="41"/>
      <c r="P91" s="41"/>
    </row>
    <row r="92" spans="1:16" s="50" customFormat="1" ht="12" customHeight="1" x14ac:dyDescent="0.2">
      <c r="A92" s="112" t="s">
        <v>102</v>
      </c>
      <c r="B92" s="112"/>
      <c r="C92" s="22">
        <v>1372</v>
      </c>
      <c r="D92" s="22">
        <v>170</v>
      </c>
      <c r="E92" s="22">
        <v>394</v>
      </c>
      <c r="F92" s="22">
        <v>378</v>
      </c>
      <c r="G92" s="22">
        <v>360</v>
      </c>
      <c r="H92" s="22">
        <v>50</v>
      </c>
      <c r="I92" s="22">
        <v>20</v>
      </c>
      <c r="J92" s="59">
        <v>0</v>
      </c>
      <c r="K92" s="41"/>
      <c r="L92" s="41"/>
      <c r="M92" s="41"/>
      <c r="N92" s="41"/>
      <c r="O92" s="41"/>
      <c r="P92" s="41"/>
    </row>
    <row r="93" spans="1:16" s="50" customFormat="1" ht="12" customHeight="1" x14ac:dyDescent="0.2">
      <c r="A93" s="112" t="s">
        <v>103</v>
      </c>
      <c r="B93" s="112"/>
      <c r="C93" s="22">
        <v>1723</v>
      </c>
      <c r="D93" s="22">
        <v>296</v>
      </c>
      <c r="E93" s="22">
        <v>442</v>
      </c>
      <c r="F93" s="22">
        <v>396</v>
      </c>
      <c r="G93" s="22">
        <v>412</v>
      </c>
      <c r="H93" s="22">
        <v>145</v>
      </c>
      <c r="I93" s="22">
        <v>32</v>
      </c>
      <c r="J93" s="59">
        <v>0</v>
      </c>
      <c r="K93" s="41"/>
      <c r="L93" s="41"/>
      <c r="M93" s="41"/>
      <c r="N93" s="41"/>
      <c r="O93" s="41"/>
      <c r="P93" s="41"/>
    </row>
    <row r="94" spans="1:16" s="50" customFormat="1" ht="12" customHeight="1" x14ac:dyDescent="0.2">
      <c r="A94" s="112" t="s">
        <v>104</v>
      </c>
      <c r="B94" s="112"/>
      <c r="C94" s="22">
        <v>62129</v>
      </c>
      <c r="D94" s="22">
        <v>13589</v>
      </c>
      <c r="E94" s="22">
        <v>17554</v>
      </c>
      <c r="F94" s="22">
        <v>12288</v>
      </c>
      <c r="G94" s="22">
        <v>12528</v>
      </c>
      <c r="H94" s="22">
        <v>4505</v>
      </c>
      <c r="I94" s="22">
        <v>1665</v>
      </c>
      <c r="J94" s="59" t="s">
        <v>256</v>
      </c>
      <c r="K94" s="41"/>
      <c r="L94" s="41"/>
      <c r="M94" s="41"/>
      <c r="N94" s="41"/>
      <c r="O94" s="41"/>
      <c r="P94" s="41"/>
    </row>
    <row r="95" spans="1:16" s="50" customFormat="1" ht="12" customHeight="1" x14ac:dyDescent="0.2">
      <c r="A95" s="112" t="s">
        <v>105</v>
      </c>
      <c r="B95" s="112"/>
      <c r="C95" s="22">
        <v>1590</v>
      </c>
      <c r="D95" s="22">
        <v>249</v>
      </c>
      <c r="E95" s="22">
        <v>462</v>
      </c>
      <c r="F95" s="22">
        <v>393</v>
      </c>
      <c r="G95" s="22">
        <v>336</v>
      </c>
      <c r="H95" s="22">
        <v>120</v>
      </c>
      <c r="I95" s="22">
        <v>30</v>
      </c>
      <c r="J95" s="59">
        <v>0</v>
      </c>
      <c r="K95" s="41"/>
      <c r="L95" s="41"/>
      <c r="M95" s="41"/>
      <c r="N95" s="41"/>
      <c r="O95" s="41"/>
      <c r="P95" s="41"/>
    </row>
    <row r="96" spans="1:16" s="50" customFormat="1" ht="12" customHeight="1" x14ac:dyDescent="0.2">
      <c r="A96" s="112" t="s">
        <v>106</v>
      </c>
      <c r="B96" s="112"/>
      <c r="C96" s="22">
        <v>1313</v>
      </c>
      <c r="D96" s="22">
        <v>141</v>
      </c>
      <c r="E96" s="22">
        <v>364</v>
      </c>
      <c r="F96" s="22">
        <v>321</v>
      </c>
      <c r="G96" s="22">
        <v>352</v>
      </c>
      <c r="H96" s="22">
        <v>105</v>
      </c>
      <c r="I96" s="22">
        <v>30</v>
      </c>
      <c r="J96" s="59">
        <v>0</v>
      </c>
      <c r="K96" s="41"/>
      <c r="L96" s="41"/>
      <c r="M96" s="41"/>
      <c r="N96" s="41"/>
      <c r="O96" s="41"/>
      <c r="P96" s="41"/>
    </row>
    <row r="97" spans="1:16" s="50" customFormat="1" ht="12" customHeight="1" x14ac:dyDescent="0.2">
      <c r="A97" s="112" t="s">
        <v>107</v>
      </c>
      <c r="B97" s="112"/>
      <c r="C97" s="22">
        <v>680</v>
      </c>
      <c r="D97" s="22">
        <v>153</v>
      </c>
      <c r="E97" s="22">
        <v>212</v>
      </c>
      <c r="F97" s="22">
        <v>135</v>
      </c>
      <c r="G97" s="22">
        <v>136</v>
      </c>
      <c r="H97" s="22">
        <v>25</v>
      </c>
      <c r="I97" s="22">
        <v>19</v>
      </c>
      <c r="J97" s="59">
        <v>0</v>
      </c>
      <c r="K97" s="41"/>
      <c r="L97" s="41"/>
      <c r="M97" s="41"/>
      <c r="N97" s="41"/>
      <c r="O97" s="41"/>
      <c r="P97" s="41"/>
    </row>
    <row r="98" spans="1:16" s="50" customFormat="1" ht="12" customHeight="1" x14ac:dyDescent="0.2">
      <c r="A98" s="112" t="s">
        <v>108</v>
      </c>
      <c r="B98" s="112"/>
      <c r="C98" s="22">
        <v>6100</v>
      </c>
      <c r="D98" s="22">
        <v>1378</v>
      </c>
      <c r="E98" s="22">
        <v>1704</v>
      </c>
      <c r="F98" s="22">
        <v>1128</v>
      </c>
      <c r="G98" s="22">
        <v>1168</v>
      </c>
      <c r="H98" s="22">
        <v>490</v>
      </c>
      <c r="I98" s="22">
        <v>232</v>
      </c>
      <c r="J98" s="22">
        <v>0</v>
      </c>
      <c r="K98" s="41"/>
      <c r="L98" s="41"/>
      <c r="M98" s="41"/>
      <c r="N98" s="41"/>
      <c r="O98" s="41"/>
      <c r="P98" s="41"/>
    </row>
    <row r="99" spans="1:16" s="50" customFormat="1" ht="12" customHeight="1" x14ac:dyDescent="0.2">
      <c r="A99" s="112" t="s">
        <v>109</v>
      </c>
      <c r="B99" s="112"/>
      <c r="C99" s="22">
        <v>1416</v>
      </c>
      <c r="D99" s="22">
        <v>235</v>
      </c>
      <c r="E99" s="22">
        <v>368</v>
      </c>
      <c r="F99" s="22">
        <v>327</v>
      </c>
      <c r="G99" s="22">
        <v>336</v>
      </c>
      <c r="H99" s="22">
        <v>105</v>
      </c>
      <c r="I99" s="22">
        <v>45</v>
      </c>
      <c r="J99" s="59">
        <v>0</v>
      </c>
      <c r="K99" s="41"/>
      <c r="L99" s="41"/>
      <c r="M99" s="41"/>
      <c r="N99" s="41"/>
      <c r="O99" s="41"/>
      <c r="P99" s="41"/>
    </row>
    <row r="100" spans="1:16" s="50" customFormat="1" ht="12" customHeight="1" x14ac:dyDescent="0.2">
      <c r="A100" s="112" t="s">
        <v>110</v>
      </c>
      <c r="B100" s="112"/>
      <c r="C100" s="22">
        <v>1782</v>
      </c>
      <c r="D100" s="22">
        <v>376</v>
      </c>
      <c r="E100" s="22">
        <v>540</v>
      </c>
      <c r="F100" s="22">
        <v>354</v>
      </c>
      <c r="G100" s="22">
        <v>356</v>
      </c>
      <c r="H100" s="22">
        <v>110</v>
      </c>
      <c r="I100" s="22">
        <v>46</v>
      </c>
      <c r="J100" s="59" t="s">
        <v>256</v>
      </c>
      <c r="K100" s="41"/>
      <c r="L100" s="41"/>
      <c r="M100" s="41"/>
      <c r="N100" s="41"/>
      <c r="O100" s="41"/>
      <c r="P100" s="41"/>
    </row>
    <row r="101" spans="1:16" s="50" customFormat="1" ht="12" customHeight="1" x14ac:dyDescent="0.2">
      <c r="A101" s="112" t="s">
        <v>111</v>
      </c>
      <c r="B101" s="112"/>
      <c r="C101" s="22">
        <v>1363</v>
      </c>
      <c r="D101" s="22">
        <v>158</v>
      </c>
      <c r="E101" s="22">
        <v>334</v>
      </c>
      <c r="F101" s="22">
        <v>279</v>
      </c>
      <c r="G101" s="22">
        <v>404</v>
      </c>
      <c r="H101" s="22">
        <v>135</v>
      </c>
      <c r="I101" s="22">
        <v>53</v>
      </c>
      <c r="J101" s="59">
        <v>0</v>
      </c>
      <c r="K101" s="41"/>
      <c r="L101" s="41"/>
      <c r="M101" s="41"/>
      <c r="N101" s="41"/>
      <c r="O101" s="41"/>
      <c r="P101" s="41"/>
    </row>
    <row r="102" spans="1:16" s="50" customFormat="1" ht="12" customHeight="1" x14ac:dyDescent="0.2">
      <c r="A102" s="112" t="s">
        <v>112</v>
      </c>
      <c r="B102" s="112"/>
      <c r="C102" s="22">
        <v>319</v>
      </c>
      <c r="D102" s="22">
        <v>39</v>
      </c>
      <c r="E102" s="22">
        <v>94</v>
      </c>
      <c r="F102" s="22">
        <v>60</v>
      </c>
      <c r="G102" s="22">
        <v>64</v>
      </c>
      <c r="H102" s="22">
        <v>50</v>
      </c>
      <c r="I102" s="22">
        <v>12</v>
      </c>
      <c r="J102" s="59">
        <v>0</v>
      </c>
      <c r="K102" s="41"/>
      <c r="L102" s="41"/>
      <c r="M102" s="41"/>
      <c r="N102" s="41"/>
      <c r="O102" s="41"/>
      <c r="P102" s="41"/>
    </row>
    <row r="103" spans="1:16" s="50" customFormat="1" ht="12" customHeight="1" x14ac:dyDescent="0.2">
      <c r="A103" s="112" t="s">
        <v>113</v>
      </c>
      <c r="B103" s="112"/>
      <c r="C103" s="22">
        <v>4473</v>
      </c>
      <c r="D103" s="22">
        <v>643</v>
      </c>
      <c r="E103" s="22">
        <v>1206</v>
      </c>
      <c r="F103" s="22">
        <v>969</v>
      </c>
      <c r="G103" s="22">
        <v>1132</v>
      </c>
      <c r="H103" s="22">
        <v>365</v>
      </c>
      <c r="I103" s="22">
        <v>158</v>
      </c>
      <c r="J103" s="59" t="s">
        <v>256</v>
      </c>
      <c r="K103" s="41"/>
      <c r="L103" s="41"/>
      <c r="M103" s="41"/>
      <c r="N103" s="41"/>
      <c r="O103" s="41"/>
      <c r="P103" s="41"/>
    </row>
    <row r="104" spans="1:16" s="50" customFormat="1" ht="12" customHeight="1" x14ac:dyDescent="0.2">
      <c r="A104" s="112" t="s">
        <v>114</v>
      </c>
      <c r="B104" s="112"/>
      <c r="C104" s="22">
        <v>863</v>
      </c>
      <c r="D104" s="22">
        <v>139</v>
      </c>
      <c r="E104" s="22">
        <v>230</v>
      </c>
      <c r="F104" s="22">
        <v>216</v>
      </c>
      <c r="G104" s="22">
        <v>196</v>
      </c>
      <c r="H104" s="22">
        <v>50</v>
      </c>
      <c r="I104" s="22">
        <v>32</v>
      </c>
      <c r="J104" s="59">
        <v>0</v>
      </c>
      <c r="K104" s="41"/>
      <c r="L104" s="41"/>
      <c r="M104" s="41"/>
      <c r="N104" s="41"/>
      <c r="O104" s="41"/>
      <c r="P104" s="41"/>
    </row>
    <row r="105" spans="1:16" s="50" customFormat="1" ht="12" customHeight="1" x14ac:dyDescent="0.2">
      <c r="A105" s="112" t="s">
        <v>115</v>
      </c>
      <c r="B105" s="112"/>
      <c r="C105" s="22">
        <v>712</v>
      </c>
      <c r="D105" s="22">
        <v>189</v>
      </c>
      <c r="E105" s="22">
        <v>260</v>
      </c>
      <c r="F105" s="22">
        <v>129</v>
      </c>
      <c r="G105" s="22">
        <v>100</v>
      </c>
      <c r="H105" s="22">
        <v>20</v>
      </c>
      <c r="I105" s="22">
        <v>14</v>
      </c>
      <c r="J105" s="59">
        <v>0</v>
      </c>
      <c r="K105" s="41"/>
      <c r="L105" s="41"/>
      <c r="M105" s="41"/>
      <c r="N105" s="41"/>
      <c r="O105" s="41"/>
      <c r="P105" s="41"/>
    </row>
    <row r="106" spans="1:16" s="50" customFormat="1" ht="12" customHeight="1" x14ac:dyDescent="0.2">
      <c r="A106" s="112" t="s">
        <v>116</v>
      </c>
      <c r="B106" s="112"/>
      <c r="C106" s="22">
        <v>806</v>
      </c>
      <c r="D106" s="22">
        <v>123</v>
      </c>
      <c r="E106" s="22">
        <v>232</v>
      </c>
      <c r="F106" s="22">
        <v>153</v>
      </c>
      <c r="G106" s="22">
        <v>228</v>
      </c>
      <c r="H106" s="22">
        <v>70</v>
      </c>
      <c r="I106" s="22">
        <v>0</v>
      </c>
      <c r="J106" s="59">
        <v>0</v>
      </c>
      <c r="K106" s="41"/>
      <c r="L106" s="41"/>
      <c r="M106" s="41"/>
      <c r="N106" s="41"/>
      <c r="O106" s="41"/>
      <c r="P106" s="41"/>
    </row>
    <row r="107" spans="1:16" s="50" customFormat="1" ht="12" customHeight="1" x14ac:dyDescent="0.2">
      <c r="A107" s="112" t="s">
        <v>117</v>
      </c>
      <c r="B107" s="112"/>
      <c r="C107" s="22">
        <v>326</v>
      </c>
      <c r="D107" s="22">
        <v>47</v>
      </c>
      <c r="E107" s="22">
        <v>68</v>
      </c>
      <c r="F107" s="22">
        <v>72</v>
      </c>
      <c r="G107" s="22">
        <v>92</v>
      </c>
      <c r="H107" s="22">
        <v>35</v>
      </c>
      <c r="I107" s="22">
        <v>12</v>
      </c>
      <c r="J107" s="59">
        <v>0</v>
      </c>
      <c r="K107" s="41"/>
      <c r="L107" s="41"/>
      <c r="M107" s="41"/>
      <c r="N107" s="41"/>
      <c r="O107" s="41"/>
      <c r="P107" s="41"/>
    </row>
    <row r="108" spans="1:16" s="50" customFormat="1" ht="12" customHeight="1" x14ac:dyDescent="0.2">
      <c r="A108" s="112" t="s">
        <v>118</v>
      </c>
      <c r="B108" s="112"/>
      <c r="C108" s="22">
        <v>839</v>
      </c>
      <c r="D108" s="22">
        <v>149</v>
      </c>
      <c r="E108" s="22">
        <v>212</v>
      </c>
      <c r="F108" s="22">
        <v>153</v>
      </c>
      <c r="G108" s="22">
        <v>188</v>
      </c>
      <c r="H108" s="22">
        <v>100</v>
      </c>
      <c r="I108" s="22">
        <v>37</v>
      </c>
      <c r="J108" s="59">
        <v>1</v>
      </c>
      <c r="K108" s="41"/>
      <c r="L108" s="41"/>
      <c r="M108" s="41"/>
      <c r="N108" s="41"/>
      <c r="O108" s="41"/>
      <c r="P108" s="41"/>
    </row>
    <row r="109" spans="1:16" s="50" customFormat="1" ht="12" customHeight="1" x14ac:dyDescent="0.2">
      <c r="A109" s="112" t="s">
        <v>119</v>
      </c>
      <c r="B109" s="112"/>
      <c r="C109" s="22">
        <v>1450</v>
      </c>
      <c r="D109" s="22">
        <v>176</v>
      </c>
      <c r="E109" s="22">
        <v>318</v>
      </c>
      <c r="F109" s="22">
        <v>273</v>
      </c>
      <c r="G109" s="22">
        <v>460</v>
      </c>
      <c r="H109" s="22">
        <v>170</v>
      </c>
      <c r="I109" s="22">
        <v>53</v>
      </c>
      <c r="J109" s="59">
        <v>0</v>
      </c>
      <c r="K109" s="41"/>
      <c r="L109" s="41"/>
      <c r="M109" s="41"/>
      <c r="N109" s="41"/>
      <c r="O109" s="41"/>
      <c r="P109" s="41"/>
    </row>
    <row r="110" spans="1:16" s="50" customFormat="1" ht="12" customHeight="1" x14ac:dyDescent="0.2">
      <c r="A110" s="112" t="s">
        <v>120</v>
      </c>
      <c r="B110" s="112"/>
      <c r="C110" s="22">
        <v>4084</v>
      </c>
      <c r="D110" s="22">
        <v>1160</v>
      </c>
      <c r="E110" s="22">
        <v>1184</v>
      </c>
      <c r="F110" s="22">
        <v>669</v>
      </c>
      <c r="G110" s="22">
        <v>704</v>
      </c>
      <c r="H110" s="22">
        <v>270</v>
      </c>
      <c r="I110" s="22">
        <v>97</v>
      </c>
      <c r="J110" s="22">
        <v>0</v>
      </c>
      <c r="K110" s="41"/>
      <c r="L110" s="41"/>
      <c r="M110" s="41"/>
      <c r="N110" s="41"/>
      <c r="O110" s="41"/>
      <c r="P110" s="41"/>
    </row>
    <row r="111" spans="1:16" s="50" customFormat="1" ht="12" customHeight="1" x14ac:dyDescent="0.2">
      <c r="A111" s="112" t="s">
        <v>121</v>
      </c>
      <c r="B111" s="112"/>
      <c r="C111" s="22">
        <v>1888</v>
      </c>
      <c r="D111" s="22">
        <v>230</v>
      </c>
      <c r="E111" s="22">
        <v>468</v>
      </c>
      <c r="F111" s="22">
        <v>399</v>
      </c>
      <c r="G111" s="22">
        <v>484</v>
      </c>
      <c r="H111" s="22">
        <v>250</v>
      </c>
      <c r="I111" s="22">
        <v>57</v>
      </c>
      <c r="J111" s="59">
        <v>0</v>
      </c>
      <c r="K111" s="41"/>
      <c r="L111" s="41"/>
      <c r="M111" s="41"/>
      <c r="N111" s="41"/>
      <c r="O111" s="41"/>
      <c r="P111" s="41"/>
    </row>
    <row r="112" spans="1:16" s="50" customFormat="1" ht="12" customHeight="1" x14ac:dyDescent="0.2">
      <c r="A112" s="112" t="s">
        <v>122</v>
      </c>
      <c r="B112" s="112"/>
      <c r="C112" s="22">
        <v>784</v>
      </c>
      <c r="D112" s="22">
        <v>195</v>
      </c>
      <c r="E112" s="22">
        <v>260</v>
      </c>
      <c r="F112" s="22">
        <v>147</v>
      </c>
      <c r="G112" s="22">
        <v>136</v>
      </c>
      <c r="H112" s="22">
        <v>40</v>
      </c>
      <c r="I112" s="22">
        <v>6</v>
      </c>
      <c r="J112" s="59">
        <v>0</v>
      </c>
      <c r="K112" s="41"/>
      <c r="L112" s="41"/>
      <c r="M112" s="41"/>
      <c r="N112" s="41"/>
      <c r="O112" s="41"/>
      <c r="P112" s="41"/>
    </row>
    <row r="113" spans="1:16" s="50" customFormat="1" ht="12" customHeight="1" x14ac:dyDescent="0.2">
      <c r="A113" s="112" t="s">
        <v>123</v>
      </c>
      <c r="B113" s="112"/>
      <c r="C113" s="22">
        <v>1574</v>
      </c>
      <c r="D113" s="22">
        <v>232</v>
      </c>
      <c r="E113" s="22">
        <v>406</v>
      </c>
      <c r="F113" s="22">
        <v>342</v>
      </c>
      <c r="G113" s="22">
        <v>432</v>
      </c>
      <c r="H113" s="22">
        <v>150</v>
      </c>
      <c r="I113" s="22">
        <v>12</v>
      </c>
      <c r="J113" s="22">
        <v>0</v>
      </c>
      <c r="K113" s="41"/>
      <c r="L113" s="41"/>
      <c r="M113" s="41"/>
      <c r="N113" s="41"/>
      <c r="O113" s="41"/>
      <c r="P113" s="41"/>
    </row>
    <row r="114" spans="1:16" s="50" customFormat="1" ht="12" customHeight="1" x14ac:dyDescent="0.2">
      <c r="A114" s="112" t="s">
        <v>124</v>
      </c>
      <c r="B114" s="112"/>
      <c r="C114" s="22">
        <v>1336</v>
      </c>
      <c r="D114" s="22">
        <v>202</v>
      </c>
      <c r="E114" s="22">
        <v>360</v>
      </c>
      <c r="F114" s="22">
        <v>288</v>
      </c>
      <c r="G114" s="22">
        <v>308</v>
      </c>
      <c r="H114" s="22">
        <v>145</v>
      </c>
      <c r="I114" s="22">
        <v>33</v>
      </c>
      <c r="J114" s="59">
        <v>0</v>
      </c>
      <c r="K114" s="41"/>
      <c r="L114" s="41"/>
      <c r="M114" s="41"/>
      <c r="N114" s="41"/>
      <c r="O114" s="41"/>
      <c r="P114" s="41"/>
    </row>
    <row r="115" spans="1:16" s="50" customFormat="1" ht="12" customHeight="1" x14ac:dyDescent="0.2">
      <c r="A115" s="112" t="s">
        <v>125</v>
      </c>
      <c r="B115" s="112"/>
      <c r="C115" s="22">
        <v>825</v>
      </c>
      <c r="D115" s="22">
        <v>129</v>
      </c>
      <c r="E115" s="22">
        <v>254</v>
      </c>
      <c r="F115" s="22">
        <v>189</v>
      </c>
      <c r="G115" s="22">
        <v>204</v>
      </c>
      <c r="H115" s="22">
        <v>30</v>
      </c>
      <c r="I115" s="22">
        <v>19</v>
      </c>
      <c r="J115" s="59">
        <v>0</v>
      </c>
      <c r="K115" s="41"/>
      <c r="L115" s="41"/>
      <c r="M115" s="41"/>
      <c r="N115" s="41"/>
      <c r="O115" s="41"/>
      <c r="P115" s="41"/>
    </row>
    <row r="116" spans="1:16" s="50" customFormat="1" ht="12" customHeight="1" x14ac:dyDescent="0.2">
      <c r="A116" s="112" t="s">
        <v>126</v>
      </c>
      <c r="B116" s="112"/>
      <c r="C116" s="22">
        <v>2177</v>
      </c>
      <c r="D116" s="22">
        <v>364</v>
      </c>
      <c r="E116" s="22">
        <v>568</v>
      </c>
      <c r="F116" s="22">
        <v>432</v>
      </c>
      <c r="G116" s="22">
        <v>508</v>
      </c>
      <c r="H116" s="22">
        <v>235</v>
      </c>
      <c r="I116" s="22">
        <v>70</v>
      </c>
      <c r="J116" s="59">
        <v>0</v>
      </c>
      <c r="K116" s="41"/>
      <c r="L116" s="41"/>
      <c r="M116" s="41"/>
      <c r="N116" s="41"/>
      <c r="O116" s="41"/>
      <c r="P116" s="41"/>
    </row>
    <row r="117" spans="1:16" s="50" customFormat="1" ht="12" customHeight="1" x14ac:dyDescent="0.2">
      <c r="A117" s="112" t="s">
        <v>127</v>
      </c>
      <c r="B117" s="112"/>
      <c r="C117" s="22">
        <v>685</v>
      </c>
      <c r="D117" s="22">
        <v>129</v>
      </c>
      <c r="E117" s="22">
        <v>218</v>
      </c>
      <c r="F117" s="22">
        <v>111</v>
      </c>
      <c r="G117" s="22">
        <v>128</v>
      </c>
      <c r="H117" s="22">
        <v>80</v>
      </c>
      <c r="I117" s="22">
        <v>19</v>
      </c>
      <c r="J117" s="59">
        <v>2</v>
      </c>
      <c r="K117" s="41"/>
      <c r="L117" s="41"/>
      <c r="M117" s="41"/>
      <c r="N117" s="41"/>
      <c r="O117" s="41"/>
      <c r="P117" s="41"/>
    </row>
    <row r="118" spans="1:16" s="50" customFormat="1" ht="12" customHeight="1" x14ac:dyDescent="0.2">
      <c r="A118" s="112" t="s">
        <v>129</v>
      </c>
      <c r="B118" s="112"/>
      <c r="C118" s="22">
        <v>1598</v>
      </c>
      <c r="D118" s="22">
        <v>257</v>
      </c>
      <c r="E118" s="22">
        <v>414</v>
      </c>
      <c r="F118" s="22">
        <v>279</v>
      </c>
      <c r="G118" s="22">
        <v>384</v>
      </c>
      <c r="H118" s="22">
        <v>155</v>
      </c>
      <c r="I118" s="22">
        <v>109</v>
      </c>
      <c r="J118" s="59">
        <v>0</v>
      </c>
      <c r="K118" s="41"/>
      <c r="L118" s="41"/>
      <c r="M118" s="41"/>
      <c r="N118" s="41"/>
      <c r="O118" s="41"/>
      <c r="P118" s="41"/>
    </row>
    <row r="119" spans="1:16" s="50" customFormat="1" ht="12" customHeight="1" x14ac:dyDescent="0.2">
      <c r="A119" s="112" t="s">
        <v>130</v>
      </c>
      <c r="B119" s="112"/>
      <c r="C119" s="22">
        <v>3057</v>
      </c>
      <c r="D119" s="22">
        <v>368</v>
      </c>
      <c r="E119" s="22">
        <v>808</v>
      </c>
      <c r="F119" s="22">
        <v>699</v>
      </c>
      <c r="G119" s="22">
        <v>772</v>
      </c>
      <c r="H119" s="22">
        <v>290</v>
      </c>
      <c r="I119" s="22">
        <v>120</v>
      </c>
      <c r="J119" s="59">
        <v>0</v>
      </c>
      <c r="K119" s="41"/>
      <c r="L119" s="41"/>
      <c r="M119" s="41"/>
      <c r="N119" s="41"/>
      <c r="O119" s="41"/>
      <c r="P119" s="41"/>
    </row>
    <row r="120" spans="1:16" s="50" customFormat="1" ht="12" customHeight="1" x14ac:dyDescent="0.2">
      <c r="A120" s="112" t="s">
        <v>132</v>
      </c>
      <c r="B120" s="112"/>
      <c r="C120" s="22">
        <v>588</v>
      </c>
      <c r="D120" s="22">
        <v>98</v>
      </c>
      <c r="E120" s="22">
        <v>188</v>
      </c>
      <c r="F120" s="22">
        <v>117</v>
      </c>
      <c r="G120" s="22">
        <v>136</v>
      </c>
      <c r="H120" s="22">
        <v>30</v>
      </c>
      <c r="I120" s="22">
        <v>19</v>
      </c>
      <c r="J120" s="59">
        <v>0</v>
      </c>
      <c r="K120" s="41"/>
      <c r="L120" s="41"/>
      <c r="M120" s="41"/>
      <c r="N120" s="41"/>
      <c r="O120" s="41"/>
      <c r="P120" s="41"/>
    </row>
    <row r="121" spans="1:16" s="50" customFormat="1" ht="12" customHeight="1" x14ac:dyDescent="0.2">
      <c r="A121" s="112" t="s">
        <v>133</v>
      </c>
      <c r="B121" s="112"/>
      <c r="C121" s="22">
        <v>1904</v>
      </c>
      <c r="D121" s="22">
        <v>303</v>
      </c>
      <c r="E121" s="22">
        <v>482</v>
      </c>
      <c r="F121" s="22">
        <v>435</v>
      </c>
      <c r="G121" s="22">
        <v>456</v>
      </c>
      <c r="H121" s="22">
        <v>175</v>
      </c>
      <c r="I121" s="22">
        <v>53</v>
      </c>
      <c r="J121" s="59">
        <v>0</v>
      </c>
      <c r="K121" s="41"/>
      <c r="L121" s="41"/>
      <c r="M121" s="41"/>
      <c r="N121" s="41"/>
      <c r="O121" s="41"/>
      <c r="P121" s="41"/>
    </row>
    <row r="122" spans="1:16" s="50" customFormat="1" ht="12" customHeight="1" x14ac:dyDescent="0.2">
      <c r="A122" s="126" t="s">
        <v>134</v>
      </c>
      <c r="B122" s="126"/>
      <c r="C122" s="27">
        <v>404</v>
      </c>
      <c r="D122" s="27">
        <v>71</v>
      </c>
      <c r="E122" s="27">
        <v>134</v>
      </c>
      <c r="F122" s="27">
        <v>78</v>
      </c>
      <c r="G122" s="27">
        <v>64</v>
      </c>
      <c r="H122" s="27">
        <v>45</v>
      </c>
      <c r="I122" s="27">
        <v>12</v>
      </c>
      <c r="J122" s="60">
        <v>0</v>
      </c>
      <c r="K122" s="41"/>
      <c r="L122" s="41"/>
      <c r="M122" s="41"/>
      <c r="N122" s="41"/>
      <c r="O122" s="41"/>
      <c r="P122" s="41"/>
    </row>
    <row r="123" spans="1:16" s="50" customFormat="1" ht="12" customHeight="1" x14ac:dyDescent="0.2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41"/>
      <c r="L123" s="41"/>
      <c r="M123" s="41"/>
      <c r="N123" s="41"/>
      <c r="O123" s="41"/>
      <c r="P123" s="41"/>
    </row>
    <row r="124" spans="1:16" s="50" customFormat="1" ht="12" customHeight="1" x14ac:dyDescent="0.2">
      <c r="A124" s="111" t="s">
        <v>135</v>
      </c>
      <c r="B124" s="111"/>
      <c r="C124" s="17">
        <f t="shared" ref="C124:I124" si="42">SUM(C125:C147)</f>
        <v>62955</v>
      </c>
      <c r="D124" s="17">
        <f t="shared" si="42"/>
        <v>13022</v>
      </c>
      <c r="E124" s="17">
        <f t="shared" si="42"/>
        <v>19098</v>
      </c>
      <c r="F124" s="17">
        <f t="shared" si="42"/>
        <v>12243</v>
      </c>
      <c r="G124" s="17">
        <f t="shared" si="42"/>
        <v>13120</v>
      </c>
      <c r="H124" s="17">
        <f t="shared" si="42"/>
        <v>4365</v>
      </c>
      <c r="I124" s="17">
        <f t="shared" si="42"/>
        <v>1107</v>
      </c>
      <c r="J124" s="17" t="s">
        <v>206</v>
      </c>
      <c r="K124" s="41"/>
      <c r="L124" s="41"/>
      <c r="M124" s="41"/>
      <c r="N124" s="41"/>
      <c r="O124" s="41"/>
      <c r="P124" s="41"/>
    </row>
    <row r="125" spans="1:16" s="50" customFormat="1" ht="12" customHeight="1" x14ac:dyDescent="0.2">
      <c r="A125" s="112" t="s">
        <v>136</v>
      </c>
      <c r="B125" s="112"/>
      <c r="C125" s="22">
        <v>5383</v>
      </c>
      <c r="D125" s="22">
        <v>1389</v>
      </c>
      <c r="E125" s="22">
        <v>1700</v>
      </c>
      <c r="F125" s="22">
        <v>1005</v>
      </c>
      <c r="G125" s="22">
        <v>948</v>
      </c>
      <c r="H125" s="22">
        <v>280</v>
      </c>
      <c r="I125" s="22">
        <v>61</v>
      </c>
      <c r="J125" s="59">
        <v>0</v>
      </c>
      <c r="K125" s="41"/>
      <c r="L125" s="41"/>
      <c r="M125" s="41"/>
      <c r="N125" s="41"/>
      <c r="O125" s="41"/>
      <c r="P125" s="41"/>
    </row>
    <row r="126" spans="1:16" s="50" customFormat="1" ht="12" customHeight="1" x14ac:dyDescent="0.2">
      <c r="A126" s="112" t="s">
        <v>137</v>
      </c>
      <c r="B126" s="112"/>
      <c r="C126" s="22">
        <v>172</v>
      </c>
      <c r="D126" s="22">
        <v>34</v>
      </c>
      <c r="E126" s="22">
        <v>42</v>
      </c>
      <c r="F126" s="22">
        <v>45</v>
      </c>
      <c r="G126" s="22">
        <v>28</v>
      </c>
      <c r="H126" s="22">
        <v>10</v>
      </c>
      <c r="I126" s="22">
        <v>13</v>
      </c>
      <c r="J126" s="59">
        <v>0</v>
      </c>
      <c r="K126" s="41"/>
      <c r="L126" s="41"/>
      <c r="M126" s="41"/>
      <c r="N126" s="41"/>
      <c r="O126" s="41"/>
      <c r="P126" s="41"/>
    </row>
    <row r="127" spans="1:16" s="50" customFormat="1" ht="12" customHeight="1" x14ac:dyDescent="0.2">
      <c r="A127" s="112" t="s">
        <v>138</v>
      </c>
      <c r="B127" s="112"/>
      <c r="C127" s="22">
        <v>476</v>
      </c>
      <c r="D127" s="22">
        <v>88</v>
      </c>
      <c r="E127" s="22">
        <v>180</v>
      </c>
      <c r="F127" s="22">
        <v>99</v>
      </c>
      <c r="G127" s="22">
        <v>84</v>
      </c>
      <c r="H127" s="22">
        <v>25</v>
      </c>
      <c r="I127" s="22">
        <v>0</v>
      </c>
      <c r="J127" s="59">
        <v>0</v>
      </c>
      <c r="K127" s="41"/>
      <c r="L127" s="41"/>
      <c r="M127" s="41"/>
      <c r="N127" s="41"/>
      <c r="O127" s="41"/>
      <c r="P127" s="41"/>
    </row>
    <row r="128" spans="1:16" s="50" customFormat="1" ht="12" customHeight="1" x14ac:dyDescent="0.2">
      <c r="A128" s="112" t="s">
        <v>139</v>
      </c>
      <c r="B128" s="112"/>
      <c r="C128" s="22">
        <v>1692</v>
      </c>
      <c r="D128" s="22">
        <v>431</v>
      </c>
      <c r="E128" s="22">
        <v>612</v>
      </c>
      <c r="F128" s="22">
        <v>288</v>
      </c>
      <c r="G128" s="22">
        <v>252</v>
      </c>
      <c r="H128" s="22">
        <v>90</v>
      </c>
      <c r="I128" s="22">
        <v>19</v>
      </c>
      <c r="J128" s="59">
        <v>0</v>
      </c>
      <c r="K128" s="41"/>
      <c r="L128" s="41"/>
      <c r="M128" s="41"/>
      <c r="N128" s="41"/>
      <c r="O128" s="41"/>
      <c r="P128" s="41"/>
    </row>
    <row r="129" spans="1:16" s="50" customFormat="1" ht="12" customHeight="1" x14ac:dyDescent="0.2">
      <c r="A129" s="112" t="s">
        <v>141</v>
      </c>
      <c r="B129" s="112"/>
      <c r="C129" s="22">
        <v>1122</v>
      </c>
      <c r="D129" s="22">
        <v>238</v>
      </c>
      <c r="E129" s="22">
        <v>384</v>
      </c>
      <c r="F129" s="22">
        <v>168</v>
      </c>
      <c r="G129" s="22">
        <v>220</v>
      </c>
      <c r="H129" s="22">
        <v>100</v>
      </c>
      <c r="I129" s="22">
        <v>12</v>
      </c>
      <c r="J129" s="59">
        <v>0</v>
      </c>
      <c r="K129" s="41"/>
      <c r="L129" s="41"/>
      <c r="M129" s="41"/>
      <c r="N129" s="41"/>
      <c r="O129" s="41"/>
      <c r="P129" s="41"/>
    </row>
    <row r="130" spans="1:16" s="50" customFormat="1" ht="12" customHeight="1" x14ac:dyDescent="0.2">
      <c r="A130" s="112" t="s">
        <v>142</v>
      </c>
      <c r="B130" s="112"/>
      <c r="C130" s="22">
        <v>11</v>
      </c>
      <c r="D130" s="22">
        <v>9</v>
      </c>
      <c r="E130" s="22">
        <v>2</v>
      </c>
      <c r="F130" s="22">
        <v>0</v>
      </c>
      <c r="G130" s="22">
        <v>0</v>
      </c>
      <c r="H130" s="22">
        <v>0</v>
      </c>
      <c r="I130" s="22">
        <v>0</v>
      </c>
      <c r="J130" s="59">
        <v>0</v>
      </c>
      <c r="K130" s="41"/>
      <c r="L130" s="41"/>
      <c r="M130" s="41"/>
      <c r="N130" s="41"/>
      <c r="O130" s="41"/>
      <c r="P130" s="41"/>
    </row>
    <row r="131" spans="1:16" s="50" customFormat="1" ht="12" customHeight="1" x14ac:dyDescent="0.2">
      <c r="A131" s="112" t="s">
        <v>143</v>
      </c>
      <c r="B131" s="112"/>
      <c r="C131" s="22">
        <v>2848</v>
      </c>
      <c r="D131" s="22">
        <v>359</v>
      </c>
      <c r="E131" s="22">
        <v>788</v>
      </c>
      <c r="F131" s="22">
        <v>564</v>
      </c>
      <c r="G131" s="22">
        <v>836</v>
      </c>
      <c r="H131" s="22">
        <v>235</v>
      </c>
      <c r="I131" s="22">
        <v>66</v>
      </c>
      <c r="J131" s="22">
        <v>0</v>
      </c>
      <c r="K131" s="41"/>
      <c r="L131" s="41"/>
      <c r="M131" s="41"/>
      <c r="N131" s="41"/>
      <c r="O131" s="41"/>
      <c r="P131" s="41"/>
    </row>
    <row r="132" spans="1:16" s="50" customFormat="1" ht="12" customHeight="1" x14ac:dyDescent="0.2">
      <c r="A132" s="112" t="s">
        <v>144</v>
      </c>
      <c r="B132" s="112"/>
      <c r="C132" s="22">
        <v>112</v>
      </c>
      <c r="D132" s="22">
        <v>22</v>
      </c>
      <c r="E132" s="22">
        <v>36</v>
      </c>
      <c r="F132" s="22">
        <v>9</v>
      </c>
      <c r="G132" s="22">
        <v>24</v>
      </c>
      <c r="H132" s="22">
        <v>15</v>
      </c>
      <c r="I132" s="22">
        <v>6</v>
      </c>
      <c r="J132" s="59">
        <v>0</v>
      </c>
      <c r="K132" s="41"/>
      <c r="L132" s="41"/>
      <c r="M132" s="41"/>
      <c r="N132" s="41"/>
      <c r="O132" s="41"/>
      <c r="P132" s="41"/>
    </row>
    <row r="133" spans="1:16" s="50" customFormat="1" ht="12" customHeight="1" x14ac:dyDescent="0.2">
      <c r="A133" s="112" t="s">
        <v>145</v>
      </c>
      <c r="B133" s="112"/>
      <c r="C133" s="22">
        <v>5134</v>
      </c>
      <c r="D133" s="22">
        <v>900</v>
      </c>
      <c r="E133" s="22">
        <v>1516</v>
      </c>
      <c r="F133" s="22">
        <v>981</v>
      </c>
      <c r="G133" s="22">
        <v>1152</v>
      </c>
      <c r="H133" s="22">
        <v>440</v>
      </c>
      <c r="I133" s="22">
        <v>145</v>
      </c>
      <c r="J133" s="59">
        <v>0</v>
      </c>
      <c r="K133" s="41"/>
      <c r="L133" s="41"/>
      <c r="M133" s="41"/>
      <c r="N133" s="41"/>
      <c r="O133" s="41"/>
      <c r="P133" s="41"/>
    </row>
    <row r="134" spans="1:16" s="50" customFormat="1" ht="12" customHeight="1" x14ac:dyDescent="0.2">
      <c r="A134" s="112" t="s">
        <v>146</v>
      </c>
      <c r="B134" s="112"/>
      <c r="C134" s="22">
        <v>4635</v>
      </c>
      <c r="D134" s="22">
        <v>695</v>
      </c>
      <c r="E134" s="22">
        <v>1286</v>
      </c>
      <c r="F134" s="22">
        <v>1053</v>
      </c>
      <c r="G134" s="22">
        <v>1120</v>
      </c>
      <c r="H134" s="22">
        <v>390</v>
      </c>
      <c r="I134" s="22">
        <v>91</v>
      </c>
      <c r="J134" s="59">
        <v>0</v>
      </c>
      <c r="K134" s="41"/>
      <c r="L134" s="41"/>
      <c r="M134" s="41"/>
      <c r="N134" s="41"/>
      <c r="O134" s="41"/>
      <c r="P134" s="41"/>
    </row>
    <row r="135" spans="1:16" s="50" customFormat="1" ht="12" customHeight="1" x14ac:dyDescent="0.2">
      <c r="A135" s="112" t="s">
        <v>149</v>
      </c>
      <c r="B135" s="112"/>
      <c r="C135" s="22">
        <v>1285</v>
      </c>
      <c r="D135" s="22">
        <v>187</v>
      </c>
      <c r="E135" s="22">
        <v>314</v>
      </c>
      <c r="F135" s="22">
        <v>252</v>
      </c>
      <c r="G135" s="22">
        <v>356</v>
      </c>
      <c r="H135" s="22">
        <v>125</v>
      </c>
      <c r="I135" s="22">
        <v>51</v>
      </c>
      <c r="J135" s="22">
        <v>0</v>
      </c>
      <c r="K135" s="41"/>
      <c r="L135" s="41"/>
      <c r="M135" s="41"/>
      <c r="N135" s="41"/>
      <c r="O135" s="41"/>
      <c r="P135" s="41"/>
    </row>
    <row r="136" spans="1:16" s="50" customFormat="1" ht="12" customHeight="1" x14ac:dyDescent="0.2">
      <c r="A136" s="112" t="s">
        <v>150</v>
      </c>
      <c r="B136" s="112"/>
      <c r="C136" s="22">
        <v>15516</v>
      </c>
      <c r="D136" s="22">
        <v>3541</v>
      </c>
      <c r="E136" s="22">
        <v>4562</v>
      </c>
      <c r="F136" s="22">
        <v>3183</v>
      </c>
      <c r="G136" s="22">
        <v>2968</v>
      </c>
      <c r="H136" s="22">
        <v>1020</v>
      </c>
      <c r="I136" s="22">
        <v>242</v>
      </c>
      <c r="J136" s="22">
        <v>0</v>
      </c>
      <c r="K136" s="41"/>
      <c r="L136" s="41"/>
      <c r="M136" s="41"/>
      <c r="N136" s="41"/>
      <c r="O136" s="41"/>
      <c r="P136" s="41"/>
    </row>
    <row r="137" spans="1:16" s="50" customFormat="1" ht="12" customHeight="1" x14ac:dyDescent="0.2">
      <c r="A137" s="112" t="s">
        <v>151</v>
      </c>
      <c r="B137" s="112"/>
      <c r="C137" s="22">
        <v>6632</v>
      </c>
      <c r="D137" s="22">
        <v>1158</v>
      </c>
      <c r="E137" s="22">
        <v>2016</v>
      </c>
      <c r="F137" s="22">
        <v>1425</v>
      </c>
      <c r="G137" s="22">
        <v>1464</v>
      </c>
      <c r="H137" s="22">
        <v>480</v>
      </c>
      <c r="I137" s="22">
        <v>89</v>
      </c>
      <c r="J137" s="59" t="s">
        <v>256</v>
      </c>
      <c r="K137" s="41"/>
      <c r="L137" s="41"/>
      <c r="M137" s="41"/>
      <c r="N137" s="41"/>
      <c r="O137" s="41"/>
      <c r="P137" s="41"/>
    </row>
    <row r="138" spans="1:16" s="50" customFormat="1" ht="12" customHeight="1" x14ac:dyDescent="0.2">
      <c r="A138" s="112" t="s">
        <v>152</v>
      </c>
      <c r="B138" s="112"/>
      <c r="C138" s="22">
        <v>212</v>
      </c>
      <c r="D138" s="22">
        <v>41</v>
      </c>
      <c r="E138" s="22">
        <v>72</v>
      </c>
      <c r="F138" s="22">
        <v>48</v>
      </c>
      <c r="G138" s="22">
        <v>36</v>
      </c>
      <c r="H138" s="22">
        <v>15</v>
      </c>
      <c r="I138" s="22">
        <v>0</v>
      </c>
      <c r="J138" s="59">
        <v>0</v>
      </c>
      <c r="K138" s="41"/>
      <c r="L138" s="41"/>
      <c r="M138" s="41"/>
      <c r="N138" s="41"/>
      <c r="O138" s="41"/>
      <c r="P138" s="41"/>
    </row>
    <row r="139" spans="1:16" s="50" customFormat="1" ht="12" customHeight="1" x14ac:dyDescent="0.2">
      <c r="A139" s="112" t="s">
        <v>153</v>
      </c>
      <c r="B139" s="112"/>
      <c r="C139" s="22">
        <v>7133</v>
      </c>
      <c r="D139" s="22">
        <v>1603</v>
      </c>
      <c r="E139" s="22">
        <v>2254</v>
      </c>
      <c r="F139" s="22">
        <v>1260</v>
      </c>
      <c r="G139" s="22">
        <v>1508</v>
      </c>
      <c r="H139" s="22">
        <v>380</v>
      </c>
      <c r="I139" s="22">
        <v>128</v>
      </c>
      <c r="J139" s="59">
        <v>0</v>
      </c>
      <c r="K139" s="41"/>
      <c r="L139" s="41"/>
      <c r="M139" s="41"/>
      <c r="N139" s="41"/>
      <c r="O139" s="41"/>
      <c r="P139" s="41"/>
    </row>
    <row r="140" spans="1:16" s="50" customFormat="1" ht="12" customHeight="1" x14ac:dyDescent="0.2">
      <c r="A140" s="112" t="s">
        <v>155</v>
      </c>
      <c r="B140" s="112"/>
      <c r="C140" s="22">
        <v>2598</v>
      </c>
      <c r="D140" s="22">
        <v>761</v>
      </c>
      <c r="E140" s="22">
        <v>838</v>
      </c>
      <c r="F140" s="22">
        <v>444</v>
      </c>
      <c r="G140" s="22">
        <v>396</v>
      </c>
      <c r="H140" s="22">
        <v>140</v>
      </c>
      <c r="I140" s="22">
        <v>19</v>
      </c>
      <c r="J140" s="22">
        <v>0</v>
      </c>
      <c r="K140" s="41"/>
      <c r="L140" s="41"/>
      <c r="M140" s="41"/>
      <c r="N140" s="41"/>
      <c r="O140" s="41"/>
      <c r="P140" s="41"/>
    </row>
    <row r="141" spans="1:16" s="50" customFormat="1" ht="12" customHeight="1" x14ac:dyDescent="0.2">
      <c r="A141" s="112" t="s">
        <v>156</v>
      </c>
      <c r="B141" s="112"/>
      <c r="C141" s="22">
        <v>657</v>
      </c>
      <c r="D141" s="22">
        <v>154</v>
      </c>
      <c r="E141" s="22">
        <v>256</v>
      </c>
      <c r="F141" s="22">
        <v>96</v>
      </c>
      <c r="G141" s="22">
        <v>88</v>
      </c>
      <c r="H141" s="22">
        <v>45</v>
      </c>
      <c r="I141" s="22">
        <v>18</v>
      </c>
      <c r="J141" s="59">
        <v>0</v>
      </c>
      <c r="K141" s="41"/>
      <c r="L141" s="41"/>
      <c r="M141" s="41"/>
      <c r="N141" s="41"/>
      <c r="O141" s="41"/>
      <c r="P141" s="41"/>
    </row>
    <row r="142" spans="1:16" s="50" customFormat="1" ht="12" customHeight="1" x14ac:dyDescent="0.2">
      <c r="A142" s="112" t="s">
        <v>157</v>
      </c>
      <c r="B142" s="112"/>
      <c r="C142" s="22">
        <v>698</v>
      </c>
      <c r="D142" s="22">
        <v>208</v>
      </c>
      <c r="E142" s="22">
        <v>282</v>
      </c>
      <c r="F142" s="22">
        <v>87</v>
      </c>
      <c r="G142" s="22">
        <v>96</v>
      </c>
      <c r="H142" s="22">
        <v>25</v>
      </c>
      <c r="I142" s="22">
        <v>0</v>
      </c>
      <c r="J142" s="59">
        <v>1</v>
      </c>
      <c r="K142" s="41"/>
      <c r="L142" s="41"/>
      <c r="M142" s="41"/>
      <c r="N142" s="41"/>
      <c r="O142" s="41"/>
      <c r="P142" s="41"/>
    </row>
    <row r="143" spans="1:16" s="50" customFormat="1" ht="12" customHeight="1" x14ac:dyDescent="0.2">
      <c r="A143" s="112" t="s">
        <v>158</v>
      </c>
      <c r="B143" s="112"/>
      <c r="C143" s="22">
        <v>572</v>
      </c>
      <c r="D143" s="22">
        <v>159</v>
      </c>
      <c r="E143" s="22">
        <v>234</v>
      </c>
      <c r="F143" s="22">
        <v>90</v>
      </c>
      <c r="G143" s="22">
        <v>64</v>
      </c>
      <c r="H143" s="22">
        <v>25</v>
      </c>
      <c r="I143" s="22">
        <v>0</v>
      </c>
      <c r="J143" s="59">
        <v>0</v>
      </c>
      <c r="K143" s="41"/>
      <c r="L143" s="41"/>
      <c r="M143" s="41"/>
      <c r="N143" s="41"/>
      <c r="O143" s="41"/>
      <c r="P143" s="41"/>
    </row>
    <row r="144" spans="1:16" s="50" customFormat="1" ht="12" customHeight="1" x14ac:dyDescent="0.2">
      <c r="A144" s="112" t="s">
        <v>159</v>
      </c>
      <c r="B144" s="112"/>
      <c r="C144" s="22">
        <v>86</v>
      </c>
      <c r="D144" s="22">
        <v>24</v>
      </c>
      <c r="E144" s="22">
        <v>22</v>
      </c>
      <c r="F144" s="22">
        <v>18</v>
      </c>
      <c r="G144" s="22">
        <v>16</v>
      </c>
      <c r="H144" s="22">
        <v>0</v>
      </c>
      <c r="I144" s="22">
        <v>6</v>
      </c>
      <c r="J144" s="59">
        <v>0</v>
      </c>
      <c r="K144" s="41"/>
      <c r="L144" s="41"/>
      <c r="M144" s="41"/>
      <c r="N144" s="41"/>
      <c r="O144" s="41"/>
      <c r="P144" s="41"/>
    </row>
    <row r="145" spans="1:16" s="50" customFormat="1" ht="12" customHeight="1" x14ac:dyDescent="0.2">
      <c r="A145" s="112" t="s">
        <v>161</v>
      </c>
      <c r="B145" s="112"/>
      <c r="C145" s="22">
        <v>3143</v>
      </c>
      <c r="D145" s="22">
        <v>604</v>
      </c>
      <c r="E145" s="22">
        <v>868</v>
      </c>
      <c r="F145" s="22">
        <v>567</v>
      </c>
      <c r="G145" s="22">
        <v>700</v>
      </c>
      <c r="H145" s="22">
        <v>305</v>
      </c>
      <c r="I145" s="22">
        <v>99</v>
      </c>
      <c r="J145" s="59">
        <v>0</v>
      </c>
      <c r="K145" s="41"/>
      <c r="L145" s="41"/>
      <c r="M145" s="41"/>
      <c r="N145" s="41"/>
      <c r="O145" s="41"/>
      <c r="P145" s="41"/>
    </row>
    <row r="146" spans="1:16" s="50" customFormat="1" ht="12" customHeight="1" x14ac:dyDescent="0.2">
      <c r="A146" s="112" t="s">
        <v>253</v>
      </c>
      <c r="B146" s="112"/>
      <c r="C146" s="22">
        <v>2559</v>
      </c>
      <c r="D146" s="22">
        <v>353</v>
      </c>
      <c r="E146" s="22">
        <v>742</v>
      </c>
      <c r="F146" s="22">
        <v>510</v>
      </c>
      <c r="G146" s="22">
        <v>712</v>
      </c>
      <c r="H146" s="22">
        <v>200</v>
      </c>
      <c r="I146" s="22">
        <v>42</v>
      </c>
      <c r="J146" s="59">
        <v>0</v>
      </c>
      <c r="K146" s="41"/>
      <c r="L146" s="41"/>
      <c r="M146" s="41"/>
      <c r="N146" s="41"/>
      <c r="O146" s="41"/>
      <c r="P146" s="41"/>
    </row>
    <row r="147" spans="1:16" s="50" customFormat="1" ht="12" customHeight="1" x14ac:dyDescent="0.2">
      <c r="A147" s="123" t="s">
        <v>164</v>
      </c>
      <c r="B147" s="123"/>
      <c r="C147" s="27">
        <v>279</v>
      </c>
      <c r="D147" s="27">
        <v>64</v>
      </c>
      <c r="E147" s="27">
        <v>92</v>
      </c>
      <c r="F147" s="27">
        <v>51</v>
      </c>
      <c r="G147" s="27">
        <v>52</v>
      </c>
      <c r="H147" s="27">
        <v>20</v>
      </c>
      <c r="I147" s="27">
        <v>0</v>
      </c>
      <c r="J147" s="60">
        <v>0</v>
      </c>
      <c r="K147" s="41"/>
      <c r="L147" s="41"/>
      <c r="M147" s="41"/>
      <c r="N147" s="41"/>
      <c r="O147" s="41"/>
      <c r="P147" s="41"/>
    </row>
    <row r="148" spans="1:16" s="50" customFormat="1" ht="12" customHeight="1" x14ac:dyDescent="0.2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41"/>
      <c r="L148" s="41"/>
      <c r="M148" s="41"/>
      <c r="N148" s="41"/>
      <c r="O148" s="41"/>
      <c r="P148" s="41"/>
    </row>
    <row r="149" spans="1:16" s="50" customFormat="1" ht="12" customHeight="1" x14ac:dyDescent="0.2">
      <c r="A149" s="111" t="s">
        <v>165</v>
      </c>
      <c r="B149" s="111"/>
      <c r="C149" s="17">
        <f t="shared" ref="C149:I149" si="43">SUM(C150:C157)</f>
        <v>5866</v>
      </c>
      <c r="D149" s="17">
        <f t="shared" si="43"/>
        <v>986</v>
      </c>
      <c r="E149" s="17">
        <f t="shared" si="43"/>
        <v>1578</v>
      </c>
      <c r="F149" s="17">
        <f t="shared" si="43"/>
        <v>1152</v>
      </c>
      <c r="G149" s="17">
        <f t="shared" si="43"/>
        <v>1352</v>
      </c>
      <c r="H149" s="17">
        <f t="shared" si="43"/>
        <v>595</v>
      </c>
      <c r="I149" s="17">
        <f t="shared" si="43"/>
        <v>203</v>
      </c>
      <c r="J149" s="17" t="s">
        <v>206</v>
      </c>
      <c r="K149" s="41"/>
      <c r="L149" s="41"/>
      <c r="M149" s="41"/>
      <c r="N149" s="41"/>
      <c r="O149" s="41"/>
      <c r="P149" s="41"/>
    </row>
    <row r="150" spans="1:16" s="50" customFormat="1" ht="12" customHeight="1" x14ac:dyDescent="0.2">
      <c r="A150" s="112" t="s">
        <v>166</v>
      </c>
      <c r="B150" s="112"/>
      <c r="C150" s="22">
        <v>1490</v>
      </c>
      <c r="D150" s="22">
        <v>197</v>
      </c>
      <c r="E150" s="22">
        <v>318</v>
      </c>
      <c r="F150" s="22">
        <v>312</v>
      </c>
      <c r="G150" s="22">
        <v>416</v>
      </c>
      <c r="H150" s="22">
        <v>185</v>
      </c>
      <c r="I150" s="22">
        <v>62</v>
      </c>
      <c r="J150" s="59">
        <v>0</v>
      </c>
      <c r="K150" s="41"/>
      <c r="L150" s="41"/>
      <c r="M150" s="41"/>
      <c r="N150" s="41"/>
      <c r="O150" s="41"/>
      <c r="P150" s="41"/>
    </row>
    <row r="151" spans="1:16" s="50" customFormat="1" ht="12" customHeight="1" x14ac:dyDescent="0.2">
      <c r="A151" s="112" t="s">
        <v>167</v>
      </c>
      <c r="B151" s="112"/>
      <c r="C151" s="22">
        <v>45</v>
      </c>
      <c r="D151" s="22">
        <v>13</v>
      </c>
      <c r="E151" s="22">
        <v>16</v>
      </c>
      <c r="F151" s="22">
        <v>3</v>
      </c>
      <c r="G151" s="22">
        <v>8</v>
      </c>
      <c r="H151" s="22">
        <v>5</v>
      </c>
      <c r="I151" s="22">
        <v>0</v>
      </c>
      <c r="J151" s="59">
        <v>0</v>
      </c>
      <c r="K151" s="41"/>
      <c r="L151" s="41"/>
      <c r="M151" s="41"/>
      <c r="N151" s="41"/>
      <c r="O151" s="41"/>
      <c r="P151" s="41"/>
    </row>
    <row r="152" spans="1:16" s="50" customFormat="1" ht="12" customHeight="1" x14ac:dyDescent="0.2">
      <c r="A152" s="112" t="s">
        <v>168</v>
      </c>
      <c r="B152" s="112"/>
      <c r="C152" s="22">
        <v>49</v>
      </c>
      <c r="D152" s="22">
        <v>22</v>
      </c>
      <c r="E152" s="22">
        <v>18</v>
      </c>
      <c r="F152" s="22">
        <v>3</v>
      </c>
      <c r="G152" s="22">
        <v>0</v>
      </c>
      <c r="H152" s="22">
        <v>0</v>
      </c>
      <c r="I152" s="22">
        <v>6</v>
      </c>
      <c r="J152" s="59">
        <v>0</v>
      </c>
      <c r="K152" s="41"/>
      <c r="L152" s="41"/>
      <c r="M152" s="41"/>
      <c r="N152" s="41"/>
      <c r="O152" s="41"/>
      <c r="P152" s="41"/>
    </row>
    <row r="153" spans="1:16" s="50" customFormat="1" ht="12" customHeight="1" x14ac:dyDescent="0.2">
      <c r="A153" s="112" t="s">
        <v>169</v>
      </c>
      <c r="B153" s="112"/>
      <c r="C153" s="22">
        <v>45</v>
      </c>
      <c r="D153" s="22">
        <v>16</v>
      </c>
      <c r="E153" s="22">
        <v>12</v>
      </c>
      <c r="F153" s="22">
        <v>6</v>
      </c>
      <c r="G153" s="22">
        <v>0</v>
      </c>
      <c r="H153" s="22">
        <v>5</v>
      </c>
      <c r="I153" s="22">
        <v>6</v>
      </c>
      <c r="J153" s="59">
        <v>0</v>
      </c>
      <c r="K153" s="41"/>
      <c r="L153" s="41"/>
      <c r="M153" s="41"/>
      <c r="N153" s="41"/>
      <c r="O153" s="41"/>
      <c r="P153" s="41"/>
    </row>
    <row r="154" spans="1:16" s="50" customFormat="1" ht="12" customHeight="1" x14ac:dyDescent="0.2">
      <c r="A154" s="112" t="s">
        <v>170</v>
      </c>
      <c r="B154" s="112"/>
      <c r="C154" s="22">
        <v>1116</v>
      </c>
      <c r="D154" s="22">
        <v>233</v>
      </c>
      <c r="E154" s="22">
        <v>300</v>
      </c>
      <c r="F154" s="22">
        <v>210</v>
      </c>
      <c r="G154" s="22">
        <v>228</v>
      </c>
      <c r="H154" s="22">
        <v>120</v>
      </c>
      <c r="I154" s="22">
        <v>25</v>
      </c>
      <c r="J154" s="59">
        <v>0</v>
      </c>
      <c r="K154" s="41"/>
      <c r="L154" s="41"/>
      <c r="M154" s="41"/>
      <c r="N154" s="41"/>
      <c r="O154" s="41"/>
      <c r="P154" s="41"/>
    </row>
    <row r="155" spans="1:16" s="50" customFormat="1" ht="12" customHeight="1" x14ac:dyDescent="0.2">
      <c r="A155" s="112" t="s">
        <v>171</v>
      </c>
      <c r="B155" s="112"/>
      <c r="C155" s="22">
        <v>505</v>
      </c>
      <c r="D155" s="22">
        <v>96</v>
      </c>
      <c r="E155" s="22">
        <v>126</v>
      </c>
      <c r="F155" s="22">
        <v>87</v>
      </c>
      <c r="G155" s="22">
        <v>104</v>
      </c>
      <c r="H155" s="22">
        <v>55</v>
      </c>
      <c r="I155" s="22">
        <v>37</v>
      </c>
      <c r="J155" s="59">
        <v>0</v>
      </c>
      <c r="K155" s="41"/>
      <c r="L155" s="41"/>
      <c r="M155" s="41"/>
      <c r="N155" s="41"/>
      <c r="O155" s="41"/>
      <c r="P155" s="41"/>
    </row>
    <row r="156" spans="1:16" s="50" customFormat="1" ht="12" customHeight="1" x14ac:dyDescent="0.2">
      <c r="A156" s="112" t="s">
        <v>172</v>
      </c>
      <c r="B156" s="112"/>
      <c r="C156" s="22">
        <v>48</v>
      </c>
      <c r="D156" s="22">
        <v>17</v>
      </c>
      <c r="E156" s="22">
        <v>18</v>
      </c>
      <c r="F156" s="22">
        <v>3</v>
      </c>
      <c r="G156" s="22">
        <v>4</v>
      </c>
      <c r="H156" s="22">
        <v>0</v>
      </c>
      <c r="I156" s="22">
        <v>6</v>
      </c>
      <c r="J156" s="59">
        <v>0</v>
      </c>
      <c r="K156" s="41"/>
      <c r="L156" s="41"/>
      <c r="M156" s="41"/>
      <c r="N156" s="41"/>
      <c r="O156" s="41"/>
      <c r="P156" s="41"/>
    </row>
    <row r="157" spans="1:16" s="50" customFormat="1" ht="12" customHeight="1" x14ac:dyDescent="0.2">
      <c r="A157" s="123" t="s">
        <v>173</v>
      </c>
      <c r="B157" s="123"/>
      <c r="C157" s="27">
        <v>2568</v>
      </c>
      <c r="D157" s="27">
        <v>392</v>
      </c>
      <c r="E157" s="27">
        <v>770</v>
      </c>
      <c r="F157" s="27">
        <v>528</v>
      </c>
      <c r="G157" s="27">
        <v>592</v>
      </c>
      <c r="H157" s="27">
        <v>225</v>
      </c>
      <c r="I157" s="27">
        <v>61</v>
      </c>
      <c r="J157" s="60">
        <v>0</v>
      </c>
      <c r="K157" s="41"/>
      <c r="L157" s="41"/>
      <c r="M157" s="41"/>
      <c r="N157" s="41"/>
      <c r="O157" s="41"/>
      <c r="P157" s="41"/>
    </row>
    <row r="158" spans="1:16" s="50" customFormat="1" ht="12" customHeight="1" x14ac:dyDescent="0.2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41"/>
      <c r="L158" s="41"/>
      <c r="M158" s="41"/>
      <c r="N158" s="41"/>
      <c r="O158" s="41"/>
      <c r="P158" s="41"/>
    </row>
    <row r="159" spans="1:16" s="50" customFormat="1" ht="12" customHeight="1" x14ac:dyDescent="0.2">
      <c r="A159" s="111" t="s">
        <v>174</v>
      </c>
      <c r="B159" s="111"/>
      <c r="C159" s="17">
        <f t="shared" ref="C159:I159" si="44">SUM(C160:C165)</f>
        <v>54840</v>
      </c>
      <c r="D159" s="17">
        <f t="shared" si="44"/>
        <v>9098</v>
      </c>
      <c r="E159" s="17">
        <f t="shared" si="44"/>
        <v>15104</v>
      </c>
      <c r="F159" s="17">
        <f t="shared" si="44"/>
        <v>11679</v>
      </c>
      <c r="G159" s="17">
        <f t="shared" si="44"/>
        <v>12744</v>
      </c>
      <c r="H159" s="17">
        <f t="shared" si="44"/>
        <v>4455</v>
      </c>
      <c r="I159" s="17">
        <f t="shared" si="44"/>
        <v>1760</v>
      </c>
      <c r="J159" s="17" t="s">
        <v>206</v>
      </c>
      <c r="K159" s="41"/>
      <c r="L159" s="41"/>
      <c r="M159" s="41"/>
      <c r="N159" s="41"/>
      <c r="O159" s="41"/>
      <c r="P159" s="41"/>
    </row>
    <row r="160" spans="1:16" s="50" customFormat="1" ht="12" customHeight="1" x14ac:dyDescent="0.2">
      <c r="A160" s="112" t="s">
        <v>175</v>
      </c>
      <c r="B160" s="112"/>
      <c r="C160" s="22">
        <v>4999</v>
      </c>
      <c r="D160" s="22">
        <v>860</v>
      </c>
      <c r="E160" s="22">
        <v>1402</v>
      </c>
      <c r="F160" s="22">
        <v>1035</v>
      </c>
      <c r="G160" s="22">
        <v>1196</v>
      </c>
      <c r="H160" s="22">
        <v>385</v>
      </c>
      <c r="I160" s="22">
        <v>121</v>
      </c>
      <c r="J160" s="59">
        <v>0</v>
      </c>
      <c r="K160" s="41"/>
      <c r="L160" s="41"/>
      <c r="M160" s="41"/>
      <c r="N160" s="41"/>
      <c r="O160" s="41"/>
      <c r="P160" s="41"/>
    </row>
    <row r="161" spans="1:16" s="50" customFormat="1" ht="12" customHeight="1" x14ac:dyDescent="0.2">
      <c r="A161" s="112" t="s">
        <v>176</v>
      </c>
      <c r="B161" s="112"/>
      <c r="C161" s="22">
        <v>42516</v>
      </c>
      <c r="D161" s="22">
        <v>7254</v>
      </c>
      <c r="E161" s="22">
        <v>11702</v>
      </c>
      <c r="F161" s="22">
        <v>8961</v>
      </c>
      <c r="G161" s="22">
        <v>9828</v>
      </c>
      <c r="H161" s="22">
        <v>3420</v>
      </c>
      <c r="I161" s="22">
        <v>1351</v>
      </c>
      <c r="J161" s="59" t="s">
        <v>256</v>
      </c>
      <c r="K161" s="41"/>
      <c r="L161" s="41"/>
      <c r="M161" s="41"/>
      <c r="N161" s="41"/>
      <c r="O161" s="41"/>
      <c r="P161" s="41"/>
    </row>
    <row r="162" spans="1:16" s="50" customFormat="1" ht="12" customHeight="1" x14ac:dyDescent="0.2">
      <c r="A162" s="112" t="s">
        <v>177</v>
      </c>
      <c r="B162" s="112"/>
      <c r="C162" s="22">
        <v>2928</v>
      </c>
      <c r="D162" s="22">
        <v>385</v>
      </c>
      <c r="E162" s="22">
        <v>714</v>
      </c>
      <c r="F162" s="22">
        <v>681</v>
      </c>
      <c r="G162" s="22">
        <v>668</v>
      </c>
      <c r="H162" s="22">
        <v>345</v>
      </c>
      <c r="I162" s="22">
        <v>135</v>
      </c>
      <c r="J162" s="59">
        <v>0</v>
      </c>
      <c r="K162" s="41"/>
      <c r="L162" s="41"/>
      <c r="M162" s="41"/>
      <c r="N162" s="41"/>
      <c r="O162" s="41"/>
      <c r="P162" s="41"/>
    </row>
    <row r="163" spans="1:16" s="50" customFormat="1" ht="12" customHeight="1" x14ac:dyDescent="0.2">
      <c r="A163" s="112" t="s">
        <v>183</v>
      </c>
      <c r="B163" s="112"/>
      <c r="C163" s="22">
        <v>391</v>
      </c>
      <c r="D163" s="22">
        <v>62</v>
      </c>
      <c r="E163" s="22">
        <v>106</v>
      </c>
      <c r="F163" s="22">
        <v>102</v>
      </c>
      <c r="G163" s="22">
        <v>100</v>
      </c>
      <c r="H163" s="22">
        <v>15</v>
      </c>
      <c r="I163" s="22">
        <v>6</v>
      </c>
      <c r="J163" s="59">
        <v>0</v>
      </c>
      <c r="K163" s="41"/>
      <c r="L163" s="41"/>
      <c r="M163" s="41"/>
      <c r="N163" s="41"/>
      <c r="O163" s="41"/>
      <c r="P163" s="41"/>
    </row>
    <row r="164" spans="1:16" s="50" customFormat="1" ht="12" customHeight="1" x14ac:dyDescent="0.2">
      <c r="A164" s="112" t="s">
        <v>184</v>
      </c>
      <c r="B164" s="112"/>
      <c r="C164" s="22">
        <v>1493</v>
      </c>
      <c r="D164" s="22">
        <v>230</v>
      </c>
      <c r="E164" s="22">
        <v>416</v>
      </c>
      <c r="F164" s="22">
        <v>318</v>
      </c>
      <c r="G164" s="22">
        <v>364</v>
      </c>
      <c r="H164" s="22">
        <v>135</v>
      </c>
      <c r="I164" s="22">
        <v>30</v>
      </c>
      <c r="J164" s="59">
        <v>0</v>
      </c>
      <c r="K164" s="41"/>
      <c r="L164" s="41"/>
      <c r="M164" s="41"/>
      <c r="N164" s="41"/>
      <c r="O164" s="41"/>
      <c r="P164" s="41"/>
    </row>
    <row r="165" spans="1:16" s="50" customFormat="1" ht="12" customHeight="1" x14ac:dyDescent="0.2">
      <c r="A165" s="126" t="s">
        <v>189</v>
      </c>
      <c r="B165" s="126"/>
      <c r="C165" s="27">
        <v>2513</v>
      </c>
      <c r="D165" s="27">
        <v>307</v>
      </c>
      <c r="E165" s="27">
        <v>764</v>
      </c>
      <c r="F165" s="27">
        <v>582</v>
      </c>
      <c r="G165" s="27">
        <v>588</v>
      </c>
      <c r="H165" s="27">
        <v>155</v>
      </c>
      <c r="I165" s="27">
        <v>117</v>
      </c>
      <c r="J165" s="60" t="s">
        <v>256</v>
      </c>
      <c r="K165" s="41"/>
      <c r="L165" s="41"/>
      <c r="M165" s="41"/>
      <c r="N165" s="41"/>
      <c r="O165" s="41"/>
      <c r="P165" s="41"/>
    </row>
    <row r="166" spans="1:16" s="50" customFormat="1" ht="12" customHeight="1" x14ac:dyDescent="0.2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41"/>
      <c r="L166" s="41"/>
      <c r="M166" s="41"/>
      <c r="N166" s="41"/>
      <c r="O166" s="41"/>
      <c r="P166" s="41"/>
    </row>
    <row r="167" spans="1:16" s="50" customFormat="1" ht="12" customHeight="1" x14ac:dyDescent="0.2">
      <c r="A167" s="111" t="s">
        <v>192</v>
      </c>
      <c r="B167" s="111"/>
      <c r="C167" s="17">
        <f t="shared" ref="C167:I167" si="45">SUM(C168:C169)</f>
        <v>10228</v>
      </c>
      <c r="D167" s="17">
        <f t="shared" si="45"/>
        <v>1464</v>
      </c>
      <c r="E167" s="17">
        <f t="shared" si="45"/>
        <v>2680</v>
      </c>
      <c r="F167" s="17">
        <f t="shared" si="45"/>
        <v>2241</v>
      </c>
      <c r="G167" s="17">
        <f t="shared" si="45"/>
        <v>2664</v>
      </c>
      <c r="H167" s="17">
        <f t="shared" si="45"/>
        <v>890</v>
      </c>
      <c r="I167" s="17">
        <f t="shared" si="45"/>
        <v>289</v>
      </c>
      <c r="J167" s="17" t="s">
        <v>206</v>
      </c>
      <c r="K167" s="41"/>
      <c r="L167" s="41"/>
      <c r="M167" s="41"/>
      <c r="N167" s="41"/>
      <c r="O167" s="41"/>
      <c r="P167" s="41"/>
    </row>
    <row r="168" spans="1:16" s="50" customFormat="1" ht="12" customHeight="1" x14ac:dyDescent="0.2">
      <c r="A168" s="112" t="s">
        <v>193</v>
      </c>
      <c r="B168" s="112"/>
      <c r="C168" s="22">
        <v>6037</v>
      </c>
      <c r="D168" s="22">
        <v>898</v>
      </c>
      <c r="E168" s="22">
        <v>1668</v>
      </c>
      <c r="F168" s="22">
        <v>1299</v>
      </c>
      <c r="G168" s="22">
        <v>1448</v>
      </c>
      <c r="H168" s="22">
        <v>555</v>
      </c>
      <c r="I168" s="22">
        <v>169</v>
      </c>
      <c r="J168" s="59" t="s">
        <v>256</v>
      </c>
      <c r="K168" s="41"/>
      <c r="L168" s="41"/>
      <c r="M168" s="41"/>
      <c r="N168" s="41"/>
      <c r="O168" s="41"/>
      <c r="P168" s="41"/>
    </row>
    <row r="169" spans="1:16" s="50" customFormat="1" ht="12" customHeight="1" x14ac:dyDescent="0.2">
      <c r="A169" s="126" t="s">
        <v>279</v>
      </c>
      <c r="B169" s="126"/>
      <c r="C169" s="27">
        <v>4191</v>
      </c>
      <c r="D169" s="27">
        <v>566</v>
      </c>
      <c r="E169" s="27">
        <v>1012</v>
      </c>
      <c r="F169" s="27">
        <v>942</v>
      </c>
      <c r="G169" s="27">
        <v>1216</v>
      </c>
      <c r="H169" s="27">
        <v>335</v>
      </c>
      <c r="I169" s="27">
        <v>120</v>
      </c>
      <c r="J169" s="60" t="s">
        <v>256</v>
      </c>
      <c r="K169" s="41"/>
      <c r="L169" s="41"/>
      <c r="M169" s="41"/>
      <c r="N169" s="41"/>
      <c r="O169" s="41"/>
      <c r="P169" s="41"/>
    </row>
    <row r="170" spans="1:16" s="50" customFormat="1" ht="12" customHeight="1" x14ac:dyDescent="0.2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41"/>
      <c r="L170" s="41"/>
      <c r="M170" s="41"/>
      <c r="N170" s="41"/>
      <c r="O170" s="41"/>
      <c r="P170" s="41"/>
    </row>
    <row r="171" spans="1:16" s="50" customFormat="1" ht="12" customHeight="1" x14ac:dyDescent="0.2">
      <c r="A171" s="111" t="s">
        <v>199</v>
      </c>
      <c r="B171" s="111"/>
      <c r="C171" s="17">
        <f t="shared" ref="C171:I171" si="46">SUM(C172:C174)</f>
        <v>5567</v>
      </c>
      <c r="D171" s="17">
        <f t="shared" si="46"/>
        <v>1032</v>
      </c>
      <c r="E171" s="17">
        <f t="shared" si="46"/>
        <v>1642</v>
      </c>
      <c r="F171" s="17">
        <f t="shared" si="46"/>
        <v>1062</v>
      </c>
      <c r="G171" s="17">
        <f t="shared" si="46"/>
        <v>1160</v>
      </c>
      <c r="H171" s="17">
        <f t="shared" si="46"/>
        <v>480</v>
      </c>
      <c r="I171" s="17">
        <f t="shared" si="46"/>
        <v>191</v>
      </c>
      <c r="J171" s="17" t="s">
        <v>206</v>
      </c>
      <c r="K171" s="41"/>
      <c r="L171" s="41"/>
      <c r="M171" s="41"/>
      <c r="N171" s="41"/>
      <c r="O171" s="41"/>
      <c r="P171" s="41"/>
    </row>
    <row r="172" spans="1:16" s="50" customFormat="1" ht="12" customHeight="1" x14ac:dyDescent="0.2">
      <c r="A172" s="112" t="s">
        <v>200</v>
      </c>
      <c r="B172" s="112"/>
      <c r="C172" s="22">
        <v>1773</v>
      </c>
      <c r="D172" s="22">
        <v>346</v>
      </c>
      <c r="E172" s="22">
        <v>524</v>
      </c>
      <c r="F172" s="22">
        <v>264</v>
      </c>
      <c r="G172" s="22">
        <v>360</v>
      </c>
      <c r="H172" s="22">
        <v>185</v>
      </c>
      <c r="I172" s="22">
        <v>94</v>
      </c>
      <c r="J172" s="59">
        <v>0</v>
      </c>
      <c r="K172" s="41"/>
      <c r="L172" s="41"/>
      <c r="M172" s="41"/>
      <c r="N172" s="41"/>
      <c r="O172" s="41"/>
      <c r="P172" s="41"/>
    </row>
    <row r="173" spans="1:16" s="50" customFormat="1" ht="12" customHeight="1" x14ac:dyDescent="0.2">
      <c r="A173" s="112" t="s">
        <v>201</v>
      </c>
      <c r="B173" s="112"/>
      <c r="C173" s="22">
        <v>1762</v>
      </c>
      <c r="D173" s="22">
        <v>336</v>
      </c>
      <c r="E173" s="22">
        <v>532</v>
      </c>
      <c r="F173" s="22">
        <v>378</v>
      </c>
      <c r="G173" s="22">
        <v>320</v>
      </c>
      <c r="H173" s="22">
        <v>135</v>
      </c>
      <c r="I173" s="22">
        <v>61</v>
      </c>
      <c r="J173" s="59">
        <v>0</v>
      </c>
      <c r="K173" s="41"/>
      <c r="L173" s="41"/>
      <c r="M173" s="41"/>
      <c r="N173" s="41"/>
      <c r="O173" s="41"/>
      <c r="P173" s="41"/>
    </row>
    <row r="174" spans="1:16" s="50" customFormat="1" ht="12" customHeight="1" x14ac:dyDescent="0.2">
      <c r="A174" s="126" t="s">
        <v>243</v>
      </c>
      <c r="B174" s="126"/>
      <c r="C174" s="41">
        <v>2032</v>
      </c>
      <c r="D174" s="41">
        <v>350</v>
      </c>
      <c r="E174" s="41">
        <v>586</v>
      </c>
      <c r="F174" s="41">
        <v>420</v>
      </c>
      <c r="G174" s="41">
        <v>480</v>
      </c>
      <c r="H174" s="41">
        <v>160</v>
      </c>
      <c r="I174" s="41">
        <v>36</v>
      </c>
      <c r="J174" s="60" t="s">
        <v>256</v>
      </c>
      <c r="K174" s="41"/>
      <c r="L174" s="41"/>
      <c r="M174" s="41"/>
      <c r="N174" s="41"/>
      <c r="O174" s="41"/>
      <c r="P174" s="41"/>
    </row>
    <row r="175" spans="1:16" s="50" customFormat="1" ht="12" customHeight="1" x14ac:dyDescent="0.2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41"/>
      <c r="L175" s="41"/>
      <c r="M175" s="41"/>
      <c r="N175" s="41"/>
      <c r="O175" s="41"/>
      <c r="P175" s="41"/>
    </row>
    <row r="176" spans="1:16" s="50" customFormat="1" ht="12" customHeight="1" x14ac:dyDescent="0.2">
      <c r="A176" s="111" t="s">
        <v>207</v>
      </c>
      <c r="B176" s="111"/>
      <c r="C176" s="17">
        <f t="shared" ref="C176:I176" si="47">SUM(C177:C186)</f>
        <v>8922</v>
      </c>
      <c r="D176" s="17">
        <f t="shared" si="47"/>
        <v>1701</v>
      </c>
      <c r="E176" s="17">
        <f t="shared" si="47"/>
        <v>2686</v>
      </c>
      <c r="F176" s="17">
        <f t="shared" si="47"/>
        <v>1752</v>
      </c>
      <c r="G176" s="17">
        <f t="shared" si="47"/>
        <v>1740</v>
      </c>
      <c r="H176" s="17">
        <f t="shared" si="47"/>
        <v>715</v>
      </c>
      <c r="I176" s="17">
        <f t="shared" si="47"/>
        <v>328</v>
      </c>
      <c r="J176" s="17" t="s">
        <v>206</v>
      </c>
      <c r="K176" s="41"/>
      <c r="L176" s="41"/>
      <c r="M176" s="41"/>
      <c r="N176" s="41"/>
      <c r="O176" s="41"/>
      <c r="P176" s="41"/>
    </row>
    <row r="177" spans="1:16" s="50" customFormat="1" ht="12" customHeight="1" x14ac:dyDescent="0.2">
      <c r="A177" s="112" t="s">
        <v>208</v>
      </c>
      <c r="B177" s="112"/>
      <c r="C177" s="22">
        <v>1480</v>
      </c>
      <c r="D177" s="22">
        <v>325</v>
      </c>
      <c r="E177" s="22">
        <v>414</v>
      </c>
      <c r="F177" s="22">
        <v>285</v>
      </c>
      <c r="G177" s="22">
        <v>300</v>
      </c>
      <c r="H177" s="22">
        <v>130</v>
      </c>
      <c r="I177" s="22">
        <v>26</v>
      </c>
      <c r="J177" s="59" t="s">
        <v>256</v>
      </c>
      <c r="K177" s="41"/>
      <c r="L177" s="41"/>
      <c r="M177" s="41"/>
      <c r="N177" s="41"/>
      <c r="O177" s="41"/>
      <c r="P177" s="41"/>
    </row>
    <row r="178" spans="1:16" s="50" customFormat="1" ht="12" customHeight="1" x14ac:dyDescent="0.2">
      <c r="A178" s="112" t="s">
        <v>210</v>
      </c>
      <c r="B178" s="112"/>
      <c r="C178" s="22">
        <v>106</v>
      </c>
      <c r="D178" s="22">
        <v>30</v>
      </c>
      <c r="E178" s="22">
        <v>32</v>
      </c>
      <c r="F178" s="22">
        <v>21</v>
      </c>
      <c r="G178" s="22">
        <v>8</v>
      </c>
      <c r="H178" s="22">
        <v>15</v>
      </c>
      <c r="I178" s="22">
        <v>0</v>
      </c>
      <c r="J178" s="59">
        <v>0</v>
      </c>
      <c r="K178" s="41"/>
      <c r="L178" s="41"/>
      <c r="M178" s="41"/>
      <c r="N178" s="41"/>
      <c r="O178" s="41"/>
      <c r="P178" s="41"/>
    </row>
    <row r="179" spans="1:16" s="50" customFormat="1" ht="12" customHeight="1" x14ac:dyDescent="0.2">
      <c r="A179" s="112" t="s">
        <v>211</v>
      </c>
      <c r="B179" s="112"/>
      <c r="C179" s="22">
        <v>982</v>
      </c>
      <c r="D179" s="22">
        <v>199</v>
      </c>
      <c r="E179" s="22">
        <v>280</v>
      </c>
      <c r="F179" s="22">
        <v>183</v>
      </c>
      <c r="G179" s="22">
        <v>204</v>
      </c>
      <c r="H179" s="22">
        <v>80</v>
      </c>
      <c r="I179" s="22">
        <v>36</v>
      </c>
      <c r="J179" s="59">
        <v>1</v>
      </c>
      <c r="K179" s="41"/>
      <c r="L179" s="41"/>
      <c r="M179" s="41"/>
      <c r="N179" s="41"/>
      <c r="O179" s="41"/>
      <c r="P179" s="41"/>
    </row>
    <row r="180" spans="1:16" s="50" customFormat="1" ht="12" customHeight="1" x14ac:dyDescent="0.2">
      <c r="A180" s="112" t="s">
        <v>216</v>
      </c>
      <c r="B180" s="112"/>
      <c r="C180" s="22">
        <v>176</v>
      </c>
      <c r="D180" s="22">
        <v>32</v>
      </c>
      <c r="E180" s="22">
        <v>48</v>
      </c>
      <c r="F180" s="22">
        <v>45</v>
      </c>
      <c r="G180" s="22">
        <v>24</v>
      </c>
      <c r="H180" s="22">
        <v>15</v>
      </c>
      <c r="I180" s="22">
        <v>12</v>
      </c>
      <c r="J180" s="59">
        <v>0</v>
      </c>
      <c r="K180" s="41"/>
      <c r="L180" s="41"/>
      <c r="M180" s="41"/>
      <c r="N180" s="41"/>
      <c r="O180" s="41"/>
      <c r="P180" s="41"/>
    </row>
    <row r="181" spans="1:16" s="50" customFormat="1" ht="12" customHeight="1" x14ac:dyDescent="0.2">
      <c r="A181" s="112" t="s">
        <v>217</v>
      </c>
      <c r="B181" s="112"/>
      <c r="C181" s="22">
        <v>2817</v>
      </c>
      <c r="D181" s="22">
        <v>542</v>
      </c>
      <c r="E181" s="22">
        <v>898</v>
      </c>
      <c r="F181" s="22">
        <v>552</v>
      </c>
      <c r="G181" s="22">
        <v>556</v>
      </c>
      <c r="H181" s="22">
        <v>195</v>
      </c>
      <c r="I181" s="22">
        <v>74</v>
      </c>
      <c r="J181" s="59">
        <v>0</v>
      </c>
      <c r="K181" s="41"/>
      <c r="L181" s="41"/>
      <c r="M181" s="41"/>
      <c r="N181" s="41"/>
      <c r="O181" s="41"/>
      <c r="P181" s="41"/>
    </row>
    <row r="182" spans="1:16" s="50" customFormat="1" ht="12" customHeight="1" x14ac:dyDescent="0.2">
      <c r="A182" s="112" t="s">
        <v>218</v>
      </c>
      <c r="B182" s="112"/>
      <c r="C182" s="22">
        <v>845</v>
      </c>
      <c r="D182" s="22">
        <v>151</v>
      </c>
      <c r="E182" s="22">
        <v>288</v>
      </c>
      <c r="F182" s="22">
        <v>174</v>
      </c>
      <c r="G182" s="22">
        <v>128</v>
      </c>
      <c r="H182" s="22">
        <v>65</v>
      </c>
      <c r="I182" s="22">
        <v>39</v>
      </c>
      <c r="J182" s="59">
        <v>0</v>
      </c>
      <c r="K182" s="41"/>
      <c r="L182" s="41"/>
      <c r="M182" s="41"/>
      <c r="N182" s="41"/>
      <c r="O182" s="41"/>
      <c r="P182" s="41"/>
    </row>
    <row r="183" spans="1:16" s="50" customFormat="1" ht="12" customHeight="1" x14ac:dyDescent="0.2">
      <c r="A183" s="112" t="s">
        <v>221</v>
      </c>
      <c r="B183" s="112"/>
      <c r="C183" s="22">
        <v>333</v>
      </c>
      <c r="D183" s="22">
        <v>58</v>
      </c>
      <c r="E183" s="22">
        <v>92</v>
      </c>
      <c r="F183" s="22">
        <v>57</v>
      </c>
      <c r="G183" s="22">
        <v>96</v>
      </c>
      <c r="H183" s="22">
        <v>10</v>
      </c>
      <c r="I183" s="22">
        <v>20</v>
      </c>
      <c r="J183" s="59">
        <v>0</v>
      </c>
      <c r="K183" s="41"/>
      <c r="L183" s="41"/>
      <c r="M183" s="41"/>
      <c r="N183" s="41"/>
      <c r="O183" s="41"/>
      <c r="P183" s="41"/>
    </row>
    <row r="184" spans="1:16" s="50" customFormat="1" ht="12" customHeight="1" x14ac:dyDescent="0.2">
      <c r="A184" s="112" t="s">
        <v>222</v>
      </c>
      <c r="B184" s="112"/>
      <c r="C184" s="22">
        <v>789</v>
      </c>
      <c r="D184" s="22">
        <v>117</v>
      </c>
      <c r="E184" s="22">
        <v>222</v>
      </c>
      <c r="F184" s="22">
        <v>174</v>
      </c>
      <c r="G184" s="22">
        <v>160</v>
      </c>
      <c r="H184" s="22">
        <v>80</v>
      </c>
      <c r="I184" s="22">
        <v>36</v>
      </c>
      <c r="J184" s="59">
        <v>1</v>
      </c>
      <c r="K184" s="41"/>
      <c r="L184" s="41"/>
      <c r="M184" s="41"/>
      <c r="N184" s="41"/>
      <c r="O184" s="41"/>
      <c r="P184" s="41"/>
    </row>
    <row r="185" spans="1:16" s="50" customFormat="1" ht="12" customHeight="1" x14ac:dyDescent="0.2">
      <c r="A185" s="112" t="s">
        <v>223</v>
      </c>
      <c r="B185" s="112"/>
      <c r="C185" s="22">
        <v>394</v>
      </c>
      <c r="D185" s="22">
        <v>79</v>
      </c>
      <c r="E185" s="22">
        <v>110</v>
      </c>
      <c r="F185" s="22">
        <v>63</v>
      </c>
      <c r="G185" s="22">
        <v>80</v>
      </c>
      <c r="H185" s="22">
        <v>30</v>
      </c>
      <c r="I185" s="22">
        <v>32</v>
      </c>
      <c r="J185" s="59">
        <v>0</v>
      </c>
      <c r="K185" s="41"/>
      <c r="L185" s="41"/>
      <c r="M185" s="41"/>
      <c r="N185" s="41"/>
      <c r="O185" s="41"/>
      <c r="P185" s="41"/>
    </row>
    <row r="186" spans="1:16" s="50" customFormat="1" ht="12" customHeight="1" x14ac:dyDescent="0.2">
      <c r="A186" s="126" t="s">
        <v>224</v>
      </c>
      <c r="B186" s="126"/>
      <c r="C186" s="27">
        <v>1000</v>
      </c>
      <c r="D186" s="27">
        <v>168</v>
      </c>
      <c r="E186" s="27">
        <v>302</v>
      </c>
      <c r="F186" s="27">
        <v>198</v>
      </c>
      <c r="G186" s="27">
        <v>184</v>
      </c>
      <c r="H186" s="27">
        <v>95</v>
      </c>
      <c r="I186" s="27">
        <v>53</v>
      </c>
      <c r="J186" s="60">
        <v>1</v>
      </c>
      <c r="K186" s="41"/>
      <c r="L186" s="41"/>
      <c r="M186" s="41"/>
      <c r="N186" s="41"/>
      <c r="O186" s="41"/>
      <c r="P186" s="41"/>
    </row>
    <row r="187" spans="1:16" s="50" customFormat="1" ht="12" customHeight="1" x14ac:dyDescent="0.2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41"/>
      <c r="L187" s="41"/>
      <c r="M187" s="41"/>
      <c r="N187" s="41"/>
      <c r="O187" s="41"/>
      <c r="P187" s="41"/>
    </row>
    <row r="188" spans="1:16" s="50" customFormat="1" ht="12" customHeight="1" x14ac:dyDescent="0.2">
      <c r="A188" s="111" t="s">
        <v>226</v>
      </c>
      <c r="B188" s="111"/>
      <c r="C188" s="17">
        <f t="shared" ref="C188:I188" si="48">SUM(C189:C196)</f>
        <v>347447</v>
      </c>
      <c r="D188" s="17">
        <f t="shared" si="48"/>
        <v>64461</v>
      </c>
      <c r="E188" s="17">
        <f t="shared" si="48"/>
        <v>98358</v>
      </c>
      <c r="F188" s="17">
        <f t="shared" si="48"/>
        <v>71046</v>
      </c>
      <c r="G188" s="17">
        <f t="shared" si="48"/>
        <v>76988</v>
      </c>
      <c r="H188" s="17">
        <f t="shared" si="48"/>
        <v>27105</v>
      </c>
      <c r="I188" s="17">
        <f t="shared" si="48"/>
        <v>9489</v>
      </c>
      <c r="J188" s="17" t="s">
        <v>206</v>
      </c>
      <c r="K188" s="41"/>
      <c r="L188" s="41"/>
      <c r="M188" s="41"/>
      <c r="N188" s="41"/>
      <c r="O188" s="41"/>
      <c r="P188" s="41"/>
    </row>
    <row r="189" spans="1:16" s="50" customFormat="1" ht="12" customHeight="1" x14ac:dyDescent="0.2">
      <c r="A189" s="112" t="s">
        <v>227</v>
      </c>
      <c r="B189" s="112"/>
      <c r="C189" s="22">
        <f t="shared" ref="C189:I189" si="49">SUM(C58:C68)</f>
        <v>50058</v>
      </c>
      <c r="D189" s="22">
        <f t="shared" si="49"/>
        <v>9130</v>
      </c>
      <c r="E189" s="22">
        <f t="shared" si="49"/>
        <v>14186</v>
      </c>
      <c r="F189" s="22">
        <f t="shared" si="49"/>
        <v>10644</v>
      </c>
      <c r="G189" s="22">
        <f t="shared" si="49"/>
        <v>11160</v>
      </c>
      <c r="H189" s="22">
        <f t="shared" si="49"/>
        <v>3665</v>
      </c>
      <c r="I189" s="22">
        <f t="shared" si="49"/>
        <v>1273</v>
      </c>
      <c r="J189" s="22" t="s">
        <v>206</v>
      </c>
      <c r="K189" s="41"/>
      <c r="L189" s="41"/>
      <c r="M189" s="41"/>
      <c r="N189" s="41"/>
      <c r="O189" s="41"/>
      <c r="P189" s="41"/>
    </row>
    <row r="190" spans="1:16" s="50" customFormat="1" ht="12" customHeight="1" x14ac:dyDescent="0.2">
      <c r="A190" s="112" t="s">
        <v>228</v>
      </c>
      <c r="B190" s="112"/>
      <c r="C190" s="22">
        <f t="shared" ref="C190:I190" si="50">SUM(C71:C122)</f>
        <v>149011</v>
      </c>
      <c r="D190" s="22">
        <f t="shared" si="50"/>
        <v>28028</v>
      </c>
      <c r="E190" s="22">
        <f t="shared" si="50"/>
        <v>41384</v>
      </c>
      <c r="F190" s="22">
        <f t="shared" si="50"/>
        <v>30273</v>
      </c>
      <c r="G190" s="22">
        <f t="shared" si="50"/>
        <v>33048</v>
      </c>
      <c r="H190" s="22">
        <f t="shared" si="50"/>
        <v>11940</v>
      </c>
      <c r="I190" s="22">
        <f t="shared" si="50"/>
        <v>4338</v>
      </c>
      <c r="J190" s="22" t="s">
        <v>206</v>
      </c>
      <c r="K190" s="41"/>
      <c r="L190" s="41"/>
      <c r="M190" s="41"/>
      <c r="N190" s="41"/>
      <c r="O190" s="41"/>
      <c r="P190" s="41"/>
    </row>
    <row r="191" spans="1:16" s="50" customFormat="1" ht="12" customHeight="1" x14ac:dyDescent="0.2">
      <c r="A191" s="112" t="s">
        <v>229</v>
      </c>
      <c r="B191" s="112"/>
      <c r="C191" s="22">
        <f t="shared" ref="C191:I191" si="51">SUM(C125:C147)</f>
        <v>62955</v>
      </c>
      <c r="D191" s="22">
        <f t="shared" si="51"/>
        <v>13022</v>
      </c>
      <c r="E191" s="22">
        <f t="shared" si="51"/>
        <v>19098</v>
      </c>
      <c r="F191" s="22">
        <f t="shared" si="51"/>
        <v>12243</v>
      </c>
      <c r="G191" s="22">
        <f t="shared" si="51"/>
        <v>13120</v>
      </c>
      <c r="H191" s="22">
        <f t="shared" si="51"/>
        <v>4365</v>
      </c>
      <c r="I191" s="22">
        <f t="shared" si="51"/>
        <v>1107</v>
      </c>
      <c r="J191" s="22" t="s">
        <v>206</v>
      </c>
      <c r="K191" s="41"/>
      <c r="L191" s="41"/>
      <c r="M191" s="41"/>
      <c r="N191" s="41"/>
      <c r="O191" s="41"/>
      <c r="P191" s="41"/>
    </row>
    <row r="192" spans="1:16" s="50" customFormat="1" ht="12" customHeight="1" x14ac:dyDescent="0.2">
      <c r="A192" s="112" t="s">
        <v>230</v>
      </c>
      <c r="B192" s="112"/>
      <c r="C192" s="22">
        <f t="shared" ref="C192:I192" si="52">SUM(C150:C157)</f>
        <v>5866</v>
      </c>
      <c r="D192" s="22">
        <f t="shared" si="52"/>
        <v>986</v>
      </c>
      <c r="E192" s="22">
        <f t="shared" si="52"/>
        <v>1578</v>
      </c>
      <c r="F192" s="22">
        <f t="shared" si="52"/>
        <v>1152</v>
      </c>
      <c r="G192" s="22">
        <f t="shared" si="52"/>
        <v>1352</v>
      </c>
      <c r="H192" s="22">
        <f t="shared" si="52"/>
        <v>595</v>
      </c>
      <c r="I192" s="22">
        <f t="shared" si="52"/>
        <v>203</v>
      </c>
      <c r="J192" s="22" t="s">
        <v>206</v>
      </c>
      <c r="K192" s="41"/>
      <c r="L192" s="41"/>
      <c r="M192" s="41"/>
      <c r="N192" s="41"/>
      <c r="O192" s="41"/>
      <c r="P192" s="41"/>
    </row>
    <row r="193" spans="1:16" s="50" customFormat="1" ht="12" customHeight="1" x14ac:dyDescent="0.2">
      <c r="A193" s="112" t="s">
        <v>231</v>
      </c>
      <c r="B193" s="112"/>
      <c r="C193" s="22">
        <f t="shared" ref="C193:I193" si="53">SUM(C160:C165)</f>
        <v>54840</v>
      </c>
      <c r="D193" s="22">
        <f t="shared" si="53"/>
        <v>9098</v>
      </c>
      <c r="E193" s="22">
        <f t="shared" si="53"/>
        <v>15104</v>
      </c>
      <c r="F193" s="22">
        <f t="shared" si="53"/>
        <v>11679</v>
      </c>
      <c r="G193" s="22">
        <f t="shared" si="53"/>
        <v>12744</v>
      </c>
      <c r="H193" s="22">
        <f t="shared" si="53"/>
        <v>4455</v>
      </c>
      <c r="I193" s="22">
        <f t="shared" si="53"/>
        <v>1760</v>
      </c>
      <c r="J193" s="22" t="s">
        <v>206</v>
      </c>
      <c r="K193" s="41"/>
      <c r="L193" s="41"/>
      <c r="M193" s="41"/>
      <c r="N193" s="41"/>
      <c r="O193" s="41"/>
      <c r="P193" s="41"/>
    </row>
    <row r="194" spans="1:16" s="50" customFormat="1" ht="12" customHeight="1" x14ac:dyDescent="0.2">
      <c r="A194" s="112" t="s">
        <v>232</v>
      </c>
      <c r="B194" s="112"/>
      <c r="C194" s="22">
        <f t="shared" ref="C194:I194" si="54">SUM(C168:C169)</f>
        <v>10228</v>
      </c>
      <c r="D194" s="22">
        <f t="shared" si="54"/>
        <v>1464</v>
      </c>
      <c r="E194" s="22">
        <f t="shared" si="54"/>
        <v>2680</v>
      </c>
      <c r="F194" s="22">
        <f t="shared" si="54"/>
        <v>2241</v>
      </c>
      <c r="G194" s="22">
        <f t="shared" si="54"/>
        <v>2664</v>
      </c>
      <c r="H194" s="22">
        <f t="shared" si="54"/>
        <v>890</v>
      </c>
      <c r="I194" s="22">
        <f t="shared" si="54"/>
        <v>289</v>
      </c>
      <c r="J194" s="22" t="s">
        <v>206</v>
      </c>
      <c r="K194" s="41"/>
      <c r="L194" s="41"/>
      <c r="M194" s="41"/>
      <c r="N194" s="41"/>
      <c r="O194" s="41"/>
      <c r="P194" s="41"/>
    </row>
    <row r="195" spans="1:16" s="50" customFormat="1" ht="12" customHeight="1" x14ac:dyDescent="0.2">
      <c r="A195" s="112" t="s">
        <v>233</v>
      </c>
      <c r="B195" s="112"/>
      <c r="C195" s="22">
        <f t="shared" ref="C195:I195" si="55">SUM(C172:C174)</f>
        <v>5567</v>
      </c>
      <c r="D195" s="22">
        <f t="shared" si="55"/>
        <v>1032</v>
      </c>
      <c r="E195" s="22">
        <f t="shared" si="55"/>
        <v>1642</v>
      </c>
      <c r="F195" s="22">
        <f t="shared" si="55"/>
        <v>1062</v>
      </c>
      <c r="G195" s="22">
        <f t="shared" si="55"/>
        <v>1160</v>
      </c>
      <c r="H195" s="22">
        <f t="shared" si="55"/>
        <v>480</v>
      </c>
      <c r="I195" s="22">
        <f t="shared" si="55"/>
        <v>191</v>
      </c>
      <c r="J195" s="22" t="s">
        <v>206</v>
      </c>
      <c r="K195" s="41"/>
      <c r="L195" s="41"/>
      <c r="M195" s="41"/>
      <c r="N195" s="41"/>
      <c r="O195" s="41"/>
      <c r="P195" s="41"/>
    </row>
    <row r="196" spans="1:16" s="50" customFormat="1" ht="12" customHeight="1" x14ac:dyDescent="0.2">
      <c r="A196" s="123" t="s">
        <v>234</v>
      </c>
      <c r="B196" s="123"/>
      <c r="C196" s="27">
        <f t="shared" ref="C196:I196" si="56">SUM(C177:C186)</f>
        <v>8922</v>
      </c>
      <c r="D196" s="27">
        <f t="shared" si="56"/>
        <v>1701</v>
      </c>
      <c r="E196" s="27">
        <f t="shared" si="56"/>
        <v>2686</v>
      </c>
      <c r="F196" s="27">
        <f t="shared" si="56"/>
        <v>1752</v>
      </c>
      <c r="G196" s="27">
        <f t="shared" si="56"/>
        <v>1740</v>
      </c>
      <c r="H196" s="27">
        <f t="shared" si="56"/>
        <v>715</v>
      </c>
      <c r="I196" s="27">
        <f t="shared" si="56"/>
        <v>328</v>
      </c>
      <c r="J196" s="27" t="s">
        <v>206</v>
      </c>
      <c r="K196" s="41"/>
      <c r="L196" s="41"/>
      <c r="M196" s="41"/>
      <c r="N196" s="41"/>
      <c r="O196" s="41"/>
      <c r="P196" s="41"/>
    </row>
    <row r="197" spans="1:16" s="50" customFormat="1" ht="12" customHeight="1" x14ac:dyDescent="0.2">
      <c r="A197" s="46"/>
      <c r="B197" s="46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</row>
    <row r="198" spans="1:16" s="50" customFormat="1" ht="12" customHeight="1" x14ac:dyDescent="0.2">
      <c r="A198" s="111" t="s">
        <v>266</v>
      </c>
      <c r="B198" s="111"/>
      <c r="C198" s="17">
        <f>+C199+C200+C201+C202+C203</f>
        <v>322394</v>
      </c>
      <c r="D198" s="17">
        <f t="shared" ref="D198:I198" si="57">+D199+D200+D201+D202+D203</f>
        <v>59768</v>
      </c>
      <c r="E198" s="17">
        <f t="shared" si="57"/>
        <v>90904</v>
      </c>
      <c r="F198" s="17">
        <f t="shared" si="57"/>
        <v>66165</v>
      </c>
      <c r="G198" s="17">
        <f t="shared" si="57"/>
        <v>71888</v>
      </c>
      <c r="H198" s="17">
        <f t="shared" si="57"/>
        <v>25010</v>
      </c>
      <c r="I198" s="17">
        <f t="shared" si="57"/>
        <v>8659</v>
      </c>
      <c r="J198" s="17" t="s">
        <v>206</v>
      </c>
      <c r="K198" s="41"/>
      <c r="L198" s="41"/>
      <c r="M198" s="41"/>
      <c r="N198" s="41"/>
      <c r="O198" s="41"/>
      <c r="P198" s="41"/>
    </row>
    <row r="199" spans="1:16" s="50" customFormat="1" ht="12" customHeight="1" x14ac:dyDescent="0.2">
      <c r="A199" s="112" t="s">
        <v>261</v>
      </c>
      <c r="B199" s="112"/>
      <c r="C199" s="22">
        <f>+C160+C161+C164+C165</f>
        <v>51521</v>
      </c>
      <c r="D199" s="22">
        <f t="shared" ref="D199:I199" si="58">+D160+D161+D164+D165</f>
        <v>8651</v>
      </c>
      <c r="E199" s="22">
        <f t="shared" si="58"/>
        <v>14284</v>
      </c>
      <c r="F199" s="22">
        <f t="shared" si="58"/>
        <v>10896</v>
      </c>
      <c r="G199" s="22">
        <f t="shared" si="58"/>
        <v>11976</v>
      </c>
      <c r="H199" s="22">
        <f t="shared" si="58"/>
        <v>4095</v>
      </c>
      <c r="I199" s="22">
        <f t="shared" si="58"/>
        <v>1619</v>
      </c>
      <c r="J199" s="22" t="s">
        <v>206</v>
      </c>
      <c r="K199" s="41"/>
      <c r="L199" s="41"/>
      <c r="M199" s="41"/>
      <c r="N199" s="41"/>
      <c r="O199" s="41"/>
      <c r="P199" s="41"/>
    </row>
    <row r="200" spans="1:16" s="50" customFormat="1" ht="12" customHeight="1" x14ac:dyDescent="0.2">
      <c r="A200" s="112" t="s">
        <v>262</v>
      </c>
      <c r="B200" s="112"/>
      <c r="C200" s="24">
        <f>+C58+C59+C80+C60+C61+C62+C63+C64+C65+C66+C67+C68</f>
        <v>50528</v>
      </c>
      <c r="D200" s="24">
        <f t="shared" ref="D200:I200" si="59">+D58+D59+D80+D60+D61+D62+D63+D64+D65+D66+D67+D68</f>
        <v>9224</v>
      </c>
      <c r="E200" s="24">
        <f t="shared" si="59"/>
        <v>14354</v>
      </c>
      <c r="F200" s="24">
        <f t="shared" si="59"/>
        <v>10740</v>
      </c>
      <c r="G200" s="24">
        <f t="shared" si="59"/>
        <v>11240</v>
      </c>
      <c r="H200" s="24">
        <f t="shared" si="59"/>
        <v>3690</v>
      </c>
      <c r="I200" s="24">
        <f t="shared" si="59"/>
        <v>1280</v>
      </c>
      <c r="J200" s="22" t="s">
        <v>206</v>
      </c>
      <c r="K200" s="41"/>
      <c r="L200" s="41"/>
      <c r="M200" s="41"/>
      <c r="N200" s="41"/>
      <c r="O200" s="41"/>
      <c r="P200" s="41"/>
    </row>
    <row r="201" spans="1:16" s="50" customFormat="1" ht="12" customHeight="1" x14ac:dyDescent="0.2">
      <c r="A201" s="112" t="s">
        <v>263</v>
      </c>
      <c r="B201" s="112"/>
      <c r="C201" s="22">
        <f>+C125+C150+C127+C129+C130+C134+C136+C137+C157+C138+C139+C140+C142+C143+C145+C146</f>
        <v>54748</v>
      </c>
      <c r="D201" s="22">
        <f t="shared" ref="D201:I201" si="60">+D125+D150+D127+D129+D130+D134+D136+D137+D157+D138+D139+D140+D142+D143+D145+D146</f>
        <v>11436</v>
      </c>
      <c r="E201" s="22">
        <f t="shared" si="60"/>
        <v>16508</v>
      </c>
      <c r="F201" s="22">
        <f t="shared" si="60"/>
        <v>10779</v>
      </c>
      <c r="G201" s="22">
        <f t="shared" si="60"/>
        <v>11324</v>
      </c>
      <c r="H201" s="22">
        <f t="shared" si="60"/>
        <v>3795</v>
      </c>
      <c r="I201" s="22">
        <f t="shared" si="60"/>
        <v>906</v>
      </c>
      <c r="J201" s="22" t="s">
        <v>206</v>
      </c>
      <c r="K201" s="41"/>
      <c r="L201" s="41"/>
      <c r="M201" s="41"/>
      <c r="N201" s="41"/>
      <c r="O201" s="41"/>
      <c r="P201" s="41"/>
    </row>
    <row r="202" spans="1:16" s="50" customFormat="1" ht="12" customHeight="1" x14ac:dyDescent="0.2">
      <c r="A202" s="112" t="s">
        <v>264</v>
      </c>
      <c r="B202" s="112"/>
      <c r="C202" s="22">
        <f>+C71+C72+C73+C74+C75+C76+C77+C78+C79+C81+C82+C83+C84+C85+C86+C87+C88+C89+C90+C91+C92+C93+C94+C95+C96+C97+C98+C99+C100+C101+C102+C103+C104+C105+C106+C107+C108+C109+C110+C111+C112+C113+C114+C115+C116+C117+C118+C119+C120+C121+C122</f>
        <v>148541</v>
      </c>
      <c r="D202" s="22">
        <f t="shared" ref="D202:I202" si="61">+D71+D72+D73+D74+D75+D76+D77+D78+D79+D81+D82+D83+D84+D85+D86+D87+D88+D89+D90+D91+D92+D93+D94+D95+D96+D97+D98+D99+D100+D101+D102+D103+D104+D105+D106+D107+D108+D109+D110+D111+D112+D113+D114+D115+D116+D117+D118+D119+D120+D121+D122</f>
        <v>27934</v>
      </c>
      <c r="E202" s="22">
        <f t="shared" si="61"/>
        <v>41216</v>
      </c>
      <c r="F202" s="22">
        <f t="shared" si="61"/>
        <v>30177</v>
      </c>
      <c r="G202" s="22">
        <f t="shared" si="61"/>
        <v>32968</v>
      </c>
      <c r="H202" s="22">
        <f t="shared" si="61"/>
        <v>11915</v>
      </c>
      <c r="I202" s="22">
        <f t="shared" si="61"/>
        <v>4331</v>
      </c>
      <c r="J202" s="22" t="s">
        <v>206</v>
      </c>
      <c r="K202" s="41"/>
      <c r="L202" s="41"/>
      <c r="M202" s="41"/>
      <c r="N202" s="41"/>
      <c r="O202" s="41"/>
      <c r="P202" s="41"/>
    </row>
    <row r="203" spans="1:16" s="50" customFormat="1" ht="12" customHeight="1" x14ac:dyDescent="0.2">
      <c r="A203" s="51" t="s">
        <v>265</v>
      </c>
      <c r="B203" s="51"/>
      <c r="C203" s="27">
        <f>+C162+C131+C133+C163+C169+C135+C147</f>
        <v>17056</v>
      </c>
      <c r="D203" s="27">
        <f t="shared" ref="D203:I203" si="62">+D162+D131+D133+D163+D169+D135+D147</f>
        <v>2523</v>
      </c>
      <c r="E203" s="27">
        <f t="shared" si="62"/>
        <v>4542</v>
      </c>
      <c r="F203" s="27">
        <f t="shared" si="62"/>
        <v>3573</v>
      </c>
      <c r="G203" s="27">
        <f t="shared" si="62"/>
        <v>4380</v>
      </c>
      <c r="H203" s="27">
        <f t="shared" si="62"/>
        <v>1515</v>
      </c>
      <c r="I203" s="27">
        <f t="shared" si="62"/>
        <v>523</v>
      </c>
      <c r="J203" s="27" t="s">
        <v>206</v>
      </c>
      <c r="K203" s="41"/>
      <c r="L203" s="41"/>
      <c r="M203" s="41"/>
      <c r="N203" s="41"/>
      <c r="O203" s="41"/>
      <c r="P203" s="41"/>
    </row>
    <row r="204" spans="1:16" s="50" customFormat="1" ht="12" customHeight="1" x14ac:dyDescent="0.2">
      <c r="A204" s="31"/>
      <c r="B204" s="31"/>
      <c r="C204" s="30"/>
      <c r="D204" s="30"/>
      <c r="E204" s="30"/>
      <c r="F204" s="30"/>
      <c r="G204" s="30"/>
      <c r="H204" s="30"/>
      <c r="I204" s="30"/>
      <c r="J204" s="30"/>
      <c r="K204" s="41"/>
      <c r="L204" s="41"/>
      <c r="M204" s="41"/>
      <c r="N204" s="41"/>
      <c r="O204" s="41"/>
      <c r="P204" s="41"/>
    </row>
    <row r="205" spans="1:16" s="50" customFormat="1" ht="12" customHeight="1" x14ac:dyDescent="0.2">
      <c r="A205" s="49" t="s">
        <v>267</v>
      </c>
      <c r="B205" s="49"/>
      <c r="C205" s="43">
        <f>+C188-C198</f>
        <v>25053</v>
      </c>
      <c r="D205" s="43">
        <f t="shared" ref="D205:I205" si="63">+D188-D198</f>
        <v>4693</v>
      </c>
      <c r="E205" s="43">
        <f t="shared" si="63"/>
        <v>7454</v>
      </c>
      <c r="F205" s="43">
        <f t="shared" si="63"/>
        <v>4881</v>
      </c>
      <c r="G205" s="43">
        <f t="shared" si="63"/>
        <v>5100</v>
      </c>
      <c r="H205" s="43">
        <f t="shared" si="63"/>
        <v>2095</v>
      </c>
      <c r="I205" s="43">
        <f t="shared" si="63"/>
        <v>830</v>
      </c>
      <c r="J205" s="43" t="s">
        <v>206</v>
      </c>
      <c r="K205" s="41"/>
      <c r="L205" s="41"/>
      <c r="M205" s="41"/>
      <c r="N205" s="41"/>
      <c r="O205" s="41"/>
      <c r="P205" s="41"/>
    </row>
    <row r="206" spans="1:16" s="54" customFormat="1" ht="12" customHeight="1" x14ac:dyDescent="0.15"/>
    <row r="207" spans="1:16" s="56" customFormat="1" ht="12" customHeight="1" x14ac:dyDescent="0.2">
      <c r="A207" s="128" t="s">
        <v>280</v>
      </c>
      <c r="B207" s="128"/>
      <c r="C207" s="128"/>
      <c r="D207" s="55"/>
      <c r="E207" s="55"/>
      <c r="F207" s="55"/>
      <c r="G207" s="55"/>
    </row>
    <row r="208" spans="1:16" s="42" customFormat="1" ht="34.5" customHeight="1" x14ac:dyDescent="0.15">
      <c r="A208" s="130" t="s">
        <v>251</v>
      </c>
      <c r="B208" s="130"/>
      <c r="C208" s="130"/>
      <c r="D208" s="130"/>
      <c r="E208" s="130"/>
      <c r="F208" s="130"/>
      <c r="G208" s="130"/>
      <c r="H208" s="130"/>
      <c r="I208" s="130"/>
      <c r="J208" s="130"/>
    </row>
    <row r="209" spans="1:10" s="35" customFormat="1" ht="12" customHeight="1" x14ac:dyDescent="0.2">
      <c r="A209" s="129" t="s">
        <v>268</v>
      </c>
      <c r="B209" s="129"/>
      <c r="C209" s="129"/>
      <c r="D209" s="129"/>
      <c r="E209" s="129"/>
      <c r="F209" s="129"/>
      <c r="G209" s="129"/>
      <c r="H209" s="129"/>
      <c r="I209" s="129"/>
      <c r="J209" s="129"/>
    </row>
    <row r="210" spans="1:10" s="37" customFormat="1" ht="5.25" customHeight="1" x14ac:dyDescent="0.2">
      <c r="A210" s="152"/>
      <c r="B210" s="152"/>
      <c r="C210" s="152"/>
      <c r="D210" s="152"/>
      <c r="E210" s="152"/>
      <c r="F210" s="152"/>
      <c r="G210" s="152"/>
      <c r="H210" s="152"/>
      <c r="I210" s="152"/>
      <c r="J210" s="152"/>
    </row>
    <row r="211" spans="1:10" s="35" customFormat="1" ht="11.25" customHeight="1" x14ac:dyDescent="0.2">
      <c r="A211" s="153" t="s">
        <v>239</v>
      </c>
      <c r="B211" s="153"/>
      <c r="C211" s="153"/>
      <c r="D211" s="153"/>
      <c r="E211" s="153"/>
      <c r="F211" s="153"/>
      <c r="G211" s="153"/>
      <c r="H211" s="153"/>
      <c r="I211" s="153"/>
      <c r="J211" s="153"/>
    </row>
    <row r="212" spans="1:10" s="37" customFormat="1" ht="5.25" customHeight="1" x14ac:dyDescent="0.2">
      <c r="A212" s="152"/>
      <c r="B212" s="152"/>
      <c r="C212" s="152"/>
      <c r="D212" s="152"/>
      <c r="E212" s="152"/>
      <c r="F212" s="152"/>
      <c r="G212" s="152"/>
      <c r="H212" s="152"/>
      <c r="I212" s="152"/>
      <c r="J212" s="152"/>
    </row>
    <row r="213" spans="1:10" s="39" customFormat="1" ht="11.25" customHeight="1" x14ac:dyDescent="0.2">
      <c r="A213" s="129" t="s">
        <v>284</v>
      </c>
      <c r="B213" s="129"/>
      <c r="C213" s="129"/>
      <c r="D213" s="129"/>
      <c r="E213" s="129"/>
      <c r="F213" s="129"/>
      <c r="G213" s="129"/>
      <c r="H213" s="129"/>
      <c r="I213" s="129"/>
      <c r="J213" s="129"/>
    </row>
    <row r="214" spans="1:10" s="39" customFormat="1" ht="11.25" customHeight="1" x14ac:dyDescent="0.2">
      <c r="A214" s="152" t="s">
        <v>241</v>
      </c>
      <c r="B214" s="152"/>
      <c r="C214" s="152"/>
      <c r="D214" s="152"/>
      <c r="E214" s="152"/>
      <c r="F214" s="152"/>
      <c r="G214" s="152"/>
      <c r="H214" s="152"/>
      <c r="I214" s="152"/>
      <c r="J214" s="152"/>
    </row>
    <row r="215" spans="1:10" ht="12" customHeight="1" x14ac:dyDescent="0.2"/>
    <row r="216" spans="1:10" ht="12" customHeight="1" x14ac:dyDescent="0.2"/>
    <row r="217" spans="1:10" ht="12" customHeight="1" x14ac:dyDescent="0.2"/>
    <row r="218" spans="1:10" ht="12" customHeight="1" x14ac:dyDescent="0.2"/>
    <row r="219" spans="1:10" ht="12" customHeight="1" x14ac:dyDescent="0.2"/>
    <row r="220" spans="1:10" ht="12" customHeight="1" x14ac:dyDescent="0.2"/>
    <row r="221" spans="1:10" ht="12" customHeight="1" x14ac:dyDescent="0.2"/>
    <row r="222" spans="1:10" ht="12" customHeight="1" x14ac:dyDescent="0.2"/>
    <row r="223" spans="1:10" ht="12" customHeight="1" x14ac:dyDescent="0.2"/>
    <row r="224" spans="1:10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</sheetData>
  <mergeCells count="176">
    <mergeCell ref="A213:J213"/>
    <mergeCell ref="A214:J214"/>
    <mergeCell ref="A207:C207"/>
    <mergeCell ref="A208:J208"/>
    <mergeCell ref="A210:J210"/>
    <mergeCell ref="A211:J211"/>
    <mergeCell ref="A212:J212"/>
    <mergeCell ref="A196:B196"/>
    <mergeCell ref="A198:B198"/>
    <mergeCell ref="A199:B199"/>
    <mergeCell ref="A200:B200"/>
    <mergeCell ref="A201:B201"/>
    <mergeCell ref="A202:B202"/>
    <mergeCell ref="A209:J209"/>
    <mergeCell ref="A190:B190"/>
    <mergeCell ref="A191:B191"/>
    <mergeCell ref="A192:B192"/>
    <mergeCell ref="A193:B193"/>
    <mergeCell ref="A194:B194"/>
    <mergeCell ref="A195:B195"/>
    <mergeCell ref="A183:B183"/>
    <mergeCell ref="A184:B184"/>
    <mergeCell ref="A185:B185"/>
    <mergeCell ref="A186:B186"/>
    <mergeCell ref="A188:B188"/>
    <mergeCell ref="A189:B189"/>
    <mergeCell ref="A177:B177"/>
    <mergeCell ref="A178:B178"/>
    <mergeCell ref="A179:B179"/>
    <mergeCell ref="A180:B180"/>
    <mergeCell ref="A181:B181"/>
    <mergeCell ref="A182:B182"/>
    <mergeCell ref="A169:B169"/>
    <mergeCell ref="A171:B171"/>
    <mergeCell ref="A172:B172"/>
    <mergeCell ref="A173:B173"/>
    <mergeCell ref="A174:B174"/>
    <mergeCell ref="A176:B176"/>
    <mergeCell ref="A162:B162"/>
    <mergeCell ref="A163:B163"/>
    <mergeCell ref="A164:B164"/>
    <mergeCell ref="A165:B165"/>
    <mergeCell ref="A167:B167"/>
    <mergeCell ref="A168:B168"/>
    <mergeCell ref="A155:B155"/>
    <mergeCell ref="A156:B156"/>
    <mergeCell ref="A157:B157"/>
    <mergeCell ref="A159:B159"/>
    <mergeCell ref="A160:B160"/>
    <mergeCell ref="A161:B161"/>
    <mergeCell ref="A149:B149"/>
    <mergeCell ref="A150:B150"/>
    <mergeCell ref="A151:B151"/>
    <mergeCell ref="A152:B152"/>
    <mergeCell ref="A153:B153"/>
    <mergeCell ref="A154:B154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7:B117"/>
    <mergeCell ref="A118:B118"/>
    <mergeCell ref="A119:B119"/>
    <mergeCell ref="A120:B120"/>
    <mergeCell ref="A121:B121"/>
    <mergeCell ref="A122:B122"/>
    <mergeCell ref="A111:B111"/>
    <mergeCell ref="A112:B112"/>
    <mergeCell ref="A113:B113"/>
    <mergeCell ref="A114:B114"/>
    <mergeCell ref="A115:B115"/>
    <mergeCell ref="A116:B116"/>
    <mergeCell ref="A105:B105"/>
    <mergeCell ref="A106:B106"/>
    <mergeCell ref="A107:B107"/>
    <mergeCell ref="A108:B108"/>
    <mergeCell ref="A109:B109"/>
    <mergeCell ref="A110:B110"/>
    <mergeCell ref="A99:B99"/>
    <mergeCell ref="A100:B100"/>
    <mergeCell ref="A101:B101"/>
    <mergeCell ref="A102:B102"/>
    <mergeCell ref="A103:B103"/>
    <mergeCell ref="A104:B104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81:B81"/>
    <mergeCell ref="A82:B82"/>
    <mergeCell ref="A83:B83"/>
    <mergeCell ref="A84:B84"/>
    <mergeCell ref="A85:B85"/>
    <mergeCell ref="A86:B86"/>
    <mergeCell ref="A75:B75"/>
    <mergeCell ref="A76:B76"/>
    <mergeCell ref="A77:B77"/>
    <mergeCell ref="A78:B78"/>
    <mergeCell ref="A79:B79"/>
    <mergeCell ref="A80:B80"/>
    <mergeCell ref="A68:B68"/>
    <mergeCell ref="A70:B70"/>
    <mergeCell ref="A71:B71"/>
    <mergeCell ref="A72:B72"/>
    <mergeCell ref="A73:B73"/>
    <mergeCell ref="A74:B74"/>
    <mergeCell ref="A62:B62"/>
    <mergeCell ref="A63:B63"/>
    <mergeCell ref="A64:B64"/>
    <mergeCell ref="A65:B65"/>
    <mergeCell ref="A66:B66"/>
    <mergeCell ref="A67:B67"/>
    <mergeCell ref="A55:B55"/>
    <mergeCell ref="A57:B57"/>
    <mergeCell ref="A58:B58"/>
    <mergeCell ref="A59:B59"/>
    <mergeCell ref="A60:B60"/>
    <mergeCell ref="A61:B61"/>
    <mergeCell ref="A43:B43"/>
    <mergeCell ref="A44:B44"/>
    <mergeCell ref="A47:B47"/>
    <mergeCell ref="A52:B52"/>
    <mergeCell ref="A53:B53"/>
    <mergeCell ref="A54:B54"/>
    <mergeCell ref="A32:B32"/>
    <mergeCell ref="A33:B33"/>
    <mergeCell ref="A38:B38"/>
    <mergeCell ref="A39:B39"/>
    <mergeCell ref="A40:B40"/>
    <mergeCell ref="A42:B42"/>
    <mergeCell ref="A25:B25"/>
    <mergeCell ref="A26:B26"/>
    <mergeCell ref="A29:B29"/>
    <mergeCell ref="C7:I7"/>
    <mergeCell ref="A8:I8"/>
    <mergeCell ref="A10:B10"/>
    <mergeCell ref="A12:B12"/>
    <mergeCell ref="A13:B13"/>
    <mergeCell ref="A17:B17"/>
    <mergeCell ref="A1:J1"/>
    <mergeCell ref="A2:J2"/>
    <mergeCell ref="A3:J3"/>
    <mergeCell ref="A4:J4"/>
    <mergeCell ref="C5:I5"/>
    <mergeCell ref="C6:I6"/>
    <mergeCell ref="A21:B21"/>
    <mergeCell ref="A23:B23"/>
    <mergeCell ref="A24:B2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5"/>
  <sheetViews>
    <sheetView zoomScaleNormal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11" sqref="C11"/>
    </sheetView>
  </sheetViews>
  <sheetFormatPr defaultRowHeight="12" x14ac:dyDescent="0.2"/>
  <cols>
    <col min="1" max="1" width="2.7109375" style="57" customWidth="1"/>
    <col min="2" max="2" width="28.140625" style="57" customWidth="1"/>
    <col min="3" max="7" width="13.140625" style="58" customWidth="1"/>
    <col min="8" max="9" width="13.140625" style="57" customWidth="1"/>
    <col min="10" max="10" width="20.28515625" style="57" bestFit="1" customWidth="1"/>
    <col min="11" max="16384" width="9.140625" style="57"/>
  </cols>
  <sheetData>
    <row r="1" spans="1:10" s="3" customFormat="1" ht="12.75" customHeight="1" x14ac:dyDescent="0.2">
      <c r="A1" s="113"/>
      <c r="B1" s="113"/>
      <c r="C1" s="113"/>
      <c r="D1" s="113"/>
      <c r="E1" s="113"/>
      <c r="F1" s="113"/>
      <c r="G1" s="113"/>
      <c r="H1" s="113"/>
      <c r="I1" s="113"/>
      <c r="J1" s="113"/>
    </row>
    <row r="2" spans="1:10" s="3" customFormat="1" ht="14.25" customHeight="1" x14ac:dyDescent="0.2">
      <c r="A2" s="114" t="s">
        <v>281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s="4" customFormat="1" ht="12.75" customHeight="1" x14ac:dyDescent="0.25">
      <c r="A3" s="115"/>
      <c r="B3" s="115"/>
      <c r="C3" s="115"/>
      <c r="D3" s="115"/>
      <c r="E3" s="115"/>
      <c r="F3" s="115"/>
      <c r="G3" s="115"/>
      <c r="H3" s="115"/>
      <c r="I3" s="115"/>
      <c r="J3" s="115"/>
    </row>
    <row r="4" spans="1:10" s="4" customFormat="1" ht="12.75" customHeight="1" x14ac:dyDescent="0.25">
      <c r="A4" s="116"/>
      <c r="B4" s="116"/>
      <c r="C4" s="116"/>
      <c r="D4" s="116"/>
      <c r="E4" s="116"/>
      <c r="F4" s="116"/>
      <c r="G4" s="116"/>
      <c r="H4" s="116"/>
      <c r="I4" s="116"/>
      <c r="J4" s="116"/>
    </row>
    <row r="5" spans="1:10" s="5" customFormat="1" ht="13.5" customHeight="1" x14ac:dyDescent="0.2">
      <c r="B5" s="6"/>
      <c r="C5" s="117" t="s">
        <v>0</v>
      </c>
      <c r="D5" s="118"/>
      <c r="E5" s="118"/>
      <c r="F5" s="118"/>
      <c r="G5" s="118"/>
      <c r="H5" s="118"/>
      <c r="I5" s="119"/>
      <c r="J5" s="7" t="s">
        <v>249</v>
      </c>
    </row>
    <row r="6" spans="1:10" s="1" customFormat="1" ht="12" customHeight="1" x14ac:dyDescent="0.2">
      <c r="B6" s="10"/>
      <c r="C6" s="135"/>
      <c r="D6" s="136"/>
      <c r="E6" s="136"/>
      <c r="F6" s="136"/>
      <c r="G6" s="136"/>
      <c r="H6" s="136"/>
      <c r="I6" s="137"/>
      <c r="J6" s="11" t="s">
        <v>250</v>
      </c>
    </row>
    <row r="7" spans="1:10" s="1" customFormat="1" ht="12.75" customHeight="1" x14ac:dyDescent="0.2">
      <c r="B7" s="12"/>
      <c r="C7" s="138"/>
      <c r="D7" s="138"/>
      <c r="E7" s="138"/>
      <c r="F7" s="138"/>
      <c r="G7" s="138"/>
      <c r="H7" s="138"/>
      <c r="I7" s="138"/>
      <c r="J7" s="13"/>
    </row>
    <row r="8" spans="1:10" s="1" customFormat="1" ht="12" customHeight="1" x14ac:dyDescent="0.2">
      <c r="A8" s="139"/>
      <c r="B8" s="139"/>
      <c r="C8" s="139"/>
      <c r="D8" s="139"/>
      <c r="E8" s="139"/>
      <c r="F8" s="139"/>
      <c r="G8" s="139"/>
      <c r="H8" s="139"/>
      <c r="I8" s="139"/>
      <c r="J8" s="2"/>
    </row>
    <row r="9" spans="1:10" s="1" customFormat="1" ht="12" customHeight="1" x14ac:dyDescent="0.2">
      <c r="A9" s="44"/>
      <c r="B9" s="45"/>
      <c r="C9" s="45" t="s">
        <v>7</v>
      </c>
      <c r="D9" s="45" t="s">
        <v>8</v>
      </c>
      <c r="E9" s="45" t="s">
        <v>9</v>
      </c>
      <c r="F9" s="45" t="s">
        <v>10</v>
      </c>
      <c r="G9" s="45" t="s">
        <v>11</v>
      </c>
      <c r="H9" s="45" t="s">
        <v>12</v>
      </c>
      <c r="I9" s="45" t="s">
        <v>13</v>
      </c>
      <c r="J9" s="44"/>
    </row>
    <row r="10" spans="1:10" s="52" customFormat="1" ht="12" customHeight="1" x14ac:dyDescent="0.2">
      <c r="A10" s="110" t="s">
        <v>14</v>
      </c>
      <c r="B10" s="110"/>
      <c r="C10" s="40">
        <v>347790</v>
      </c>
      <c r="D10" s="40">
        <v>63366</v>
      </c>
      <c r="E10" s="40">
        <v>97760</v>
      </c>
      <c r="F10" s="40">
        <v>71370</v>
      </c>
      <c r="G10" s="40">
        <v>77856</v>
      </c>
      <c r="H10" s="40">
        <v>27430</v>
      </c>
      <c r="I10" s="40">
        <v>10008</v>
      </c>
      <c r="J10" s="40" t="s">
        <v>256</v>
      </c>
    </row>
    <row r="11" spans="1:10" s="52" customFormat="1" ht="12" customHeight="1" x14ac:dyDescent="0.2">
      <c r="A11" s="18"/>
      <c r="B11" s="18"/>
      <c r="C11" s="19"/>
      <c r="D11" s="19"/>
      <c r="E11" s="19"/>
      <c r="F11" s="19"/>
      <c r="G11" s="19"/>
      <c r="H11" s="19"/>
      <c r="I11" s="19"/>
      <c r="J11" s="19"/>
    </row>
    <row r="12" spans="1:10" s="53" customFormat="1" ht="12" customHeight="1" x14ac:dyDescent="0.2">
      <c r="A12" s="111" t="s">
        <v>16</v>
      </c>
      <c r="B12" s="111"/>
      <c r="C12" s="17">
        <f t="shared" ref="C12:I12" si="0">C13+C17+C21</f>
        <v>24866</v>
      </c>
      <c r="D12" s="17">
        <f t="shared" si="0"/>
        <v>4128</v>
      </c>
      <c r="E12" s="17">
        <f t="shared" si="0"/>
        <v>6882</v>
      </c>
      <c r="F12" s="17">
        <f t="shared" si="0"/>
        <v>5157</v>
      </c>
      <c r="G12" s="17">
        <f t="shared" si="0"/>
        <v>5660</v>
      </c>
      <c r="H12" s="17">
        <f t="shared" si="0"/>
        <v>2155</v>
      </c>
      <c r="I12" s="17">
        <f t="shared" si="0"/>
        <v>884</v>
      </c>
      <c r="J12" s="17" t="s">
        <v>15</v>
      </c>
    </row>
    <row r="13" spans="1:10" s="50" customFormat="1" ht="12" customHeight="1" x14ac:dyDescent="0.2">
      <c r="A13" s="112" t="s">
        <v>17</v>
      </c>
      <c r="B13" s="112"/>
      <c r="C13" s="22">
        <f t="shared" ref="C13:I13" si="1">C14+C15+C16</f>
        <v>9025</v>
      </c>
      <c r="D13" s="22">
        <f t="shared" si="1"/>
        <v>1715</v>
      </c>
      <c r="E13" s="22">
        <f t="shared" si="1"/>
        <v>2550</v>
      </c>
      <c r="F13" s="22">
        <f t="shared" si="1"/>
        <v>1881</v>
      </c>
      <c r="G13" s="22">
        <f t="shared" si="1"/>
        <v>1776</v>
      </c>
      <c r="H13" s="22">
        <f t="shared" si="1"/>
        <v>730</v>
      </c>
      <c r="I13" s="22">
        <f t="shared" si="1"/>
        <v>373</v>
      </c>
      <c r="J13" s="22" t="s">
        <v>15</v>
      </c>
    </row>
    <row r="14" spans="1:10" s="50" customFormat="1" ht="12" customHeight="1" x14ac:dyDescent="0.2">
      <c r="A14" s="23"/>
      <c r="B14" s="24" t="s">
        <v>18</v>
      </c>
      <c r="C14" s="22">
        <f t="shared" ref="C14:I14" si="2">C177+C178+C180+C185+C186</f>
        <v>3213</v>
      </c>
      <c r="D14" s="22">
        <f t="shared" si="2"/>
        <v>625</v>
      </c>
      <c r="E14" s="22">
        <f t="shared" si="2"/>
        <v>890</v>
      </c>
      <c r="F14" s="22">
        <f t="shared" si="2"/>
        <v>648</v>
      </c>
      <c r="G14" s="22">
        <f t="shared" si="2"/>
        <v>628</v>
      </c>
      <c r="H14" s="22">
        <f t="shared" si="2"/>
        <v>290</v>
      </c>
      <c r="I14" s="22">
        <f t="shared" si="2"/>
        <v>132</v>
      </c>
      <c r="J14" s="22" t="s">
        <v>15</v>
      </c>
    </row>
    <row r="15" spans="1:10" s="50" customFormat="1" ht="12" customHeight="1" x14ac:dyDescent="0.2">
      <c r="A15" s="23"/>
      <c r="B15" s="24" t="s">
        <v>19</v>
      </c>
      <c r="C15" s="22">
        <f t="shared" ref="C15:I15" si="3">+C181</f>
        <v>2847</v>
      </c>
      <c r="D15" s="22">
        <f t="shared" si="3"/>
        <v>559</v>
      </c>
      <c r="E15" s="22">
        <f t="shared" si="3"/>
        <v>842</v>
      </c>
      <c r="F15" s="22">
        <f t="shared" si="3"/>
        <v>597</v>
      </c>
      <c r="G15" s="22">
        <f t="shared" si="3"/>
        <v>568</v>
      </c>
      <c r="H15" s="22">
        <f t="shared" si="3"/>
        <v>200</v>
      </c>
      <c r="I15" s="22">
        <f t="shared" si="3"/>
        <v>81</v>
      </c>
      <c r="J15" s="22" t="s">
        <v>15</v>
      </c>
    </row>
    <row r="16" spans="1:10" s="50" customFormat="1" ht="12" customHeight="1" x14ac:dyDescent="0.2">
      <c r="A16" s="23"/>
      <c r="B16" s="25" t="s">
        <v>20</v>
      </c>
      <c r="C16" s="22">
        <f t="shared" ref="C16:I16" si="4">C179+C182+C183+C184</f>
        <v>2965</v>
      </c>
      <c r="D16" s="22">
        <f t="shared" si="4"/>
        <v>531</v>
      </c>
      <c r="E16" s="22">
        <f t="shared" si="4"/>
        <v>818</v>
      </c>
      <c r="F16" s="22">
        <f t="shared" si="4"/>
        <v>636</v>
      </c>
      <c r="G16" s="22">
        <f t="shared" si="4"/>
        <v>580</v>
      </c>
      <c r="H16" s="22">
        <f t="shared" si="4"/>
        <v>240</v>
      </c>
      <c r="I16" s="22">
        <f t="shared" si="4"/>
        <v>160</v>
      </c>
      <c r="J16" s="22" t="s">
        <v>15</v>
      </c>
    </row>
    <row r="17" spans="1:10" s="50" customFormat="1" ht="12" customHeight="1" x14ac:dyDescent="0.2">
      <c r="A17" s="112" t="s">
        <v>21</v>
      </c>
      <c r="B17" s="112"/>
      <c r="C17" s="22">
        <f t="shared" ref="C17:I17" si="5">C18+C19+C20</f>
        <v>5638</v>
      </c>
      <c r="D17" s="22">
        <f t="shared" si="5"/>
        <v>989</v>
      </c>
      <c r="E17" s="22">
        <f t="shared" si="5"/>
        <v>1632</v>
      </c>
      <c r="F17" s="22">
        <f t="shared" si="5"/>
        <v>1119</v>
      </c>
      <c r="G17" s="22">
        <f t="shared" si="5"/>
        <v>1208</v>
      </c>
      <c r="H17" s="22">
        <f t="shared" si="5"/>
        <v>490</v>
      </c>
      <c r="I17" s="22">
        <f t="shared" si="5"/>
        <v>200</v>
      </c>
      <c r="J17" s="22" t="s">
        <v>15</v>
      </c>
    </row>
    <row r="18" spans="1:10" s="50" customFormat="1" ht="12" customHeight="1" x14ac:dyDescent="0.2">
      <c r="A18" s="23"/>
      <c r="B18" s="24" t="s">
        <v>22</v>
      </c>
      <c r="C18" s="22">
        <f t="shared" ref="C18:I18" si="6">+C173</f>
        <v>1780</v>
      </c>
      <c r="D18" s="22">
        <f t="shared" si="6"/>
        <v>334</v>
      </c>
      <c r="E18" s="22">
        <f t="shared" si="6"/>
        <v>532</v>
      </c>
      <c r="F18" s="22">
        <f t="shared" si="6"/>
        <v>396</v>
      </c>
      <c r="G18" s="22">
        <f t="shared" si="6"/>
        <v>320</v>
      </c>
      <c r="H18" s="22">
        <f t="shared" si="6"/>
        <v>135</v>
      </c>
      <c r="I18" s="22">
        <f t="shared" si="6"/>
        <v>63</v>
      </c>
      <c r="J18" s="22" t="s">
        <v>15</v>
      </c>
    </row>
    <row r="19" spans="1:10" s="50" customFormat="1" ht="12" customHeight="1" x14ac:dyDescent="0.2">
      <c r="A19" s="23"/>
      <c r="B19" s="24" t="s">
        <v>23</v>
      </c>
      <c r="C19" s="22">
        <f t="shared" ref="C19:I19" si="7">+C172</f>
        <v>1823</v>
      </c>
      <c r="D19" s="22">
        <f t="shared" si="7"/>
        <v>316</v>
      </c>
      <c r="E19" s="22">
        <f t="shared" si="7"/>
        <v>548</v>
      </c>
      <c r="F19" s="22">
        <f t="shared" si="7"/>
        <v>270</v>
      </c>
      <c r="G19" s="22">
        <f t="shared" si="7"/>
        <v>388</v>
      </c>
      <c r="H19" s="22">
        <f t="shared" si="7"/>
        <v>200</v>
      </c>
      <c r="I19" s="22">
        <f t="shared" si="7"/>
        <v>101</v>
      </c>
      <c r="J19" s="22" t="s">
        <v>15</v>
      </c>
    </row>
    <row r="20" spans="1:10" s="50" customFormat="1" ht="12" customHeight="1" x14ac:dyDescent="0.2">
      <c r="A20" s="26"/>
      <c r="B20" s="24" t="s">
        <v>24</v>
      </c>
      <c r="C20" s="22">
        <f t="shared" ref="C20:I20" si="8">C174</f>
        <v>2035</v>
      </c>
      <c r="D20" s="22">
        <f t="shared" si="8"/>
        <v>339</v>
      </c>
      <c r="E20" s="22">
        <f t="shared" si="8"/>
        <v>552</v>
      </c>
      <c r="F20" s="22">
        <f t="shared" si="8"/>
        <v>453</v>
      </c>
      <c r="G20" s="22">
        <f t="shared" si="8"/>
        <v>500</v>
      </c>
      <c r="H20" s="22">
        <f t="shared" si="8"/>
        <v>155</v>
      </c>
      <c r="I20" s="22">
        <f t="shared" si="8"/>
        <v>36</v>
      </c>
      <c r="J20" s="22" t="s">
        <v>15</v>
      </c>
    </row>
    <row r="21" spans="1:10" s="50" customFormat="1" ht="12" customHeight="1" x14ac:dyDescent="0.2">
      <c r="A21" s="123" t="s">
        <v>25</v>
      </c>
      <c r="B21" s="123"/>
      <c r="C21" s="27">
        <f t="shared" ref="C21:I21" si="9">C168+C169</f>
        <v>10203</v>
      </c>
      <c r="D21" s="27">
        <f t="shared" si="9"/>
        <v>1424</v>
      </c>
      <c r="E21" s="27">
        <f t="shared" si="9"/>
        <v>2700</v>
      </c>
      <c r="F21" s="27">
        <f t="shared" si="9"/>
        <v>2157</v>
      </c>
      <c r="G21" s="27">
        <f t="shared" si="9"/>
        <v>2676</v>
      </c>
      <c r="H21" s="27">
        <f t="shared" si="9"/>
        <v>935</v>
      </c>
      <c r="I21" s="27">
        <f t="shared" si="9"/>
        <v>311</v>
      </c>
      <c r="J21" s="27" t="s">
        <v>15</v>
      </c>
    </row>
    <row r="22" spans="1:10" s="50" customFormat="1" ht="12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</row>
    <row r="23" spans="1:10" s="53" customFormat="1" ht="12" customHeight="1" x14ac:dyDescent="0.2">
      <c r="A23" s="111" t="s">
        <v>26</v>
      </c>
      <c r="B23" s="111"/>
      <c r="C23" s="17">
        <f t="shared" ref="C23:I23" si="10">C24+C25+C26+C29+C32+C33</f>
        <v>68893</v>
      </c>
      <c r="D23" s="17">
        <f t="shared" si="10"/>
        <v>13759</v>
      </c>
      <c r="E23" s="17">
        <f t="shared" si="10"/>
        <v>20796</v>
      </c>
      <c r="F23" s="17">
        <f t="shared" si="10"/>
        <v>13359</v>
      </c>
      <c r="G23" s="17">
        <f t="shared" si="10"/>
        <v>14624</v>
      </c>
      <c r="H23" s="17">
        <f t="shared" si="10"/>
        <v>5040</v>
      </c>
      <c r="I23" s="17">
        <f t="shared" si="10"/>
        <v>1315</v>
      </c>
      <c r="J23" s="17" t="s">
        <v>206</v>
      </c>
    </row>
    <row r="24" spans="1:10" s="50" customFormat="1" ht="12" customHeight="1" x14ac:dyDescent="0.2">
      <c r="A24" s="112" t="s">
        <v>27</v>
      </c>
      <c r="B24" s="112"/>
      <c r="C24" s="22">
        <f t="shared" ref="C24:I24" si="11">C125+C127+C128+C136+C137+C139+C140+C142+C143</f>
        <v>40875</v>
      </c>
      <c r="D24" s="22">
        <f t="shared" si="11"/>
        <v>9199</v>
      </c>
      <c r="E24" s="22">
        <f t="shared" si="11"/>
        <v>12836</v>
      </c>
      <c r="F24" s="22">
        <f t="shared" si="11"/>
        <v>7926</v>
      </c>
      <c r="G24" s="22">
        <f t="shared" si="11"/>
        <v>7824</v>
      </c>
      <c r="H24" s="22">
        <f t="shared" si="11"/>
        <v>2495</v>
      </c>
      <c r="I24" s="22">
        <f t="shared" si="11"/>
        <v>595</v>
      </c>
      <c r="J24" s="22" t="s">
        <v>206</v>
      </c>
    </row>
    <row r="25" spans="1:10" s="50" customFormat="1" ht="12" customHeight="1" x14ac:dyDescent="0.2">
      <c r="A25" s="112" t="s">
        <v>28</v>
      </c>
      <c r="B25" s="112"/>
      <c r="C25" s="22">
        <f t="shared" ref="C25:I25" si="12">C133</f>
        <v>5088</v>
      </c>
      <c r="D25" s="22">
        <f t="shared" si="12"/>
        <v>874</v>
      </c>
      <c r="E25" s="22">
        <f t="shared" si="12"/>
        <v>1566</v>
      </c>
      <c r="F25" s="22">
        <f t="shared" si="12"/>
        <v>960</v>
      </c>
      <c r="G25" s="22">
        <f t="shared" si="12"/>
        <v>1136</v>
      </c>
      <c r="H25" s="22">
        <f t="shared" si="12"/>
        <v>420</v>
      </c>
      <c r="I25" s="22">
        <f t="shared" si="12"/>
        <v>132</v>
      </c>
      <c r="J25" s="22" t="s">
        <v>206</v>
      </c>
    </row>
    <row r="26" spans="1:10" s="50" customFormat="1" ht="12" customHeight="1" x14ac:dyDescent="0.2">
      <c r="A26" s="112" t="s">
        <v>29</v>
      </c>
      <c r="B26" s="112"/>
      <c r="C26" s="22">
        <f t="shared" ref="C26:I26" si="13">C27+C28</f>
        <v>12730</v>
      </c>
      <c r="D26" s="22">
        <f t="shared" si="13"/>
        <v>2003</v>
      </c>
      <c r="E26" s="22">
        <f t="shared" si="13"/>
        <v>3456</v>
      </c>
      <c r="F26" s="22">
        <f t="shared" si="13"/>
        <v>2565</v>
      </c>
      <c r="G26" s="22">
        <f t="shared" si="13"/>
        <v>3208</v>
      </c>
      <c r="H26" s="22">
        <f t="shared" si="13"/>
        <v>1190</v>
      </c>
      <c r="I26" s="22">
        <f t="shared" si="13"/>
        <v>308</v>
      </c>
      <c r="J26" s="22" t="s">
        <v>206</v>
      </c>
    </row>
    <row r="27" spans="1:10" s="50" customFormat="1" ht="12" customHeight="1" x14ac:dyDescent="0.2">
      <c r="A27" s="28"/>
      <c r="B27" s="24" t="s">
        <v>30</v>
      </c>
      <c r="C27" s="22">
        <f t="shared" ref="C27:I27" si="14">C126+C130+C132+C138+C144+C147</f>
        <v>881</v>
      </c>
      <c r="D27" s="22">
        <f t="shared" si="14"/>
        <v>195</v>
      </c>
      <c r="E27" s="22">
        <f t="shared" si="14"/>
        <v>268</v>
      </c>
      <c r="F27" s="22">
        <f t="shared" si="14"/>
        <v>150</v>
      </c>
      <c r="G27" s="22">
        <f t="shared" si="14"/>
        <v>172</v>
      </c>
      <c r="H27" s="22">
        <f t="shared" si="14"/>
        <v>65</v>
      </c>
      <c r="I27" s="22">
        <f t="shared" si="14"/>
        <v>31</v>
      </c>
      <c r="J27" s="22" t="s">
        <v>206</v>
      </c>
    </row>
    <row r="28" spans="1:10" s="50" customFormat="1" ht="12" customHeight="1" x14ac:dyDescent="0.2">
      <c r="A28" s="26"/>
      <c r="B28" s="24" t="s">
        <v>31</v>
      </c>
      <c r="C28" s="22">
        <f t="shared" ref="C28:I28" si="15">C131+C134+C135+C145</f>
        <v>11849</v>
      </c>
      <c r="D28" s="22">
        <f t="shared" si="15"/>
        <v>1808</v>
      </c>
      <c r="E28" s="22">
        <f t="shared" si="15"/>
        <v>3188</v>
      </c>
      <c r="F28" s="22">
        <f t="shared" si="15"/>
        <v>2415</v>
      </c>
      <c r="G28" s="22">
        <f t="shared" si="15"/>
        <v>3036</v>
      </c>
      <c r="H28" s="22">
        <f t="shared" si="15"/>
        <v>1125</v>
      </c>
      <c r="I28" s="22">
        <f t="shared" si="15"/>
        <v>277</v>
      </c>
      <c r="J28" s="22" t="s">
        <v>206</v>
      </c>
    </row>
    <row r="29" spans="1:10" s="50" customFormat="1" ht="12" customHeight="1" x14ac:dyDescent="0.2">
      <c r="A29" s="112" t="s">
        <v>32</v>
      </c>
      <c r="B29" s="112"/>
      <c r="C29" s="22">
        <f t="shared" ref="C29:I29" si="16">C30+C31</f>
        <v>3658</v>
      </c>
      <c r="D29" s="22">
        <f t="shared" si="16"/>
        <v>559</v>
      </c>
      <c r="E29" s="22">
        <f t="shared" si="16"/>
        <v>1102</v>
      </c>
      <c r="F29" s="22">
        <f t="shared" si="16"/>
        <v>672</v>
      </c>
      <c r="G29" s="22">
        <f t="shared" si="16"/>
        <v>936</v>
      </c>
      <c r="H29" s="22">
        <f t="shared" si="16"/>
        <v>310</v>
      </c>
      <c r="I29" s="22">
        <f t="shared" si="16"/>
        <v>79</v>
      </c>
      <c r="J29" s="22" t="s">
        <v>206</v>
      </c>
    </row>
    <row r="30" spans="1:10" s="50" customFormat="1" ht="12" customHeight="1" x14ac:dyDescent="0.2">
      <c r="A30" s="28"/>
      <c r="B30" s="24" t="s">
        <v>33</v>
      </c>
      <c r="C30" s="22">
        <f t="shared" ref="C30:I30" si="17">+C129</f>
        <v>1116</v>
      </c>
      <c r="D30" s="22">
        <f t="shared" si="17"/>
        <v>223</v>
      </c>
      <c r="E30" s="22">
        <f t="shared" si="17"/>
        <v>356</v>
      </c>
      <c r="F30" s="22">
        <f t="shared" si="17"/>
        <v>189</v>
      </c>
      <c r="G30" s="22">
        <f t="shared" si="17"/>
        <v>212</v>
      </c>
      <c r="H30" s="22">
        <f t="shared" si="17"/>
        <v>105</v>
      </c>
      <c r="I30" s="22">
        <f t="shared" si="17"/>
        <v>31</v>
      </c>
      <c r="J30" s="22" t="s">
        <v>206</v>
      </c>
    </row>
    <row r="31" spans="1:10" s="50" customFormat="1" ht="12" customHeight="1" x14ac:dyDescent="0.2">
      <c r="A31" s="26"/>
      <c r="B31" s="24" t="s">
        <v>34</v>
      </c>
      <c r="C31" s="22">
        <f t="shared" ref="C31:I31" si="18">C146</f>
        <v>2542</v>
      </c>
      <c r="D31" s="22">
        <f t="shared" si="18"/>
        <v>336</v>
      </c>
      <c r="E31" s="22">
        <f t="shared" si="18"/>
        <v>746</v>
      </c>
      <c r="F31" s="22">
        <f t="shared" si="18"/>
        <v>483</v>
      </c>
      <c r="G31" s="22">
        <f t="shared" si="18"/>
        <v>724</v>
      </c>
      <c r="H31" s="22">
        <f t="shared" si="18"/>
        <v>205</v>
      </c>
      <c r="I31" s="22">
        <f t="shared" si="18"/>
        <v>48</v>
      </c>
      <c r="J31" s="22" t="s">
        <v>206</v>
      </c>
    </row>
    <row r="32" spans="1:10" s="50" customFormat="1" ht="12" customHeight="1" x14ac:dyDescent="0.2">
      <c r="A32" s="112" t="s">
        <v>35</v>
      </c>
      <c r="B32" s="112"/>
      <c r="C32" s="22">
        <f t="shared" ref="C32:I32" si="19">C141</f>
        <v>676</v>
      </c>
      <c r="D32" s="22">
        <f t="shared" si="19"/>
        <v>160</v>
      </c>
      <c r="E32" s="22">
        <f t="shared" si="19"/>
        <v>270</v>
      </c>
      <c r="F32" s="22">
        <f t="shared" si="19"/>
        <v>84</v>
      </c>
      <c r="G32" s="22">
        <f t="shared" si="19"/>
        <v>104</v>
      </c>
      <c r="H32" s="22">
        <f t="shared" si="19"/>
        <v>40</v>
      </c>
      <c r="I32" s="22">
        <f t="shared" si="19"/>
        <v>18</v>
      </c>
      <c r="J32" s="22" t="s">
        <v>206</v>
      </c>
    </row>
    <row r="33" spans="1:10" s="50" customFormat="1" ht="12" customHeight="1" x14ac:dyDescent="0.2">
      <c r="A33" s="112" t="s">
        <v>36</v>
      </c>
      <c r="B33" s="112"/>
      <c r="C33" s="22">
        <f t="shared" ref="C33:I33" si="20">C34+C35+C36</f>
        <v>5866</v>
      </c>
      <c r="D33" s="22">
        <f t="shared" si="20"/>
        <v>964</v>
      </c>
      <c r="E33" s="22">
        <f t="shared" si="20"/>
        <v>1566</v>
      </c>
      <c r="F33" s="22">
        <f t="shared" si="20"/>
        <v>1152</v>
      </c>
      <c r="G33" s="22">
        <f t="shared" si="20"/>
        <v>1416</v>
      </c>
      <c r="H33" s="22">
        <f t="shared" si="20"/>
        <v>585</v>
      </c>
      <c r="I33" s="22">
        <f t="shared" si="20"/>
        <v>183</v>
      </c>
      <c r="J33" s="22" t="s">
        <v>206</v>
      </c>
    </row>
    <row r="34" spans="1:10" s="50" customFormat="1" ht="12" customHeight="1" x14ac:dyDescent="0.2">
      <c r="A34" s="28"/>
      <c r="B34" s="24" t="s">
        <v>37</v>
      </c>
      <c r="C34" s="22">
        <f t="shared" ref="C34:I34" si="21">C155</f>
        <v>518</v>
      </c>
      <c r="D34" s="22">
        <f t="shared" si="21"/>
        <v>97</v>
      </c>
      <c r="E34" s="22">
        <f t="shared" si="21"/>
        <v>132</v>
      </c>
      <c r="F34" s="22">
        <f t="shared" si="21"/>
        <v>84</v>
      </c>
      <c r="G34" s="22">
        <f t="shared" si="21"/>
        <v>120</v>
      </c>
      <c r="H34" s="22">
        <f t="shared" si="21"/>
        <v>55</v>
      </c>
      <c r="I34" s="22">
        <f t="shared" si="21"/>
        <v>30</v>
      </c>
      <c r="J34" s="22" t="s">
        <v>206</v>
      </c>
    </row>
    <row r="35" spans="1:10" s="50" customFormat="1" ht="12" customHeight="1" x14ac:dyDescent="0.2">
      <c r="A35" s="23"/>
      <c r="B35" s="24" t="s">
        <v>38</v>
      </c>
      <c r="C35" s="22">
        <f t="shared" ref="C35:I35" si="22">C151+C152+C153+C156</f>
        <v>193</v>
      </c>
      <c r="D35" s="22">
        <f t="shared" si="22"/>
        <v>70</v>
      </c>
      <c r="E35" s="22">
        <f t="shared" si="22"/>
        <v>64</v>
      </c>
      <c r="F35" s="22">
        <f t="shared" si="22"/>
        <v>15</v>
      </c>
      <c r="G35" s="22">
        <f t="shared" si="22"/>
        <v>16</v>
      </c>
      <c r="H35" s="22">
        <f t="shared" si="22"/>
        <v>15</v>
      </c>
      <c r="I35" s="22">
        <f t="shared" si="22"/>
        <v>13</v>
      </c>
      <c r="J35" s="22" t="s">
        <v>206</v>
      </c>
    </row>
    <row r="36" spans="1:10" s="50" customFormat="1" ht="12" customHeight="1" x14ac:dyDescent="0.2">
      <c r="A36" s="23"/>
      <c r="B36" s="29" t="s">
        <v>39</v>
      </c>
      <c r="C36" s="27">
        <f t="shared" ref="C36:I36" si="23">C150+C154+C157</f>
        <v>5155</v>
      </c>
      <c r="D36" s="27">
        <f t="shared" si="23"/>
        <v>797</v>
      </c>
      <c r="E36" s="27">
        <f t="shared" si="23"/>
        <v>1370</v>
      </c>
      <c r="F36" s="27">
        <f t="shared" si="23"/>
        <v>1053</v>
      </c>
      <c r="G36" s="27">
        <f t="shared" si="23"/>
        <v>1280</v>
      </c>
      <c r="H36" s="27">
        <f t="shared" si="23"/>
        <v>515</v>
      </c>
      <c r="I36" s="27">
        <f t="shared" si="23"/>
        <v>140</v>
      </c>
      <c r="J36" s="27" t="s">
        <v>206</v>
      </c>
    </row>
    <row r="37" spans="1:10" s="50" customFormat="1" ht="12" customHeight="1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</row>
    <row r="38" spans="1:10" s="53" customFormat="1" ht="12" customHeight="1" x14ac:dyDescent="0.2">
      <c r="A38" s="111" t="s">
        <v>40</v>
      </c>
      <c r="B38" s="111"/>
      <c r="C38" s="17">
        <f t="shared" ref="C38:I38" si="24">C39+C40</f>
        <v>54366</v>
      </c>
      <c r="D38" s="17">
        <f t="shared" si="24"/>
        <v>8851</v>
      </c>
      <c r="E38" s="17">
        <f t="shared" si="24"/>
        <v>14756</v>
      </c>
      <c r="F38" s="17">
        <f t="shared" si="24"/>
        <v>11814</v>
      </c>
      <c r="G38" s="17">
        <f t="shared" si="24"/>
        <v>12712</v>
      </c>
      <c r="H38" s="17">
        <f t="shared" si="24"/>
        <v>4475</v>
      </c>
      <c r="I38" s="17">
        <f t="shared" si="24"/>
        <v>1758</v>
      </c>
      <c r="J38" s="17" t="s">
        <v>206</v>
      </c>
    </row>
    <row r="39" spans="1:10" s="50" customFormat="1" ht="12" customHeight="1" x14ac:dyDescent="0.2">
      <c r="A39" s="112" t="s">
        <v>41</v>
      </c>
      <c r="B39" s="112"/>
      <c r="C39" s="22">
        <f t="shared" ref="C39:I39" si="25">C160+C161+C164</f>
        <v>48972</v>
      </c>
      <c r="D39" s="22">
        <f t="shared" si="25"/>
        <v>8165</v>
      </c>
      <c r="E39" s="22">
        <f t="shared" si="25"/>
        <v>13348</v>
      </c>
      <c r="F39" s="22">
        <f t="shared" si="25"/>
        <v>10551</v>
      </c>
      <c r="G39" s="22">
        <f t="shared" si="25"/>
        <v>11496</v>
      </c>
      <c r="H39" s="22">
        <f t="shared" si="25"/>
        <v>3925</v>
      </c>
      <c r="I39" s="22">
        <f t="shared" si="25"/>
        <v>1487</v>
      </c>
      <c r="J39" s="22" t="s">
        <v>206</v>
      </c>
    </row>
    <row r="40" spans="1:10" s="50" customFormat="1" ht="12" customHeight="1" x14ac:dyDescent="0.2">
      <c r="A40" s="123" t="s">
        <v>42</v>
      </c>
      <c r="B40" s="123"/>
      <c r="C40" s="27">
        <f t="shared" ref="C40:I40" si="26">+C162+C165</f>
        <v>5394</v>
      </c>
      <c r="D40" s="27">
        <f t="shared" si="26"/>
        <v>686</v>
      </c>
      <c r="E40" s="27">
        <f t="shared" si="26"/>
        <v>1408</v>
      </c>
      <c r="F40" s="27">
        <f t="shared" si="26"/>
        <v>1263</v>
      </c>
      <c r="G40" s="27">
        <f t="shared" si="26"/>
        <v>1216</v>
      </c>
      <c r="H40" s="27">
        <f t="shared" si="26"/>
        <v>550</v>
      </c>
      <c r="I40" s="27">
        <f t="shared" si="26"/>
        <v>271</v>
      </c>
      <c r="J40" s="27" t="s">
        <v>206</v>
      </c>
    </row>
    <row r="41" spans="1:10" s="50" customFormat="1" ht="12" customHeight="1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</row>
    <row r="42" spans="1:10" s="53" customFormat="1" ht="12" customHeight="1" x14ac:dyDescent="0.2">
      <c r="A42" s="111" t="s">
        <v>43</v>
      </c>
      <c r="B42" s="111"/>
      <c r="C42" s="17">
        <f t="shared" ref="C42:I42" si="27">C43+C44+C47</f>
        <v>144120</v>
      </c>
      <c r="D42" s="17">
        <f t="shared" si="27"/>
        <v>26775</v>
      </c>
      <c r="E42" s="17">
        <f t="shared" si="27"/>
        <v>39632</v>
      </c>
      <c r="F42" s="17">
        <f t="shared" si="27"/>
        <v>29202</v>
      </c>
      <c r="G42" s="17">
        <f t="shared" si="27"/>
        <v>32344</v>
      </c>
      <c r="H42" s="17">
        <f t="shared" si="27"/>
        <v>11655</v>
      </c>
      <c r="I42" s="17">
        <f t="shared" si="27"/>
        <v>4512</v>
      </c>
      <c r="J42" s="17" t="s">
        <v>206</v>
      </c>
    </row>
    <row r="43" spans="1:10" s="50" customFormat="1" ht="12" customHeight="1" x14ac:dyDescent="0.2">
      <c r="A43" s="112" t="s">
        <v>44</v>
      </c>
      <c r="B43" s="112"/>
      <c r="C43" s="22">
        <f t="shared" ref="C43:I43" si="28">C82+C83+C86+C87+C89+C91+C93+C94+C98+C100+C105+C106+C110+C113+C116+C118+C121+C122</f>
        <v>97406</v>
      </c>
      <c r="D43" s="22">
        <f t="shared" si="28"/>
        <v>19945</v>
      </c>
      <c r="E43" s="22">
        <f t="shared" si="28"/>
        <v>27002</v>
      </c>
      <c r="F43" s="22">
        <f t="shared" si="28"/>
        <v>19323</v>
      </c>
      <c r="G43" s="22">
        <f t="shared" si="28"/>
        <v>20720</v>
      </c>
      <c r="H43" s="22">
        <f t="shared" si="28"/>
        <v>7440</v>
      </c>
      <c r="I43" s="22">
        <f t="shared" si="28"/>
        <v>2976</v>
      </c>
      <c r="J43" s="22" t="s">
        <v>206</v>
      </c>
    </row>
    <row r="44" spans="1:10" s="50" customFormat="1" ht="12" customHeight="1" x14ac:dyDescent="0.2">
      <c r="A44" s="125" t="s">
        <v>45</v>
      </c>
      <c r="B44" s="125"/>
      <c r="C44" s="22">
        <f t="shared" ref="C44:I44" si="29">C45+C46</f>
        <v>23262</v>
      </c>
      <c r="D44" s="22">
        <f t="shared" si="29"/>
        <v>2963</v>
      </c>
      <c r="E44" s="22">
        <f t="shared" si="29"/>
        <v>5972</v>
      </c>
      <c r="F44" s="22">
        <f t="shared" si="29"/>
        <v>5142</v>
      </c>
      <c r="G44" s="22">
        <f t="shared" si="29"/>
        <v>6116</v>
      </c>
      <c r="H44" s="22">
        <f t="shared" si="29"/>
        <v>2275</v>
      </c>
      <c r="I44" s="22">
        <f t="shared" si="29"/>
        <v>794</v>
      </c>
      <c r="J44" s="22" t="s">
        <v>206</v>
      </c>
    </row>
    <row r="45" spans="1:10" s="50" customFormat="1" ht="12" customHeight="1" x14ac:dyDescent="0.2">
      <c r="A45" s="29"/>
      <c r="B45" s="24" t="s">
        <v>46</v>
      </c>
      <c r="C45" s="22">
        <f t="shared" ref="C45:I45" si="30">C76+C103+C92+C163+C96+C101+C119</f>
        <v>13361</v>
      </c>
      <c r="D45" s="22">
        <f t="shared" si="30"/>
        <v>1643</v>
      </c>
      <c r="E45" s="22">
        <f t="shared" si="30"/>
        <v>3454</v>
      </c>
      <c r="F45" s="22">
        <f t="shared" si="30"/>
        <v>3183</v>
      </c>
      <c r="G45" s="22">
        <f t="shared" si="30"/>
        <v>3560</v>
      </c>
      <c r="H45" s="22">
        <f t="shared" si="30"/>
        <v>1130</v>
      </c>
      <c r="I45" s="22">
        <f t="shared" si="30"/>
        <v>391</v>
      </c>
      <c r="J45" s="22" t="s">
        <v>206</v>
      </c>
    </row>
    <row r="46" spans="1:10" s="50" customFormat="1" ht="12" customHeight="1" x14ac:dyDescent="0.2">
      <c r="A46" s="29"/>
      <c r="B46" s="24" t="s">
        <v>47</v>
      </c>
      <c r="C46" s="22">
        <f t="shared" ref="C46:I46" si="31">C84+C109+C111</f>
        <v>9901</v>
      </c>
      <c r="D46" s="22">
        <f t="shared" si="31"/>
        <v>1320</v>
      </c>
      <c r="E46" s="22">
        <f t="shared" si="31"/>
        <v>2518</v>
      </c>
      <c r="F46" s="22">
        <f t="shared" si="31"/>
        <v>1959</v>
      </c>
      <c r="G46" s="22">
        <f t="shared" si="31"/>
        <v>2556</v>
      </c>
      <c r="H46" s="22">
        <f t="shared" si="31"/>
        <v>1145</v>
      </c>
      <c r="I46" s="22">
        <f t="shared" si="31"/>
        <v>403</v>
      </c>
      <c r="J46" s="22" t="s">
        <v>206</v>
      </c>
    </row>
    <row r="47" spans="1:10" s="50" customFormat="1" ht="12" customHeight="1" x14ac:dyDescent="0.2">
      <c r="A47" s="112" t="s">
        <v>49</v>
      </c>
      <c r="B47" s="112"/>
      <c r="C47" s="22">
        <f t="shared" ref="C47:I47" si="32">C48+C49+C50</f>
        <v>23452</v>
      </c>
      <c r="D47" s="22">
        <f t="shared" si="32"/>
        <v>3867</v>
      </c>
      <c r="E47" s="22">
        <f t="shared" si="32"/>
        <v>6658</v>
      </c>
      <c r="F47" s="22">
        <f t="shared" si="32"/>
        <v>4737</v>
      </c>
      <c r="G47" s="22">
        <f t="shared" si="32"/>
        <v>5508</v>
      </c>
      <c r="H47" s="22">
        <f t="shared" si="32"/>
        <v>1940</v>
      </c>
      <c r="I47" s="22">
        <f t="shared" si="32"/>
        <v>742</v>
      </c>
      <c r="J47" s="22" t="s">
        <v>206</v>
      </c>
    </row>
    <row r="48" spans="1:10" s="50" customFormat="1" ht="12" customHeight="1" x14ac:dyDescent="0.2">
      <c r="A48" s="29"/>
      <c r="B48" s="24" t="s">
        <v>50</v>
      </c>
      <c r="C48" s="22">
        <f t="shared" ref="C48:I48" si="33">+C72+C73+C81+C102</f>
        <v>2852</v>
      </c>
      <c r="D48" s="22">
        <f t="shared" si="33"/>
        <v>424</v>
      </c>
      <c r="E48" s="22">
        <f t="shared" si="33"/>
        <v>732</v>
      </c>
      <c r="F48" s="22">
        <f t="shared" si="33"/>
        <v>564</v>
      </c>
      <c r="G48" s="22">
        <f t="shared" si="33"/>
        <v>736</v>
      </c>
      <c r="H48" s="22">
        <f t="shared" si="33"/>
        <v>275</v>
      </c>
      <c r="I48" s="22">
        <f t="shared" si="33"/>
        <v>121</v>
      </c>
      <c r="J48" s="22" t="s">
        <v>206</v>
      </c>
    </row>
    <row r="49" spans="1:10" s="50" customFormat="1" ht="12" customHeight="1" x14ac:dyDescent="0.2">
      <c r="A49" s="29"/>
      <c r="B49" s="24" t="s">
        <v>51</v>
      </c>
      <c r="C49" s="22">
        <f t="shared" ref="C49:I49" si="34">C75+C77+C88+C90+C104+C108+C114+C117</f>
        <v>6042</v>
      </c>
      <c r="D49" s="22">
        <f t="shared" si="34"/>
        <v>998</v>
      </c>
      <c r="E49" s="22">
        <f t="shared" si="34"/>
        <v>1682</v>
      </c>
      <c r="F49" s="22">
        <f t="shared" si="34"/>
        <v>1191</v>
      </c>
      <c r="G49" s="22">
        <f t="shared" si="34"/>
        <v>1428</v>
      </c>
      <c r="H49" s="22">
        <f t="shared" si="34"/>
        <v>550</v>
      </c>
      <c r="I49" s="22">
        <f t="shared" si="34"/>
        <v>193</v>
      </c>
      <c r="J49" s="22" t="s">
        <v>206</v>
      </c>
    </row>
    <row r="50" spans="1:10" s="50" customFormat="1" ht="12" customHeight="1" x14ac:dyDescent="0.2">
      <c r="A50" s="29"/>
      <c r="B50" s="29" t="s">
        <v>52</v>
      </c>
      <c r="C50" s="27">
        <f t="shared" ref="C50:I50" si="35">C71+C78+C85+C95+C107+C112+C120</f>
        <v>14558</v>
      </c>
      <c r="D50" s="27">
        <f t="shared" si="35"/>
        <v>2445</v>
      </c>
      <c r="E50" s="27">
        <f t="shared" si="35"/>
        <v>4244</v>
      </c>
      <c r="F50" s="27">
        <f t="shared" si="35"/>
        <v>2982</v>
      </c>
      <c r="G50" s="27">
        <f t="shared" si="35"/>
        <v>3344</v>
      </c>
      <c r="H50" s="27">
        <f t="shared" si="35"/>
        <v>1115</v>
      </c>
      <c r="I50" s="27">
        <f t="shared" si="35"/>
        <v>428</v>
      </c>
      <c r="J50" s="27" t="s">
        <v>206</v>
      </c>
    </row>
    <row r="51" spans="1:10" s="50" customFormat="1" ht="12" customHeight="1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</row>
    <row r="52" spans="1:10" s="53" customFormat="1" ht="12" customHeight="1" x14ac:dyDescent="0.2">
      <c r="A52" s="111" t="s">
        <v>53</v>
      </c>
      <c r="B52" s="111"/>
      <c r="C52" s="17">
        <f t="shared" ref="C52:I52" si="36">C53+C54+C55</f>
        <v>55545</v>
      </c>
      <c r="D52" s="17">
        <f t="shared" si="36"/>
        <v>9853</v>
      </c>
      <c r="E52" s="17">
        <f t="shared" si="36"/>
        <v>15694</v>
      </c>
      <c r="F52" s="17">
        <f t="shared" si="36"/>
        <v>11838</v>
      </c>
      <c r="G52" s="17">
        <f t="shared" si="36"/>
        <v>12516</v>
      </c>
      <c r="H52" s="17">
        <f t="shared" si="36"/>
        <v>4105</v>
      </c>
      <c r="I52" s="17">
        <f t="shared" si="36"/>
        <v>1539</v>
      </c>
      <c r="J52" s="17" t="s">
        <v>206</v>
      </c>
    </row>
    <row r="53" spans="1:10" s="50" customFormat="1" ht="12" customHeight="1" x14ac:dyDescent="0.2">
      <c r="A53" s="112" t="s">
        <v>54</v>
      </c>
      <c r="B53" s="112"/>
      <c r="C53" s="22">
        <f t="shared" ref="C53:I53" si="37">C58+C61+C64+C68</f>
        <v>19029</v>
      </c>
      <c r="D53" s="22">
        <f t="shared" si="37"/>
        <v>3968</v>
      </c>
      <c r="E53" s="22">
        <f t="shared" si="37"/>
        <v>5428</v>
      </c>
      <c r="F53" s="22">
        <f t="shared" si="37"/>
        <v>3960</v>
      </c>
      <c r="G53" s="22">
        <f t="shared" si="37"/>
        <v>3892</v>
      </c>
      <c r="H53" s="22">
        <f t="shared" si="37"/>
        <v>1330</v>
      </c>
      <c r="I53" s="22">
        <f t="shared" si="37"/>
        <v>451</v>
      </c>
      <c r="J53" s="22" t="s">
        <v>206</v>
      </c>
    </row>
    <row r="54" spans="1:10" s="50" customFormat="1" ht="12" customHeight="1" x14ac:dyDescent="0.2">
      <c r="A54" s="112" t="s">
        <v>55</v>
      </c>
      <c r="B54" s="112"/>
      <c r="C54" s="22">
        <f t="shared" ref="C54:I54" si="38">C74+C79+C80+C62+C63+C97+C99+C65+C66+C115+C67</f>
        <v>32393</v>
      </c>
      <c r="D54" s="22">
        <f t="shared" si="38"/>
        <v>5262</v>
      </c>
      <c r="E54" s="22">
        <f t="shared" si="38"/>
        <v>9052</v>
      </c>
      <c r="F54" s="22">
        <f t="shared" si="38"/>
        <v>7035</v>
      </c>
      <c r="G54" s="22">
        <f t="shared" si="38"/>
        <v>7620</v>
      </c>
      <c r="H54" s="22">
        <f t="shared" si="38"/>
        <v>2445</v>
      </c>
      <c r="I54" s="22">
        <f t="shared" si="38"/>
        <v>979</v>
      </c>
      <c r="J54" s="22" t="s">
        <v>206</v>
      </c>
    </row>
    <row r="55" spans="1:10" s="50" customFormat="1" ht="12" customHeight="1" x14ac:dyDescent="0.2">
      <c r="A55" s="123" t="s">
        <v>56</v>
      </c>
      <c r="B55" s="123"/>
      <c r="C55" s="27">
        <f t="shared" ref="C55:I55" si="39">C60+C59</f>
        <v>4123</v>
      </c>
      <c r="D55" s="27">
        <f t="shared" si="39"/>
        <v>623</v>
      </c>
      <c r="E55" s="27">
        <f t="shared" si="39"/>
        <v>1214</v>
      </c>
      <c r="F55" s="27">
        <f t="shared" si="39"/>
        <v>843</v>
      </c>
      <c r="G55" s="27">
        <f t="shared" si="39"/>
        <v>1004</v>
      </c>
      <c r="H55" s="27">
        <f t="shared" si="39"/>
        <v>330</v>
      </c>
      <c r="I55" s="27">
        <f t="shared" si="39"/>
        <v>109</v>
      </c>
      <c r="J55" s="27" t="s">
        <v>206</v>
      </c>
    </row>
    <row r="56" spans="1:10" s="50" customFormat="1" ht="12" customHeight="1" x14ac:dyDescent="0.2">
      <c r="A56" s="25"/>
      <c r="B56" s="31"/>
      <c r="C56" s="30"/>
      <c r="D56" s="30"/>
      <c r="E56" s="30"/>
      <c r="F56" s="30"/>
      <c r="G56" s="30"/>
      <c r="H56" s="30"/>
      <c r="I56" s="30"/>
      <c r="J56" s="30"/>
    </row>
    <row r="57" spans="1:10" s="50" customFormat="1" ht="12" customHeight="1" x14ac:dyDescent="0.2">
      <c r="A57" s="124" t="s">
        <v>57</v>
      </c>
      <c r="B57" s="124"/>
      <c r="C57" s="19">
        <f t="shared" ref="C57:I57" si="40">SUM(C58:C68)</f>
        <v>50231</v>
      </c>
      <c r="D57" s="19">
        <f t="shared" si="40"/>
        <v>8886</v>
      </c>
      <c r="E57" s="19">
        <f t="shared" si="40"/>
        <v>14184</v>
      </c>
      <c r="F57" s="19">
        <f t="shared" si="40"/>
        <v>10692</v>
      </c>
      <c r="G57" s="19">
        <f t="shared" si="40"/>
        <v>11348</v>
      </c>
      <c r="H57" s="19">
        <f t="shared" si="40"/>
        <v>3760</v>
      </c>
      <c r="I57" s="19">
        <f t="shared" si="40"/>
        <v>1361</v>
      </c>
      <c r="J57" s="17" t="s">
        <v>206</v>
      </c>
    </row>
    <row r="58" spans="1:10" s="50" customFormat="1" ht="12" customHeight="1" x14ac:dyDescent="0.2">
      <c r="A58" s="112" t="s">
        <v>58</v>
      </c>
      <c r="B58" s="112"/>
      <c r="C58" s="22">
        <v>3268</v>
      </c>
      <c r="D58" s="22">
        <v>641</v>
      </c>
      <c r="E58" s="22">
        <v>904</v>
      </c>
      <c r="F58" s="22">
        <v>738</v>
      </c>
      <c r="G58" s="22">
        <v>704</v>
      </c>
      <c r="H58" s="22">
        <v>205</v>
      </c>
      <c r="I58" s="22">
        <v>76</v>
      </c>
      <c r="J58" s="59">
        <v>0</v>
      </c>
    </row>
    <row r="59" spans="1:10" s="50" customFormat="1" ht="12" customHeight="1" x14ac:dyDescent="0.2">
      <c r="A59" s="112" t="s">
        <v>61</v>
      </c>
      <c r="B59" s="112"/>
      <c r="C59" s="22">
        <v>2015</v>
      </c>
      <c r="D59" s="22">
        <v>310</v>
      </c>
      <c r="E59" s="22">
        <v>584</v>
      </c>
      <c r="F59" s="22">
        <v>438</v>
      </c>
      <c r="G59" s="22">
        <v>472</v>
      </c>
      <c r="H59" s="22">
        <v>155</v>
      </c>
      <c r="I59" s="22">
        <v>56</v>
      </c>
      <c r="J59" s="59">
        <v>0</v>
      </c>
    </row>
    <row r="60" spans="1:10" s="50" customFormat="1" ht="12" customHeight="1" x14ac:dyDescent="0.2">
      <c r="A60" s="112" t="s">
        <v>62</v>
      </c>
      <c r="B60" s="112"/>
      <c r="C60" s="22">
        <v>2108</v>
      </c>
      <c r="D60" s="22">
        <v>313</v>
      </c>
      <c r="E60" s="22">
        <v>630</v>
      </c>
      <c r="F60" s="22">
        <v>405</v>
      </c>
      <c r="G60" s="22">
        <v>532</v>
      </c>
      <c r="H60" s="22">
        <v>175</v>
      </c>
      <c r="I60" s="22">
        <v>53</v>
      </c>
      <c r="J60" s="59">
        <v>0</v>
      </c>
    </row>
    <row r="61" spans="1:10" s="50" customFormat="1" ht="12" customHeight="1" x14ac:dyDescent="0.2">
      <c r="A61" s="112" t="s">
        <v>63</v>
      </c>
      <c r="B61" s="112"/>
      <c r="C61" s="22">
        <v>7890</v>
      </c>
      <c r="D61" s="22">
        <v>2108</v>
      </c>
      <c r="E61" s="22">
        <v>2252</v>
      </c>
      <c r="F61" s="22">
        <v>1521</v>
      </c>
      <c r="G61" s="22">
        <v>1316</v>
      </c>
      <c r="H61" s="22">
        <v>475</v>
      </c>
      <c r="I61" s="22">
        <v>218</v>
      </c>
      <c r="J61" s="22" t="s">
        <v>256</v>
      </c>
    </row>
    <row r="62" spans="1:10" s="50" customFormat="1" ht="12" customHeight="1" x14ac:dyDescent="0.2">
      <c r="A62" s="112" t="s">
        <v>64</v>
      </c>
      <c r="B62" s="112"/>
      <c r="C62" s="22">
        <v>2897</v>
      </c>
      <c r="D62" s="22">
        <v>445</v>
      </c>
      <c r="E62" s="22">
        <v>804</v>
      </c>
      <c r="F62" s="22">
        <v>678</v>
      </c>
      <c r="G62" s="22">
        <v>668</v>
      </c>
      <c r="H62" s="22">
        <v>240</v>
      </c>
      <c r="I62" s="22">
        <v>62</v>
      </c>
      <c r="J62" s="59">
        <v>0</v>
      </c>
    </row>
    <row r="63" spans="1:10" s="50" customFormat="1" ht="12" customHeight="1" x14ac:dyDescent="0.2">
      <c r="A63" s="112" t="s">
        <v>67</v>
      </c>
      <c r="B63" s="112"/>
      <c r="C63" s="22">
        <v>14680</v>
      </c>
      <c r="D63" s="22">
        <v>2620</v>
      </c>
      <c r="E63" s="22">
        <v>4196</v>
      </c>
      <c r="F63" s="22">
        <v>3042</v>
      </c>
      <c r="G63" s="22">
        <v>3340</v>
      </c>
      <c r="H63" s="22">
        <v>1070</v>
      </c>
      <c r="I63" s="22">
        <v>412</v>
      </c>
      <c r="J63" s="22" t="s">
        <v>256</v>
      </c>
    </row>
    <row r="64" spans="1:10" s="50" customFormat="1" ht="12" customHeight="1" x14ac:dyDescent="0.2">
      <c r="A64" s="112" t="s">
        <v>69</v>
      </c>
      <c r="B64" s="112"/>
      <c r="C64" s="22">
        <v>4528</v>
      </c>
      <c r="D64" s="22">
        <v>671</v>
      </c>
      <c r="E64" s="22">
        <v>1302</v>
      </c>
      <c r="F64" s="22">
        <v>1005</v>
      </c>
      <c r="G64" s="22">
        <v>1076</v>
      </c>
      <c r="H64" s="22">
        <v>385</v>
      </c>
      <c r="I64" s="22">
        <v>89</v>
      </c>
      <c r="J64" s="59">
        <v>0</v>
      </c>
    </row>
    <row r="65" spans="1:10" s="50" customFormat="1" ht="12" customHeight="1" x14ac:dyDescent="0.2">
      <c r="A65" s="112" t="s">
        <v>70</v>
      </c>
      <c r="B65" s="112"/>
      <c r="C65" s="22">
        <v>2331</v>
      </c>
      <c r="D65" s="22">
        <v>296</v>
      </c>
      <c r="E65" s="22">
        <v>664</v>
      </c>
      <c r="F65" s="22">
        <v>615</v>
      </c>
      <c r="G65" s="22">
        <v>540</v>
      </c>
      <c r="H65" s="22">
        <v>155</v>
      </c>
      <c r="I65" s="22">
        <v>61</v>
      </c>
      <c r="J65" s="59">
        <v>0</v>
      </c>
    </row>
    <row r="66" spans="1:10" s="50" customFormat="1" ht="12" customHeight="1" x14ac:dyDescent="0.2">
      <c r="A66" s="112" t="s">
        <v>71</v>
      </c>
      <c r="B66" s="112"/>
      <c r="C66" s="22">
        <v>2598</v>
      </c>
      <c r="D66" s="22">
        <v>375</v>
      </c>
      <c r="E66" s="22">
        <v>732</v>
      </c>
      <c r="F66" s="22">
        <v>549</v>
      </c>
      <c r="G66" s="22">
        <v>640</v>
      </c>
      <c r="H66" s="22">
        <v>210</v>
      </c>
      <c r="I66" s="22">
        <v>92</v>
      </c>
      <c r="J66" s="22" t="s">
        <v>256</v>
      </c>
    </row>
    <row r="67" spans="1:10" s="50" customFormat="1" ht="12" customHeight="1" x14ac:dyDescent="0.2">
      <c r="A67" s="112" t="s">
        <v>72</v>
      </c>
      <c r="B67" s="112"/>
      <c r="C67" s="22">
        <v>4573</v>
      </c>
      <c r="D67" s="22">
        <v>559</v>
      </c>
      <c r="E67" s="22">
        <v>1146</v>
      </c>
      <c r="F67" s="22">
        <v>1005</v>
      </c>
      <c r="G67" s="22">
        <v>1264</v>
      </c>
      <c r="H67" s="22">
        <v>425</v>
      </c>
      <c r="I67" s="22">
        <v>174</v>
      </c>
      <c r="J67" s="59">
        <v>0</v>
      </c>
    </row>
    <row r="68" spans="1:10" s="50" customFormat="1" ht="12" customHeight="1" x14ac:dyDescent="0.2">
      <c r="A68" s="123" t="s">
        <v>73</v>
      </c>
      <c r="B68" s="123"/>
      <c r="C68" s="27">
        <v>3343</v>
      </c>
      <c r="D68" s="27">
        <v>548</v>
      </c>
      <c r="E68" s="27">
        <v>970</v>
      </c>
      <c r="F68" s="27">
        <v>696</v>
      </c>
      <c r="G68" s="27">
        <v>796</v>
      </c>
      <c r="H68" s="27">
        <v>265</v>
      </c>
      <c r="I68" s="27">
        <v>68</v>
      </c>
      <c r="J68" s="60">
        <v>0</v>
      </c>
    </row>
    <row r="69" spans="1:10" s="50" customFormat="1" ht="12" customHeight="1" x14ac:dyDescent="0.2">
      <c r="A69" s="25"/>
      <c r="B69" s="25"/>
      <c r="C69" s="25"/>
      <c r="D69" s="25"/>
      <c r="E69" s="25"/>
      <c r="F69" s="25"/>
      <c r="G69" s="25"/>
      <c r="H69" s="25"/>
      <c r="I69" s="25"/>
      <c r="J69" s="25"/>
    </row>
    <row r="70" spans="1:10" s="50" customFormat="1" ht="12" customHeight="1" x14ac:dyDescent="0.2">
      <c r="A70" s="111" t="s">
        <v>74</v>
      </c>
      <c r="B70" s="111"/>
      <c r="C70" s="17">
        <f t="shared" ref="C70:I70" si="41">SUM(C71:C122)</f>
        <v>149063</v>
      </c>
      <c r="D70" s="17">
        <f t="shared" si="41"/>
        <v>27674</v>
      </c>
      <c r="E70" s="17">
        <f t="shared" si="41"/>
        <v>41048</v>
      </c>
      <c r="F70" s="17">
        <f t="shared" si="41"/>
        <v>30258</v>
      </c>
      <c r="G70" s="17">
        <f t="shared" si="41"/>
        <v>33420</v>
      </c>
      <c r="H70" s="17">
        <f t="shared" si="41"/>
        <v>11985</v>
      </c>
      <c r="I70" s="17">
        <f t="shared" si="41"/>
        <v>4678</v>
      </c>
      <c r="J70" s="17" t="s">
        <v>206</v>
      </c>
    </row>
    <row r="71" spans="1:10" s="50" customFormat="1" ht="12" customHeight="1" x14ac:dyDescent="0.2">
      <c r="A71" s="112" t="s">
        <v>75</v>
      </c>
      <c r="B71" s="112"/>
      <c r="C71" s="22">
        <v>4430</v>
      </c>
      <c r="D71" s="22">
        <v>776</v>
      </c>
      <c r="E71" s="22">
        <v>1342</v>
      </c>
      <c r="F71" s="22">
        <v>852</v>
      </c>
      <c r="G71" s="22">
        <v>1032</v>
      </c>
      <c r="H71" s="22">
        <v>320</v>
      </c>
      <c r="I71" s="22">
        <v>108</v>
      </c>
      <c r="J71" s="59">
        <v>0</v>
      </c>
    </row>
    <row r="72" spans="1:10" s="50" customFormat="1" ht="12" customHeight="1" x14ac:dyDescent="0.2">
      <c r="A72" s="112" t="s">
        <v>76</v>
      </c>
      <c r="B72" s="112"/>
      <c r="C72" s="22">
        <v>1393</v>
      </c>
      <c r="D72" s="22">
        <v>204</v>
      </c>
      <c r="E72" s="22">
        <v>358</v>
      </c>
      <c r="F72" s="22">
        <v>300</v>
      </c>
      <c r="G72" s="22">
        <v>324</v>
      </c>
      <c r="H72" s="22">
        <v>130</v>
      </c>
      <c r="I72" s="22">
        <v>77</v>
      </c>
      <c r="J72" s="59">
        <v>0</v>
      </c>
    </row>
    <row r="73" spans="1:10" s="50" customFormat="1" ht="12" customHeight="1" x14ac:dyDescent="0.2">
      <c r="A73" s="112" t="s">
        <v>77</v>
      </c>
      <c r="B73" s="112"/>
      <c r="C73" s="22">
        <v>373</v>
      </c>
      <c r="D73" s="22">
        <v>45</v>
      </c>
      <c r="E73" s="22">
        <v>62</v>
      </c>
      <c r="F73" s="22">
        <v>75</v>
      </c>
      <c r="G73" s="22">
        <v>136</v>
      </c>
      <c r="H73" s="22">
        <v>55</v>
      </c>
      <c r="I73" s="22">
        <v>0</v>
      </c>
      <c r="J73" s="59">
        <v>0</v>
      </c>
    </row>
    <row r="74" spans="1:10" s="50" customFormat="1" ht="12" customHeight="1" x14ac:dyDescent="0.2">
      <c r="A74" s="112" t="s">
        <v>78</v>
      </c>
      <c r="B74" s="112"/>
      <c r="C74" s="22">
        <v>993</v>
      </c>
      <c r="D74" s="22">
        <v>161</v>
      </c>
      <c r="E74" s="22">
        <v>250</v>
      </c>
      <c r="F74" s="22">
        <v>168</v>
      </c>
      <c r="G74" s="22">
        <v>232</v>
      </c>
      <c r="H74" s="22">
        <v>130</v>
      </c>
      <c r="I74" s="22">
        <v>52</v>
      </c>
      <c r="J74" s="59">
        <v>1</v>
      </c>
    </row>
    <row r="75" spans="1:10" s="50" customFormat="1" ht="12" customHeight="1" x14ac:dyDescent="0.2">
      <c r="A75" s="112" t="s">
        <v>79</v>
      </c>
      <c r="B75" s="112"/>
      <c r="C75" s="22">
        <v>301</v>
      </c>
      <c r="D75" s="22">
        <v>69</v>
      </c>
      <c r="E75" s="22">
        <v>94</v>
      </c>
      <c r="F75" s="22">
        <v>54</v>
      </c>
      <c r="G75" s="22">
        <v>64</v>
      </c>
      <c r="H75" s="22">
        <v>20</v>
      </c>
      <c r="I75" s="22">
        <v>0</v>
      </c>
      <c r="J75" s="59">
        <v>0</v>
      </c>
    </row>
    <row r="76" spans="1:10" s="50" customFormat="1" ht="12" customHeight="1" x14ac:dyDescent="0.2">
      <c r="A76" s="112" t="s">
        <v>80</v>
      </c>
      <c r="B76" s="112"/>
      <c r="C76" s="22">
        <v>1533</v>
      </c>
      <c r="D76" s="22">
        <v>161</v>
      </c>
      <c r="E76" s="22">
        <v>350</v>
      </c>
      <c r="F76" s="22">
        <v>363</v>
      </c>
      <c r="G76" s="22">
        <v>480</v>
      </c>
      <c r="H76" s="22">
        <v>145</v>
      </c>
      <c r="I76" s="22">
        <v>34</v>
      </c>
      <c r="J76" s="59">
        <v>0</v>
      </c>
    </row>
    <row r="77" spans="1:10" s="50" customFormat="1" ht="12" customHeight="1" x14ac:dyDescent="0.2">
      <c r="A77" s="112" t="s">
        <v>81</v>
      </c>
      <c r="B77" s="112"/>
      <c r="C77" s="22">
        <v>624</v>
      </c>
      <c r="D77" s="22">
        <v>85</v>
      </c>
      <c r="E77" s="22">
        <v>170</v>
      </c>
      <c r="F77" s="22">
        <v>126</v>
      </c>
      <c r="G77" s="22">
        <v>156</v>
      </c>
      <c r="H77" s="22">
        <v>60</v>
      </c>
      <c r="I77" s="22">
        <v>27</v>
      </c>
      <c r="J77" s="59">
        <v>1</v>
      </c>
    </row>
    <row r="78" spans="1:10" s="50" customFormat="1" ht="12" customHeight="1" x14ac:dyDescent="0.2">
      <c r="A78" s="112" t="s">
        <v>82</v>
      </c>
      <c r="B78" s="112"/>
      <c r="C78" s="22">
        <v>2613</v>
      </c>
      <c r="D78" s="22">
        <v>384</v>
      </c>
      <c r="E78" s="22">
        <v>766</v>
      </c>
      <c r="F78" s="22">
        <v>606</v>
      </c>
      <c r="G78" s="22">
        <v>536</v>
      </c>
      <c r="H78" s="22">
        <v>210</v>
      </c>
      <c r="I78" s="22">
        <v>111</v>
      </c>
      <c r="J78" s="22" t="s">
        <v>256</v>
      </c>
    </row>
    <row r="79" spans="1:10" s="50" customFormat="1" ht="12" customHeight="1" x14ac:dyDescent="0.2">
      <c r="A79" s="112" t="s">
        <v>83</v>
      </c>
      <c r="B79" s="112"/>
      <c r="C79" s="22">
        <v>917</v>
      </c>
      <c r="D79" s="22">
        <v>201</v>
      </c>
      <c r="E79" s="22">
        <v>270</v>
      </c>
      <c r="F79" s="22">
        <v>228</v>
      </c>
      <c r="G79" s="22">
        <v>164</v>
      </c>
      <c r="H79" s="22">
        <v>35</v>
      </c>
      <c r="I79" s="22">
        <v>19</v>
      </c>
      <c r="J79" s="59">
        <v>0</v>
      </c>
    </row>
    <row r="80" spans="1:10" s="50" customFormat="1" ht="12" customHeight="1" x14ac:dyDescent="0.2">
      <c r="A80" s="112" t="s">
        <v>85</v>
      </c>
      <c r="B80" s="112"/>
      <c r="C80" s="22">
        <v>480</v>
      </c>
      <c r="D80" s="22">
        <v>91</v>
      </c>
      <c r="E80" s="22">
        <v>164</v>
      </c>
      <c r="F80" s="22">
        <v>99</v>
      </c>
      <c r="G80" s="22">
        <v>104</v>
      </c>
      <c r="H80" s="22">
        <v>15</v>
      </c>
      <c r="I80" s="22">
        <v>7</v>
      </c>
      <c r="J80" s="22" t="s">
        <v>256</v>
      </c>
    </row>
    <row r="81" spans="1:10" s="50" customFormat="1" ht="12" customHeight="1" x14ac:dyDescent="0.2">
      <c r="A81" s="112" t="s">
        <v>86</v>
      </c>
      <c r="B81" s="112"/>
      <c r="C81" s="22">
        <v>775</v>
      </c>
      <c r="D81" s="22">
        <v>132</v>
      </c>
      <c r="E81" s="22">
        <v>220</v>
      </c>
      <c r="F81" s="22">
        <v>141</v>
      </c>
      <c r="G81" s="22">
        <v>212</v>
      </c>
      <c r="H81" s="22">
        <v>50</v>
      </c>
      <c r="I81" s="22">
        <v>20</v>
      </c>
      <c r="J81" s="59">
        <v>0</v>
      </c>
    </row>
    <row r="82" spans="1:10" s="50" customFormat="1" ht="12" customHeight="1" x14ac:dyDescent="0.2">
      <c r="A82" s="112" t="s">
        <v>87</v>
      </c>
      <c r="B82" s="112"/>
      <c r="C82" s="22">
        <v>1497</v>
      </c>
      <c r="D82" s="22">
        <v>189</v>
      </c>
      <c r="E82" s="22">
        <v>364</v>
      </c>
      <c r="F82" s="22">
        <v>342</v>
      </c>
      <c r="G82" s="22">
        <v>404</v>
      </c>
      <c r="H82" s="22">
        <v>160</v>
      </c>
      <c r="I82" s="22">
        <v>38</v>
      </c>
      <c r="J82" s="59">
        <v>0</v>
      </c>
    </row>
    <row r="83" spans="1:10" s="50" customFormat="1" ht="12" customHeight="1" x14ac:dyDescent="0.2">
      <c r="A83" s="112" t="s">
        <v>89</v>
      </c>
      <c r="B83" s="112"/>
      <c r="C83" s="22">
        <v>2077</v>
      </c>
      <c r="D83" s="22">
        <v>329</v>
      </c>
      <c r="E83" s="22">
        <v>588</v>
      </c>
      <c r="F83" s="22">
        <v>444</v>
      </c>
      <c r="G83" s="22">
        <v>520</v>
      </c>
      <c r="H83" s="22">
        <v>165</v>
      </c>
      <c r="I83" s="22">
        <v>31</v>
      </c>
      <c r="J83" s="59">
        <v>0</v>
      </c>
    </row>
    <row r="84" spans="1:10" s="50" customFormat="1" ht="12" customHeight="1" x14ac:dyDescent="0.2">
      <c r="A84" s="112" t="s">
        <v>90</v>
      </c>
      <c r="B84" s="112"/>
      <c r="C84" s="22">
        <v>6563</v>
      </c>
      <c r="D84" s="22">
        <v>932</v>
      </c>
      <c r="E84" s="22">
        <v>1734</v>
      </c>
      <c r="F84" s="22">
        <v>1296</v>
      </c>
      <c r="G84" s="22">
        <v>1588</v>
      </c>
      <c r="H84" s="22">
        <v>740</v>
      </c>
      <c r="I84" s="22">
        <v>273</v>
      </c>
      <c r="J84" s="59">
        <v>0</v>
      </c>
    </row>
    <row r="85" spans="1:10" s="50" customFormat="1" ht="12" customHeight="1" x14ac:dyDescent="0.2">
      <c r="A85" s="112" t="s">
        <v>93</v>
      </c>
      <c r="B85" s="112"/>
      <c r="C85" s="22">
        <v>4262</v>
      </c>
      <c r="D85" s="22">
        <v>716</v>
      </c>
      <c r="E85" s="22">
        <v>1186</v>
      </c>
      <c r="F85" s="22">
        <v>753</v>
      </c>
      <c r="G85" s="22">
        <v>1092</v>
      </c>
      <c r="H85" s="22">
        <v>355</v>
      </c>
      <c r="I85" s="22">
        <v>160</v>
      </c>
      <c r="J85" s="22" t="s">
        <v>256</v>
      </c>
    </row>
    <row r="86" spans="1:10" s="50" customFormat="1" ht="12" customHeight="1" x14ac:dyDescent="0.2">
      <c r="A86" s="112" t="s">
        <v>96</v>
      </c>
      <c r="B86" s="112"/>
      <c r="C86" s="22">
        <v>4619</v>
      </c>
      <c r="D86" s="22">
        <v>645</v>
      </c>
      <c r="E86" s="22">
        <v>1234</v>
      </c>
      <c r="F86" s="22">
        <v>975</v>
      </c>
      <c r="G86" s="22">
        <v>1144</v>
      </c>
      <c r="H86" s="22">
        <v>405</v>
      </c>
      <c r="I86" s="22">
        <v>216</v>
      </c>
      <c r="J86" s="59">
        <v>0</v>
      </c>
    </row>
    <row r="87" spans="1:10" s="50" customFormat="1" ht="12" customHeight="1" x14ac:dyDescent="0.2">
      <c r="A87" s="112" t="s">
        <v>97</v>
      </c>
      <c r="B87" s="112"/>
      <c r="C87" s="22">
        <v>2008</v>
      </c>
      <c r="D87" s="22">
        <v>268</v>
      </c>
      <c r="E87" s="22">
        <v>514</v>
      </c>
      <c r="F87" s="22">
        <v>372</v>
      </c>
      <c r="G87" s="22">
        <v>608</v>
      </c>
      <c r="H87" s="22">
        <v>190</v>
      </c>
      <c r="I87" s="22">
        <v>56</v>
      </c>
      <c r="J87" s="59">
        <v>0</v>
      </c>
    </row>
    <row r="88" spans="1:10" s="50" customFormat="1" ht="12" customHeight="1" x14ac:dyDescent="0.2">
      <c r="A88" s="112" t="s">
        <v>98</v>
      </c>
      <c r="B88" s="112"/>
      <c r="C88" s="22">
        <v>847</v>
      </c>
      <c r="D88" s="22">
        <v>162</v>
      </c>
      <c r="E88" s="22">
        <v>240</v>
      </c>
      <c r="F88" s="22">
        <v>186</v>
      </c>
      <c r="G88" s="22">
        <v>164</v>
      </c>
      <c r="H88" s="22">
        <v>75</v>
      </c>
      <c r="I88" s="22">
        <v>20</v>
      </c>
      <c r="J88" s="59">
        <v>0</v>
      </c>
    </row>
    <row r="89" spans="1:10" s="50" customFormat="1" ht="12" customHeight="1" x14ac:dyDescent="0.2">
      <c r="A89" s="112" t="s">
        <v>99</v>
      </c>
      <c r="B89" s="112"/>
      <c r="C89" s="22">
        <v>1382</v>
      </c>
      <c r="D89" s="22">
        <v>186</v>
      </c>
      <c r="E89" s="22">
        <v>390</v>
      </c>
      <c r="F89" s="22">
        <v>330</v>
      </c>
      <c r="G89" s="22">
        <v>360</v>
      </c>
      <c r="H89" s="22">
        <v>80</v>
      </c>
      <c r="I89" s="22">
        <v>36</v>
      </c>
      <c r="J89" s="59">
        <v>0</v>
      </c>
    </row>
    <row r="90" spans="1:10" s="50" customFormat="1" ht="12" customHeight="1" x14ac:dyDescent="0.2">
      <c r="A90" s="112" t="s">
        <v>100</v>
      </c>
      <c r="B90" s="112"/>
      <c r="C90" s="22">
        <v>541</v>
      </c>
      <c r="D90" s="22">
        <v>103</v>
      </c>
      <c r="E90" s="22">
        <v>132</v>
      </c>
      <c r="F90" s="22">
        <v>117</v>
      </c>
      <c r="G90" s="22">
        <v>144</v>
      </c>
      <c r="H90" s="22">
        <v>45</v>
      </c>
      <c r="I90" s="22">
        <v>0</v>
      </c>
      <c r="J90" s="59">
        <v>3</v>
      </c>
    </row>
    <row r="91" spans="1:10" s="50" customFormat="1" ht="12" customHeight="1" x14ac:dyDescent="0.2">
      <c r="A91" s="112" t="s">
        <v>101</v>
      </c>
      <c r="B91" s="112"/>
      <c r="C91" s="22">
        <v>513</v>
      </c>
      <c r="D91" s="22">
        <v>57</v>
      </c>
      <c r="E91" s="22">
        <v>134</v>
      </c>
      <c r="F91" s="22">
        <v>126</v>
      </c>
      <c r="G91" s="22">
        <v>140</v>
      </c>
      <c r="H91" s="22">
        <v>30</v>
      </c>
      <c r="I91" s="22">
        <v>26</v>
      </c>
      <c r="J91" s="59">
        <v>0</v>
      </c>
    </row>
    <row r="92" spans="1:10" s="50" customFormat="1" ht="12" customHeight="1" x14ac:dyDescent="0.2">
      <c r="A92" s="112" t="s">
        <v>102</v>
      </c>
      <c r="B92" s="112"/>
      <c r="C92" s="22">
        <v>1309</v>
      </c>
      <c r="D92" s="22">
        <v>159</v>
      </c>
      <c r="E92" s="22">
        <v>368</v>
      </c>
      <c r="F92" s="22">
        <v>378</v>
      </c>
      <c r="G92" s="22">
        <v>340</v>
      </c>
      <c r="H92" s="22">
        <v>50</v>
      </c>
      <c r="I92" s="22">
        <v>14</v>
      </c>
      <c r="J92" s="59">
        <v>0</v>
      </c>
    </row>
    <row r="93" spans="1:10" s="50" customFormat="1" ht="12" customHeight="1" x14ac:dyDescent="0.2">
      <c r="A93" s="112" t="s">
        <v>103</v>
      </c>
      <c r="B93" s="112"/>
      <c r="C93" s="22">
        <v>1762</v>
      </c>
      <c r="D93" s="22">
        <v>286</v>
      </c>
      <c r="E93" s="22">
        <v>444</v>
      </c>
      <c r="F93" s="22">
        <v>396</v>
      </c>
      <c r="G93" s="22">
        <v>448</v>
      </c>
      <c r="H93" s="22">
        <v>150</v>
      </c>
      <c r="I93" s="22">
        <v>38</v>
      </c>
      <c r="J93" s="59">
        <v>0</v>
      </c>
    </row>
    <row r="94" spans="1:10" s="50" customFormat="1" ht="12" customHeight="1" x14ac:dyDescent="0.2">
      <c r="A94" s="112" t="s">
        <v>104</v>
      </c>
      <c r="B94" s="112"/>
      <c r="C94" s="22">
        <v>62426</v>
      </c>
      <c r="D94" s="22">
        <v>13513</v>
      </c>
      <c r="E94" s="22">
        <v>17432</v>
      </c>
      <c r="F94" s="22">
        <v>12378</v>
      </c>
      <c r="G94" s="22">
        <v>12744</v>
      </c>
      <c r="H94" s="22">
        <v>4565</v>
      </c>
      <c r="I94" s="22">
        <v>1794</v>
      </c>
      <c r="J94" s="22" t="s">
        <v>256</v>
      </c>
    </row>
    <row r="95" spans="1:10" s="50" customFormat="1" ht="12" customHeight="1" x14ac:dyDescent="0.2">
      <c r="A95" s="112" t="s">
        <v>105</v>
      </c>
      <c r="B95" s="112"/>
      <c r="C95" s="22">
        <v>1581</v>
      </c>
      <c r="D95" s="22">
        <v>233</v>
      </c>
      <c r="E95" s="22">
        <v>440</v>
      </c>
      <c r="F95" s="22">
        <v>405</v>
      </c>
      <c r="G95" s="22">
        <v>364</v>
      </c>
      <c r="H95" s="22">
        <v>120</v>
      </c>
      <c r="I95" s="22">
        <v>19</v>
      </c>
      <c r="J95" s="59">
        <v>0</v>
      </c>
    </row>
    <row r="96" spans="1:10" s="50" customFormat="1" ht="12" customHeight="1" x14ac:dyDescent="0.2">
      <c r="A96" s="112" t="s">
        <v>106</v>
      </c>
      <c r="B96" s="112"/>
      <c r="C96" s="22">
        <v>1330</v>
      </c>
      <c r="D96" s="22">
        <v>131</v>
      </c>
      <c r="E96" s="22">
        <v>374</v>
      </c>
      <c r="F96" s="22">
        <v>312</v>
      </c>
      <c r="G96" s="22">
        <v>400</v>
      </c>
      <c r="H96" s="22">
        <v>95</v>
      </c>
      <c r="I96" s="22">
        <v>18</v>
      </c>
      <c r="J96" s="59">
        <v>0</v>
      </c>
    </row>
    <row r="97" spans="1:10" s="50" customFormat="1" ht="12" customHeight="1" x14ac:dyDescent="0.2">
      <c r="A97" s="112" t="s">
        <v>107</v>
      </c>
      <c r="B97" s="112"/>
      <c r="C97" s="22">
        <v>674</v>
      </c>
      <c r="D97" s="22">
        <v>155</v>
      </c>
      <c r="E97" s="22">
        <v>204</v>
      </c>
      <c r="F97" s="22">
        <v>138</v>
      </c>
      <c r="G97" s="22">
        <v>128</v>
      </c>
      <c r="H97" s="22">
        <v>30</v>
      </c>
      <c r="I97" s="22">
        <v>19</v>
      </c>
      <c r="J97" s="59">
        <v>0</v>
      </c>
    </row>
    <row r="98" spans="1:10" s="50" customFormat="1" ht="12" customHeight="1" x14ac:dyDescent="0.2">
      <c r="A98" s="112" t="s">
        <v>108</v>
      </c>
      <c r="B98" s="112"/>
      <c r="C98" s="22">
        <v>6151</v>
      </c>
      <c r="D98" s="22">
        <v>1407</v>
      </c>
      <c r="E98" s="22">
        <v>1718</v>
      </c>
      <c r="F98" s="22">
        <v>1104</v>
      </c>
      <c r="G98" s="22">
        <v>1244</v>
      </c>
      <c r="H98" s="22">
        <v>435</v>
      </c>
      <c r="I98" s="22">
        <v>243</v>
      </c>
      <c r="J98" s="22" t="s">
        <v>256</v>
      </c>
    </row>
    <row r="99" spans="1:10" s="50" customFormat="1" ht="12" customHeight="1" x14ac:dyDescent="0.2">
      <c r="A99" s="112" t="s">
        <v>109</v>
      </c>
      <c r="B99" s="112"/>
      <c r="C99" s="22">
        <v>1420</v>
      </c>
      <c r="D99" s="22">
        <v>226</v>
      </c>
      <c r="E99" s="22">
        <v>390</v>
      </c>
      <c r="F99" s="22">
        <v>321</v>
      </c>
      <c r="G99" s="22">
        <v>344</v>
      </c>
      <c r="H99" s="22">
        <v>100</v>
      </c>
      <c r="I99" s="22">
        <v>39</v>
      </c>
      <c r="J99" s="59">
        <v>0</v>
      </c>
    </row>
    <row r="100" spans="1:10" s="50" customFormat="1" ht="12" customHeight="1" x14ac:dyDescent="0.2">
      <c r="A100" s="112" t="s">
        <v>110</v>
      </c>
      <c r="B100" s="112"/>
      <c r="C100" s="22">
        <v>1790</v>
      </c>
      <c r="D100" s="22">
        <v>385</v>
      </c>
      <c r="E100" s="22">
        <v>546</v>
      </c>
      <c r="F100" s="22">
        <v>354</v>
      </c>
      <c r="G100" s="22">
        <v>336</v>
      </c>
      <c r="H100" s="22">
        <v>115</v>
      </c>
      <c r="I100" s="22">
        <v>54</v>
      </c>
      <c r="J100" s="59">
        <v>0</v>
      </c>
    </row>
    <row r="101" spans="1:10" s="50" customFormat="1" ht="12" customHeight="1" x14ac:dyDescent="0.2">
      <c r="A101" s="112" t="s">
        <v>111</v>
      </c>
      <c r="B101" s="112"/>
      <c r="C101" s="22">
        <v>1345</v>
      </c>
      <c r="D101" s="22">
        <v>145</v>
      </c>
      <c r="E101" s="22">
        <v>326</v>
      </c>
      <c r="F101" s="22">
        <v>288</v>
      </c>
      <c r="G101" s="22">
        <v>396</v>
      </c>
      <c r="H101" s="22">
        <v>130</v>
      </c>
      <c r="I101" s="22">
        <v>60</v>
      </c>
      <c r="J101" s="59">
        <v>0</v>
      </c>
    </row>
    <row r="102" spans="1:10" s="50" customFormat="1" ht="12" customHeight="1" x14ac:dyDescent="0.2">
      <c r="A102" s="112" t="s">
        <v>112</v>
      </c>
      <c r="B102" s="112"/>
      <c r="C102" s="22">
        <v>311</v>
      </c>
      <c r="D102" s="22">
        <v>43</v>
      </c>
      <c r="E102" s="22">
        <v>92</v>
      </c>
      <c r="F102" s="22">
        <v>48</v>
      </c>
      <c r="G102" s="22">
        <v>64</v>
      </c>
      <c r="H102" s="22">
        <v>40</v>
      </c>
      <c r="I102" s="22">
        <v>24</v>
      </c>
      <c r="J102" s="59">
        <v>0</v>
      </c>
    </row>
    <row r="103" spans="1:10" s="50" customFormat="1" ht="12" customHeight="1" x14ac:dyDescent="0.2">
      <c r="A103" s="112" t="s">
        <v>113</v>
      </c>
      <c r="B103" s="112"/>
      <c r="C103" s="22">
        <v>4450</v>
      </c>
      <c r="D103" s="22">
        <v>629</v>
      </c>
      <c r="E103" s="22">
        <v>1156</v>
      </c>
      <c r="F103" s="22">
        <v>1023</v>
      </c>
      <c r="G103" s="22">
        <v>1084</v>
      </c>
      <c r="H103" s="22">
        <v>425</v>
      </c>
      <c r="I103" s="22">
        <v>133</v>
      </c>
      <c r="J103" s="22" t="s">
        <v>256</v>
      </c>
    </row>
    <row r="104" spans="1:10" s="50" customFormat="1" ht="12" customHeight="1" x14ac:dyDescent="0.2">
      <c r="A104" s="112" t="s">
        <v>114</v>
      </c>
      <c r="B104" s="112"/>
      <c r="C104" s="22">
        <v>883</v>
      </c>
      <c r="D104" s="22">
        <v>140</v>
      </c>
      <c r="E104" s="22">
        <v>238</v>
      </c>
      <c r="F104" s="22">
        <v>219</v>
      </c>
      <c r="G104" s="22">
        <v>204</v>
      </c>
      <c r="H104" s="22">
        <v>50</v>
      </c>
      <c r="I104" s="22">
        <v>32</v>
      </c>
      <c r="J104" s="59">
        <v>0</v>
      </c>
    </row>
    <row r="105" spans="1:10" s="50" customFormat="1" ht="12" customHeight="1" x14ac:dyDescent="0.2">
      <c r="A105" s="112" t="s">
        <v>115</v>
      </c>
      <c r="B105" s="112"/>
      <c r="C105" s="22">
        <v>717</v>
      </c>
      <c r="D105" s="22">
        <v>196</v>
      </c>
      <c r="E105" s="22">
        <v>258</v>
      </c>
      <c r="F105" s="22">
        <v>132</v>
      </c>
      <c r="G105" s="22">
        <v>100</v>
      </c>
      <c r="H105" s="22">
        <v>5</v>
      </c>
      <c r="I105" s="22">
        <v>26</v>
      </c>
      <c r="J105" s="59">
        <v>0</v>
      </c>
    </row>
    <row r="106" spans="1:10" s="50" customFormat="1" ht="12" customHeight="1" x14ac:dyDescent="0.2">
      <c r="A106" s="112" t="s">
        <v>116</v>
      </c>
      <c r="B106" s="112"/>
      <c r="C106" s="22">
        <v>800</v>
      </c>
      <c r="D106" s="22">
        <v>125</v>
      </c>
      <c r="E106" s="22">
        <v>226</v>
      </c>
      <c r="F106" s="22">
        <v>147</v>
      </c>
      <c r="G106" s="22">
        <v>204</v>
      </c>
      <c r="H106" s="22">
        <v>85</v>
      </c>
      <c r="I106" s="22">
        <v>13</v>
      </c>
      <c r="J106" s="59">
        <v>0</v>
      </c>
    </row>
    <row r="107" spans="1:10" s="50" customFormat="1" ht="12" customHeight="1" x14ac:dyDescent="0.2">
      <c r="A107" s="112" t="s">
        <v>117</v>
      </c>
      <c r="B107" s="112"/>
      <c r="C107" s="22">
        <v>313</v>
      </c>
      <c r="D107" s="22">
        <v>41</v>
      </c>
      <c r="E107" s="22">
        <v>72</v>
      </c>
      <c r="F107" s="22">
        <v>75</v>
      </c>
      <c r="G107" s="22">
        <v>84</v>
      </c>
      <c r="H107" s="22">
        <v>35</v>
      </c>
      <c r="I107" s="22">
        <v>6</v>
      </c>
      <c r="J107" s="59">
        <v>0</v>
      </c>
    </row>
    <row r="108" spans="1:10" s="50" customFormat="1" ht="12" customHeight="1" x14ac:dyDescent="0.2">
      <c r="A108" s="112" t="s">
        <v>118</v>
      </c>
      <c r="B108" s="112"/>
      <c r="C108" s="22">
        <v>812</v>
      </c>
      <c r="D108" s="22">
        <v>131</v>
      </c>
      <c r="E108" s="22">
        <v>208</v>
      </c>
      <c r="F108" s="22">
        <v>132</v>
      </c>
      <c r="G108" s="22">
        <v>196</v>
      </c>
      <c r="H108" s="22">
        <v>90</v>
      </c>
      <c r="I108" s="22">
        <v>55</v>
      </c>
      <c r="J108" s="59">
        <v>0</v>
      </c>
    </row>
    <row r="109" spans="1:10" s="50" customFormat="1" ht="12" customHeight="1" x14ac:dyDescent="0.2">
      <c r="A109" s="112" t="s">
        <v>119</v>
      </c>
      <c r="B109" s="112"/>
      <c r="C109" s="22">
        <v>1471</v>
      </c>
      <c r="D109" s="22">
        <v>168</v>
      </c>
      <c r="E109" s="22">
        <v>324</v>
      </c>
      <c r="F109" s="22">
        <v>273</v>
      </c>
      <c r="G109" s="22">
        <v>456</v>
      </c>
      <c r="H109" s="22">
        <v>185</v>
      </c>
      <c r="I109" s="22">
        <v>65</v>
      </c>
      <c r="J109" s="59">
        <v>0</v>
      </c>
    </row>
    <row r="110" spans="1:10" s="50" customFormat="1" ht="12" customHeight="1" x14ac:dyDescent="0.2">
      <c r="A110" s="112" t="s">
        <v>120</v>
      </c>
      <c r="B110" s="112"/>
      <c r="C110" s="22">
        <v>3984</v>
      </c>
      <c r="D110" s="22">
        <v>1126</v>
      </c>
      <c r="E110" s="22">
        <v>1136</v>
      </c>
      <c r="F110" s="22">
        <v>633</v>
      </c>
      <c r="G110" s="22">
        <v>700</v>
      </c>
      <c r="H110" s="22">
        <v>280</v>
      </c>
      <c r="I110" s="22">
        <v>109</v>
      </c>
      <c r="J110" s="22" t="s">
        <v>256</v>
      </c>
    </row>
    <row r="111" spans="1:10" s="50" customFormat="1" ht="12" customHeight="1" x14ac:dyDescent="0.2">
      <c r="A111" s="112" t="s">
        <v>121</v>
      </c>
      <c r="B111" s="112"/>
      <c r="C111" s="22">
        <v>1867</v>
      </c>
      <c r="D111" s="22">
        <v>220</v>
      </c>
      <c r="E111" s="22">
        <v>460</v>
      </c>
      <c r="F111" s="22">
        <v>390</v>
      </c>
      <c r="G111" s="22">
        <v>512</v>
      </c>
      <c r="H111" s="22">
        <v>220</v>
      </c>
      <c r="I111" s="22">
        <v>65</v>
      </c>
      <c r="J111" s="59">
        <v>1</v>
      </c>
    </row>
    <row r="112" spans="1:10" s="50" customFormat="1" ht="12" customHeight="1" x14ac:dyDescent="0.2">
      <c r="A112" s="112" t="s">
        <v>122</v>
      </c>
      <c r="B112" s="112"/>
      <c r="C112" s="22">
        <v>780</v>
      </c>
      <c r="D112" s="22">
        <v>202</v>
      </c>
      <c r="E112" s="22">
        <v>264</v>
      </c>
      <c r="F112" s="22">
        <v>156</v>
      </c>
      <c r="G112" s="22">
        <v>112</v>
      </c>
      <c r="H112" s="22">
        <v>40</v>
      </c>
      <c r="I112" s="22">
        <v>6</v>
      </c>
      <c r="J112" s="59">
        <v>0</v>
      </c>
    </row>
    <row r="113" spans="1:10" s="50" customFormat="1" ht="12" customHeight="1" x14ac:dyDescent="0.2">
      <c r="A113" s="112" t="s">
        <v>123</v>
      </c>
      <c r="B113" s="112"/>
      <c r="C113" s="22">
        <v>1575</v>
      </c>
      <c r="D113" s="22">
        <v>242</v>
      </c>
      <c r="E113" s="22">
        <v>404</v>
      </c>
      <c r="F113" s="22">
        <v>339</v>
      </c>
      <c r="G113" s="22">
        <v>416</v>
      </c>
      <c r="H113" s="22">
        <v>160</v>
      </c>
      <c r="I113" s="22">
        <v>14</v>
      </c>
      <c r="J113" s="22" t="s">
        <v>256</v>
      </c>
    </row>
    <row r="114" spans="1:10" s="50" customFormat="1" ht="12" customHeight="1" x14ac:dyDescent="0.2">
      <c r="A114" s="112" t="s">
        <v>124</v>
      </c>
      <c r="B114" s="112"/>
      <c r="C114" s="22">
        <v>1354</v>
      </c>
      <c r="D114" s="22">
        <v>186</v>
      </c>
      <c r="E114" s="22">
        <v>394</v>
      </c>
      <c r="F114" s="22">
        <v>252</v>
      </c>
      <c r="G114" s="22">
        <v>352</v>
      </c>
      <c r="H114" s="22">
        <v>130</v>
      </c>
      <c r="I114" s="22">
        <v>40</v>
      </c>
      <c r="J114" s="59">
        <v>0</v>
      </c>
    </row>
    <row r="115" spans="1:10" s="50" customFormat="1" ht="12" customHeight="1" x14ac:dyDescent="0.2">
      <c r="A115" s="112" t="s">
        <v>125</v>
      </c>
      <c r="B115" s="112"/>
      <c r="C115" s="22">
        <v>830</v>
      </c>
      <c r="D115" s="22">
        <v>133</v>
      </c>
      <c r="E115" s="22">
        <v>232</v>
      </c>
      <c r="F115" s="22">
        <v>192</v>
      </c>
      <c r="G115" s="22">
        <v>196</v>
      </c>
      <c r="H115" s="22">
        <v>35</v>
      </c>
      <c r="I115" s="22">
        <v>42</v>
      </c>
      <c r="J115" s="59">
        <v>0</v>
      </c>
    </row>
    <row r="116" spans="1:10" s="50" customFormat="1" ht="12" customHeight="1" x14ac:dyDescent="0.2">
      <c r="A116" s="112" t="s">
        <v>126</v>
      </c>
      <c r="B116" s="112"/>
      <c r="C116" s="22">
        <v>2196</v>
      </c>
      <c r="D116" s="22">
        <v>381</v>
      </c>
      <c r="E116" s="22">
        <v>586</v>
      </c>
      <c r="F116" s="22">
        <v>432</v>
      </c>
      <c r="G116" s="22">
        <v>492</v>
      </c>
      <c r="H116" s="22">
        <v>210</v>
      </c>
      <c r="I116" s="22">
        <v>95</v>
      </c>
      <c r="J116" s="59">
        <v>0</v>
      </c>
    </row>
    <row r="117" spans="1:10" s="50" customFormat="1" ht="12" customHeight="1" x14ac:dyDescent="0.2">
      <c r="A117" s="112" t="s">
        <v>127</v>
      </c>
      <c r="B117" s="112"/>
      <c r="C117" s="22">
        <v>680</v>
      </c>
      <c r="D117" s="22">
        <v>122</v>
      </c>
      <c r="E117" s="22">
        <v>206</v>
      </c>
      <c r="F117" s="22">
        <v>105</v>
      </c>
      <c r="G117" s="22">
        <v>148</v>
      </c>
      <c r="H117" s="22">
        <v>80</v>
      </c>
      <c r="I117" s="22">
        <v>19</v>
      </c>
      <c r="J117" s="59">
        <v>0</v>
      </c>
    </row>
    <row r="118" spans="1:10" s="50" customFormat="1" ht="12" customHeight="1" x14ac:dyDescent="0.2">
      <c r="A118" s="112" t="s">
        <v>129</v>
      </c>
      <c r="B118" s="112"/>
      <c r="C118" s="22">
        <v>1597</v>
      </c>
      <c r="D118" s="22">
        <v>254</v>
      </c>
      <c r="E118" s="22">
        <v>404</v>
      </c>
      <c r="F118" s="22">
        <v>303</v>
      </c>
      <c r="G118" s="22">
        <v>360</v>
      </c>
      <c r="H118" s="22">
        <v>170</v>
      </c>
      <c r="I118" s="22">
        <v>106</v>
      </c>
      <c r="J118" s="59">
        <v>0</v>
      </c>
    </row>
    <row r="119" spans="1:10" s="50" customFormat="1" ht="12" customHeight="1" x14ac:dyDescent="0.2">
      <c r="A119" s="112" t="s">
        <v>130</v>
      </c>
      <c r="B119" s="112"/>
      <c r="C119" s="22">
        <v>3023</v>
      </c>
      <c r="D119" s="22">
        <v>350</v>
      </c>
      <c r="E119" s="22">
        <v>786</v>
      </c>
      <c r="F119" s="22">
        <v>729</v>
      </c>
      <c r="G119" s="22">
        <v>768</v>
      </c>
      <c r="H119" s="22">
        <v>270</v>
      </c>
      <c r="I119" s="22">
        <v>120</v>
      </c>
      <c r="J119" s="59">
        <v>0</v>
      </c>
    </row>
    <row r="120" spans="1:10" s="50" customFormat="1" ht="12" customHeight="1" x14ac:dyDescent="0.2">
      <c r="A120" s="112" t="s">
        <v>132</v>
      </c>
      <c r="B120" s="112"/>
      <c r="C120" s="22">
        <v>579</v>
      </c>
      <c r="D120" s="22">
        <v>93</v>
      </c>
      <c r="E120" s="22">
        <v>174</v>
      </c>
      <c r="F120" s="22">
        <v>135</v>
      </c>
      <c r="G120" s="22">
        <v>124</v>
      </c>
      <c r="H120" s="22">
        <v>35</v>
      </c>
      <c r="I120" s="22">
        <v>18</v>
      </c>
      <c r="J120" s="59">
        <v>1</v>
      </c>
    </row>
    <row r="121" spans="1:10" s="50" customFormat="1" ht="12" customHeight="1" x14ac:dyDescent="0.2">
      <c r="A121" s="112" t="s">
        <v>133</v>
      </c>
      <c r="B121" s="112"/>
      <c r="C121" s="22">
        <v>1931</v>
      </c>
      <c r="D121" s="22">
        <v>289</v>
      </c>
      <c r="E121" s="22">
        <v>506</v>
      </c>
      <c r="F121" s="22">
        <v>441</v>
      </c>
      <c r="G121" s="22">
        <v>436</v>
      </c>
      <c r="H121" s="22">
        <v>190</v>
      </c>
      <c r="I121" s="22">
        <v>69</v>
      </c>
      <c r="J121" s="59">
        <v>0</v>
      </c>
    </row>
    <row r="122" spans="1:10" s="50" customFormat="1" ht="12" customHeight="1" x14ac:dyDescent="0.2">
      <c r="A122" s="126" t="s">
        <v>134</v>
      </c>
      <c r="B122" s="126"/>
      <c r="C122" s="27">
        <v>381</v>
      </c>
      <c r="D122" s="27">
        <v>67</v>
      </c>
      <c r="E122" s="27">
        <v>118</v>
      </c>
      <c r="F122" s="27">
        <v>75</v>
      </c>
      <c r="G122" s="27">
        <v>64</v>
      </c>
      <c r="H122" s="27">
        <v>45</v>
      </c>
      <c r="I122" s="27">
        <v>12</v>
      </c>
      <c r="J122" s="60">
        <v>0</v>
      </c>
    </row>
    <row r="123" spans="1:10" s="50" customFormat="1" ht="12" customHeight="1" x14ac:dyDescent="0.2">
      <c r="A123" s="25"/>
      <c r="B123" s="25"/>
      <c r="C123" s="25"/>
      <c r="D123" s="25"/>
      <c r="E123" s="25"/>
      <c r="F123" s="25"/>
      <c r="G123" s="25"/>
      <c r="H123" s="25"/>
      <c r="I123" s="25"/>
      <c r="J123" s="25"/>
    </row>
    <row r="124" spans="1:10" s="50" customFormat="1" ht="12" customHeight="1" x14ac:dyDescent="0.2">
      <c r="A124" s="111" t="s">
        <v>135</v>
      </c>
      <c r="B124" s="111"/>
      <c r="C124" s="17">
        <f t="shared" ref="C124:I124" si="42">SUM(C125:C147)</f>
        <v>63027</v>
      </c>
      <c r="D124" s="17">
        <f t="shared" si="42"/>
        <v>12795</v>
      </c>
      <c r="E124" s="17">
        <f t="shared" si="42"/>
        <v>19230</v>
      </c>
      <c r="F124" s="17">
        <f t="shared" si="42"/>
        <v>12207</v>
      </c>
      <c r="G124" s="17">
        <f t="shared" si="42"/>
        <v>13208</v>
      </c>
      <c r="H124" s="17">
        <f t="shared" si="42"/>
        <v>4455</v>
      </c>
      <c r="I124" s="17">
        <f t="shared" si="42"/>
        <v>1132</v>
      </c>
      <c r="J124" s="17" t="s">
        <v>206</v>
      </c>
    </row>
    <row r="125" spans="1:10" s="50" customFormat="1" ht="12" customHeight="1" x14ac:dyDescent="0.2">
      <c r="A125" s="112" t="s">
        <v>136</v>
      </c>
      <c r="B125" s="112"/>
      <c r="C125" s="22">
        <v>5431</v>
      </c>
      <c r="D125" s="22">
        <v>1358</v>
      </c>
      <c r="E125" s="22">
        <v>1744</v>
      </c>
      <c r="F125" s="22">
        <v>999</v>
      </c>
      <c r="G125" s="22">
        <v>988</v>
      </c>
      <c r="H125" s="22">
        <v>270</v>
      </c>
      <c r="I125" s="22">
        <v>72</v>
      </c>
      <c r="J125" s="59">
        <v>0</v>
      </c>
    </row>
    <row r="126" spans="1:10" s="50" customFormat="1" ht="12" customHeight="1" x14ac:dyDescent="0.2">
      <c r="A126" s="112" t="s">
        <v>137</v>
      </c>
      <c r="B126" s="112"/>
      <c r="C126" s="22">
        <v>184</v>
      </c>
      <c r="D126" s="22">
        <v>33</v>
      </c>
      <c r="E126" s="22">
        <v>48</v>
      </c>
      <c r="F126" s="22">
        <v>51</v>
      </c>
      <c r="G126" s="22">
        <v>24</v>
      </c>
      <c r="H126" s="22">
        <v>15</v>
      </c>
      <c r="I126" s="22">
        <v>13</v>
      </c>
      <c r="J126" s="59">
        <v>0</v>
      </c>
    </row>
    <row r="127" spans="1:10" s="50" customFormat="1" ht="12" customHeight="1" x14ac:dyDescent="0.2">
      <c r="A127" s="112" t="s">
        <v>138</v>
      </c>
      <c r="B127" s="112"/>
      <c r="C127" s="22">
        <v>483</v>
      </c>
      <c r="D127" s="22">
        <v>96</v>
      </c>
      <c r="E127" s="22">
        <v>186</v>
      </c>
      <c r="F127" s="22">
        <v>84</v>
      </c>
      <c r="G127" s="22">
        <v>96</v>
      </c>
      <c r="H127" s="22">
        <v>15</v>
      </c>
      <c r="I127" s="22">
        <v>6</v>
      </c>
      <c r="J127" s="59">
        <v>0</v>
      </c>
    </row>
    <row r="128" spans="1:10" s="50" customFormat="1" ht="12" customHeight="1" x14ac:dyDescent="0.2">
      <c r="A128" s="112" t="s">
        <v>139</v>
      </c>
      <c r="B128" s="112"/>
      <c r="C128" s="22">
        <v>1703</v>
      </c>
      <c r="D128" s="22">
        <v>413</v>
      </c>
      <c r="E128" s="22">
        <v>630</v>
      </c>
      <c r="F128" s="22">
        <v>285</v>
      </c>
      <c r="G128" s="22">
        <v>256</v>
      </c>
      <c r="H128" s="22">
        <v>100</v>
      </c>
      <c r="I128" s="22">
        <v>19</v>
      </c>
      <c r="J128" s="59">
        <v>0</v>
      </c>
    </row>
    <row r="129" spans="1:10" s="50" customFormat="1" ht="12" customHeight="1" x14ac:dyDescent="0.2">
      <c r="A129" s="112" t="s">
        <v>141</v>
      </c>
      <c r="B129" s="112"/>
      <c r="C129" s="22">
        <v>1116</v>
      </c>
      <c r="D129" s="22">
        <v>223</v>
      </c>
      <c r="E129" s="22">
        <v>356</v>
      </c>
      <c r="F129" s="22">
        <v>189</v>
      </c>
      <c r="G129" s="22">
        <v>212</v>
      </c>
      <c r="H129" s="22">
        <v>105</v>
      </c>
      <c r="I129" s="22">
        <v>31</v>
      </c>
      <c r="J129" s="59">
        <v>0</v>
      </c>
    </row>
    <row r="130" spans="1:10" s="50" customFormat="1" ht="12" customHeight="1" x14ac:dyDescent="0.2">
      <c r="A130" s="112" t="s">
        <v>142</v>
      </c>
      <c r="B130" s="112"/>
      <c r="C130" s="22">
        <v>12</v>
      </c>
      <c r="D130" s="22">
        <v>10</v>
      </c>
      <c r="E130" s="22">
        <v>2</v>
      </c>
      <c r="F130" s="22">
        <v>0</v>
      </c>
      <c r="G130" s="22">
        <v>0</v>
      </c>
      <c r="H130" s="22">
        <v>0</v>
      </c>
      <c r="I130" s="22">
        <v>0</v>
      </c>
      <c r="J130" s="59">
        <v>0</v>
      </c>
    </row>
    <row r="131" spans="1:10" s="50" customFormat="1" ht="12" customHeight="1" x14ac:dyDescent="0.2">
      <c r="A131" s="112" t="s">
        <v>143</v>
      </c>
      <c r="B131" s="112"/>
      <c r="C131" s="22">
        <v>2860</v>
      </c>
      <c r="D131" s="22">
        <v>360</v>
      </c>
      <c r="E131" s="22">
        <v>760</v>
      </c>
      <c r="F131" s="22">
        <v>585</v>
      </c>
      <c r="G131" s="22">
        <v>856</v>
      </c>
      <c r="H131" s="22">
        <v>245</v>
      </c>
      <c r="I131" s="22">
        <v>54</v>
      </c>
      <c r="J131" s="22" t="s">
        <v>256</v>
      </c>
    </row>
    <row r="132" spans="1:10" s="50" customFormat="1" ht="12" customHeight="1" x14ac:dyDescent="0.2">
      <c r="A132" s="112" t="s">
        <v>144</v>
      </c>
      <c r="B132" s="112"/>
      <c r="C132" s="22">
        <v>107</v>
      </c>
      <c r="D132" s="22">
        <v>22</v>
      </c>
      <c r="E132" s="22">
        <v>32</v>
      </c>
      <c r="F132" s="22">
        <v>6</v>
      </c>
      <c r="G132" s="22">
        <v>32</v>
      </c>
      <c r="H132" s="22">
        <v>15</v>
      </c>
      <c r="I132" s="22">
        <v>0</v>
      </c>
      <c r="J132" s="59">
        <v>0</v>
      </c>
    </row>
    <row r="133" spans="1:10" s="50" customFormat="1" ht="12" customHeight="1" x14ac:dyDescent="0.2">
      <c r="A133" s="112" t="s">
        <v>145</v>
      </c>
      <c r="B133" s="112"/>
      <c r="C133" s="22">
        <v>5088</v>
      </c>
      <c r="D133" s="22">
        <v>874</v>
      </c>
      <c r="E133" s="22">
        <v>1566</v>
      </c>
      <c r="F133" s="22">
        <v>960</v>
      </c>
      <c r="G133" s="22">
        <v>1136</v>
      </c>
      <c r="H133" s="22">
        <v>420</v>
      </c>
      <c r="I133" s="22">
        <v>132</v>
      </c>
      <c r="J133" s="59">
        <v>0</v>
      </c>
    </row>
    <row r="134" spans="1:10" s="50" customFormat="1" ht="12" customHeight="1" x14ac:dyDescent="0.2">
      <c r="A134" s="112" t="s">
        <v>146</v>
      </c>
      <c r="B134" s="112"/>
      <c r="C134" s="22">
        <v>4614</v>
      </c>
      <c r="D134" s="22">
        <v>682</v>
      </c>
      <c r="E134" s="22">
        <v>1282</v>
      </c>
      <c r="F134" s="22">
        <v>1014</v>
      </c>
      <c r="G134" s="22">
        <v>1148</v>
      </c>
      <c r="H134" s="22">
        <v>405</v>
      </c>
      <c r="I134" s="22">
        <v>83</v>
      </c>
      <c r="J134" s="59">
        <v>0</v>
      </c>
    </row>
    <row r="135" spans="1:10" s="50" customFormat="1" ht="12" customHeight="1" x14ac:dyDescent="0.2">
      <c r="A135" s="112" t="s">
        <v>149</v>
      </c>
      <c r="B135" s="112"/>
      <c r="C135" s="22">
        <v>1311</v>
      </c>
      <c r="D135" s="22">
        <v>189</v>
      </c>
      <c r="E135" s="22">
        <v>316</v>
      </c>
      <c r="F135" s="22">
        <v>234</v>
      </c>
      <c r="G135" s="22">
        <v>376</v>
      </c>
      <c r="H135" s="22">
        <v>140</v>
      </c>
      <c r="I135" s="22">
        <v>56</v>
      </c>
      <c r="J135" s="22" t="s">
        <v>256</v>
      </c>
    </row>
    <row r="136" spans="1:10" s="50" customFormat="1" ht="12" customHeight="1" x14ac:dyDescent="0.2">
      <c r="A136" s="112" t="s">
        <v>150</v>
      </c>
      <c r="B136" s="112"/>
      <c r="C136" s="22">
        <v>15708</v>
      </c>
      <c r="D136" s="22">
        <v>3500</v>
      </c>
      <c r="E136" s="22">
        <v>4646</v>
      </c>
      <c r="F136" s="22">
        <v>3216</v>
      </c>
      <c r="G136" s="22">
        <v>3036</v>
      </c>
      <c r="H136" s="22">
        <v>1055</v>
      </c>
      <c r="I136" s="22">
        <v>255</v>
      </c>
      <c r="J136" s="22" t="s">
        <v>256</v>
      </c>
    </row>
    <row r="137" spans="1:10" s="50" customFormat="1" ht="12" customHeight="1" x14ac:dyDescent="0.2">
      <c r="A137" s="112" t="s">
        <v>151</v>
      </c>
      <c r="B137" s="112"/>
      <c r="C137" s="22">
        <v>6556</v>
      </c>
      <c r="D137" s="22">
        <v>1126</v>
      </c>
      <c r="E137" s="22">
        <v>2008</v>
      </c>
      <c r="F137" s="22">
        <v>1458</v>
      </c>
      <c r="G137" s="22">
        <v>1384</v>
      </c>
      <c r="H137" s="22">
        <v>495</v>
      </c>
      <c r="I137" s="22">
        <v>85</v>
      </c>
      <c r="J137" s="22" t="s">
        <v>256</v>
      </c>
    </row>
    <row r="138" spans="1:10" s="50" customFormat="1" ht="12" customHeight="1" x14ac:dyDescent="0.2">
      <c r="A138" s="112" t="s">
        <v>152</v>
      </c>
      <c r="B138" s="112"/>
      <c r="C138" s="22">
        <v>214</v>
      </c>
      <c r="D138" s="22">
        <v>37</v>
      </c>
      <c r="E138" s="22">
        <v>74</v>
      </c>
      <c r="F138" s="22">
        <v>36</v>
      </c>
      <c r="G138" s="22">
        <v>36</v>
      </c>
      <c r="H138" s="22">
        <v>25</v>
      </c>
      <c r="I138" s="22">
        <v>6</v>
      </c>
      <c r="J138" s="59">
        <v>0</v>
      </c>
    </row>
    <row r="139" spans="1:10" s="50" customFormat="1" ht="12" customHeight="1" x14ac:dyDescent="0.2">
      <c r="A139" s="112" t="s">
        <v>153</v>
      </c>
      <c r="B139" s="112"/>
      <c r="C139" s="22">
        <v>7070</v>
      </c>
      <c r="D139" s="22">
        <v>1597</v>
      </c>
      <c r="E139" s="22">
        <v>2230</v>
      </c>
      <c r="F139" s="22">
        <v>1272</v>
      </c>
      <c r="G139" s="22">
        <v>1480</v>
      </c>
      <c r="H139" s="22">
        <v>370</v>
      </c>
      <c r="I139" s="22">
        <v>121</v>
      </c>
      <c r="J139" s="59">
        <v>0</v>
      </c>
    </row>
    <row r="140" spans="1:10" s="50" customFormat="1" ht="12" customHeight="1" x14ac:dyDescent="0.2">
      <c r="A140" s="112" t="s">
        <v>155</v>
      </c>
      <c r="B140" s="112"/>
      <c r="C140" s="22">
        <v>2615</v>
      </c>
      <c r="D140" s="22">
        <v>750</v>
      </c>
      <c r="E140" s="22">
        <v>854</v>
      </c>
      <c r="F140" s="22">
        <v>429</v>
      </c>
      <c r="G140" s="22">
        <v>400</v>
      </c>
      <c r="H140" s="22">
        <v>145</v>
      </c>
      <c r="I140" s="22">
        <v>37</v>
      </c>
      <c r="J140" s="22" t="s">
        <v>256</v>
      </c>
    </row>
    <row r="141" spans="1:10" s="50" customFormat="1" ht="12" customHeight="1" x14ac:dyDescent="0.2">
      <c r="A141" s="112" t="s">
        <v>156</v>
      </c>
      <c r="B141" s="112"/>
      <c r="C141" s="22">
        <v>676</v>
      </c>
      <c r="D141" s="22">
        <v>160</v>
      </c>
      <c r="E141" s="22">
        <v>270</v>
      </c>
      <c r="F141" s="22">
        <v>84</v>
      </c>
      <c r="G141" s="22">
        <v>104</v>
      </c>
      <c r="H141" s="22">
        <v>40</v>
      </c>
      <c r="I141" s="22">
        <v>18</v>
      </c>
      <c r="J141" s="59">
        <v>0</v>
      </c>
    </row>
    <row r="142" spans="1:10" s="50" customFormat="1" ht="12" customHeight="1" x14ac:dyDescent="0.2">
      <c r="A142" s="112" t="s">
        <v>157</v>
      </c>
      <c r="B142" s="112"/>
      <c r="C142" s="22">
        <v>712</v>
      </c>
      <c r="D142" s="22">
        <v>203</v>
      </c>
      <c r="E142" s="22">
        <v>300</v>
      </c>
      <c r="F142" s="22">
        <v>87</v>
      </c>
      <c r="G142" s="22">
        <v>112</v>
      </c>
      <c r="H142" s="22">
        <v>10</v>
      </c>
      <c r="I142" s="22">
        <v>0</v>
      </c>
      <c r="J142" s="59">
        <v>0</v>
      </c>
    </row>
    <row r="143" spans="1:10" s="50" customFormat="1" ht="12" customHeight="1" x14ac:dyDescent="0.2">
      <c r="A143" s="112" t="s">
        <v>158</v>
      </c>
      <c r="B143" s="112"/>
      <c r="C143" s="22">
        <v>597</v>
      </c>
      <c r="D143" s="22">
        <v>156</v>
      </c>
      <c r="E143" s="22">
        <v>238</v>
      </c>
      <c r="F143" s="22">
        <v>96</v>
      </c>
      <c r="G143" s="22">
        <v>72</v>
      </c>
      <c r="H143" s="22">
        <v>35</v>
      </c>
      <c r="I143" s="22">
        <v>0</v>
      </c>
      <c r="J143" s="59">
        <v>0</v>
      </c>
    </row>
    <row r="144" spans="1:10" s="50" customFormat="1" ht="12" customHeight="1" x14ac:dyDescent="0.2">
      <c r="A144" s="112" t="s">
        <v>159</v>
      </c>
      <c r="B144" s="112"/>
      <c r="C144" s="22">
        <v>87</v>
      </c>
      <c r="D144" s="22">
        <v>25</v>
      </c>
      <c r="E144" s="22">
        <v>24</v>
      </c>
      <c r="F144" s="22">
        <v>12</v>
      </c>
      <c r="G144" s="22">
        <v>20</v>
      </c>
      <c r="H144" s="22">
        <v>0</v>
      </c>
      <c r="I144" s="22">
        <v>6</v>
      </c>
      <c r="J144" s="59">
        <v>0</v>
      </c>
    </row>
    <row r="145" spans="1:10" s="50" customFormat="1" ht="12" customHeight="1" x14ac:dyDescent="0.2">
      <c r="A145" s="112" t="s">
        <v>161</v>
      </c>
      <c r="B145" s="112"/>
      <c r="C145" s="22">
        <v>3064</v>
      </c>
      <c r="D145" s="22">
        <v>577</v>
      </c>
      <c r="E145" s="22">
        <v>830</v>
      </c>
      <c r="F145" s="22">
        <v>582</v>
      </c>
      <c r="G145" s="22">
        <v>656</v>
      </c>
      <c r="H145" s="22">
        <v>335</v>
      </c>
      <c r="I145" s="22">
        <v>84</v>
      </c>
      <c r="J145" s="59">
        <v>0</v>
      </c>
    </row>
    <row r="146" spans="1:10" s="50" customFormat="1" ht="12" customHeight="1" x14ac:dyDescent="0.2">
      <c r="A146" s="112" t="s">
        <v>253</v>
      </c>
      <c r="B146" s="112"/>
      <c r="C146" s="22">
        <v>2542</v>
      </c>
      <c r="D146" s="22">
        <v>336</v>
      </c>
      <c r="E146" s="22">
        <v>746</v>
      </c>
      <c r="F146" s="22">
        <v>483</v>
      </c>
      <c r="G146" s="22">
        <v>724</v>
      </c>
      <c r="H146" s="22">
        <v>205</v>
      </c>
      <c r="I146" s="22">
        <v>48</v>
      </c>
      <c r="J146" s="59">
        <v>0</v>
      </c>
    </row>
    <row r="147" spans="1:10" s="50" customFormat="1" ht="12" customHeight="1" x14ac:dyDescent="0.2">
      <c r="A147" s="123" t="s">
        <v>164</v>
      </c>
      <c r="B147" s="123"/>
      <c r="C147" s="27">
        <v>277</v>
      </c>
      <c r="D147" s="27">
        <v>68</v>
      </c>
      <c r="E147" s="27">
        <v>88</v>
      </c>
      <c r="F147" s="27">
        <v>45</v>
      </c>
      <c r="G147" s="27">
        <v>60</v>
      </c>
      <c r="H147" s="27">
        <v>10</v>
      </c>
      <c r="I147" s="27">
        <v>6</v>
      </c>
      <c r="J147" s="60">
        <v>0</v>
      </c>
    </row>
    <row r="148" spans="1:10" s="50" customFormat="1" ht="12" customHeight="1" x14ac:dyDescent="0.2">
      <c r="A148" s="25"/>
      <c r="B148" s="25"/>
      <c r="C148" s="25"/>
      <c r="D148" s="25"/>
      <c r="E148" s="25"/>
      <c r="F148" s="25"/>
      <c r="G148" s="25"/>
      <c r="H148" s="25"/>
      <c r="I148" s="25"/>
      <c r="J148" s="25"/>
    </row>
    <row r="149" spans="1:10" s="50" customFormat="1" ht="12" customHeight="1" x14ac:dyDescent="0.2">
      <c r="A149" s="111" t="s">
        <v>165</v>
      </c>
      <c r="B149" s="111"/>
      <c r="C149" s="17">
        <f t="shared" ref="C149:I149" si="43">SUM(C150:C157)</f>
        <v>5866</v>
      </c>
      <c r="D149" s="17">
        <f t="shared" si="43"/>
        <v>964</v>
      </c>
      <c r="E149" s="17">
        <f t="shared" si="43"/>
        <v>1566</v>
      </c>
      <c r="F149" s="17">
        <f t="shared" si="43"/>
        <v>1152</v>
      </c>
      <c r="G149" s="17">
        <f t="shared" si="43"/>
        <v>1416</v>
      </c>
      <c r="H149" s="17">
        <f t="shared" si="43"/>
        <v>585</v>
      </c>
      <c r="I149" s="17">
        <f t="shared" si="43"/>
        <v>183</v>
      </c>
      <c r="J149" s="17" t="s">
        <v>206</v>
      </c>
    </row>
    <row r="150" spans="1:10" s="50" customFormat="1" ht="12" customHeight="1" x14ac:dyDescent="0.2">
      <c r="A150" s="112" t="s">
        <v>166</v>
      </c>
      <c r="B150" s="112"/>
      <c r="C150" s="22">
        <v>1458</v>
      </c>
      <c r="D150" s="22">
        <v>189</v>
      </c>
      <c r="E150" s="22">
        <v>324</v>
      </c>
      <c r="F150" s="22">
        <v>297</v>
      </c>
      <c r="G150" s="22">
        <v>424</v>
      </c>
      <c r="H150" s="22">
        <v>175</v>
      </c>
      <c r="I150" s="22">
        <v>49</v>
      </c>
      <c r="J150" s="59">
        <v>0</v>
      </c>
    </row>
    <row r="151" spans="1:10" s="50" customFormat="1" ht="12" customHeight="1" x14ac:dyDescent="0.2">
      <c r="A151" s="112" t="s">
        <v>167</v>
      </c>
      <c r="B151" s="112"/>
      <c r="C151" s="22">
        <v>49</v>
      </c>
      <c r="D151" s="22">
        <v>15</v>
      </c>
      <c r="E151" s="22">
        <v>18</v>
      </c>
      <c r="F151" s="22">
        <v>3</v>
      </c>
      <c r="G151" s="22">
        <v>8</v>
      </c>
      <c r="H151" s="22">
        <v>5</v>
      </c>
      <c r="I151" s="22">
        <v>0</v>
      </c>
      <c r="J151" s="59">
        <v>0</v>
      </c>
    </row>
    <row r="152" spans="1:10" s="50" customFormat="1" ht="12" customHeight="1" x14ac:dyDescent="0.2">
      <c r="A152" s="112" t="s">
        <v>168</v>
      </c>
      <c r="B152" s="112"/>
      <c r="C152" s="22">
        <v>49</v>
      </c>
      <c r="D152" s="22">
        <v>21</v>
      </c>
      <c r="E152" s="22">
        <v>18</v>
      </c>
      <c r="F152" s="22">
        <v>3</v>
      </c>
      <c r="G152" s="22">
        <v>0</v>
      </c>
      <c r="H152" s="22">
        <v>0</v>
      </c>
      <c r="I152" s="22">
        <v>7</v>
      </c>
      <c r="J152" s="59">
        <v>0</v>
      </c>
    </row>
    <row r="153" spans="1:10" s="50" customFormat="1" ht="12" customHeight="1" x14ac:dyDescent="0.2">
      <c r="A153" s="112" t="s">
        <v>169</v>
      </c>
      <c r="B153" s="112"/>
      <c r="C153" s="22">
        <v>48</v>
      </c>
      <c r="D153" s="22">
        <v>16</v>
      </c>
      <c r="E153" s="22">
        <v>14</v>
      </c>
      <c r="F153" s="22">
        <v>3</v>
      </c>
      <c r="G153" s="22">
        <v>4</v>
      </c>
      <c r="H153" s="22">
        <v>5</v>
      </c>
      <c r="I153" s="22">
        <v>6</v>
      </c>
      <c r="J153" s="59">
        <v>0</v>
      </c>
    </row>
    <row r="154" spans="1:10" s="50" customFormat="1" ht="12" customHeight="1" x14ac:dyDescent="0.2">
      <c r="A154" s="112" t="s">
        <v>170</v>
      </c>
      <c r="B154" s="112"/>
      <c r="C154" s="22">
        <v>1132</v>
      </c>
      <c r="D154" s="22">
        <v>223</v>
      </c>
      <c r="E154" s="22">
        <v>286</v>
      </c>
      <c r="F154" s="22">
        <v>237</v>
      </c>
      <c r="G154" s="22">
        <v>252</v>
      </c>
      <c r="H154" s="22">
        <v>110</v>
      </c>
      <c r="I154" s="22">
        <v>24</v>
      </c>
      <c r="J154" s="59">
        <v>0</v>
      </c>
    </row>
    <row r="155" spans="1:10" s="50" customFormat="1" ht="12" customHeight="1" x14ac:dyDescent="0.2">
      <c r="A155" s="112" t="s">
        <v>171</v>
      </c>
      <c r="B155" s="112"/>
      <c r="C155" s="22">
        <v>518</v>
      </c>
      <c r="D155" s="22">
        <v>97</v>
      </c>
      <c r="E155" s="22">
        <v>132</v>
      </c>
      <c r="F155" s="22">
        <v>84</v>
      </c>
      <c r="G155" s="22">
        <v>120</v>
      </c>
      <c r="H155" s="22">
        <v>55</v>
      </c>
      <c r="I155" s="22">
        <v>30</v>
      </c>
      <c r="J155" s="59">
        <v>1</v>
      </c>
    </row>
    <row r="156" spans="1:10" s="50" customFormat="1" ht="12" customHeight="1" x14ac:dyDescent="0.2">
      <c r="A156" s="112" t="s">
        <v>172</v>
      </c>
      <c r="B156" s="112"/>
      <c r="C156" s="22">
        <v>47</v>
      </c>
      <c r="D156" s="22">
        <v>18</v>
      </c>
      <c r="E156" s="22">
        <v>14</v>
      </c>
      <c r="F156" s="22">
        <v>6</v>
      </c>
      <c r="G156" s="22">
        <v>4</v>
      </c>
      <c r="H156" s="22">
        <v>5</v>
      </c>
      <c r="I156" s="22">
        <v>0</v>
      </c>
      <c r="J156" s="59">
        <v>0</v>
      </c>
    </row>
    <row r="157" spans="1:10" s="50" customFormat="1" ht="12" customHeight="1" x14ac:dyDescent="0.2">
      <c r="A157" s="123" t="s">
        <v>173</v>
      </c>
      <c r="B157" s="123"/>
      <c r="C157" s="27">
        <v>2565</v>
      </c>
      <c r="D157" s="27">
        <v>385</v>
      </c>
      <c r="E157" s="27">
        <v>760</v>
      </c>
      <c r="F157" s="27">
        <v>519</v>
      </c>
      <c r="G157" s="27">
        <v>604</v>
      </c>
      <c r="H157" s="27">
        <v>230</v>
      </c>
      <c r="I157" s="27">
        <v>67</v>
      </c>
      <c r="J157" s="60">
        <v>0</v>
      </c>
    </row>
    <row r="158" spans="1:10" s="50" customFormat="1" ht="12" customHeight="1" x14ac:dyDescent="0.2">
      <c r="A158" s="25"/>
      <c r="B158" s="25"/>
      <c r="C158" s="25"/>
      <c r="D158" s="25"/>
      <c r="E158" s="25"/>
      <c r="F158" s="25"/>
      <c r="G158" s="25"/>
      <c r="H158" s="25"/>
      <c r="I158" s="25"/>
      <c r="J158" s="25"/>
    </row>
    <row r="159" spans="1:10" s="50" customFormat="1" ht="12" customHeight="1" x14ac:dyDescent="0.2">
      <c r="A159" s="111" t="s">
        <v>174</v>
      </c>
      <c r="B159" s="111"/>
      <c r="C159" s="17">
        <f t="shared" ref="C159:I159" si="44">SUM(C160:C165)</f>
        <v>54737</v>
      </c>
      <c r="D159" s="17">
        <f t="shared" si="44"/>
        <v>8919</v>
      </c>
      <c r="E159" s="17">
        <f t="shared" si="44"/>
        <v>14850</v>
      </c>
      <c r="F159" s="17">
        <f t="shared" si="44"/>
        <v>11904</v>
      </c>
      <c r="G159" s="17">
        <f t="shared" si="44"/>
        <v>12804</v>
      </c>
      <c r="H159" s="17">
        <f t="shared" si="44"/>
        <v>4490</v>
      </c>
      <c r="I159" s="17">
        <f t="shared" si="44"/>
        <v>1770</v>
      </c>
      <c r="J159" s="17" t="s">
        <v>206</v>
      </c>
    </row>
    <row r="160" spans="1:10" s="50" customFormat="1" ht="12" customHeight="1" x14ac:dyDescent="0.2">
      <c r="A160" s="112" t="s">
        <v>175</v>
      </c>
      <c r="B160" s="112"/>
      <c r="C160" s="22">
        <v>4946</v>
      </c>
      <c r="D160" s="22">
        <v>804</v>
      </c>
      <c r="E160" s="22">
        <v>1342</v>
      </c>
      <c r="F160" s="22">
        <v>1071</v>
      </c>
      <c r="G160" s="22">
        <v>1192</v>
      </c>
      <c r="H160" s="22">
        <v>370</v>
      </c>
      <c r="I160" s="22">
        <v>167</v>
      </c>
      <c r="J160" s="59">
        <v>0</v>
      </c>
    </row>
    <row r="161" spans="1:10" s="50" customFormat="1" ht="12" customHeight="1" x14ac:dyDescent="0.2">
      <c r="A161" s="112" t="s">
        <v>176</v>
      </c>
      <c r="B161" s="112"/>
      <c r="C161" s="22">
        <v>42574</v>
      </c>
      <c r="D161" s="22">
        <v>7136</v>
      </c>
      <c r="E161" s="22">
        <v>11618</v>
      </c>
      <c r="F161" s="22">
        <v>9165</v>
      </c>
      <c r="G161" s="22">
        <v>9948</v>
      </c>
      <c r="H161" s="22">
        <v>3430</v>
      </c>
      <c r="I161" s="22">
        <v>1277</v>
      </c>
      <c r="J161" s="22" t="s">
        <v>256</v>
      </c>
    </row>
    <row r="162" spans="1:10" s="50" customFormat="1" ht="12" customHeight="1" x14ac:dyDescent="0.2">
      <c r="A162" s="112" t="s">
        <v>177</v>
      </c>
      <c r="B162" s="112"/>
      <c r="C162" s="22">
        <v>2897</v>
      </c>
      <c r="D162" s="22">
        <v>398</v>
      </c>
      <c r="E162" s="22">
        <v>662</v>
      </c>
      <c r="F162" s="22">
        <v>663</v>
      </c>
      <c r="G162" s="22">
        <v>636</v>
      </c>
      <c r="H162" s="22">
        <v>355</v>
      </c>
      <c r="I162" s="22">
        <v>183</v>
      </c>
      <c r="J162" s="59">
        <v>1</v>
      </c>
    </row>
    <row r="163" spans="1:10" s="50" customFormat="1" ht="12" customHeight="1" x14ac:dyDescent="0.2">
      <c r="A163" s="112" t="s">
        <v>183</v>
      </c>
      <c r="B163" s="112"/>
      <c r="C163" s="22">
        <v>371</v>
      </c>
      <c r="D163" s="22">
        <v>68</v>
      </c>
      <c r="E163" s="22">
        <v>94</v>
      </c>
      <c r="F163" s="22">
        <v>90</v>
      </c>
      <c r="G163" s="22">
        <v>92</v>
      </c>
      <c r="H163" s="22">
        <v>15</v>
      </c>
      <c r="I163" s="22">
        <v>12</v>
      </c>
      <c r="J163" s="59">
        <v>0</v>
      </c>
    </row>
    <row r="164" spans="1:10" s="50" customFormat="1" ht="12" customHeight="1" x14ac:dyDescent="0.2">
      <c r="A164" s="112" t="s">
        <v>184</v>
      </c>
      <c r="B164" s="112"/>
      <c r="C164" s="22">
        <v>1452</v>
      </c>
      <c r="D164" s="22">
        <v>225</v>
      </c>
      <c r="E164" s="22">
        <v>388</v>
      </c>
      <c r="F164" s="22">
        <v>315</v>
      </c>
      <c r="G164" s="22">
        <v>356</v>
      </c>
      <c r="H164" s="22">
        <v>125</v>
      </c>
      <c r="I164" s="22">
        <v>43</v>
      </c>
      <c r="J164" s="59">
        <v>0</v>
      </c>
    </row>
    <row r="165" spans="1:10" s="50" customFormat="1" ht="12" customHeight="1" x14ac:dyDescent="0.2">
      <c r="A165" s="126" t="s">
        <v>189</v>
      </c>
      <c r="B165" s="126"/>
      <c r="C165" s="27">
        <v>2497</v>
      </c>
      <c r="D165" s="27">
        <v>288</v>
      </c>
      <c r="E165" s="27">
        <v>746</v>
      </c>
      <c r="F165" s="27">
        <v>600</v>
      </c>
      <c r="G165" s="27">
        <v>580</v>
      </c>
      <c r="H165" s="27">
        <v>195</v>
      </c>
      <c r="I165" s="27">
        <v>88</v>
      </c>
      <c r="J165" s="60">
        <v>1</v>
      </c>
    </row>
    <row r="166" spans="1:10" s="50" customFormat="1" ht="12" customHeight="1" x14ac:dyDescent="0.2">
      <c r="A166" s="25"/>
      <c r="B166" s="25"/>
      <c r="C166" s="25"/>
      <c r="D166" s="25"/>
      <c r="E166" s="25"/>
      <c r="F166" s="25"/>
      <c r="G166" s="25"/>
      <c r="H166" s="25"/>
      <c r="I166" s="25"/>
      <c r="J166" s="25"/>
    </row>
    <row r="167" spans="1:10" s="50" customFormat="1" ht="12" customHeight="1" x14ac:dyDescent="0.2">
      <c r="A167" s="111" t="s">
        <v>192</v>
      </c>
      <c r="B167" s="111"/>
      <c r="C167" s="17">
        <f t="shared" ref="C167:I167" si="45">SUM(C168:C169)</f>
        <v>10203</v>
      </c>
      <c r="D167" s="17">
        <f t="shared" si="45"/>
        <v>1424</v>
      </c>
      <c r="E167" s="17">
        <f t="shared" si="45"/>
        <v>2700</v>
      </c>
      <c r="F167" s="17">
        <f t="shared" si="45"/>
        <v>2157</v>
      </c>
      <c r="G167" s="17">
        <f t="shared" si="45"/>
        <v>2676</v>
      </c>
      <c r="H167" s="17">
        <f t="shared" si="45"/>
        <v>935</v>
      </c>
      <c r="I167" s="17">
        <f t="shared" si="45"/>
        <v>311</v>
      </c>
      <c r="J167" s="17" t="s">
        <v>206</v>
      </c>
    </row>
    <row r="168" spans="1:10" s="50" customFormat="1" ht="12" customHeight="1" x14ac:dyDescent="0.2">
      <c r="A168" s="112" t="s">
        <v>193</v>
      </c>
      <c r="B168" s="112"/>
      <c r="C168" s="22">
        <v>6052</v>
      </c>
      <c r="D168" s="22">
        <v>877</v>
      </c>
      <c r="E168" s="22">
        <v>1694</v>
      </c>
      <c r="F168" s="22">
        <v>1203</v>
      </c>
      <c r="G168" s="22">
        <v>1516</v>
      </c>
      <c r="H168" s="22">
        <v>580</v>
      </c>
      <c r="I168" s="22">
        <v>182</v>
      </c>
      <c r="J168" s="22" t="s">
        <v>256</v>
      </c>
    </row>
    <row r="169" spans="1:10" s="50" customFormat="1" ht="12" customHeight="1" x14ac:dyDescent="0.2">
      <c r="A169" s="126" t="s">
        <v>279</v>
      </c>
      <c r="B169" s="126"/>
      <c r="C169" s="27">
        <v>4151</v>
      </c>
      <c r="D169" s="27">
        <v>547</v>
      </c>
      <c r="E169" s="27">
        <v>1006</v>
      </c>
      <c r="F169" s="27">
        <v>954</v>
      </c>
      <c r="G169" s="27">
        <v>1160</v>
      </c>
      <c r="H169" s="27">
        <v>355</v>
      </c>
      <c r="I169" s="27">
        <v>129</v>
      </c>
      <c r="J169" s="27" t="s">
        <v>256</v>
      </c>
    </row>
    <row r="170" spans="1:10" s="50" customFormat="1" ht="12" customHeight="1" x14ac:dyDescent="0.2">
      <c r="A170" s="25"/>
      <c r="B170" s="25"/>
      <c r="C170" s="25"/>
      <c r="D170" s="25"/>
      <c r="E170" s="25"/>
      <c r="F170" s="25"/>
      <c r="G170" s="25"/>
      <c r="H170" s="25"/>
      <c r="I170" s="25"/>
      <c r="J170" s="25"/>
    </row>
    <row r="171" spans="1:10" s="50" customFormat="1" ht="12" customHeight="1" x14ac:dyDescent="0.2">
      <c r="A171" s="111" t="s">
        <v>199</v>
      </c>
      <c r="B171" s="111"/>
      <c r="C171" s="17">
        <f t="shared" ref="C171:I171" si="46">SUM(C172:C174)</f>
        <v>5638</v>
      </c>
      <c r="D171" s="17">
        <f t="shared" si="46"/>
        <v>989</v>
      </c>
      <c r="E171" s="17">
        <f t="shared" si="46"/>
        <v>1632</v>
      </c>
      <c r="F171" s="17">
        <f t="shared" si="46"/>
        <v>1119</v>
      </c>
      <c r="G171" s="17">
        <f t="shared" si="46"/>
        <v>1208</v>
      </c>
      <c r="H171" s="17">
        <f t="shared" si="46"/>
        <v>490</v>
      </c>
      <c r="I171" s="17">
        <f t="shared" si="46"/>
        <v>200</v>
      </c>
      <c r="J171" s="17" t="s">
        <v>206</v>
      </c>
    </row>
    <row r="172" spans="1:10" s="50" customFormat="1" ht="12" customHeight="1" x14ac:dyDescent="0.2">
      <c r="A172" s="112" t="s">
        <v>200</v>
      </c>
      <c r="B172" s="112"/>
      <c r="C172" s="22">
        <v>1823</v>
      </c>
      <c r="D172" s="22">
        <v>316</v>
      </c>
      <c r="E172" s="22">
        <v>548</v>
      </c>
      <c r="F172" s="22">
        <v>270</v>
      </c>
      <c r="G172" s="22">
        <v>388</v>
      </c>
      <c r="H172" s="22">
        <v>200</v>
      </c>
      <c r="I172" s="22">
        <v>101</v>
      </c>
      <c r="J172" s="59">
        <v>0</v>
      </c>
    </row>
    <row r="173" spans="1:10" s="50" customFormat="1" ht="12" customHeight="1" x14ac:dyDescent="0.2">
      <c r="A173" s="112" t="s">
        <v>201</v>
      </c>
      <c r="B173" s="112"/>
      <c r="C173" s="22">
        <v>1780</v>
      </c>
      <c r="D173" s="22">
        <v>334</v>
      </c>
      <c r="E173" s="22">
        <v>532</v>
      </c>
      <c r="F173" s="22">
        <v>396</v>
      </c>
      <c r="G173" s="22">
        <v>320</v>
      </c>
      <c r="H173" s="22">
        <v>135</v>
      </c>
      <c r="I173" s="22">
        <v>63</v>
      </c>
      <c r="J173" s="59">
        <v>0</v>
      </c>
    </row>
    <row r="174" spans="1:10" s="50" customFormat="1" ht="12" customHeight="1" x14ac:dyDescent="0.2">
      <c r="A174" s="126" t="s">
        <v>243</v>
      </c>
      <c r="B174" s="126"/>
      <c r="C174" s="41">
        <v>2035</v>
      </c>
      <c r="D174" s="41">
        <v>339</v>
      </c>
      <c r="E174" s="41">
        <v>552</v>
      </c>
      <c r="F174" s="41">
        <v>453</v>
      </c>
      <c r="G174" s="41">
        <v>500</v>
      </c>
      <c r="H174" s="41">
        <v>155</v>
      </c>
      <c r="I174" s="41">
        <v>36</v>
      </c>
      <c r="J174" s="61">
        <v>0</v>
      </c>
    </row>
    <row r="175" spans="1:10" s="50" customFormat="1" ht="12" customHeight="1" x14ac:dyDescent="0.2">
      <c r="A175" s="25"/>
      <c r="B175" s="25"/>
      <c r="C175" s="25"/>
      <c r="D175" s="25"/>
      <c r="E175" s="25"/>
      <c r="F175" s="25"/>
      <c r="G175" s="25"/>
      <c r="H175" s="25"/>
      <c r="I175" s="25"/>
      <c r="J175" s="25"/>
    </row>
    <row r="176" spans="1:10" s="50" customFormat="1" ht="12" customHeight="1" x14ac:dyDescent="0.2">
      <c r="A176" s="111" t="s">
        <v>207</v>
      </c>
      <c r="B176" s="111"/>
      <c r="C176" s="17">
        <f t="shared" ref="C176:I176" si="47">SUM(C177:C186)</f>
        <v>9025</v>
      </c>
      <c r="D176" s="17">
        <f t="shared" si="47"/>
        <v>1715</v>
      </c>
      <c r="E176" s="17">
        <f t="shared" si="47"/>
        <v>2550</v>
      </c>
      <c r="F176" s="17">
        <f t="shared" si="47"/>
        <v>1881</v>
      </c>
      <c r="G176" s="17">
        <f t="shared" si="47"/>
        <v>1776</v>
      </c>
      <c r="H176" s="17">
        <f t="shared" si="47"/>
        <v>730</v>
      </c>
      <c r="I176" s="17">
        <f t="shared" si="47"/>
        <v>373</v>
      </c>
      <c r="J176" s="17" t="s">
        <v>206</v>
      </c>
    </row>
    <row r="177" spans="1:10" s="50" customFormat="1" ht="12" customHeight="1" x14ac:dyDescent="0.2">
      <c r="A177" s="112" t="s">
        <v>208</v>
      </c>
      <c r="B177" s="112"/>
      <c r="C177" s="22">
        <v>1509</v>
      </c>
      <c r="D177" s="22">
        <v>318</v>
      </c>
      <c r="E177" s="22">
        <v>416</v>
      </c>
      <c r="F177" s="22">
        <v>297</v>
      </c>
      <c r="G177" s="22">
        <v>296</v>
      </c>
      <c r="H177" s="22">
        <v>135</v>
      </c>
      <c r="I177" s="22">
        <v>47</v>
      </c>
      <c r="J177" s="22" t="s">
        <v>256</v>
      </c>
    </row>
    <row r="178" spans="1:10" s="50" customFormat="1" ht="12" customHeight="1" x14ac:dyDescent="0.2">
      <c r="A178" s="112" t="s">
        <v>210</v>
      </c>
      <c r="B178" s="112"/>
      <c r="C178" s="22">
        <v>106</v>
      </c>
      <c r="D178" s="22">
        <v>30</v>
      </c>
      <c r="E178" s="22">
        <v>30</v>
      </c>
      <c r="F178" s="22">
        <v>27</v>
      </c>
      <c r="G178" s="22">
        <v>4</v>
      </c>
      <c r="H178" s="22">
        <v>15</v>
      </c>
      <c r="I178" s="22">
        <v>0</v>
      </c>
      <c r="J178" s="59">
        <v>0</v>
      </c>
    </row>
    <row r="179" spans="1:10" s="50" customFormat="1" ht="12" customHeight="1" x14ac:dyDescent="0.2">
      <c r="A179" s="112" t="s">
        <v>211</v>
      </c>
      <c r="B179" s="112"/>
      <c r="C179" s="22">
        <v>1019</v>
      </c>
      <c r="D179" s="22">
        <v>207</v>
      </c>
      <c r="E179" s="22">
        <v>258</v>
      </c>
      <c r="F179" s="22">
        <v>198</v>
      </c>
      <c r="G179" s="22">
        <v>184</v>
      </c>
      <c r="H179" s="22">
        <v>95</v>
      </c>
      <c r="I179" s="22">
        <v>77</v>
      </c>
      <c r="J179" s="59">
        <v>1</v>
      </c>
    </row>
    <row r="180" spans="1:10" s="50" customFormat="1" ht="12" customHeight="1" x14ac:dyDescent="0.2">
      <c r="A180" s="112" t="s">
        <v>216</v>
      </c>
      <c r="B180" s="112"/>
      <c r="C180" s="22">
        <v>183</v>
      </c>
      <c r="D180" s="22">
        <v>30</v>
      </c>
      <c r="E180" s="22">
        <v>52</v>
      </c>
      <c r="F180" s="22">
        <v>45</v>
      </c>
      <c r="G180" s="22">
        <v>24</v>
      </c>
      <c r="H180" s="22">
        <v>20</v>
      </c>
      <c r="I180" s="22">
        <v>12</v>
      </c>
      <c r="J180" s="59">
        <v>0</v>
      </c>
    </row>
    <row r="181" spans="1:10" s="50" customFormat="1" ht="12" customHeight="1" x14ac:dyDescent="0.2">
      <c r="A181" s="112" t="s">
        <v>217</v>
      </c>
      <c r="B181" s="112"/>
      <c r="C181" s="22">
        <v>2847</v>
      </c>
      <c r="D181" s="22">
        <v>559</v>
      </c>
      <c r="E181" s="22">
        <v>842</v>
      </c>
      <c r="F181" s="22">
        <v>597</v>
      </c>
      <c r="G181" s="22">
        <v>568</v>
      </c>
      <c r="H181" s="22">
        <v>200</v>
      </c>
      <c r="I181" s="22">
        <v>81</v>
      </c>
      <c r="J181" s="59">
        <v>0</v>
      </c>
    </row>
    <row r="182" spans="1:10" s="50" customFormat="1" ht="12" customHeight="1" x14ac:dyDescent="0.2">
      <c r="A182" s="112" t="s">
        <v>218</v>
      </c>
      <c r="B182" s="112"/>
      <c r="C182" s="22">
        <v>859</v>
      </c>
      <c r="D182" s="22">
        <v>153</v>
      </c>
      <c r="E182" s="22">
        <v>272</v>
      </c>
      <c r="F182" s="22">
        <v>183</v>
      </c>
      <c r="G182" s="22">
        <v>148</v>
      </c>
      <c r="H182" s="22">
        <v>70</v>
      </c>
      <c r="I182" s="22">
        <v>33</v>
      </c>
      <c r="J182" s="59">
        <v>0</v>
      </c>
    </row>
    <row r="183" spans="1:10" s="50" customFormat="1" ht="12" customHeight="1" x14ac:dyDescent="0.2">
      <c r="A183" s="112" t="s">
        <v>221</v>
      </c>
      <c r="B183" s="112"/>
      <c r="C183" s="22">
        <v>341</v>
      </c>
      <c r="D183" s="22">
        <v>59</v>
      </c>
      <c r="E183" s="22">
        <v>82</v>
      </c>
      <c r="F183" s="22">
        <v>72</v>
      </c>
      <c r="G183" s="22">
        <v>88</v>
      </c>
      <c r="H183" s="22">
        <v>20</v>
      </c>
      <c r="I183" s="22">
        <v>20</v>
      </c>
      <c r="J183" s="59">
        <v>0</v>
      </c>
    </row>
    <row r="184" spans="1:10" s="50" customFormat="1" ht="12" customHeight="1" x14ac:dyDescent="0.2">
      <c r="A184" s="112" t="s">
        <v>222</v>
      </c>
      <c r="B184" s="112"/>
      <c r="C184" s="22">
        <v>746</v>
      </c>
      <c r="D184" s="22">
        <v>112</v>
      </c>
      <c r="E184" s="22">
        <v>206</v>
      </c>
      <c r="F184" s="22">
        <v>183</v>
      </c>
      <c r="G184" s="22">
        <v>160</v>
      </c>
      <c r="H184" s="22">
        <v>55</v>
      </c>
      <c r="I184" s="22">
        <v>30</v>
      </c>
      <c r="J184" s="59">
        <v>1</v>
      </c>
    </row>
    <row r="185" spans="1:10" s="50" customFormat="1" ht="12" customHeight="1" x14ac:dyDescent="0.2">
      <c r="A185" s="112" t="s">
        <v>223</v>
      </c>
      <c r="B185" s="112"/>
      <c r="C185" s="22">
        <v>404</v>
      </c>
      <c r="D185" s="22">
        <v>82</v>
      </c>
      <c r="E185" s="22">
        <v>110</v>
      </c>
      <c r="F185" s="22">
        <v>54</v>
      </c>
      <c r="G185" s="22">
        <v>112</v>
      </c>
      <c r="H185" s="22">
        <v>25</v>
      </c>
      <c r="I185" s="22">
        <v>21</v>
      </c>
      <c r="J185" s="59">
        <v>0</v>
      </c>
    </row>
    <row r="186" spans="1:10" s="50" customFormat="1" ht="12" customHeight="1" x14ac:dyDescent="0.2">
      <c r="A186" s="126" t="s">
        <v>224</v>
      </c>
      <c r="B186" s="126"/>
      <c r="C186" s="27">
        <v>1011</v>
      </c>
      <c r="D186" s="27">
        <v>165</v>
      </c>
      <c r="E186" s="27">
        <v>282</v>
      </c>
      <c r="F186" s="27">
        <v>225</v>
      </c>
      <c r="G186" s="27">
        <v>192</v>
      </c>
      <c r="H186" s="27">
        <v>95</v>
      </c>
      <c r="I186" s="27">
        <v>52</v>
      </c>
      <c r="J186" s="60">
        <v>1</v>
      </c>
    </row>
    <row r="187" spans="1:10" s="50" customFormat="1" ht="12" customHeight="1" x14ac:dyDescent="0.2">
      <c r="A187" s="25"/>
      <c r="B187" s="25"/>
      <c r="C187" s="25"/>
      <c r="D187" s="25"/>
      <c r="E187" s="25"/>
      <c r="F187" s="25"/>
      <c r="G187" s="25"/>
      <c r="H187" s="25"/>
      <c r="I187" s="25"/>
      <c r="J187" s="25"/>
    </row>
    <row r="188" spans="1:10" s="50" customFormat="1" ht="12" customHeight="1" x14ac:dyDescent="0.2">
      <c r="A188" s="111" t="s">
        <v>226</v>
      </c>
      <c r="B188" s="111"/>
      <c r="C188" s="17">
        <f t="shared" ref="C188:I188" si="48">SUM(C189:C196)</f>
        <v>347790</v>
      </c>
      <c r="D188" s="17">
        <f t="shared" si="48"/>
        <v>63366</v>
      </c>
      <c r="E188" s="17">
        <f t="shared" si="48"/>
        <v>97760</v>
      </c>
      <c r="F188" s="17">
        <f t="shared" si="48"/>
        <v>71370</v>
      </c>
      <c r="G188" s="17">
        <f t="shared" si="48"/>
        <v>77856</v>
      </c>
      <c r="H188" s="17">
        <f t="shared" si="48"/>
        <v>27430</v>
      </c>
      <c r="I188" s="17">
        <f t="shared" si="48"/>
        <v>10008</v>
      </c>
      <c r="J188" s="17" t="s">
        <v>206</v>
      </c>
    </row>
    <row r="189" spans="1:10" s="50" customFormat="1" ht="12" customHeight="1" x14ac:dyDescent="0.2">
      <c r="A189" s="112" t="s">
        <v>227</v>
      </c>
      <c r="B189" s="112"/>
      <c r="C189" s="22">
        <f t="shared" ref="C189:I189" si="49">SUM(C58:C68)</f>
        <v>50231</v>
      </c>
      <c r="D189" s="22">
        <f t="shared" si="49"/>
        <v>8886</v>
      </c>
      <c r="E189" s="22">
        <f t="shared" si="49"/>
        <v>14184</v>
      </c>
      <c r="F189" s="22">
        <f t="shared" si="49"/>
        <v>10692</v>
      </c>
      <c r="G189" s="22">
        <f t="shared" si="49"/>
        <v>11348</v>
      </c>
      <c r="H189" s="22">
        <f t="shared" si="49"/>
        <v>3760</v>
      </c>
      <c r="I189" s="22">
        <f t="shared" si="49"/>
        <v>1361</v>
      </c>
      <c r="J189" s="22" t="s">
        <v>206</v>
      </c>
    </row>
    <row r="190" spans="1:10" s="50" customFormat="1" ht="12" customHeight="1" x14ac:dyDescent="0.2">
      <c r="A190" s="112" t="s">
        <v>228</v>
      </c>
      <c r="B190" s="112"/>
      <c r="C190" s="22">
        <f t="shared" ref="C190:I190" si="50">SUM(C71:C122)</f>
        <v>149063</v>
      </c>
      <c r="D190" s="22">
        <f t="shared" si="50"/>
        <v>27674</v>
      </c>
      <c r="E190" s="22">
        <f t="shared" si="50"/>
        <v>41048</v>
      </c>
      <c r="F190" s="22">
        <f t="shared" si="50"/>
        <v>30258</v>
      </c>
      <c r="G190" s="22">
        <f t="shared" si="50"/>
        <v>33420</v>
      </c>
      <c r="H190" s="22">
        <f t="shared" si="50"/>
        <v>11985</v>
      </c>
      <c r="I190" s="22">
        <f t="shared" si="50"/>
        <v>4678</v>
      </c>
      <c r="J190" s="22" t="s">
        <v>206</v>
      </c>
    </row>
    <row r="191" spans="1:10" s="50" customFormat="1" ht="12" customHeight="1" x14ac:dyDescent="0.2">
      <c r="A191" s="112" t="s">
        <v>229</v>
      </c>
      <c r="B191" s="112"/>
      <c r="C191" s="22">
        <f t="shared" ref="C191:I191" si="51">SUM(C125:C147)</f>
        <v>63027</v>
      </c>
      <c r="D191" s="22">
        <f t="shared" si="51"/>
        <v>12795</v>
      </c>
      <c r="E191" s="22">
        <f t="shared" si="51"/>
        <v>19230</v>
      </c>
      <c r="F191" s="22">
        <f t="shared" si="51"/>
        <v>12207</v>
      </c>
      <c r="G191" s="22">
        <f t="shared" si="51"/>
        <v>13208</v>
      </c>
      <c r="H191" s="22">
        <f t="shared" si="51"/>
        <v>4455</v>
      </c>
      <c r="I191" s="22">
        <f t="shared" si="51"/>
        <v>1132</v>
      </c>
      <c r="J191" s="22" t="s">
        <v>206</v>
      </c>
    </row>
    <row r="192" spans="1:10" s="50" customFormat="1" ht="12" customHeight="1" x14ac:dyDescent="0.2">
      <c r="A192" s="112" t="s">
        <v>230</v>
      </c>
      <c r="B192" s="112"/>
      <c r="C192" s="22">
        <f t="shared" ref="C192:I192" si="52">SUM(C150:C157)</f>
        <v>5866</v>
      </c>
      <c r="D192" s="22">
        <f t="shared" si="52"/>
        <v>964</v>
      </c>
      <c r="E192" s="22">
        <f t="shared" si="52"/>
        <v>1566</v>
      </c>
      <c r="F192" s="22">
        <f t="shared" si="52"/>
        <v>1152</v>
      </c>
      <c r="G192" s="22">
        <f t="shared" si="52"/>
        <v>1416</v>
      </c>
      <c r="H192" s="22">
        <f t="shared" si="52"/>
        <v>585</v>
      </c>
      <c r="I192" s="22">
        <f t="shared" si="52"/>
        <v>183</v>
      </c>
      <c r="J192" s="22" t="s">
        <v>206</v>
      </c>
    </row>
    <row r="193" spans="1:10" s="50" customFormat="1" ht="12" customHeight="1" x14ac:dyDescent="0.2">
      <c r="A193" s="112" t="s">
        <v>231</v>
      </c>
      <c r="B193" s="112"/>
      <c r="C193" s="22">
        <f t="shared" ref="C193:I193" si="53">SUM(C160:C165)</f>
        <v>54737</v>
      </c>
      <c r="D193" s="22">
        <f t="shared" si="53"/>
        <v>8919</v>
      </c>
      <c r="E193" s="22">
        <f t="shared" si="53"/>
        <v>14850</v>
      </c>
      <c r="F193" s="22">
        <f t="shared" si="53"/>
        <v>11904</v>
      </c>
      <c r="G193" s="22">
        <f t="shared" si="53"/>
        <v>12804</v>
      </c>
      <c r="H193" s="22">
        <f t="shared" si="53"/>
        <v>4490</v>
      </c>
      <c r="I193" s="22">
        <f t="shared" si="53"/>
        <v>1770</v>
      </c>
      <c r="J193" s="22" t="s">
        <v>206</v>
      </c>
    </row>
    <row r="194" spans="1:10" s="50" customFormat="1" ht="12" customHeight="1" x14ac:dyDescent="0.2">
      <c r="A194" s="112" t="s">
        <v>232</v>
      </c>
      <c r="B194" s="112"/>
      <c r="C194" s="22">
        <f t="shared" ref="C194:I194" si="54">SUM(C168:C169)</f>
        <v>10203</v>
      </c>
      <c r="D194" s="22">
        <f t="shared" si="54"/>
        <v>1424</v>
      </c>
      <c r="E194" s="22">
        <f t="shared" si="54"/>
        <v>2700</v>
      </c>
      <c r="F194" s="22">
        <f t="shared" si="54"/>
        <v>2157</v>
      </c>
      <c r="G194" s="22">
        <f t="shared" si="54"/>
        <v>2676</v>
      </c>
      <c r="H194" s="22">
        <f t="shared" si="54"/>
        <v>935</v>
      </c>
      <c r="I194" s="22">
        <f t="shared" si="54"/>
        <v>311</v>
      </c>
      <c r="J194" s="22" t="s">
        <v>206</v>
      </c>
    </row>
    <row r="195" spans="1:10" s="50" customFormat="1" ht="12" customHeight="1" x14ac:dyDescent="0.2">
      <c r="A195" s="112" t="s">
        <v>233</v>
      </c>
      <c r="B195" s="112"/>
      <c r="C195" s="22">
        <f t="shared" ref="C195:I195" si="55">SUM(C172:C174)</f>
        <v>5638</v>
      </c>
      <c r="D195" s="22">
        <f t="shared" si="55"/>
        <v>989</v>
      </c>
      <c r="E195" s="22">
        <f t="shared" si="55"/>
        <v>1632</v>
      </c>
      <c r="F195" s="22">
        <f t="shared" si="55"/>
        <v>1119</v>
      </c>
      <c r="G195" s="22">
        <f t="shared" si="55"/>
        <v>1208</v>
      </c>
      <c r="H195" s="22">
        <f t="shared" si="55"/>
        <v>490</v>
      </c>
      <c r="I195" s="22">
        <f t="shared" si="55"/>
        <v>200</v>
      </c>
      <c r="J195" s="22" t="s">
        <v>206</v>
      </c>
    </row>
    <row r="196" spans="1:10" s="50" customFormat="1" ht="12" customHeight="1" x14ac:dyDescent="0.2">
      <c r="A196" s="123" t="s">
        <v>234</v>
      </c>
      <c r="B196" s="123"/>
      <c r="C196" s="27">
        <f t="shared" ref="C196:I196" si="56">SUM(C177:C186)</f>
        <v>9025</v>
      </c>
      <c r="D196" s="27">
        <f t="shared" si="56"/>
        <v>1715</v>
      </c>
      <c r="E196" s="27">
        <f t="shared" si="56"/>
        <v>2550</v>
      </c>
      <c r="F196" s="27">
        <f t="shared" si="56"/>
        <v>1881</v>
      </c>
      <c r="G196" s="27">
        <f t="shared" si="56"/>
        <v>1776</v>
      </c>
      <c r="H196" s="27">
        <f t="shared" si="56"/>
        <v>730</v>
      </c>
      <c r="I196" s="27">
        <f t="shared" si="56"/>
        <v>373</v>
      </c>
      <c r="J196" s="27" t="s">
        <v>206</v>
      </c>
    </row>
    <row r="197" spans="1:10" s="50" customFormat="1" ht="12" customHeight="1" x14ac:dyDescent="0.2">
      <c r="A197" s="46"/>
      <c r="B197" s="46"/>
      <c r="C197" s="41"/>
      <c r="D197" s="41"/>
      <c r="E197" s="41"/>
      <c r="F197" s="41"/>
      <c r="G197" s="41"/>
      <c r="H197" s="41"/>
      <c r="I197" s="41"/>
      <c r="J197" s="41"/>
    </row>
    <row r="198" spans="1:10" s="50" customFormat="1" ht="12" customHeight="1" x14ac:dyDescent="0.2">
      <c r="A198" s="111" t="s">
        <v>266</v>
      </c>
      <c r="B198" s="111"/>
      <c r="C198" s="17">
        <f>+C199+C200+C201+C202+C203</f>
        <v>322475</v>
      </c>
      <c r="D198" s="17">
        <f t="shared" ref="D198:I198" si="57">+D199+D200+D201+D202+D203</f>
        <v>58742</v>
      </c>
      <c r="E198" s="17">
        <f t="shared" si="57"/>
        <v>90398</v>
      </c>
      <c r="F198" s="17">
        <f t="shared" si="57"/>
        <v>66393</v>
      </c>
      <c r="G198" s="17">
        <f t="shared" si="57"/>
        <v>72532</v>
      </c>
      <c r="H198" s="17">
        <f t="shared" si="57"/>
        <v>25280</v>
      </c>
      <c r="I198" s="17">
        <f t="shared" si="57"/>
        <v>9130</v>
      </c>
      <c r="J198" s="17" t="s">
        <v>206</v>
      </c>
    </row>
    <row r="199" spans="1:10" s="50" customFormat="1" ht="12" customHeight="1" x14ac:dyDescent="0.2">
      <c r="A199" s="112" t="s">
        <v>261</v>
      </c>
      <c r="B199" s="112"/>
      <c r="C199" s="22">
        <f>+C160+C161+C164+C165</f>
        <v>51469</v>
      </c>
      <c r="D199" s="22">
        <f t="shared" ref="D199:I199" si="58">+D160+D161+D164+D165</f>
        <v>8453</v>
      </c>
      <c r="E199" s="22">
        <f t="shared" si="58"/>
        <v>14094</v>
      </c>
      <c r="F199" s="22">
        <f t="shared" si="58"/>
        <v>11151</v>
      </c>
      <c r="G199" s="22">
        <f t="shared" si="58"/>
        <v>12076</v>
      </c>
      <c r="H199" s="22">
        <f t="shared" si="58"/>
        <v>4120</v>
      </c>
      <c r="I199" s="22">
        <f t="shared" si="58"/>
        <v>1575</v>
      </c>
      <c r="J199" s="22" t="s">
        <v>206</v>
      </c>
    </row>
    <row r="200" spans="1:10" s="50" customFormat="1" ht="12" customHeight="1" x14ac:dyDescent="0.2">
      <c r="A200" s="112" t="s">
        <v>262</v>
      </c>
      <c r="B200" s="112"/>
      <c r="C200" s="24">
        <f>+C58+C59+C80+C60+C61+C62+C63+C64+C65+C66+C67+C68</f>
        <v>50711</v>
      </c>
      <c r="D200" s="24">
        <f t="shared" ref="D200:I200" si="59">+D58+D59+D80+D60+D61+D62+D63+D64+D65+D66+D67+D68</f>
        <v>8977</v>
      </c>
      <c r="E200" s="24">
        <f t="shared" si="59"/>
        <v>14348</v>
      </c>
      <c r="F200" s="24">
        <f t="shared" si="59"/>
        <v>10791</v>
      </c>
      <c r="G200" s="24">
        <f t="shared" si="59"/>
        <v>11452</v>
      </c>
      <c r="H200" s="24">
        <f t="shared" si="59"/>
        <v>3775</v>
      </c>
      <c r="I200" s="24">
        <f t="shared" si="59"/>
        <v>1368</v>
      </c>
      <c r="J200" s="22" t="s">
        <v>206</v>
      </c>
    </row>
    <row r="201" spans="1:10" s="50" customFormat="1" ht="12" customHeight="1" x14ac:dyDescent="0.2">
      <c r="A201" s="112" t="s">
        <v>263</v>
      </c>
      <c r="B201" s="112"/>
      <c r="C201" s="22">
        <f>+C125+C150+C127+C129+C130+C134+C136+C137+C157+C138+C139+C140+C142+C143+C145+C146</f>
        <v>54757</v>
      </c>
      <c r="D201" s="22">
        <f t="shared" ref="D201:I201" si="60">+D125+D150+D127+D129+D130+D134+D136+D137+D157+D138+D139+D140+D142+D143+D145+D146</f>
        <v>11225</v>
      </c>
      <c r="E201" s="22">
        <f t="shared" si="60"/>
        <v>16580</v>
      </c>
      <c r="F201" s="22">
        <f t="shared" si="60"/>
        <v>10761</v>
      </c>
      <c r="G201" s="22">
        <f t="shared" si="60"/>
        <v>11372</v>
      </c>
      <c r="H201" s="22">
        <f t="shared" si="60"/>
        <v>3875</v>
      </c>
      <c r="I201" s="22">
        <f t="shared" si="60"/>
        <v>944</v>
      </c>
      <c r="J201" s="22" t="s">
        <v>206</v>
      </c>
    </row>
    <row r="202" spans="1:10" s="50" customFormat="1" ht="12" customHeight="1" x14ac:dyDescent="0.2">
      <c r="A202" s="112" t="s">
        <v>264</v>
      </c>
      <c r="B202" s="112"/>
      <c r="C202" s="22">
        <f>+C71+C72+C73+C74+C75+C76+C77+C78+C79+C81+C82+C83+C84+C85+C86+C87+C88+C89+C90+C91+C92+C93+C94+C95+C96+C97+C98+C99+C100+C101+C102+C103+C104+C105+C106+C107+C108+C109+C110+C111+C112+C113+C114+C115+C116+C117+C118+C119+C120+C121+C122</f>
        <v>148583</v>
      </c>
      <c r="D202" s="22">
        <f t="shared" ref="D202:I202" si="61">+D71+D72+D73+D74+D75+D76+D77+D78+D79+D81+D82+D83+D84+D85+D86+D87+D88+D89+D90+D91+D92+D93+D94+D95+D96+D97+D98+D99+D100+D101+D102+D103+D104+D105+D106+D107+D108+D109+D110+D111+D112+D113+D114+D115+D116+D117+D118+D119+D120+D121+D122</f>
        <v>27583</v>
      </c>
      <c r="E202" s="22">
        <f t="shared" si="61"/>
        <v>40884</v>
      </c>
      <c r="F202" s="22">
        <f t="shared" si="61"/>
        <v>30159</v>
      </c>
      <c r="G202" s="22">
        <f t="shared" si="61"/>
        <v>33316</v>
      </c>
      <c r="H202" s="22">
        <f t="shared" si="61"/>
        <v>11970</v>
      </c>
      <c r="I202" s="22">
        <f t="shared" si="61"/>
        <v>4671</v>
      </c>
      <c r="J202" s="22" t="s">
        <v>206</v>
      </c>
    </row>
    <row r="203" spans="1:10" s="50" customFormat="1" ht="12" customHeight="1" x14ac:dyDescent="0.2">
      <c r="A203" s="51" t="s">
        <v>265</v>
      </c>
      <c r="B203" s="51"/>
      <c r="C203" s="27">
        <f>+C162+C131+C133+C163+C169+C135+C147</f>
        <v>16955</v>
      </c>
      <c r="D203" s="27">
        <f t="shared" ref="D203:I203" si="62">+D162+D131+D133+D163+D169+D135+D147</f>
        <v>2504</v>
      </c>
      <c r="E203" s="27">
        <f t="shared" si="62"/>
        <v>4492</v>
      </c>
      <c r="F203" s="27">
        <f t="shared" si="62"/>
        <v>3531</v>
      </c>
      <c r="G203" s="27">
        <f t="shared" si="62"/>
        <v>4316</v>
      </c>
      <c r="H203" s="27">
        <f t="shared" si="62"/>
        <v>1540</v>
      </c>
      <c r="I203" s="27">
        <f t="shared" si="62"/>
        <v>572</v>
      </c>
      <c r="J203" s="27" t="s">
        <v>206</v>
      </c>
    </row>
    <row r="204" spans="1:10" s="50" customFormat="1" ht="12" customHeight="1" x14ac:dyDescent="0.2">
      <c r="A204" s="31"/>
      <c r="B204" s="31"/>
      <c r="C204" s="30"/>
      <c r="D204" s="30"/>
      <c r="E204" s="30"/>
      <c r="F204" s="30"/>
      <c r="G204" s="30"/>
      <c r="H204" s="30"/>
      <c r="I204" s="30"/>
      <c r="J204" s="30"/>
    </row>
    <row r="205" spans="1:10" s="50" customFormat="1" ht="12" customHeight="1" x14ac:dyDescent="0.2">
      <c r="A205" s="49" t="s">
        <v>267</v>
      </c>
      <c r="B205" s="49"/>
      <c r="C205" s="43">
        <f>+C188-C198</f>
        <v>25315</v>
      </c>
      <c r="D205" s="43">
        <f t="shared" ref="D205:I205" si="63">+D188-D198</f>
        <v>4624</v>
      </c>
      <c r="E205" s="43">
        <f t="shared" si="63"/>
        <v>7362</v>
      </c>
      <c r="F205" s="43">
        <f t="shared" si="63"/>
        <v>4977</v>
      </c>
      <c r="G205" s="43">
        <f t="shared" si="63"/>
        <v>5324</v>
      </c>
      <c r="H205" s="43">
        <f t="shared" si="63"/>
        <v>2150</v>
      </c>
      <c r="I205" s="43">
        <f t="shared" si="63"/>
        <v>878</v>
      </c>
      <c r="J205" s="43" t="s">
        <v>206</v>
      </c>
    </row>
    <row r="206" spans="1:10" s="54" customFormat="1" ht="12" customHeight="1" x14ac:dyDescent="0.15"/>
    <row r="207" spans="1:10" s="56" customFormat="1" ht="12" customHeight="1" x14ac:dyDescent="0.2">
      <c r="A207" s="128" t="s">
        <v>280</v>
      </c>
      <c r="B207" s="128"/>
      <c r="C207" s="128"/>
      <c r="D207" s="55"/>
      <c r="E207" s="55"/>
      <c r="F207" s="55"/>
      <c r="G207" s="55"/>
    </row>
    <row r="208" spans="1:10" s="42" customFormat="1" ht="34.5" customHeight="1" x14ac:dyDescent="0.15">
      <c r="A208" s="130" t="s">
        <v>251</v>
      </c>
      <c r="B208" s="130"/>
      <c r="C208" s="130"/>
      <c r="D208" s="130"/>
      <c r="E208" s="130"/>
      <c r="F208" s="130"/>
      <c r="G208" s="130"/>
      <c r="H208" s="130"/>
      <c r="I208" s="130"/>
      <c r="J208" s="130"/>
    </row>
    <row r="209" spans="1:10" s="35" customFormat="1" ht="12" customHeight="1" x14ac:dyDescent="0.2">
      <c r="A209" s="129" t="s">
        <v>268</v>
      </c>
      <c r="B209" s="129"/>
      <c r="C209" s="129"/>
      <c r="D209" s="129"/>
      <c r="E209" s="129"/>
      <c r="F209" s="129"/>
      <c r="G209" s="129"/>
      <c r="H209" s="129"/>
      <c r="I209" s="129"/>
      <c r="J209" s="132"/>
    </row>
    <row r="210" spans="1:10" s="37" customFormat="1" ht="5.25" customHeight="1" x14ac:dyDescent="0.2">
      <c r="A210" s="152"/>
      <c r="B210" s="152"/>
      <c r="C210" s="152"/>
      <c r="D210" s="152"/>
      <c r="E210" s="152"/>
      <c r="F210" s="152"/>
      <c r="G210" s="152"/>
      <c r="H210" s="152"/>
      <c r="I210" s="152"/>
      <c r="J210" s="152"/>
    </row>
    <row r="211" spans="1:10" s="35" customFormat="1" ht="11.25" customHeight="1" x14ac:dyDescent="0.2">
      <c r="A211" s="153" t="s">
        <v>239</v>
      </c>
      <c r="B211" s="153"/>
      <c r="C211" s="153"/>
      <c r="D211" s="153"/>
      <c r="E211" s="153"/>
      <c r="F211" s="153"/>
      <c r="G211" s="153"/>
      <c r="H211" s="153"/>
      <c r="I211" s="153"/>
      <c r="J211" s="153"/>
    </row>
    <row r="212" spans="1:10" s="37" customFormat="1" ht="5.25" customHeight="1" x14ac:dyDescent="0.2">
      <c r="A212" s="152"/>
      <c r="B212" s="152"/>
      <c r="C212" s="152"/>
      <c r="D212" s="152"/>
      <c r="E212" s="152"/>
      <c r="F212" s="152"/>
      <c r="G212" s="152"/>
      <c r="H212" s="152"/>
      <c r="I212" s="152"/>
      <c r="J212" s="152"/>
    </row>
    <row r="213" spans="1:10" s="39" customFormat="1" ht="11.25" customHeight="1" x14ac:dyDescent="0.2">
      <c r="A213" s="129" t="s">
        <v>282</v>
      </c>
      <c r="B213" s="129"/>
      <c r="C213" s="129"/>
      <c r="D213" s="129"/>
      <c r="E213" s="129"/>
      <c r="F213" s="129"/>
      <c r="G213" s="129"/>
      <c r="H213" s="129"/>
      <c r="I213" s="129"/>
      <c r="J213" s="129"/>
    </row>
    <row r="214" spans="1:10" s="39" customFormat="1" ht="11.25" customHeight="1" x14ac:dyDescent="0.2">
      <c r="A214" s="152" t="s">
        <v>241</v>
      </c>
      <c r="B214" s="152"/>
      <c r="C214" s="152"/>
      <c r="D214" s="152"/>
      <c r="E214" s="152"/>
      <c r="F214" s="152"/>
      <c r="G214" s="152"/>
      <c r="H214" s="152"/>
      <c r="I214" s="152"/>
      <c r="J214" s="152"/>
    </row>
    <row r="215" spans="1:10" ht="12" customHeight="1" x14ac:dyDescent="0.2"/>
    <row r="216" spans="1:10" ht="12" customHeight="1" x14ac:dyDescent="0.2"/>
    <row r="217" spans="1:10" ht="12" customHeight="1" x14ac:dyDescent="0.2"/>
    <row r="218" spans="1:10" ht="12" customHeight="1" x14ac:dyDescent="0.2"/>
    <row r="219" spans="1:10" ht="12" customHeight="1" x14ac:dyDescent="0.2"/>
    <row r="220" spans="1:10" ht="12" customHeight="1" x14ac:dyDescent="0.2"/>
    <row r="221" spans="1:10" ht="12" customHeight="1" x14ac:dyDescent="0.2"/>
    <row r="222" spans="1:10" ht="12" customHeight="1" x14ac:dyDescent="0.2"/>
    <row r="223" spans="1:10" ht="12" customHeight="1" x14ac:dyDescent="0.2"/>
    <row r="224" spans="1:10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</sheetData>
  <mergeCells count="176">
    <mergeCell ref="A212:J212"/>
    <mergeCell ref="A213:J213"/>
    <mergeCell ref="A214:J214"/>
    <mergeCell ref="A125:B125"/>
    <mergeCell ref="A150:B150"/>
    <mergeCell ref="A160:B160"/>
    <mergeCell ref="A179:B179"/>
    <mergeCell ref="A192:B192"/>
    <mergeCell ref="A207:C207"/>
    <mergeCell ref="A208:J208"/>
    <mergeCell ref="A211:J211"/>
    <mergeCell ref="A188:B188"/>
    <mergeCell ref="A189:B189"/>
    <mergeCell ref="A176:B176"/>
    <mergeCell ref="A177:B177"/>
    <mergeCell ref="A178:B178"/>
    <mergeCell ref="A180:B180"/>
    <mergeCell ref="A181:B181"/>
    <mergeCell ref="A182:B182"/>
    <mergeCell ref="A171:B171"/>
    <mergeCell ref="A172:B172"/>
    <mergeCell ref="A173:B173"/>
    <mergeCell ref="A174:B174"/>
    <mergeCell ref="A164:B164"/>
    <mergeCell ref="A1:J1"/>
    <mergeCell ref="A2:J2"/>
    <mergeCell ref="A3:J3"/>
    <mergeCell ref="A4:J4"/>
    <mergeCell ref="A12:B12"/>
    <mergeCell ref="C5:I5"/>
    <mergeCell ref="C6:I6"/>
    <mergeCell ref="A210:J210"/>
    <mergeCell ref="A198:B198"/>
    <mergeCell ref="A199:B199"/>
    <mergeCell ref="A200:B200"/>
    <mergeCell ref="A201:B201"/>
    <mergeCell ref="A202:B202"/>
    <mergeCell ref="A190:B190"/>
    <mergeCell ref="A191:B191"/>
    <mergeCell ref="A193:B193"/>
    <mergeCell ref="A194:B194"/>
    <mergeCell ref="A195:B195"/>
    <mergeCell ref="A196:B196"/>
    <mergeCell ref="A183:B183"/>
    <mergeCell ref="A184:B184"/>
    <mergeCell ref="A185:B185"/>
    <mergeCell ref="A186:B186"/>
    <mergeCell ref="A165:B165"/>
    <mergeCell ref="A167:B167"/>
    <mergeCell ref="A168:B168"/>
    <mergeCell ref="A169:B169"/>
    <mergeCell ref="A157:B157"/>
    <mergeCell ref="A159:B159"/>
    <mergeCell ref="A161:B161"/>
    <mergeCell ref="A162:B162"/>
    <mergeCell ref="A163:B163"/>
    <mergeCell ref="A151:B151"/>
    <mergeCell ref="A152:B152"/>
    <mergeCell ref="A153:B153"/>
    <mergeCell ref="A154:B154"/>
    <mergeCell ref="A155:B155"/>
    <mergeCell ref="A156:B156"/>
    <mergeCell ref="A144:B144"/>
    <mergeCell ref="A145:B145"/>
    <mergeCell ref="A146:B146"/>
    <mergeCell ref="A147:B147"/>
    <mergeCell ref="A149:B149"/>
    <mergeCell ref="A138:B138"/>
    <mergeCell ref="A139:B139"/>
    <mergeCell ref="A140:B140"/>
    <mergeCell ref="A141:B141"/>
    <mergeCell ref="A142:B142"/>
    <mergeCell ref="A143:B143"/>
    <mergeCell ref="A132:B132"/>
    <mergeCell ref="A133:B133"/>
    <mergeCell ref="A134:B134"/>
    <mergeCell ref="A135:B135"/>
    <mergeCell ref="A136:B136"/>
    <mergeCell ref="A137:B137"/>
    <mergeCell ref="A126:B126"/>
    <mergeCell ref="A127:B127"/>
    <mergeCell ref="A128:B128"/>
    <mergeCell ref="A129:B129"/>
    <mergeCell ref="A130:B130"/>
    <mergeCell ref="A131:B131"/>
    <mergeCell ref="A119:B119"/>
    <mergeCell ref="A120:B120"/>
    <mergeCell ref="A121:B121"/>
    <mergeCell ref="A122:B122"/>
    <mergeCell ref="A124:B124"/>
    <mergeCell ref="A113:B113"/>
    <mergeCell ref="A114:B114"/>
    <mergeCell ref="A115:B115"/>
    <mergeCell ref="A116:B116"/>
    <mergeCell ref="A117:B117"/>
    <mergeCell ref="A118:B118"/>
    <mergeCell ref="A107:B107"/>
    <mergeCell ref="A108:B108"/>
    <mergeCell ref="A109:B109"/>
    <mergeCell ref="A110:B110"/>
    <mergeCell ref="A111:B111"/>
    <mergeCell ref="A112:B112"/>
    <mergeCell ref="A101:B101"/>
    <mergeCell ref="A102:B102"/>
    <mergeCell ref="A103:B103"/>
    <mergeCell ref="A104:B104"/>
    <mergeCell ref="A105:B105"/>
    <mergeCell ref="A106:B106"/>
    <mergeCell ref="A95:B95"/>
    <mergeCell ref="A96:B96"/>
    <mergeCell ref="A97:B97"/>
    <mergeCell ref="A98:B98"/>
    <mergeCell ref="A99:B99"/>
    <mergeCell ref="A100:B100"/>
    <mergeCell ref="A89:B89"/>
    <mergeCell ref="A90:B90"/>
    <mergeCell ref="A91:B91"/>
    <mergeCell ref="A92:B92"/>
    <mergeCell ref="A93:B93"/>
    <mergeCell ref="A94:B94"/>
    <mergeCell ref="A83:B83"/>
    <mergeCell ref="A84:B84"/>
    <mergeCell ref="A85:B85"/>
    <mergeCell ref="A86:B86"/>
    <mergeCell ref="A87:B87"/>
    <mergeCell ref="A88:B88"/>
    <mergeCell ref="A77:B77"/>
    <mergeCell ref="A78:B78"/>
    <mergeCell ref="A79:B79"/>
    <mergeCell ref="A80:B80"/>
    <mergeCell ref="A81:B81"/>
    <mergeCell ref="A82:B82"/>
    <mergeCell ref="A70:B70"/>
    <mergeCell ref="A72:B72"/>
    <mergeCell ref="A73:B73"/>
    <mergeCell ref="A74:B74"/>
    <mergeCell ref="A75:B75"/>
    <mergeCell ref="A76:B76"/>
    <mergeCell ref="A71:B71"/>
    <mergeCell ref="A17:B17"/>
    <mergeCell ref="A64:B64"/>
    <mergeCell ref="A65:B65"/>
    <mergeCell ref="A66:B66"/>
    <mergeCell ref="A67:B67"/>
    <mergeCell ref="A68:B68"/>
    <mergeCell ref="A57:B57"/>
    <mergeCell ref="A59:B59"/>
    <mergeCell ref="A60:B60"/>
    <mergeCell ref="A61:B61"/>
    <mergeCell ref="A62:B62"/>
    <mergeCell ref="A63:B63"/>
    <mergeCell ref="A58:B58"/>
    <mergeCell ref="A209:J209"/>
    <mergeCell ref="A54:B54"/>
    <mergeCell ref="A55:B55"/>
    <mergeCell ref="A47:B47"/>
    <mergeCell ref="A52:B52"/>
    <mergeCell ref="A53:B53"/>
    <mergeCell ref="C7:I7"/>
    <mergeCell ref="A8:I8"/>
    <mergeCell ref="A40:B40"/>
    <mergeCell ref="A42:B42"/>
    <mergeCell ref="A44:B44"/>
    <mergeCell ref="A39:B39"/>
    <mergeCell ref="A43:B43"/>
    <mergeCell ref="A23:B23"/>
    <mergeCell ref="A25:B25"/>
    <mergeCell ref="A26:B26"/>
    <mergeCell ref="A21:B21"/>
    <mergeCell ref="A24:B24"/>
    <mergeCell ref="A29:B29"/>
    <mergeCell ref="A32:B32"/>
    <mergeCell ref="A33:B33"/>
    <mergeCell ref="A38:B38"/>
    <mergeCell ref="A10:B10"/>
    <mergeCell ref="A13:B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6"/>
  <sheetViews>
    <sheetView zoomScaleNormal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11" sqref="C11"/>
    </sheetView>
  </sheetViews>
  <sheetFormatPr defaultRowHeight="12" x14ac:dyDescent="0.2"/>
  <cols>
    <col min="1" max="1" width="2.7109375" style="1" customWidth="1"/>
    <col min="2" max="2" width="28.140625" style="1" customWidth="1"/>
    <col min="3" max="7" width="13.140625" style="2" customWidth="1"/>
    <col min="8" max="9" width="13.140625" style="1" customWidth="1"/>
    <col min="10" max="10" width="20.28515625" style="1" bestFit="1" customWidth="1"/>
    <col min="11" max="16384" width="9.140625" style="1"/>
  </cols>
  <sheetData>
    <row r="1" spans="1:10" s="3" customFormat="1" ht="12.75" customHeight="1" x14ac:dyDescent="0.2">
      <c r="A1" s="113"/>
      <c r="B1" s="113"/>
      <c r="C1" s="113"/>
      <c r="D1" s="113"/>
      <c r="E1" s="113"/>
      <c r="F1" s="113"/>
      <c r="G1" s="113"/>
      <c r="H1" s="113"/>
      <c r="I1" s="113"/>
      <c r="J1" s="113"/>
    </row>
    <row r="2" spans="1:10" s="3" customFormat="1" ht="14.25" customHeight="1" x14ac:dyDescent="0.2">
      <c r="A2" s="114" t="s">
        <v>276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s="4" customFormat="1" ht="12.75" customHeight="1" x14ac:dyDescent="0.25">
      <c r="A3" s="115"/>
      <c r="B3" s="115"/>
      <c r="C3" s="115"/>
      <c r="D3" s="115"/>
      <c r="E3" s="115"/>
      <c r="F3" s="115"/>
      <c r="G3" s="115"/>
      <c r="H3" s="115"/>
      <c r="I3" s="115"/>
      <c r="J3" s="115"/>
    </row>
    <row r="4" spans="1:10" s="4" customFormat="1" ht="12.75" customHeight="1" x14ac:dyDescent="0.25">
      <c r="A4" s="116"/>
      <c r="B4" s="116"/>
      <c r="C4" s="116"/>
      <c r="D4" s="116"/>
      <c r="E4" s="116"/>
      <c r="F4" s="116"/>
      <c r="G4" s="116"/>
      <c r="H4" s="116"/>
      <c r="I4" s="116"/>
      <c r="J4" s="116"/>
    </row>
    <row r="5" spans="1:10" s="5" customFormat="1" ht="13.5" customHeight="1" x14ac:dyDescent="0.2">
      <c r="B5" s="6"/>
      <c r="C5" s="117" t="s">
        <v>0</v>
      </c>
      <c r="D5" s="118"/>
      <c r="E5" s="118"/>
      <c r="F5" s="118"/>
      <c r="G5" s="118"/>
      <c r="H5" s="118"/>
      <c r="I5" s="119"/>
      <c r="J5" s="7" t="s">
        <v>249</v>
      </c>
    </row>
    <row r="6" spans="1:10" ht="12" customHeight="1" x14ac:dyDescent="0.2">
      <c r="B6" s="10"/>
      <c r="C6" s="135"/>
      <c r="D6" s="136"/>
      <c r="E6" s="136"/>
      <c r="F6" s="136"/>
      <c r="G6" s="136"/>
      <c r="H6" s="136"/>
      <c r="I6" s="137"/>
      <c r="J6" s="11" t="s">
        <v>250</v>
      </c>
    </row>
    <row r="7" spans="1:10" ht="12.75" customHeight="1" x14ac:dyDescent="0.2">
      <c r="B7" s="12"/>
      <c r="C7" s="138"/>
      <c r="D7" s="138"/>
      <c r="E7" s="138"/>
      <c r="F7" s="138"/>
      <c r="G7" s="138"/>
      <c r="H7" s="138"/>
      <c r="I7" s="138"/>
      <c r="J7" s="13"/>
    </row>
    <row r="8" spans="1:10" ht="12" customHeight="1" x14ac:dyDescent="0.2">
      <c r="A8" s="139"/>
      <c r="B8" s="139"/>
      <c r="C8" s="139"/>
      <c r="D8" s="139"/>
      <c r="E8" s="139"/>
      <c r="F8" s="139"/>
      <c r="G8" s="139"/>
      <c r="H8" s="139"/>
      <c r="I8" s="139"/>
      <c r="J8" s="2"/>
    </row>
    <row r="9" spans="1:10" ht="12" customHeight="1" x14ac:dyDescent="0.2">
      <c r="A9" s="44"/>
      <c r="B9" s="45"/>
      <c r="C9" s="45" t="s">
        <v>7</v>
      </c>
      <c r="D9" s="45" t="s">
        <v>8</v>
      </c>
      <c r="E9" s="45" t="s">
        <v>9</v>
      </c>
      <c r="F9" s="45" t="s">
        <v>10</v>
      </c>
      <c r="G9" s="45" t="s">
        <v>11</v>
      </c>
      <c r="H9" s="45" t="s">
        <v>12</v>
      </c>
      <c r="I9" s="45" t="s">
        <v>13</v>
      </c>
      <c r="J9" s="44"/>
    </row>
    <row r="10" spans="1:10" s="16" customFormat="1" ht="12" customHeight="1" x14ac:dyDescent="0.2">
      <c r="A10" s="110" t="s">
        <v>14</v>
      </c>
      <c r="B10" s="110"/>
      <c r="C10" s="40">
        <v>348637</v>
      </c>
      <c r="D10" s="40">
        <v>62608</v>
      </c>
      <c r="E10" s="40">
        <v>97488</v>
      </c>
      <c r="F10" s="40">
        <v>71781</v>
      </c>
      <c r="G10" s="40">
        <v>78576</v>
      </c>
      <c r="H10" s="40">
        <v>28175</v>
      </c>
      <c r="I10" s="40">
        <v>10009</v>
      </c>
      <c r="J10" s="40" t="s">
        <v>256</v>
      </c>
    </row>
    <row r="11" spans="1:10" s="16" customFormat="1" ht="12" customHeight="1" x14ac:dyDescent="0.2">
      <c r="A11" s="18"/>
      <c r="B11" s="18"/>
      <c r="C11" s="19"/>
      <c r="D11" s="19"/>
      <c r="E11" s="19"/>
      <c r="F11" s="19"/>
      <c r="G11" s="19"/>
      <c r="H11" s="19"/>
      <c r="I11" s="19"/>
      <c r="J11" s="19"/>
    </row>
    <row r="12" spans="1:10" s="20" customFormat="1" ht="12" customHeight="1" x14ac:dyDescent="0.2">
      <c r="A12" s="111" t="s">
        <v>16</v>
      </c>
      <c r="B12" s="111"/>
      <c r="C12" s="17">
        <f t="shared" ref="C12:I12" si="0">C13+C17+C21</f>
        <v>29311</v>
      </c>
      <c r="D12" s="17">
        <f t="shared" si="0"/>
        <v>4512</v>
      </c>
      <c r="E12" s="17">
        <f t="shared" si="0"/>
        <v>7888</v>
      </c>
      <c r="F12" s="17">
        <f t="shared" si="0"/>
        <v>6084</v>
      </c>
      <c r="G12" s="17">
        <f t="shared" si="0"/>
        <v>6956</v>
      </c>
      <c r="H12" s="17">
        <f t="shared" si="0"/>
        <v>2765</v>
      </c>
      <c r="I12" s="17">
        <f t="shared" si="0"/>
        <v>1106</v>
      </c>
      <c r="J12" s="17" t="s">
        <v>15</v>
      </c>
    </row>
    <row r="13" spans="1:10" s="21" customFormat="1" ht="12" customHeight="1" x14ac:dyDescent="0.2">
      <c r="A13" s="112" t="s">
        <v>17</v>
      </c>
      <c r="B13" s="112"/>
      <c r="C13" s="22">
        <f t="shared" ref="C13:I13" si="1">C14+C15+C16</f>
        <v>9098</v>
      </c>
      <c r="D13" s="22">
        <f t="shared" si="1"/>
        <v>1670</v>
      </c>
      <c r="E13" s="22">
        <f t="shared" si="1"/>
        <v>2554</v>
      </c>
      <c r="F13" s="22">
        <f t="shared" si="1"/>
        <v>1863</v>
      </c>
      <c r="G13" s="22">
        <f t="shared" si="1"/>
        <v>1864</v>
      </c>
      <c r="H13" s="22">
        <f t="shared" si="1"/>
        <v>795</v>
      </c>
      <c r="I13" s="22">
        <f t="shared" si="1"/>
        <v>352</v>
      </c>
      <c r="J13" s="22" t="s">
        <v>15</v>
      </c>
    </row>
    <row r="14" spans="1:10" s="21" customFormat="1" ht="12" customHeight="1" x14ac:dyDescent="0.2">
      <c r="A14" s="23"/>
      <c r="B14" s="24" t="s">
        <v>18</v>
      </c>
      <c r="C14" s="22">
        <f t="shared" ref="C14:I14" si="2">C192+C193+C195+C200+C201</f>
        <v>3235</v>
      </c>
      <c r="D14" s="22">
        <f t="shared" si="2"/>
        <v>597</v>
      </c>
      <c r="E14" s="22">
        <f t="shared" si="2"/>
        <v>902</v>
      </c>
      <c r="F14" s="22">
        <f t="shared" si="2"/>
        <v>621</v>
      </c>
      <c r="G14" s="22">
        <f t="shared" si="2"/>
        <v>668</v>
      </c>
      <c r="H14" s="22">
        <f t="shared" si="2"/>
        <v>315</v>
      </c>
      <c r="I14" s="22">
        <f t="shared" si="2"/>
        <v>132</v>
      </c>
      <c r="J14" s="22" t="s">
        <v>15</v>
      </c>
    </row>
    <row r="15" spans="1:10" s="21" customFormat="1" ht="12" customHeight="1" x14ac:dyDescent="0.2">
      <c r="A15" s="23"/>
      <c r="B15" s="24" t="s">
        <v>19</v>
      </c>
      <c r="C15" s="22">
        <f>+C196</f>
        <v>2883</v>
      </c>
      <c r="D15" s="22">
        <f t="shared" ref="D15:I15" si="3">+D196</f>
        <v>547</v>
      </c>
      <c r="E15" s="22">
        <f t="shared" si="3"/>
        <v>842</v>
      </c>
      <c r="F15" s="22">
        <f t="shared" si="3"/>
        <v>603</v>
      </c>
      <c r="G15" s="22">
        <f t="shared" si="3"/>
        <v>580</v>
      </c>
      <c r="H15" s="22">
        <f t="shared" si="3"/>
        <v>225</v>
      </c>
      <c r="I15" s="22">
        <f t="shared" si="3"/>
        <v>86</v>
      </c>
      <c r="J15" s="22" t="s">
        <v>15</v>
      </c>
    </row>
    <row r="16" spans="1:10" s="21" customFormat="1" ht="12" customHeight="1" x14ac:dyDescent="0.2">
      <c r="A16" s="23"/>
      <c r="B16" s="25" t="s">
        <v>20</v>
      </c>
      <c r="C16" s="22">
        <f t="shared" ref="C16:I16" si="4">C194+C197+C198+C199</f>
        <v>2980</v>
      </c>
      <c r="D16" s="22">
        <f t="shared" si="4"/>
        <v>526</v>
      </c>
      <c r="E16" s="22">
        <f t="shared" si="4"/>
        <v>810</v>
      </c>
      <c r="F16" s="22">
        <f t="shared" si="4"/>
        <v>639</v>
      </c>
      <c r="G16" s="22">
        <f t="shared" si="4"/>
        <v>616</v>
      </c>
      <c r="H16" s="22">
        <f t="shared" si="4"/>
        <v>255</v>
      </c>
      <c r="I16" s="22">
        <f t="shared" si="4"/>
        <v>134</v>
      </c>
      <c r="J16" s="22" t="s">
        <v>15</v>
      </c>
    </row>
    <row r="17" spans="1:10" s="21" customFormat="1" ht="12" customHeight="1" x14ac:dyDescent="0.2">
      <c r="A17" s="112" t="s">
        <v>21</v>
      </c>
      <c r="B17" s="112"/>
      <c r="C17" s="22">
        <f t="shared" ref="C17:I17" si="5">C18+C19+C20</f>
        <v>5659</v>
      </c>
      <c r="D17" s="22">
        <f t="shared" si="5"/>
        <v>978</v>
      </c>
      <c r="E17" s="22">
        <f t="shared" si="5"/>
        <v>1616</v>
      </c>
      <c r="F17" s="22">
        <f t="shared" si="5"/>
        <v>1125</v>
      </c>
      <c r="G17" s="22">
        <f t="shared" si="5"/>
        <v>1232</v>
      </c>
      <c r="H17" s="22">
        <f t="shared" si="5"/>
        <v>480</v>
      </c>
      <c r="I17" s="22">
        <f t="shared" si="5"/>
        <v>228</v>
      </c>
      <c r="J17" s="22" t="s">
        <v>15</v>
      </c>
    </row>
    <row r="18" spans="1:10" s="21" customFormat="1" ht="12" customHeight="1" x14ac:dyDescent="0.2">
      <c r="A18" s="23"/>
      <c r="B18" s="24" t="s">
        <v>22</v>
      </c>
      <c r="C18" s="22">
        <f t="shared" ref="C18:I18" si="6">+C188</f>
        <v>1774</v>
      </c>
      <c r="D18" s="22">
        <f t="shared" si="6"/>
        <v>321</v>
      </c>
      <c r="E18" s="22">
        <f t="shared" si="6"/>
        <v>510</v>
      </c>
      <c r="F18" s="22">
        <f t="shared" si="6"/>
        <v>405</v>
      </c>
      <c r="G18" s="22">
        <f t="shared" si="6"/>
        <v>340</v>
      </c>
      <c r="H18" s="22">
        <f t="shared" si="6"/>
        <v>130</v>
      </c>
      <c r="I18" s="22">
        <f t="shared" si="6"/>
        <v>68</v>
      </c>
      <c r="J18" s="22" t="s">
        <v>15</v>
      </c>
    </row>
    <row r="19" spans="1:10" s="21" customFormat="1" ht="12" customHeight="1" x14ac:dyDescent="0.2">
      <c r="A19" s="23"/>
      <c r="B19" s="24" t="s">
        <v>23</v>
      </c>
      <c r="C19" s="22">
        <f t="shared" ref="C19:I19" si="7">+C187</f>
        <v>1829</v>
      </c>
      <c r="D19" s="22">
        <f t="shared" si="7"/>
        <v>320</v>
      </c>
      <c r="E19" s="22">
        <f t="shared" si="7"/>
        <v>546</v>
      </c>
      <c r="F19" s="22">
        <f t="shared" si="7"/>
        <v>279</v>
      </c>
      <c r="G19" s="22">
        <f t="shared" si="7"/>
        <v>376</v>
      </c>
      <c r="H19" s="22">
        <f t="shared" si="7"/>
        <v>190</v>
      </c>
      <c r="I19" s="22">
        <f t="shared" si="7"/>
        <v>118</v>
      </c>
      <c r="J19" s="22" t="s">
        <v>15</v>
      </c>
    </row>
    <row r="20" spans="1:10" s="21" customFormat="1" ht="12" customHeight="1" x14ac:dyDescent="0.2">
      <c r="A20" s="26"/>
      <c r="B20" s="24" t="s">
        <v>24</v>
      </c>
      <c r="C20" s="22">
        <f t="shared" ref="C20:I20" si="8">C189</f>
        <v>2056</v>
      </c>
      <c r="D20" s="22">
        <f t="shared" si="8"/>
        <v>337</v>
      </c>
      <c r="E20" s="22">
        <f t="shared" si="8"/>
        <v>560</v>
      </c>
      <c r="F20" s="22">
        <f t="shared" si="8"/>
        <v>441</v>
      </c>
      <c r="G20" s="22">
        <f t="shared" si="8"/>
        <v>516</v>
      </c>
      <c r="H20" s="22">
        <f t="shared" si="8"/>
        <v>160</v>
      </c>
      <c r="I20" s="22">
        <f t="shared" si="8"/>
        <v>42</v>
      </c>
      <c r="J20" s="22" t="s">
        <v>15</v>
      </c>
    </row>
    <row r="21" spans="1:10" s="21" customFormat="1" ht="12" customHeight="1" x14ac:dyDescent="0.2">
      <c r="A21" s="123" t="s">
        <v>25</v>
      </c>
      <c r="B21" s="123"/>
      <c r="C21" s="27">
        <f t="shared" ref="C21:I21" si="9">C179+C180+C181+C165+C182+C183+C170+C184+C173</f>
        <v>14554</v>
      </c>
      <c r="D21" s="27">
        <f t="shared" si="9"/>
        <v>1864</v>
      </c>
      <c r="E21" s="27">
        <f t="shared" si="9"/>
        <v>3718</v>
      </c>
      <c r="F21" s="27">
        <f t="shared" si="9"/>
        <v>3096</v>
      </c>
      <c r="G21" s="27">
        <f t="shared" si="9"/>
        <v>3860</v>
      </c>
      <c r="H21" s="27">
        <f t="shared" si="9"/>
        <v>1490</v>
      </c>
      <c r="I21" s="27">
        <f t="shared" si="9"/>
        <v>526</v>
      </c>
      <c r="J21" s="27" t="s">
        <v>15</v>
      </c>
    </row>
    <row r="22" spans="1:10" s="21" customFormat="1" ht="12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</row>
    <row r="23" spans="1:10" s="20" customFormat="1" ht="12" customHeight="1" x14ac:dyDescent="0.2">
      <c r="A23" s="111" t="s">
        <v>26</v>
      </c>
      <c r="B23" s="111"/>
      <c r="C23" s="17">
        <f t="shared" ref="C23:I23" si="10">C24+C25+C26+C29+C32+C33</f>
        <v>68970</v>
      </c>
      <c r="D23" s="17">
        <f t="shared" si="10"/>
        <v>13551</v>
      </c>
      <c r="E23" s="17">
        <f t="shared" si="10"/>
        <v>20630</v>
      </c>
      <c r="F23" s="17">
        <f t="shared" si="10"/>
        <v>13530</v>
      </c>
      <c r="G23" s="17">
        <f t="shared" si="10"/>
        <v>14812</v>
      </c>
      <c r="H23" s="17">
        <f t="shared" si="10"/>
        <v>5145</v>
      </c>
      <c r="I23" s="17">
        <f t="shared" si="10"/>
        <v>1302</v>
      </c>
      <c r="J23" s="17" t="s">
        <v>206</v>
      </c>
    </row>
    <row r="24" spans="1:10" s="21" customFormat="1" ht="12" customHeight="1" x14ac:dyDescent="0.2">
      <c r="A24" s="112" t="s">
        <v>27</v>
      </c>
      <c r="B24" s="112"/>
      <c r="C24" s="22">
        <f t="shared" ref="C24:I24" si="11">C125+C127+C128+C136+C137+C139+C140+C142+C143</f>
        <v>41026</v>
      </c>
      <c r="D24" s="22">
        <f t="shared" si="11"/>
        <v>9130</v>
      </c>
      <c r="E24" s="22">
        <f t="shared" si="11"/>
        <v>12776</v>
      </c>
      <c r="F24" s="22">
        <f t="shared" si="11"/>
        <v>8022</v>
      </c>
      <c r="G24" s="22">
        <f t="shared" si="11"/>
        <v>7944</v>
      </c>
      <c r="H24" s="22">
        <f t="shared" si="11"/>
        <v>2600</v>
      </c>
      <c r="I24" s="22">
        <f t="shared" si="11"/>
        <v>554</v>
      </c>
      <c r="J24" s="22" t="s">
        <v>206</v>
      </c>
    </row>
    <row r="25" spans="1:10" s="21" customFormat="1" ht="12" customHeight="1" x14ac:dyDescent="0.2">
      <c r="A25" s="112" t="s">
        <v>28</v>
      </c>
      <c r="B25" s="112"/>
      <c r="C25" s="22">
        <f t="shared" ref="C25:I25" si="12">C133</f>
        <v>5104</v>
      </c>
      <c r="D25" s="22">
        <f t="shared" si="12"/>
        <v>865</v>
      </c>
      <c r="E25" s="22">
        <f t="shared" si="12"/>
        <v>1530</v>
      </c>
      <c r="F25" s="22">
        <f t="shared" si="12"/>
        <v>1020</v>
      </c>
      <c r="G25" s="22">
        <f t="shared" si="12"/>
        <v>1116</v>
      </c>
      <c r="H25" s="22">
        <f t="shared" si="12"/>
        <v>470</v>
      </c>
      <c r="I25" s="22">
        <f t="shared" si="12"/>
        <v>103</v>
      </c>
      <c r="J25" s="22" t="s">
        <v>206</v>
      </c>
    </row>
    <row r="26" spans="1:10" s="21" customFormat="1" ht="12" customHeight="1" x14ac:dyDescent="0.2">
      <c r="A26" s="112" t="s">
        <v>29</v>
      </c>
      <c r="B26" s="112"/>
      <c r="C26" s="22">
        <f t="shared" ref="C26:I26" si="13">C27+C28</f>
        <v>12561</v>
      </c>
      <c r="D26" s="22">
        <f t="shared" si="13"/>
        <v>1929</v>
      </c>
      <c r="E26" s="22">
        <f t="shared" si="13"/>
        <v>3392</v>
      </c>
      <c r="F26" s="22">
        <f t="shared" si="13"/>
        <v>2541</v>
      </c>
      <c r="G26" s="22">
        <f t="shared" si="13"/>
        <v>3236</v>
      </c>
      <c r="H26" s="22">
        <f t="shared" si="13"/>
        <v>1105</v>
      </c>
      <c r="I26" s="22">
        <f t="shared" si="13"/>
        <v>358</v>
      </c>
      <c r="J26" s="22" t="s">
        <v>206</v>
      </c>
    </row>
    <row r="27" spans="1:10" s="21" customFormat="1" ht="12" customHeight="1" x14ac:dyDescent="0.2">
      <c r="A27" s="28"/>
      <c r="B27" s="24" t="s">
        <v>30</v>
      </c>
      <c r="C27" s="22">
        <f t="shared" ref="C27:I27" si="14">C126+C130+C132+C138+C144+C147</f>
        <v>859</v>
      </c>
      <c r="D27" s="22">
        <f t="shared" si="14"/>
        <v>174</v>
      </c>
      <c r="E27" s="22">
        <f t="shared" si="14"/>
        <v>272</v>
      </c>
      <c r="F27" s="22">
        <f t="shared" si="14"/>
        <v>144</v>
      </c>
      <c r="G27" s="22">
        <f t="shared" si="14"/>
        <v>176</v>
      </c>
      <c r="H27" s="22">
        <f t="shared" si="14"/>
        <v>55</v>
      </c>
      <c r="I27" s="22">
        <f t="shared" si="14"/>
        <v>38</v>
      </c>
      <c r="J27" s="22" t="s">
        <v>206</v>
      </c>
    </row>
    <row r="28" spans="1:10" s="21" customFormat="1" ht="12" customHeight="1" x14ac:dyDescent="0.2">
      <c r="A28" s="26"/>
      <c r="B28" s="24" t="s">
        <v>31</v>
      </c>
      <c r="C28" s="22">
        <f t="shared" ref="C28:I28" si="15">C131+C134+C135+C145</f>
        <v>11702</v>
      </c>
      <c r="D28" s="22">
        <f t="shared" si="15"/>
        <v>1755</v>
      </c>
      <c r="E28" s="22">
        <f t="shared" si="15"/>
        <v>3120</v>
      </c>
      <c r="F28" s="22">
        <f t="shared" si="15"/>
        <v>2397</v>
      </c>
      <c r="G28" s="22">
        <f t="shared" si="15"/>
        <v>3060</v>
      </c>
      <c r="H28" s="22">
        <f t="shared" si="15"/>
        <v>1050</v>
      </c>
      <c r="I28" s="22">
        <f t="shared" si="15"/>
        <v>320</v>
      </c>
      <c r="J28" s="22" t="s">
        <v>206</v>
      </c>
    </row>
    <row r="29" spans="1:10" s="21" customFormat="1" ht="12" customHeight="1" x14ac:dyDescent="0.2">
      <c r="A29" s="112" t="s">
        <v>32</v>
      </c>
      <c r="B29" s="112"/>
      <c r="C29" s="22">
        <f t="shared" ref="C29:I29" si="16">C30+C31</f>
        <v>3699</v>
      </c>
      <c r="D29" s="22">
        <f t="shared" si="16"/>
        <v>535</v>
      </c>
      <c r="E29" s="22">
        <f t="shared" si="16"/>
        <v>1096</v>
      </c>
      <c r="F29" s="22">
        <f t="shared" si="16"/>
        <v>693</v>
      </c>
      <c r="G29" s="22">
        <f t="shared" si="16"/>
        <v>964</v>
      </c>
      <c r="H29" s="22">
        <f t="shared" si="16"/>
        <v>320</v>
      </c>
      <c r="I29" s="22">
        <f t="shared" si="16"/>
        <v>91</v>
      </c>
      <c r="J29" s="22" t="s">
        <v>206</v>
      </c>
    </row>
    <row r="30" spans="1:10" s="21" customFormat="1" ht="12" customHeight="1" x14ac:dyDescent="0.2">
      <c r="A30" s="28"/>
      <c r="B30" s="24" t="s">
        <v>33</v>
      </c>
      <c r="C30" s="22">
        <f t="shared" ref="C30:I30" si="17">+C129</f>
        <v>1146</v>
      </c>
      <c r="D30" s="22">
        <f t="shared" si="17"/>
        <v>208</v>
      </c>
      <c r="E30" s="22">
        <f t="shared" si="17"/>
        <v>364</v>
      </c>
      <c r="F30" s="22">
        <f t="shared" si="17"/>
        <v>213</v>
      </c>
      <c r="G30" s="22">
        <f t="shared" si="17"/>
        <v>244</v>
      </c>
      <c r="H30" s="22">
        <f t="shared" si="17"/>
        <v>80</v>
      </c>
      <c r="I30" s="22">
        <f t="shared" si="17"/>
        <v>37</v>
      </c>
      <c r="J30" s="22" t="s">
        <v>206</v>
      </c>
    </row>
    <row r="31" spans="1:10" s="21" customFormat="1" ht="12" customHeight="1" x14ac:dyDescent="0.2">
      <c r="A31" s="26"/>
      <c r="B31" s="24" t="s">
        <v>34</v>
      </c>
      <c r="C31" s="22">
        <f t="shared" ref="C31:I31" si="18">C146</f>
        <v>2553</v>
      </c>
      <c r="D31" s="22">
        <f t="shared" si="18"/>
        <v>327</v>
      </c>
      <c r="E31" s="22">
        <f t="shared" si="18"/>
        <v>732</v>
      </c>
      <c r="F31" s="22">
        <f t="shared" si="18"/>
        <v>480</v>
      </c>
      <c r="G31" s="22">
        <f t="shared" si="18"/>
        <v>720</v>
      </c>
      <c r="H31" s="22">
        <f t="shared" si="18"/>
        <v>240</v>
      </c>
      <c r="I31" s="22">
        <f t="shared" si="18"/>
        <v>54</v>
      </c>
      <c r="J31" s="22" t="s">
        <v>206</v>
      </c>
    </row>
    <row r="32" spans="1:10" s="21" customFormat="1" ht="12" customHeight="1" x14ac:dyDescent="0.2">
      <c r="A32" s="112" t="s">
        <v>35</v>
      </c>
      <c r="B32" s="112"/>
      <c r="C32" s="22">
        <f>C141</f>
        <v>685</v>
      </c>
      <c r="D32" s="22">
        <f t="shared" ref="D32:I32" si="19">D141</f>
        <v>146</v>
      </c>
      <c r="E32" s="22">
        <f t="shared" si="19"/>
        <v>270</v>
      </c>
      <c r="F32" s="22">
        <f t="shared" si="19"/>
        <v>105</v>
      </c>
      <c r="G32" s="22">
        <f t="shared" si="19"/>
        <v>96</v>
      </c>
      <c r="H32" s="22">
        <f t="shared" si="19"/>
        <v>55</v>
      </c>
      <c r="I32" s="22">
        <f t="shared" si="19"/>
        <v>13</v>
      </c>
      <c r="J32" s="22" t="s">
        <v>206</v>
      </c>
    </row>
    <row r="33" spans="1:10" s="21" customFormat="1" ht="12" customHeight="1" x14ac:dyDescent="0.2">
      <c r="A33" s="112" t="s">
        <v>36</v>
      </c>
      <c r="B33" s="112"/>
      <c r="C33" s="22">
        <f t="shared" ref="C33:I33" si="20">C34+C35+C36</f>
        <v>5895</v>
      </c>
      <c r="D33" s="22">
        <f t="shared" si="20"/>
        <v>946</v>
      </c>
      <c r="E33" s="22">
        <f t="shared" si="20"/>
        <v>1566</v>
      </c>
      <c r="F33" s="22">
        <f t="shared" si="20"/>
        <v>1149</v>
      </c>
      <c r="G33" s="22">
        <f t="shared" si="20"/>
        <v>1456</v>
      </c>
      <c r="H33" s="22">
        <f t="shared" si="20"/>
        <v>595</v>
      </c>
      <c r="I33" s="22">
        <f t="shared" si="20"/>
        <v>183</v>
      </c>
      <c r="J33" s="22" t="s">
        <v>206</v>
      </c>
    </row>
    <row r="34" spans="1:10" s="21" customFormat="1" ht="12" customHeight="1" x14ac:dyDescent="0.2">
      <c r="A34" s="28"/>
      <c r="B34" s="24" t="s">
        <v>37</v>
      </c>
      <c r="C34" s="22">
        <f t="shared" ref="C34:I34" si="21">C155</f>
        <v>544</v>
      </c>
      <c r="D34" s="22">
        <f t="shared" si="21"/>
        <v>99</v>
      </c>
      <c r="E34" s="22">
        <f t="shared" si="21"/>
        <v>128</v>
      </c>
      <c r="F34" s="22">
        <f t="shared" si="21"/>
        <v>84</v>
      </c>
      <c r="G34" s="22">
        <f t="shared" si="21"/>
        <v>136</v>
      </c>
      <c r="H34" s="22">
        <f t="shared" si="21"/>
        <v>55</v>
      </c>
      <c r="I34" s="22">
        <f t="shared" si="21"/>
        <v>42</v>
      </c>
      <c r="J34" s="22" t="s">
        <v>206</v>
      </c>
    </row>
    <row r="35" spans="1:10" s="21" customFormat="1" ht="12" customHeight="1" x14ac:dyDescent="0.2">
      <c r="A35" s="23"/>
      <c r="B35" s="24" t="s">
        <v>38</v>
      </c>
      <c r="C35" s="22">
        <f t="shared" ref="C35:I35" si="22">C151+C152+C153+C156</f>
        <v>201</v>
      </c>
      <c r="D35" s="22">
        <f t="shared" si="22"/>
        <v>68</v>
      </c>
      <c r="E35" s="22">
        <f t="shared" si="22"/>
        <v>56</v>
      </c>
      <c r="F35" s="22">
        <f t="shared" si="22"/>
        <v>33</v>
      </c>
      <c r="G35" s="22">
        <f t="shared" si="22"/>
        <v>12</v>
      </c>
      <c r="H35" s="22">
        <f t="shared" si="22"/>
        <v>20</v>
      </c>
      <c r="I35" s="22">
        <f t="shared" si="22"/>
        <v>12</v>
      </c>
      <c r="J35" s="22" t="s">
        <v>206</v>
      </c>
    </row>
    <row r="36" spans="1:10" s="21" customFormat="1" ht="12" customHeight="1" x14ac:dyDescent="0.2">
      <c r="A36" s="23"/>
      <c r="B36" s="29" t="s">
        <v>39</v>
      </c>
      <c r="C36" s="27">
        <f t="shared" ref="C36:I36" si="23">C150+C154+C157</f>
        <v>5150</v>
      </c>
      <c r="D36" s="27">
        <f t="shared" si="23"/>
        <v>779</v>
      </c>
      <c r="E36" s="27">
        <f t="shared" si="23"/>
        <v>1382</v>
      </c>
      <c r="F36" s="27">
        <f t="shared" si="23"/>
        <v>1032</v>
      </c>
      <c r="G36" s="27">
        <f t="shared" si="23"/>
        <v>1308</v>
      </c>
      <c r="H36" s="27">
        <f t="shared" si="23"/>
        <v>520</v>
      </c>
      <c r="I36" s="27">
        <f t="shared" si="23"/>
        <v>129</v>
      </c>
      <c r="J36" s="27" t="s">
        <v>206</v>
      </c>
    </row>
    <row r="37" spans="1:10" s="21" customFormat="1" ht="12" customHeight="1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</row>
    <row r="38" spans="1:10" s="20" customFormat="1" ht="12" customHeight="1" x14ac:dyDescent="0.2">
      <c r="A38" s="111" t="s">
        <v>40</v>
      </c>
      <c r="B38" s="111"/>
      <c r="C38" s="17">
        <f t="shared" ref="C38:I38" si="24">C39+C40</f>
        <v>49484</v>
      </c>
      <c r="D38" s="17">
        <f t="shared" si="24"/>
        <v>8261</v>
      </c>
      <c r="E38" s="17">
        <f t="shared" si="24"/>
        <v>13448</v>
      </c>
      <c r="F38" s="17">
        <f t="shared" si="24"/>
        <v>10803</v>
      </c>
      <c r="G38" s="17">
        <f t="shared" si="24"/>
        <v>11568</v>
      </c>
      <c r="H38" s="17">
        <f t="shared" si="24"/>
        <v>3960</v>
      </c>
      <c r="I38" s="17">
        <f t="shared" si="24"/>
        <v>1444</v>
      </c>
      <c r="J38" s="17" t="s">
        <v>206</v>
      </c>
    </row>
    <row r="39" spans="1:10" s="21" customFormat="1" ht="12" customHeight="1" x14ac:dyDescent="0.2">
      <c r="A39" s="112" t="s">
        <v>41</v>
      </c>
      <c r="B39" s="112"/>
      <c r="C39" s="22">
        <f t="shared" ref="C39:I39" si="25">C160+C161+C163+C164+C166+C169+C171+C172+C175+C176</f>
        <v>43416</v>
      </c>
      <c r="D39" s="22">
        <f t="shared" si="25"/>
        <v>7462</v>
      </c>
      <c r="E39" s="22">
        <f t="shared" si="25"/>
        <v>11900</v>
      </c>
      <c r="F39" s="22">
        <f t="shared" si="25"/>
        <v>9426</v>
      </c>
      <c r="G39" s="22">
        <f t="shared" si="25"/>
        <v>10032</v>
      </c>
      <c r="H39" s="22">
        <f t="shared" si="25"/>
        <v>3380</v>
      </c>
      <c r="I39" s="22">
        <f t="shared" si="25"/>
        <v>1216</v>
      </c>
      <c r="J39" s="22" t="s">
        <v>206</v>
      </c>
    </row>
    <row r="40" spans="1:10" s="21" customFormat="1" ht="12" customHeight="1" x14ac:dyDescent="0.2">
      <c r="A40" s="123" t="s">
        <v>42</v>
      </c>
      <c r="B40" s="123"/>
      <c r="C40" s="27">
        <f t="shared" ref="C40:I40" si="26">+C162+C167+C174</f>
        <v>6068</v>
      </c>
      <c r="D40" s="27">
        <f t="shared" si="26"/>
        <v>799</v>
      </c>
      <c r="E40" s="27">
        <f t="shared" si="26"/>
        <v>1548</v>
      </c>
      <c r="F40" s="27">
        <f t="shared" si="26"/>
        <v>1377</v>
      </c>
      <c r="G40" s="27">
        <f t="shared" si="26"/>
        <v>1536</v>
      </c>
      <c r="H40" s="27">
        <f t="shared" si="26"/>
        <v>580</v>
      </c>
      <c r="I40" s="27">
        <f t="shared" si="26"/>
        <v>228</v>
      </c>
      <c r="J40" s="27" t="s">
        <v>206</v>
      </c>
    </row>
    <row r="41" spans="1:10" s="21" customFormat="1" ht="12" customHeight="1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</row>
    <row r="42" spans="1:10" s="20" customFormat="1" ht="12" customHeight="1" x14ac:dyDescent="0.2">
      <c r="A42" s="111" t="s">
        <v>43</v>
      </c>
      <c r="B42" s="111"/>
      <c r="C42" s="17">
        <f t="shared" ref="C42:I42" si="27">C43+C44+C47</f>
        <v>144888</v>
      </c>
      <c r="D42" s="17">
        <f t="shared" si="27"/>
        <v>26591</v>
      </c>
      <c r="E42" s="17">
        <f t="shared" si="27"/>
        <v>39662</v>
      </c>
      <c r="F42" s="17">
        <f t="shared" si="27"/>
        <v>29424</v>
      </c>
      <c r="G42" s="17">
        <f t="shared" si="27"/>
        <v>32532</v>
      </c>
      <c r="H42" s="17">
        <f t="shared" si="27"/>
        <v>12010</v>
      </c>
      <c r="I42" s="17">
        <f t="shared" si="27"/>
        <v>4669</v>
      </c>
      <c r="J42" s="17" t="s">
        <v>206</v>
      </c>
    </row>
    <row r="43" spans="1:10" s="21" customFormat="1" ht="12" customHeight="1" x14ac:dyDescent="0.2">
      <c r="A43" s="112" t="s">
        <v>44</v>
      </c>
      <c r="B43" s="112"/>
      <c r="C43" s="22">
        <f t="shared" ref="C43:I43" si="28">C82+C83+C86+C87+C89+C91+C93+C94+C98+C100+C105+C106+C110+C113+C116+C118+C121+C122</f>
        <v>97876</v>
      </c>
      <c r="D43" s="22">
        <f t="shared" si="28"/>
        <v>19761</v>
      </c>
      <c r="E43" s="22">
        <f t="shared" si="28"/>
        <v>27030</v>
      </c>
      <c r="F43" s="22">
        <f t="shared" si="28"/>
        <v>19515</v>
      </c>
      <c r="G43" s="22">
        <f t="shared" si="28"/>
        <v>20816</v>
      </c>
      <c r="H43" s="22">
        <f t="shared" si="28"/>
        <v>7735</v>
      </c>
      <c r="I43" s="22">
        <f t="shared" si="28"/>
        <v>3019</v>
      </c>
      <c r="J43" s="22" t="s">
        <v>206</v>
      </c>
    </row>
    <row r="44" spans="1:10" s="21" customFormat="1" ht="12" customHeight="1" x14ac:dyDescent="0.2">
      <c r="A44" s="125" t="s">
        <v>45</v>
      </c>
      <c r="B44" s="125"/>
      <c r="C44" s="22">
        <f t="shared" ref="C44:I44" si="29">C45+C46</f>
        <v>23363</v>
      </c>
      <c r="D44" s="22">
        <f t="shared" si="29"/>
        <v>3006</v>
      </c>
      <c r="E44" s="22">
        <f t="shared" si="29"/>
        <v>6016</v>
      </c>
      <c r="F44" s="22">
        <f t="shared" si="29"/>
        <v>5088</v>
      </c>
      <c r="G44" s="22">
        <f t="shared" si="29"/>
        <v>6124</v>
      </c>
      <c r="H44" s="22">
        <f t="shared" si="29"/>
        <v>2260</v>
      </c>
      <c r="I44" s="22">
        <f t="shared" si="29"/>
        <v>869</v>
      </c>
      <c r="J44" s="22" t="s">
        <v>206</v>
      </c>
    </row>
    <row r="45" spans="1:10" s="21" customFormat="1" ht="12" customHeight="1" x14ac:dyDescent="0.2">
      <c r="A45" s="29"/>
      <c r="B45" s="24" t="s">
        <v>46</v>
      </c>
      <c r="C45" s="22">
        <f t="shared" ref="C45:I45" si="30">C76+C103+C92+C168+C96+C101+C119</f>
        <v>13512</v>
      </c>
      <c r="D45" s="22">
        <f t="shared" si="30"/>
        <v>1720</v>
      </c>
      <c r="E45" s="22">
        <f t="shared" si="30"/>
        <v>3554</v>
      </c>
      <c r="F45" s="22">
        <f t="shared" si="30"/>
        <v>3108</v>
      </c>
      <c r="G45" s="22">
        <f t="shared" si="30"/>
        <v>3520</v>
      </c>
      <c r="H45" s="22">
        <f t="shared" si="30"/>
        <v>1185</v>
      </c>
      <c r="I45" s="22">
        <f t="shared" si="30"/>
        <v>425</v>
      </c>
      <c r="J45" s="22" t="s">
        <v>206</v>
      </c>
    </row>
    <row r="46" spans="1:10" s="21" customFormat="1" ht="12" customHeight="1" x14ac:dyDescent="0.2">
      <c r="A46" s="29"/>
      <c r="B46" s="24" t="s">
        <v>47</v>
      </c>
      <c r="C46" s="22">
        <f t="shared" ref="C46:I46" si="31">C84+C109+C111</f>
        <v>9851</v>
      </c>
      <c r="D46" s="22">
        <f t="shared" si="31"/>
        <v>1286</v>
      </c>
      <c r="E46" s="22">
        <f t="shared" si="31"/>
        <v>2462</v>
      </c>
      <c r="F46" s="22">
        <f t="shared" si="31"/>
        <v>1980</v>
      </c>
      <c r="G46" s="22">
        <f t="shared" si="31"/>
        <v>2604</v>
      </c>
      <c r="H46" s="22">
        <f t="shared" si="31"/>
        <v>1075</v>
      </c>
      <c r="I46" s="22">
        <f t="shared" si="31"/>
        <v>444</v>
      </c>
      <c r="J46" s="22" t="s">
        <v>206</v>
      </c>
    </row>
    <row r="47" spans="1:10" s="21" customFormat="1" ht="12" customHeight="1" x14ac:dyDescent="0.2">
      <c r="A47" s="112" t="s">
        <v>49</v>
      </c>
      <c r="B47" s="112"/>
      <c r="C47" s="22">
        <f t="shared" ref="C47:I47" si="32">C48+C49+C50</f>
        <v>23649</v>
      </c>
      <c r="D47" s="22">
        <f t="shared" si="32"/>
        <v>3824</v>
      </c>
      <c r="E47" s="22">
        <f t="shared" si="32"/>
        <v>6616</v>
      </c>
      <c r="F47" s="22">
        <f t="shared" si="32"/>
        <v>4821</v>
      </c>
      <c r="G47" s="22">
        <f t="shared" si="32"/>
        <v>5592</v>
      </c>
      <c r="H47" s="22">
        <f t="shared" si="32"/>
        <v>2015</v>
      </c>
      <c r="I47" s="22">
        <f t="shared" si="32"/>
        <v>781</v>
      </c>
      <c r="J47" s="22" t="s">
        <v>206</v>
      </c>
    </row>
    <row r="48" spans="1:10" s="21" customFormat="1" ht="12" customHeight="1" x14ac:dyDescent="0.2">
      <c r="A48" s="29"/>
      <c r="B48" s="24" t="s">
        <v>50</v>
      </c>
      <c r="C48" s="22">
        <f t="shared" ref="C48:I48" si="33">+C72+C73+C81+C102</f>
        <v>2844</v>
      </c>
      <c r="D48" s="22">
        <f t="shared" si="33"/>
        <v>417</v>
      </c>
      <c r="E48" s="22">
        <f t="shared" si="33"/>
        <v>748</v>
      </c>
      <c r="F48" s="22">
        <f t="shared" si="33"/>
        <v>534</v>
      </c>
      <c r="G48" s="22">
        <f t="shared" si="33"/>
        <v>740</v>
      </c>
      <c r="H48" s="22">
        <f t="shared" si="33"/>
        <v>275</v>
      </c>
      <c r="I48" s="22">
        <f t="shared" si="33"/>
        <v>130</v>
      </c>
      <c r="J48" s="22" t="s">
        <v>206</v>
      </c>
    </row>
    <row r="49" spans="1:10" s="21" customFormat="1" ht="12" customHeight="1" x14ac:dyDescent="0.2">
      <c r="A49" s="29"/>
      <c r="B49" s="24" t="s">
        <v>51</v>
      </c>
      <c r="C49" s="22">
        <f t="shared" ref="C49:I49" si="34">C75+C77+C88+C90+C104+C108+C114+C117</f>
        <v>6145</v>
      </c>
      <c r="D49" s="22">
        <f t="shared" si="34"/>
        <v>957</v>
      </c>
      <c r="E49" s="22">
        <f t="shared" si="34"/>
        <v>1694</v>
      </c>
      <c r="F49" s="22">
        <f t="shared" si="34"/>
        <v>1245</v>
      </c>
      <c r="G49" s="22">
        <f t="shared" si="34"/>
        <v>1480</v>
      </c>
      <c r="H49" s="22">
        <f t="shared" si="34"/>
        <v>565</v>
      </c>
      <c r="I49" s="22">
        <f t="shared" si="34"/>
        <v>204</v>
      </c>
      <c r="J49" s="22" t="s">
        <v>206</v>
      </c>
    </row>
    <row r="50" spans="1:10" s="21" customFormat="1" ht="12" customHeight="1" x14ac:dyDescent="0.2">
      <c r="A50" s="29"/>
      <c r="B50" s="29" t="s">
        <v>52</v>
      </c>
      <c r="C50" s="27">
        <f t="shared" ref="C50:I50" si="35">C71+C78+C85+C95+C107+C112+C120</f>
        <v>14660</v>
      </c>
      <c r="D50" s="27">
        <f t="shared" si="35"/>
        <v>2450</v>
      </c>
      <c r="E50" s="27">
        <f t="shared" si="35"/>
        <v>4174</v>
      </c>
      <c r="F50" s="27">
        <f t="shared" si="35"/>
        <v>3042</v>
      </c>
      <c r="G50" s="27">
        <f t="shared" si="35"/>
        <v>3372</v>
      </c>
      <c r="H50" s="27">
        <f t="shared" si="35"/>
        <v>1175</v>
      </c>
      <c r="I50" s="27">
        <f t="shared" si="35"/>
        <v>447</v>
      </c>
      <c r="J50" s="27" t="s">
        <v>206</v>
      </c>
    </row>
    <row r="51" spans="1:10" s="21" customFormat="1" ht="12" customHeight="1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</row>
    <row r="52" spans="1:10" s="20" customFormat="1" ht="12" customHeight="1" x14ac:dyDescent="0.2">
      <c r="A52" s="111" t="s">
        <v>53</v>
      </c>
      <c r="B52" s="111"/>
      <c r="C52" s="17">
        <f t="shared" ref="C52:I52" si="36">C53+C54+C55</f>
        <v>55984</v>
      </c>
      <c r="D52" s="17">
        <f t="shared" si="36"/>
        <v>9693</v>
      </c>
      <c r="E52" s="17">
        <f t="shared" si="36"/>
        <v>15860</v>
      </c>
      <c r="F52" s="17">
        <f t="shared" si="36"/>
        <v>11940</v>
      </c>
      <c r="G52" s="17">
        <f t="shared" si="36"/>
        <v>12708</v>
      </c>
      <c r="H52" s="17">
        <f t="shared" si="36"/>
        <v>4295</v>
      </c>
      <c r="I52" s="17">
        <f t="shared" si="36"/>
        <v>1488</v>
      </c>
      <c r="J52" s="17" t="s">
        <v>206</v>
      </c>
    </row>
    <row r="53" spans="1:10" s="21" customFormat="1" ht="12" customHeight="1" x14ac:dyDescent="0.2">
      <c r="A53" s="112" t="s">
        <v>54</v>
      </c>
      <c r="B53" s="112"/>
      <c r="C53" s="22">
        <f t="shared" ref="C53:I53" si="37">C58+C61+C64+C68</f>
        <v>19300</v>
      </c>
      <c r="D53" s="22">
        <f t="shared" si="37"/>
        <v>3960</v>
      </c>
      <c r="E53" s="22">
        <f t="shared" si="37"/>
        <v>5532</v>
      </c>
      <c r="F53" s="22">
        <f t="shared" si="37"/>
        <v>4035</v>
      </c>
      <c r="G53" s="22">
        <f t="shared" si="37"/>
        <v>3928</v>
      </c>
      <c r="H53" s="22">
        <f t="shared" si="37"/>
        <v>1410</v>
      </c>
      <c r="I53" s="22">
        <f t="shared" si="37"/>
        <v>435</v>
      </c>
      <c r="J53" s="22" t="s">
        <v>206</v>
      </c>
    </row>
    <row r="54" spans="1:10" s="21" customFormat="1" ht="12" customHeight="1" x14ac:dyDescent="0.2">
      <c r="A54" s="112" t="s">
        <v>55</v>
      </c>
      <c r="B54" s="112"/>
      <c r="C54" s="22">
        <f t="shared" ref="C54:I54" si="38">C74+C79+C80+C62+C63+C97+C99+C65+C66+C115+C67</f>
        <v>32542</v>
      </c>
      <c r="D54" s="22">
        <f t="shared" si="38"/>
        <v>5129</v>
      </c>
      <c r="E54" s="22">
        <f t="shared" si="38"/>
        <v>9098</v>
      </c>
      <c r="F54" s="22">
        <f t="shared" si="38"/>
        <v>7086</v>
      </c>
      <c r="G54" s="22">
        <f t="shared" si="38"/>
        <v>7740</v>
      </c>
      <c r="H54" s="22">
        <f t="shared" si="38"/>
        <v>2560</v>
      </c>
      <c r="I54" s="22">
        <f t="shared" si="38"/>
        <v>929</v>
      </c>
      <c r="J54" s="22" t="s">
        <v>206</v>
      </c>
    </row>
    <row r="55" spans="1:10" s="21" customFormat="1" ht="12" customHeight="1" x14ac:dyDescent="0.2">
      <c r="A55" s="123" t="s">
        <v>56</v>
      </c>
      <c r="B55" s="123"/>
      <c r="C55" s="27">
        <f t="shared" ref="C55:I55" si="39">C60+C59</f>
        <v>4142</v>
      </c>
      <c r="D55" s="27">
        <f t="shared" si="39"/>
        <v>604</v>
      </c>
      <c r="E55" s="27">
        <f t="shared" si="39"/>
        <v>1230</v>
      </c>
      <c r="F55" s="27">
        <f t="shared" si="39"/>
        <v>819</v>
      </c>
      <c r="G55" s="27">
        <f t="shared" si="39"/>
        <v>1040</v>
      </c>
      <c r="H55" s="27">
        <f t="shared" si="39"/>
        <v>325</v>
      </c>
      <c r="I55" s="27">
        <f t="shared" si="39"/>
        <v>124</v>
      </c>
      <c r="J55" s="27" t="s">
        <v>206</v>
      </c>
    </row>
    <row r="56" spans="1:10" s="21" customFormat="1" ht="12" customHeight="1" x14ac:dyDescent="0.2">
      <c r="A56" s="25"/>
      <c r="B56" s="31"/>
      <c r="C56" s="30"/>
      <c r="D56" s="30"/>
      <c r="E56" s="30"/>
      <c r="F56" s="30"/>
      <c r="G56" s="30"/>
      <c r="H56" s="30"/>
      <c r="I56" s="30"/>
      <c r="J56" s="30"/>
    </row>
    <row r="57" spans="1:10" s="21" customFormat="1" ht="12" customHeight="1" x14ac:dyDescent="0.2">
      <c r="A57" s="124" t="s">
        <v>57</v>
      </c>
      <c r="B57" s="124"/>
      <c r="C57" s="19">
        <f t="shared" ref="C57:I57" si="40">SUM(C58:C68)</f>
        <v>50687</v>
      </c>
      <c r="D57" s="19">
        <f t="shared" si="40"/>
        <v>8754</v>
      </c>
      <c r="E57" s="19">
        <f t="shared" si="40"/>
        <v>14358</v>
      </c>
      <c r="F57" s="19">
        <f t="shared" si="40"/>
        <v>10773</v>
      </c>
      <c r="G57" s="19">
        <f t="shared" si="40"/>
        <v>11576</v>
      </c>
      <c r="H57" s="19">
        <f t="shared" si="40"/>
        <v>3910</v>
      </c>
      <c r="I57" s="19">
        <f t="shared" si="40"/>
        <v>1316</v>
      </c>
      <c r="J57" s="19" t="s">
        <v>206</v>
      </c>
    </row>
    <row r="58" spans="1:10" s="21" customFormat="1" ht="12" customHeight="1" x14ac:dyDescent="0.2">
      <c r="A58" s="112" t="s">
        <v>58</v>
      </c>
      <c r="B58" s="112"/>
      <c r="C58" s="22">
        <v>3325</v>
      </c>
      <c r="D58" s="22">
        <v>651</v>
      </c>
      <c r="E58" s="22">
        <v>910</v>
      </c>
      <c r="F58" s="22">
        <v>756</v>
      </c>
      <c r="G58" s="22">
        <v>684</v>
      </c>
      <c r="H58" s="22">
        <v>255</v>
      </c>
      <c r="I58" s="22">
        <v>69</v>
      </c>
      <c r="J58" s="22" t="s">
        <v>278</v>
      </c>
    </row>
    <row r="59" spans="1:10" s="21" customFormat="1" ht="12" customHeight="1" x14ac:dyDescent="0.2">
      <c r="A59" s="112" t="s">
        <v>61</v>
      </c>
      <c r="B59" s="112"/>
      <c r="C59" s="22">
        <v>2034</v>
      </c>
      <c r="D59" s="22">
        <v>304</v>
      </c>
      <c r="E59" s="22">
        <v>604</v>
      </c>
      <c r="F59" s="22">
        <v>411</v>
      </c>
      <c r="G59" s="22">
        <v>500</v>
      </c>
      <c r="H59" s="22">
        <v>160</v>
      </c>
      <c r="I59" s="22">
        <v>55</v>
      </c>
      <c r="J59" s="22">
        <v>0</v>
      </c>
    </row>
    <row r="60" spans="1:10" s="21" customFormat="1" ht="12" customHeight="1" x14ac:dyDescent="0.2">
      <c r="A60" s="112" t="s">
        <v>62</v>
      </c>
      <c r="B60" s="112"/>
      <c r="C60" s="22">
        <v>2108</v>
      </c>
      <c r="D60" s="22">
        <v>300</v>
      </c>
      <c r="E60" s="22">
        <v>626</v>
      </c>
      <c r="F60" s="22">
        <v>408</v>
      </c>
      <c r="G60" s="22">
        <v>540</v>
      </c>
      <c r="H60" s="22">
        <v>165</v>
      </c>
      <c r="I60" s="22">
        <v>69</v>
      </c>
      <c r="J60" s="22">
        <v>0</v>
      </c>
    </row>
    <row r="61" spans="1:10" s="21" customFormat="1" ht="12" customHeight="1" x14ac:dyDescent="0.2">
      <c r="A61" s="112" t="s">
        <v>63</v>
      </c>
      <c r="B61" s="112"/>
      <c r="C61" s="22">
        <v>8043</v>
      </c>
      <c r="D61" s="22">
        <v>2132</v>
      </c>
      <c r="E61" s="22">
        <v>2330</v>
      </c>
      <c r="F61" s="22">
        <v>1569</v>
      </c>
      <c r="G61" s="22">
        <v>1340</v>
      </c>
      <c r="H61" s="22">
        <v>490</v>
      </c>
      <c r="I61" s="22">
        <v>182</v>
      </c>
      <c r="J61" s="22" t="s">
        <v>278</v>
      </c>
    </row>
    <row r="62" spans="1:10" s="21" customFormat="1" ht="12" customHeight="1" x14ac:dyDescent="0.2">
      <c r="A62" s="112" t="s">
        <v>64</v>
      </c>
      <c r="B62" s="112"/>
      <c r="C62" s="22">
        <v>2855</v>
      </c>
      <c r="D62" s="22">
        <v>421</v>
      </c>
      <c r="E62" s="22">
        <v>790</v>
      </c>
      <c r="F62" s="22">
        <v>672</v>
      </c>
      <c r="G62" s="22">
        <v>692</v>
      </c>
      <c r="H62" s="22">
        <v>235</v>
      </c>
      <c r="I62" s="22">
        <v>45</v>
      </c>
      <c r="J62" s="22" t="s">
        <v>278</v>
      </c>
    </row>
    <row r="63" spans="1:10" s="21" customFormat="1" ht="12" customHeight="1" x14ac:dyDescent="0.2">
      <c r="A63" s="112" t="s">
        <v>67</v>
      </c>
      <c r="B63" s="112"/>
      <c r="C63" s="22">
        <v>14842</v>
      </c>
      <c r="D63" s="22">
        <v>2579</v>
      </c>
      <c r="E63" s="22">
        <v>4246</v>
      </c>
      <c r="F63" s="22">
        <v>3123</v>
      </c>
      <c r="G63" s="22">
        <v>3380</v>
      </c>
      <c r="H63" s="22">
        <v>1110</v>
      </c>
      <c r="I63" s="22">
        <v>404</v>
      </c>
      <c r="J63" s="22" t="s">
        <v>278</v>
      </c>
    </row>
    <row r="64" spans="1:10" s="21" customFormat="1" ht="12" customHeight="1" x14ac:dyDescent="0.2">
      <c r="A64" s="112" t="s">
        <v>69</v>
      </c>
      <c r="B64" s="112"/>
      <c r="C64" s="22">
        <v>4566</v>
      </c>
      <c r="D64" s="22">
        <v>639</v>
      </c>
      <c r="E64" s="22">
        <v>1350</v>
      </c>
      <c r="F64" s="22">
        <v>990</v>
      </c>
      <c r="G64" s="22">
        <v>1100</v>
      </c>
      <c r="H64" s="22">
        <v>395</v>
      </c>
      <c r="I64" s="22">
        <v>92</v>
      </c>
      <c r="J64" s="22">
        <v>0</v>
      </c>
    </row>
    <row r="65" spans="1:10" s="21" customFormat="1" ht="12" customHeight="1" x14ac:dyDescent="0.2">
      <c r="A65" s="112" t="s">
        <v>70</v>
      </c>
      <c r="B65" s="112"/>
      <c r="C65" s="22">
        <v>2366</v>
      </c>
      <c r="D65" s="22">
        <v>293</v>
      </c>
      <c r="E65" s="22">
        <v>686</v>
      </c>
      <c r="F65" s="22">
        <v>582</v>
      </c>
      <c r="G65" s="22">
        <v>568</v>
      </c>
      <c r="H65" s="22">
        <v>180</v>
      </c>
      <c r="I65" s="22">
        <v>57</v>
      </c>
      <c r="J65" s="22">
        <v>0</v>
      </c>
    </row>
    <row r="66" spans="1:10" s="21" customFormat="1" ht="12" customHeight="1" x14ac:dyDescent="0.2">
      <c r="A66" s="112" t="s">
        <v>71</v>
      </c>
      <c r="B66" s="112"/>
      <c r="C66" s="22">
        <v>2604</v>
      </c>
      <c r="D66" s="22">
        <v>362</v>
      </c>
      <c r="E66" s="22">
        <v>740</v>
      </c>
      <c r="F66" s="22">
        <v>519</v>
      </c>
      <c r="G66" s="22">
        <v>660</v>
      </c>
      <c r="H66" s="22">
        <v>215</v>
      </c>
      <c r="I66" s="22">
        <v>108</v>
      </c>
      <c r="J66" s="22" t="s">
        <v>278</v>
      </c>
    </row>
    <row r="67" spans="1:10" s="21" customFormat="1" ht="12" customHeight="1" x14ac:dyDescent="0.2">
      <c r="A67" s="112" t="s">
        <v>72</v>
      </c>
      <c r="B67" s="112"/>
      <c r="C67" s="22">
        <v>4578</v>
      </c>
      <c r="D67" s="22">
        <v>535</v>
      </c>
      <c r="E67" s="22">
        <v>1134</v>
      </c>
      <c r="F67" s="22">
        <v>1023</v>
      </c>
      <c r="G67" s="22">
        <v>1308</v>
      </c>
      <c r="H67" s="22">
        <v>435</v>
      </c>
      <c r="I67" s="22">
        <v>143</v>
      </c>
      <c r="J67" s="22">
        <v>0</v>
      </c>
    </row>
    <row r="68" spans="1:10" s="21" customFormat="1" ht="12" customHeight="1" x14ac:dyDescent="0.2">
      <c r="A68" s="123" t="s">
        <v>73</v>
      </c>
      <c r="B68" s="123"/>
      <c r="C68" s="27">
        <v>3366</v>
      </c>
      <c r="D68" s="27">
        <v>538</v>
      </c>
      <c r="E68" s="27">
        <v>942</v>
      </c>
      <c r="F68" s="27">
        <v>720</v>
      </c>
      <c r="G68" s="27">
        <v>804</v>
      </c>
      <c r="H68" s="27">
        <v>270</v>
      </c>
      <c r="I68" s="27">
        <v>92</v>
      </c>
      <c r="J68" s="27">
        <v>0</v>
      </c>
    </row>
    <row r="69" spans="1:10" s="21" customFormat="1" ht="12" customHeight="1" x14ac:dyDescent="0.2">
      <c r="A69" s="25"/>
      <c r="B69" s="25"/>
      <c r="C69" s="25"/>
      <c r="D69" s="25"/>
      <c r="E69" s="25"/>
      <c r="F69" s="25"/>
      <c r="G69" s="25"/>
      <c r="H69" s="25"/>
      <c r="I69" s="25"/>
      <c r="J69" s="25"/>
    </row>
    <row r="70" spans="1:10" s="21" customFormat="1" ht="12" customHeight="1" x14ac:dyDescent="0.2">
      <c r="A70" s="111" t="s">
        <v>74</v>
      </c>
      <c r="B70" s="111"/>
      <c r="C70" s="17">
        <f t="shared" ref="C70:I70" si="41">SUM(C71:C122)</f>
        <v>149813</v>
      </c>
      <c r="D70" s="17">
        <f t="shared" si="41"/>
        <v>27467</v>
      </c>
      <c r="E70" s="17">
        <f t="shared" si="41"/>
        <v>41064</v>
      </c>
      <c r="F70" s="17">
        <f t="shared" si="41"/>
        <v>30501</v>
      </c>
      <c r="G70" s="17">
        <f t="shared" si="41"/>
        <v>33572</v>
      </c>
      <c r="H70" s="17">
        <f t="shared" si="41"/>
        <v>12380</v>
      </c>
      <c r="I70" s="17">
        <f t="shared" si="41"/>
        <v>4829</v>
      </c>
      <c r="J70" s="19" t="s">
        <v>206</v>
      </c>
    </row>
    <row r="71" spans="1:10" s="21" customFormat="1" ht="12" customHeight="1" x14ac:dyDescent="0.2">
      <c r="A71" s="112" t="s">
        <v>75</v>
      </c>
      <c r="B71" s="112"/>
      <c r="C71" s="22">
        <v>4468</v>
      </c>
      <c r="D71" s="22">
        <v>786</v>
      </c>
      <c r="E71" s="22">
        <v>1332</v>
      </c>
      <c r="F71" s="22">
        <v>879</v>
      </c>
      <c r="G71" s="22">
        <v>1008</v>
      </c>
      <c r="H71" s="22">
        <v>340</v>
      </c>
      <c r="I71" s="22">
        <v>123</v>
      </c>
      <c r="J71" s="22">
        <v>0</v>
      </c>
    </row>
    <row r="72" spans="1:10" s="21" customFormat="1" ht="12" customHeight="1" x14ac:dyDescent="0.2">
      <c r="A72" s="112" t="s">
        <v>76</v>
      </c>
      <c r="B72" s="112"/>
      <c r="C72" s="22">
        <v>1398</v>
      </c>
      <c r="D72" s="22">
        <v>200</v>
      </c>
      <c r="E72" s="22">
        <v>358</v>
      </c>
      <c r="F72" s="22">
        <v>279</v>
      </c>
      <c r="G72" s="22">
        <v>348</v>
      </c>
      <c r="H72" s="22">
        <v>135</v>
      </c>
      <c r="I72" s="22">
        <v>78</v>
      </c>
      <c r="J72" s="22">
        <v>1</v>
      </c>
    </row>
    <row r="73" spans="1:10" s="21" customFormat="1" ht="12" customHeight="1" x14ac:dyDescent="0.2">
      <c r="A73" s="112" t="s">
        <v>77</v>
      </c>
      <c r="B73" s="112"/>
      <c r="C73" s="22">
        <v>367</v>
      </c>
      <c r="D73" s="22">
        <v>44</v>
      </c>
      <c r="E73" s="22">
        <v>74</v>
      </c>
      <c r="F73" s="22">
        <v>72</v>
      </c>
      <c r="G73" s="22">
        <v>116</v>
      </c>
      <c r="H73" s="22">
        <v>55</v>
      </c>
      <c r="I73" s="22">
        <v>6</v>
      </c>
      <c r="J73" s="22">
        <v>0</v>
      </c>
    </row>
    <row r="74" spans="1:10" s="21" customFormat="1" ht="12" customHeight="1" x14ac:dyDescent="0.2">
      <c r="A74" s="112" t="s">
        <v>78</v>
      </c>
      <c r="B74" s="112"/>
      <c r="C74" s="22">
        <v>988</v>
      </c>
      <c r="D74" s="22">
        <v>165</v>
      </c>
      <c r="E74" s="22">
        <v>244</v>
      </c>
      <c r="F74" s="22">
        <v>192</v>
      </c>
      <c r="G74" s="22">
        <v>204</v>
      </c>
      <c r="H74" s="22">
        <v>145</v>
      </c>
      <c r="I74" s="22">
        <v>38</v>
      </c>
      <c r="J74" s="22">
        <v>0</v>
      </c>
    </row>
    <row r="75" spans="1:10" s="21" customFormat="1" ht="12" customHeight="1" x14ac:dyDescent="0.2">
      <c r="A75" s="112" t="s">
        <v>79</v>
      </c>
      <c r="B75" s="112"/>
      <c r="C75" s="22">
        <v>301</v>
      </c>
      <c r="D75" s="22">
        <v>65</v>
      </c>
      <c r="E75" s="22">
        <v>98</v>
      </c>
      <c r="F75" s="22">
        <v>57</v>
      </c>
      <c r="G75" s="22">
        <v>56</v>
      </c>
      <c r="H75" s="22">
        <v>25</v>
      </c>
      <c r="I75" s="22">
        <v>0</v>
      </c>
      <c r="J75" s="22">
        <v>0</v>
      </c>
    </row>
    <row r="76" spans="1:10" s="21" customFormat="1" ht="12" customHeight="1" x14ac:dyDescent="0.2">
      <c r="A76" s="112" t="s">
        <v>80</v>
      </c>
      <c r="B76" s="112"/>
      <c r="C76" s="22">
        <v>1565</v>
      </c>
      <c r="D76" s="22">
        <v>143</v>
      </c>
      <c r="E76" s="22">
        <v>390</v>
      </c>
      <c r="F76" s="22">
        <v>366</v>
      </c>
      <c r="G76" s="22">
        <v>480</v>
      </c>
      <c r="H76" s="22">
        <v>135</v>
      </c>
      <c r="I76" s="22">
        <v>51</v>
      </c>
      <c r="J76" s="22">
        <v>0</v>
      </c>
    </row>
    <row r="77" spans="1:10" s="21" customFormat="1" ht="12" customHeight="1" x14ac:dyDescent="0.2">
      <c r="A77" s="112" t="s">
        <v>81</v>
      </c>
      <c r="B77" s="112"/>
      <c r="C77" s="22">
        <v>634</v>
      </c>
      <c r="D77" s="22">
        <v>77</v>
      </c>
      <c r="E77" s="22">
        <v>156</v>
      </c>
      <c r="F77" s="22">
        <v>144</v>
      </c>
      <c r="G77" s="22">
        <v>164</v>
      </c>
      <c r="H77" s="22">
        <v>65</v>
      </c>
      <c r="I77" s="22">
        <v>28</v>
      </c>
      <c r="J77" s="22">
        <v>1</v>
      </c>
    </row>
    <row r="78" spans="1:10" s="21" customFormat="1" ht="12" customHeight="1" x14ac:dyDescent="0.2">
      <c r="A78" s="112" t="s">
        <v>82</v>
      </c>
      <c r="B78" s="112"/>
      <c r="C78" s="22">
        <v>2612</v>
      </c>
      <c r="D78" s="22">
        <v>393</v>
      </c>
      <c r="E78" s="22">
        <v>718</v>
      </c>
      <c r="F78" s="22">
        <v>600</v>
      </c>
      <c r="G78" s="22">
        <v>568</v>
      </c>
      <c r="H78" s="22">
        <v>245</v>
      </c>
      <c r="I78" s="22">
        <v>88</v>
      </c>
      <c r="J78" s="22" t="s">
        <v>278</v>
      </c>
    </row>
    <row r="79" spans="1:10" s="21" customFormat="1" ht="12" customHeight="1" x14ac:dyDescent="0.2">
      <c r="A79" s="112" t="s">
        <v>83</v>
      </c>
      <c r="B79" s="112"/>
      <c r="C79" s="22">
        <v>895</v>
      </c>
      <c r="D79" s="22">
        <v>188</v>
      </c>
      <c r="E79" s="22">
        <v>278</v>
      </c>
      <c r="F79" s="22">
        <v>216</v>
      </c>
      <c r="G79" s="22">
        <v>156</v>
      </c>
      <c r="H79" s="22">
        <v>35</v>
      </c>
      <c r="I79" s="22">
        <v>22</v>
      </c>
      <c r="J79" s="22">
        <v>0</v>
      </c>
    </row>
    <row r="80" spans="1:10" s="21" customFormat="1" ht="12" customHeight="1" x14ac:dyDescent="0.2">
      <c r="A80" s="112" t="s">
        <v>85</v>
      </c>
      <c r="B80" s="112"/>
      <c r="C80" s="22">
        <v>492</v>
      </c>
      <c r="D80" s="22">
        <v>93</v>
      </c>
      <c r="E80" s="22">
        <v>154</v>
      </c>
      <c r="F80" s="22">
        <v>99</v>
      </c>
      <c r="G80" s="22">
        <v>112</v>
      </c>
      <c r="H80" s="22">
        <v>20</v>
      </c>
      <c r="I80" s="22">
        <v>14</v>
      </c>
      <c r="J80" s="22">
        <v>1</v>
      </c>
    </row>
    <row r="81" spans="1:10" s="21" customFormat="1" ht="12" customHeight="1" x14ac:dyDescent="0.2">
      <c r="A81" s="112" t="s">
        <v>86</v>
      </c>
      <c r="B81" s="112"/>
      <c r="C81" s="22">
        <v>771</v>
      </c>
      <c r="D81" s="22">
        <v>132</v>
      </c>
      <c r="E81" s="22">
        <v>218</v>
      </c>
      <c r="F81" s="22">
        <v>141</v>
      </c>
      <c r="G81" s="22">
        <v>204</v>
      </c>
      <c r="H81" s="22">
        <v>55</v>
      </c>
      <c r="I81" s="22">
        <v>21</v>
      </c>
      <c r="J81" s="22">
        <v>0</v>
      </c>
    </row>
    <row r="82" spans="1:10" s="21" customFormat="1" ht="12" customHeight="1" x14ac:dyDescent="0.2">
      <c r="A82" s="112" t="s">
        <v>87</v>
      </c>
      <c r="B82" s="112"/>
      <c r="C82" s="22">
        <v>1514</v>
      </c>
      <c r="D82" s="22">
        <v>183</v>
      </c>
      <c r="E82" s="22">
        <v>346</v>
      </c>
      <c r="F82" s="22">
        <v>330</v>
      </c>
      <c r="G82" s="22">
        <v>436</v>
      </c>
      <c r="H82" s="22">
        <v>175</v>
      </c>
      <c r="I82" s="22">
        <v>44</v>
      </c>
      <c r="J82" s="22">
        <v>0</v>
      </c>
    </row>
    <row r="83" spans="1:10" s="21" customFormat="1" ht="12" customHeight="1" x14ac:dyDescent="0.2">
      <c r="A83" s="112" t="s">
        <v>89</v>
      </c>
      <c r="B83" s="112"/>
      <c r="C83" s="22">
        <v>2099</v>
      </c>
      <c r="D83" s="22">
        <v>334</v>
      </c>
      <c r="E83" s="22">
        <v>614</v>
      </c>
      <c r="F83" s="22">
        <v>366</v>
      </c>
      <c r="G83" s="22">
        <v>584</v>
      </c>
      <c r="H83" s="22">
        <v>170</v>
      </c>
      <c r="I83" s="22">
        <v>31</v>
      </c>
      <c r="J83" s="22">
        <v>0</v>
      </c>
    </row>
    <row r="84" spans="1:10" s="21" customFormat="1" ht="12" customHeight="1" x14ac:dyDescent="0.2">
      <c r="A84" s="112" t="s">
        <v>90</v>
      </c>
      <c r="B84" s="112"/>
      <c r="C84" s="22">
        <v>6523</v>
      </c>
      <c r="D84" s="22">
        <v>904</v>
      </c>
      <c r="E84" s="22">
        <v>1694</v>
      </c>
      <c r="F84" s="22">
        <v>1320</v>
      </c>
      <c r="G84" s="22">
        <v>1620</v>
      </c>
      <c r="H84" s="22">
        <v>665</v>
      </c>
      <c r="I84" s="22">
        <v>320</v>
      </c>
      <c r="J84" s="22">
        <v>0</v>
      </c>
    </row>
    <row r="85" spans="1:10" s="21" customFormat="1" ht="12" customHeight="1" x14ac:dyDescent="0.2">
      <c r="A85" s="112" t="s">
        <v>93</v>
      </c>
      <c r="B85" s="112"/>
      <c r="C85" s="22">
        <v>4322</v>
      </c>
      <c r="D85" s="22">
        <v>710</v>
      </c>
      <c r="E85" s="22">
        <v>1178</v>
      </c>
      <c r="F85" s="22">
        <v>780</v>
      </c>
      <c r="G85" s="22">
        <v>1116</v>
      </c>
      <c r="H85" s="22">
        <v>350</v>
      </c>
      <c r="I85" s="22">
        <v>188</v>
      </c>
      <c r="J85" s="22" t="s">
        <v>278</v>
      </c>
    </row>
    <row r="86" spans="1:10" s="21" customFormat="1" ht="12" customHeight="1" x14ac:dyDescent="0.2">
      <c r="A86" s="112" t="s">
        <v>96</v>
      </c>
      <c r="B86" s="112"/>
      <c r="C86" s="22">
        <v>4604</v>
      </c>
      <c r="D86" s="22">
        <v>647</v>
      </c>
      <c r="E86" s="22">
        <v>1212</v>
      </c>
      <c r="F86" s="22">
        <v>978</v>
      </c>
      <c r="G86" s="22">
        <v>1180</v>
      </c>
      <c r="H86" s="22">
        <v>390</v>
      </c>
      <c r="I86" s="22">
        <v>197</v>
      </c>
      <c r="J86" s="22">
        <v>0</v>
      </c>
    </row>
    <row r="87" spans="1:10" s="21" customFormat="1" ht="12" customHeight="1" x14ac:dyDescent="0.2">
      <c r="A87" s="112" t="s">
        <v>97</v>
      </c>
      <c r="B87" s="112"/>
      <c r="C87" s="22">
        <v>2063</v>
      </c>
      <c r="D87" s="22">
        <v>275</v>
      </c>
      <c r="E87" s="22">
        <v>524</v>
      </c>
      <c r="F87" s="22">
        <v>369</v>
      </c>
      <c r="G87" s="22">
        <v>612</v>
      </c>
      <c r="H87" s="22">
        <v>215</v>
      </c>
      <c r="I87" s="22">
        <v>68</v>
      </c>
      <c r="J87" s="22">
        <v>0</v>
      </c>
    </row>
    <row r="88" spans="1:10" s="21" customFormat="1" ht="12" customHeight="1" x14ac:dyDescent="0.2">
      <c r="A88" s="112" t="s">
        <v>98</v>
      </c>
      <c r="B88" s="112"/>
      <c r="C88" s="22">
        <v>865</v>
      </c>
      <c r="D88" s="22">
        <v>170</v>
      </c>
      <c r="E88" s="22">
        <v>218</v>
      </c>
      <c r="F88" s="22">
        <v>204</v>
      </c>
      <c r="G88" s="22">
        <v>172</v>
      </c>
      <c r="H88" s="22">
        <v>75</v>
      </c>
      <c r="I88" s="22">
        <v>26</v>
      </c>
      <c r="J88" s="22">
        <v>0</v>
      </c>
    </row>
    <row r="89" spans="1:10" s="21" customFormat="1" ht="12" customHeight="1" x14ac:dyDescent="0.2">
      <c r="A89" s="112" t="s">
        <v>99</v>
      </c>
      <c r="B89" s="112"/>
      <c r="C89" s="22">
        <v>1341</v>
      </c>
      <c r="D89" s="22">
        <v>173</v>
      </c>
      <c r="E89" s="22">
        <v>374</v>
      </c>
      <c r="F89" s="22">
        <v>321</v>
      </c>
      <c r="G89" s="22">
        <v>320</v>
      </c>
      <c r="H89" s="22">
        <v>125</v>
      </c>
      <c r="I89" s="22">
        <v>28</v>
      </c>
      <c r="J89" s="22">
        <v>0</v>
      </c>
    </row>
    <row r="90" spans="1:10" s="21" customFormat="1" ht="12" customHeight="1" x14ac:dyDescent="0.2">
      <c r="A90" s="112" t="s">
        <v>100</v>
      </c>
      <c r="B90" s="112"/>
      <c r="C90" s="22">
        <v>543</v>
      </c>
      <c r="D90" s="22">
        <v>75</v>
      </c>
      <c r="E90" s="22">
        <v>148</v>
      </c>
      <c r="F90" s="22">
        <v>120</v>
      </c>
      <c r="G90" s="22">
        <v>140</v>
      </c>
      <c r="H90" s="22">
        <v>45</v>
      </c>
      <c r="I90" s="22">
        <v>15</v>
      </c>
      <c r="J90" s="22">
        <v>0</v>
      </c>
    </row>
    <row r="91" spans="1:10" s="21" customFormat="1" ht="12" customHeight="1" x14ac:dyDescent="0.2">
      <c r="A91" s="112" t="s">
        <v>101</v>
      </c>
      <c r="B91" s="112"/>
      <c r="C91" s="22">
        <v>525</v>
      </c>
      <c r="D91" s="22">
        <v>60</v>
      </c>
      <c r="E91" s="22">
        <v>130</v>
      </c>
      <c r="F91" s="22">
        <v>129</v>
      </c>
      <c r="G91" s="22">
        <v>136</v>
      </c>
      <c r="H91" s="22">
        <v>45</v>
      </c>
      <c r="I91" s="22">
        <v>25</v>
      </c>
      <c r="J91" s="22">
        <v>0</v>
      </c>
    </row>
    <row r="92" spans="1:10" s="21" customFormat="1" ht="12" customHeight="1" x14ac:dyDescent="0.2">
      <c r="A92" s="112" t="s">
        <v>102</v>
      </c>
      <c r="B92" s="112"/>
      <c r="C92" s="22">
        <v>1289</v>
      </c>
      <c r="D92" s="22">
        <v>153</v>
      </c>
      <c r="E92" s="22">
        <v>366</v>
      </c>
      <c r="F92" s="22">
        <v>342</v>
      </c>
      <c r="G92" s="22">
        <v>344</v>
      </c>
      <c r="H92" s="22">
        <v>70</v>
      </c>
      <c r="I92" s="22">
        <v>14</v>
      </c>
      <c r="J92" s="22">
        <v>0</v>
      </c>
    </row>
    <row r="93" spans="1:10" s="21" customFormat="1" ht="12" customHeight="1" x14ac:dyDescent="0.2">
      <c r="A93" s="112" t="s">
        <v>103</v>
      </c>
      <c r="B93" s="112"/>
      <c r="C93" s="22">
        <v>1769</v>
      </c>
      <c r="D93" s="22">
        <v>274</v>
      </c>
      <c r="E93" s="22">
        <v>430</v>
      </c>
      <c r="F93" s="22">
        <v>423</v>
      </c>
      <c r="G93" s="22">
        <v>452</v>
      </c>
      <c r="H93" s="22">
        <v>140</v>
      </c>
      <c r="I93" s="22">
        <v>50</v>
      </c>
      <c r="J93" s="22">
        <v>0</v>
      </c>
    </row>
    <row r="94" spans="1:10" s="21" customFormat="1" ht="12" customHeight="1" x14ac:dyDescent="0.2">
      <c r="A94" s="112" t="s">
        <v>104</v>
      </c>
      <c r="B94" s="112"/>
      <c r="C94" s="22">
        <v>62866</v>
      </c>
      <c r="D94" s="22">
        <v>13386</v>
      </c>
      <c r="E94" s="22">
        <v>17560</v>
      </c>
      <c r="F94" s="22">
        <v>12678</v>
      </c>
      <c r="G94" s="22">
        <v>12700</v>
      </c>
      <c r="H94" s="22">
        <v>4690</v>
      </c>
      <c r="I94" s="22">
        <v>1852</v>
      </c>
      <c r="J94" s="22" t="s">
        <v>278</v>
      </c>
    </row>
    <row r="95" spans="1:10" s="21" customFormat="1" ht="12" customHeight="1" x14ac:dyDescent="0.2">
      <c r="A95" s="112" t="s">
        <v>105</v>
      </c>
      <c r="B95" s="112"/>
      <c r="C95" s="22">
        <v>1564</v>
      </c>
      <c r="D95" s="22">
        <v>222</v>
      </c>
      <c r="E95" s="22">
        <v>428</v>
      </c>
      <c r="F95" s="22">
        <v>408</v>
      </c>
      <c r="G95" s="22">
        <v>352</v>
      </c>
      <c r="H95" s="22">
        <v>130</v>
      </c>
      <c r="I95" s="22">
        <v>24</v>
      </c>
      <c r="J95" s="22">
        <v>0</v>
      </c>
    </row>
    <row r="96" spans="1:10" s="21" customFormat="1" ht="12" customHeight="1" x14ac:dyDescent="0.2">
      <c r="A96" s="112" t="s">
        <v>106</v>
      </c>
      <c r="B96" s="112"/>
      <c r="C96" s="22">
        <v>1309</v>
      </c>
      <c r="D96" s="22">
        <v>128</v>
      </c>
      <c r="E96" s="22">
        <v>390</v>
      </c>
      <c r="F96" s="22">
        <v>306</v>
      </c>
      <c r="G96" s="22">
        <v>364</v>
      </c>
      <c r="H96" s="22">
        <v>95</v>
      </c>
      <c r="I96" s="22">
        <v>26</v>
      </c>
      <c r="J96" s="22">
        <v>0</v>
      </c>
    </row>
    <row r="97" spans="1:10" s="21" customFormat="1" ht="12" customHeight="1" x14ac:dyDescent="0.2">
      <c r="A97" s="112" t="s">
        <v>107</v>
      </c>
      <c r="B97" s="112"/>
      <c r="C97" s="22">
        <v>658</v>
      </c>
      <c r="D97" s="22">
        <v>137</v>
      </c>
      <c r="E97" s="22">
        <v>210</v>
      </c>
      <c r="F97" s="22">
        <v>102</v>
      </c>
      <c r="G97" s="22">
        <v>144</v>
      </c>
      <c r="H97" s="22">
        <v>35</v>
      </c>
      <c r="I97" s="22">
        <v>30</v>
      </c>
      <c r="J97" s="22">
        <v>0</v>
      </c>
    </row>
    <row r="98" spans="1:10" s="21" customFormat="1" ht="12" customHeight="1" x14ac:dyDescent="0.2">
      <c r="A98" s="112" t="s">
        <v>108</v>
      </c>
      <c r="B98" s="112"/>
      <c r="C98" s="22">
        <v>6090</v>
      </c>
      <c r="D98" s="22">
        <v>1364</v>
      </c>
      <c r="E98" s="22">
        <v>1724</v>
      </c>
      <c r="F98" s="22">
        <v>1074</v>
      </c>
      <c r="G98" s="22">
        <v>1236</v>
      </c>
      <c r="H98" s="22">
        <v>460</v>
      </c>
      <c r="I98" s="22">
        <v>232</v>
      </c>
      <c r="J98" s="22" t="s">
        <v>278</v>
      </c>
    </row>
    <row r="99" spans="1:10" s="21" customFormat="1" ht="12" customHeight="1" x14ac:dyDescent="0.2">
      <c r="A99" s="112" t="s">
        <v>109</v>
      </c>
      <c r="B99" s="112"/>
      <c r="C99" s="22">
        <v>1433</v>
      </c>
      <c r="D99" s="22">
        <v>221</v>
      </c>
      <c r="E99" s="22">
        <v>402</v>
      </c>
      <c r="F99" s="22">
        <v>351</v>
      </c>
      <c r="G99" s="22">
        <v>316</v>
      </c>
      <c r="H99" s="22">
        <v>105</v>
      </c>
      <c r="I99" s="22">
        <v>38</v>
      </c>
      <c r="J99" s="22">
        <v>0</v>
      </c>
    </row>
    <row r="100" spans="1:10" s="21" customFormat="1" ht="12" customHeight="1" x14ac:dyDescent="0.2">
      <c r="A100" s="112" t="s">
        <v>110</v>
      </c>
      <c r="B100" s="112"/>
      <c r="C100" s="22">
        <v>1775</v>
      </c>
      <c r="D100" s="22">
        <v>391</v>
      </c>
      <c r="E100" s="22">
        <v>538</v>
      </c>
      <c r="F100" s="22">
        <v>336</v>
      </c>
      <c r="G100" s="22">
        <v>316</v>
      </c>
      <c r="H100" s="22">
        <v>135</v>
      </c>
      <c r="I100" s="22">
        <v>59</v>
      </c>
      <c r="J100" s="22" t="s">
        <v>278</v>
      </c>
    </row>
    <row r="101" spans="1:10" s="21" customFormat="1" ht="12" customHeight="1" x14ac:dyDescent="0.2">
      <c r="A101" s="112" t="s">
        <v>111</v>
      </c>
      <c r="B101" s="112"/>
      <c r="C101" s="22">
        <v>1362</v>
      </c>
      <c r="D101" s="22">
        <v>144</v>
      </c>
      <c r="E101" s="22">
        <v>348</v>
      </c>
      <c r="F101" s="22">
        <v>267</v>
      </c>
      <c r="G101" s="22">
        <v>388</v>
      </c>
      <c r="H101" s="22">
        <v>155</v>
      </c>
      <c r="I101" s="22">
        <v>60</v>
      </c>
      <c r="J101" s="22" t="s">
        <v>278</v>
      </c>
    </row>
    <row r="102" spans="1:10" s="21" customFormat="1" ht="12" customHeight="1" x14ac:dyDescent="0.2">
      <c r="A102" s="112" t="s">
        <v>112</v>
      </c>
      <c r="B102" s="112"/>
      <c r="C102" s="22">
        <v>308</v>
      </c>
      <c r="D102" s="22">
        <v>41</v>
      </c>
      <c r="E102" s="22">
        <v>98</v>
      </c>
      <c r="F102" s="22">
        <v>42</v>
      </c>
      <c r="G102" s="22">
        <v>72</v>
      </c>
      <c r="H102" s="22">
        <v>30</v>
      </c>
      <c r="I102" s="22">
        <v>25</v>
      </c>
      <c r="J102" s="22">
        <v>0</v>
      </c>
    </row>
    <row r="103" spans="1:10" s="21" customFormat="1" ht="12" customHeight="1" x14ac:dyDescent="0.2">
      <c r="A103" s="112" t="s">
        <v>113</v>
      </c>
      <c r="B103" s="112"/>
      <c r="C103" s="22">
        <v>4586</v>
      </c>
      <c r="D103" s="22">
        <v>754</v>
      </c>
      <c r="E103" s="22">
        <v>1158</v>
      </c>
      <c r="F103" s="22">
        <v>1032</v>
      </c>
      <c r="G103" s="22">
        <v>1096</v>
      </c>
      <c r="H103" s="22">
        <v>410</v>
      </c>
      <c r="I103" s="22">
        <v>136</v>
      </c>
      <c r="J103" s="22" t="s">
        <v>278</v>
      </c>
    </row>
    <row r="104" spans="1:10" s="21" customFormat="1" ht="12" customHeight="1" x14ac:dyDescent="0.2">
      <c r="A104" s="112" t="s">
        <v>114</v>
      </c>
      <c r="B104" s="112"/>
      <c r="C104" s="22">
        <v>888</v>
      </c>
      <c r="D104" s="22">
        <v>140</v>
      </c>
      <c r="E104" s="22">
        <v>248</v>
      </c>
      <c r="F104" s="22">
        <v>210</v>
      </c>
      <c r="G104" s="22">
        <v>212</v>
      </c>
      <c r="H104" s="22">
        <v>40</v>
      </c>
      <c r="I104" s="22">
        <v>38</v>
      </c>
      <c r="J104" s="22">
        <v>0</v>
      </c>
    </row>
    <row r="105" spans="1:10" s="21" customFormat="1" ht="12" customHeight="1" x14ac:dyDescent="0.2">
      <c r="A105" s="112" t="s">
        <v>115</v>
      </c>
      <c r="B105" s="112"/>
      <c r="C105" s="22">
        <v>742</v>
      </c>
      <c r="D105" s="22">
        <v>191</v>
      </c>
      <c r="E105" s="22">
        <v>256</v>
      </c>
      <c r="F105" s="22">
        <v>153</v>
      </c>
      <c r="G105" s="22">
        <v>108</v>
      </c>
      <c r="H105" s="22">
        <v>15</v>
      </c>
      <c r="I105" s="22">
        <v>19</v>
      </c>
      <c r="J105" s="22">
        <v>0</v>
      </c>
    </row>
    <row r="106" spans="1:10" s="21" customFormat="1" ht="12" customHeight="1" x14ac:dyDescent="0.2">
      <c r="A106" s="112" t="s">
        <v>116</v>
      </c>
      <c r="B106" s="112"/>
      <c r="C106" s="22">
        <v>792</v>
      </c>
      <c r="D106" s="22">
        <v>128</v>
      </c>
      <c r="E106" s="22">
        <v>204</v>
      </c>
      <c r="F106" s="22">
        <v>165</v>
      </c>
      <c r="G106" s="22">
        <v>200</v>
      </c>
      <c r="H106" s="22">
        <v>80</v>
      </c>
      <c r="I106" s="22">
        <v>15</v>
      </c>
      <c r="J106" s="22">
        <v>0</v>
      </c>
    </row>
    <row r="107" spans="1:10" s="21" customFormat="1" ht="12" customHeight="1" x14ac:dyDescent="0.2">
      <c r="A107" s="112" t="s">
        <v>117</v>
      </c>
      <c r="B107" s="112"/>
      <c r="C107" s="22">
        <v>326</v>
      </c>
      <c r="D107" s="22">
        <v>41</v>
      </c>
      <c r="E107" s="22">
        <v>82</v>
      </c>
      <c r="F107" s="22">
        <v>75</v>
      </c>
      <c r="G107" s="22">
        <v>92</v>
      </c>
      <c r="H107" s="22">
        <v>30</v>
      </c>
      <c r="I107" s="22">
        <v>6</v>
      </c>
      <c r="J107" s="22">
        <v>0</v>
      </c>
    </row>
    <row r="108" spans="1:10" s="21" customFormat="1" ht="12" customHeight="1" x14ac:dyDescent="0.2">
      <c r="A108" s="112" t="s">
        <v>118</v>
      </c>
      <c r="B108" s="112"/>
      <c r="C108" s="22">
        <v>825</v>
      </c>
      <c r="D108" s="22">
        <v>132</v>
      </c>
      <c r="E108" s="22">
        <v>218</v>
      </c>
      <c r="F108" s="22">
        <v>141</v>
      </c>
      <c r="G108" s="22">
        <v>196</v>
      </c>
      <c r="H108" s="22">
        <v>95</v>
      </c>
      <c r="I108" s="22">
        <v>43</v>
      </c>
      <c r="J108" s="22">
        <v>0</v>
      </c>
    </row>
    <row r="109" spans="1:10" s="21" customFormat="1" ht="12" customHeight="1" x14ac:dyDescent="0.2">
      <c r="A109" s="112" t="s">
        <v>119</v>
      </c>
      <c r="B109" s="112"/>
      <c r="C109" s="22">
        <v>1459</v>
      </c>
      <c r="D109" s="22">
        <v>160</v>
      </c>
      <c r="E109" s="22">
        <v>316</v>
      </c>
      <c r="F109" s="22">
        <v>297</v>
      </c>
      <c r="G109" s="22">
        <v>452</v>
      </c>
      <c r="H109" s="22">
        <v>180</v>
      </c>
      <c r="I109" s="22">
        <v>54</v>
      </c>
      <c r="J109" s="22" t="s">
        <v>278</v>
      </c>
    </row>
    <row r="110" spans="1:10" s="21" customFormat="1" ht="12" customHeight="1" x14ac:dyDescent="0.2">
      <c r="A110" s="112" t="s">
        <v>120</v>
      </c>
      <c r="B110" s="112"/>
      <c r="C110" s="22">
        <v>4008</v>
      </c>
      <c r="D110" s="22">
        <v>1132</v>
      </c>
      <c r="E110" s="22">
        <v>1118</v>
      </c>
      <c r="F110" s="22">
        <v>657</v>
      </c>
      <c r="G110" s="22">
        <v>704</v>
      </c>
      <c r="H110" s="22">
        <v>290</v>
      </c>
      <c r="I110" s="22">
        <v>107</v>
      </c>
      <c r="J110" s="22">
        <v>0</v>
      </c>
    </row>
    <row r="111" spans="1:10" s="21" customFormat="1" ht="12" customHeight="1" x14ac:dyDescent="0.2">
      <c r="A111" s="112" t="s">
        <v>121</v>
      </c>
      <c r="B111" s="112"/>
      <c r="C111" s="22">
        <v>1869</v>
      </c>
      <c r="D111" s="22">
        <v>222</v>
      </c>
      <c r="E111" s="22">
        <v>452</v>
      </c>
      <c r="F111" s="22">
        <v>363</v>
      </c>
      <c r="G111" s="22">
        <v>532</v>
      </c>
      <c r="H111" s="22">
        <v>230</v>
      </c>
      <c r="I111" s="22">
        <v>70</v>
      </c>
      <c r="J111" s="22">
        <v>0</v>
      </c>
    </row>
    <row r="112" spans="1:10" s="21" customFormat="1" ht="12" customHeight="1" x14ac:dyDescent="0.2">
      <c r="A112" s="112" t="s">
        <v>122</v>
      </c>
      <c r="B112" s="112"/>
      <c r="C112" s="22">
        <v>793</v>
      </c>
      <c r="D112" s="22">
        <v>201</v>
      </c>
      <c r="E112" s="22">
        <v>282</v>
      </c>
      <c r="F112" s="22">
        <v>147</v>
      </c>
      <c r="G112" s="22">
        <v>112</v>
      </c>
      <c r="H112" s="22">
        <v>45</v>
      </c>
      <c r="I112" s="22">
        <v>6</v>
      </c>
      <c r="J112" s="22">
        <v>0</v>
      </c>
    </row>
    <row r="113" spans="1:10" s="21" customFormat="1" ht="12" customHeight="1" x14ac:dyDescent="0.2">
      <c r="A113" s="112" t="s">
        <v>123</v>
      </c>
      <c r="B113" s="112"/>
      <c r="C113" s="22">
        <v>1600</v>
      </c>
      <c r="D113" s="22">
        <v>228</v>
      </c>
      <c r="E113" s="22">
        <v>430</v>
      </c>
      <c r="F113" s="22">
        <v>312</v>
      </c>
      <c r="G113" s="22">
        <v>444</v>
      </c>
      <c r="H113" s="22">
        <v>180</v>
      </c>
      <c r="I113" s="22">
        <v>6</v>
      </c>
      <c r="J113" s="22">
        <v>0</v>
      </c>
    </row>
    <row r="114" spans="1:10" s="21" customFormat="1" ht="12" customHeight="1" x14ac:dyDescent="0.2">
      <c r="A114" s="112" t="s">
        <v>124</v>
      </c>
      <c r="B114" s="112"/>
      <c r="C114" s="22">
        <v>1388</v>
      </c>
      <c r="D114" s="22">
        <v>181</v>
      </c>
      <c r="E114" s="22">
        <v>394</v>
      </c>
      <c r="F114" s="22">
        <v>255</v>
      </c>
      <c r="G114" s="22">
        <v>388</v>
      </c>
      <c r="H114" s="22">
        <v>135</v>
      </c>
      <c r="I114" s="22">
        <v>35</v>
      </c>
      <c r="J114" s="22">
        <v>0</v>
      </c>
    </row>
    <row r="115" spans="1:10" s="21" customFormat="1" ht="12" customHeight="1" x14ac:dyDescent="0.2">
      <c r="A115" s="112" t="s">
        <v>125</v>
      </c>
      <c r="B115" s="112"/>
      <c r="C115" s="22">
        <v>831</v>
      </c>
      <c r="D115" s="22">
        <v>135</v>
      </c>
      <c r="E115" s="22">
        <v>214</v>
      </c>
      <c r="F115" s="22">
        <v>207</v>
      </c>
      <c r="G115" s="22">
        <v>200</v>
      </c>
      <c r="H115" s="22">
        <v>45</v>
      </c>
      <c r="I115" s="22">
        <v>30</v>
      </c>
      <c r="J115" s="22">
        <v>0</v>
      </c>
    </row>
    <row r="116" spans="1:10" s="21" customFormat="1" ht="12" customHeight="1" x14ac:dyDescent="0.2">
      <c r="A116" s="112" t="s">
        <v>126</v>
      </c>
      <c r="B116" s="112"/>
      <c r="C116" s="22">
        <v>2168</v>
      </c>
      <c r="D116" s="22">
        <v>369</v>
      </c>
      <c r="E116" s="22">
        <v>584</v>
      </c>
      <c r="F116" s="22">
        <v>438</v>
      </c>
      <c r="G116" s="22">
        <v>472</v>
      </c>
      <c r="H116" s="22">
        <v>210</v>
      </c>
      <c r="I116" s="22">
        <v>95</v>
      </c>
      <c r="J116" s="22">
        <v>0</v>
      </c>
    </row>
    <row r="117" spans="1:10" s="21" customFormat="1" ht="12" customHeight="1" x14ac:dyDescent="0.2">
      <c r="A117" s="112" t="s">
        <v>127</v>
      </c>
      <c r="B117" s="112"/>
      <c r="C117" s="22">
        <v>701</v>
      </c>
      <c r="D117" s="22">
        <v>117</v>
      </c>
      <c r="E117" s="22">
        <v>214</v>
      </c>
      <c r="F117" s="22">
        <v>114</v>
      </c>
      <c r="G117" s="22">
        <v>152</v>
      </c>
      <c r="H117" s="22">
        <v>85</v>
      </c>
      <c r="I117" s="22">
        <v>19</v>
      </c>
      <c r="J117" s="22">
        <v>0</v>
      </c>
    </row>
    <row r="118" spans="1:10" s="21" customFormat="1" ht="12" customHeight="1" x14ac:dyDescent="0.2">
      <c r="A118" s="112" t="s">
        <v>129</v>
      </c>
      <c r="B118" s="112"/>
      <c r="C118" s="22">
        <v>1584</v>
      </c>
      <c r="D118" s="22">
        <v>267</v>
      </c>
      <c r="E118" s="22">
        <v>372</v>
      </c>
      <c r="F118" s="22">
        <v>294</v>
      </c>
      <c r="G118" s="22">
        <v>364</v>
      </c>
      <c r="H118" s="22">
        <v>170</v>
      </c>
      <c r="I118" s="22">
        <v>117</v>
      </c>
      <c r="J118" s="22">
        <v>0</v>
      </c>
    </row>
    <row r="119" spans="1:10" s="21" customFormat="1" ht="12" customHeight="1" x14ac:dyDescent="0.2">
      <c r="A119" s="112" t="s">
        <v>130</v>
      </c>
      <c r="B119" s="112"/>
      <c r="C119" s="22">
        <v>3029</v>
      </c>
      <c r="D119" s="22">
        <v>335</v>
      </c>
      <c r="E119" s="22">
        <v>802</v>
      </c>
      <c r="F119" s="22">
        <v>705</v>
      </c>
      <c r="G119" s="22">
        <v>756</v>
      </c>
      <c r="H119" s="22">
        <v>305</v>
      </c>
      <c r="I119" s="22">
        <v>126</v>
      </c>
      <c r="J119" s="22" t="s">
        <v>278</v>
      </c>
    </row>
    <row r="120" spans="1:10" s="21" customFormat="1" ht="12" customHeight="1" x14ac:dyDescent="0.2">
      <c r="A120" s="112" t="s">
        <v>132</v>
      </c>
      <c r="B120" s="112"/>
      <c r="C120" s="22">
        <v>575</v>
      </c>
      <c r="D120" s="22">
        <v>97</v>
      </c>
      <c r="E120" s="22">
        <v>154</v>
      </c>
      <c r="F120" s="22">
        <v>153</v>
      </c>
      <c r="G120" s="22">
        <v>124</v>
      </c>
      <c r="H120" s="22">
        <v>35</v>
      </c>
      <c r="I120" s="22">
        <v>12</v>
      </c>
      <c r="J120" s="22">
        <v>0</v>
      </c>
    </row>
    <row r="121" spans="1:10" s="21" customFormat="1" ht="12" customHeight="1" x14ac:dyDescent="0.2">
      <c r="A121" s="112" t="s">
        <v>133</v>
      </c>
      <c r="B121" s="112"/>
      <c r="C121" s="22">
        <v>1955</v>
      </c>
      <c r="D121" s="22">
        <v>285</v>
      </c>
      <c r="E121" s="22">
        <v>504</v>
      </c>
      <c r="F121" s="22">
        <v>420</v>
      </c>
      <c r="G121" s="22">
        <v>480</v>
      </c>
      <c r="H121" s="22">
        <v>210</v>
      </c>
      <c r="I121" s="22">
        <v>56</v>
      </c>
      <c r="J121" s="22" t="s">
        <v>278</v>
      </c>
    </row>
    <row r="122" spans="1:10" s="21" customFormat="1" ht="12" customHeight="1" x14ac:dyDescent="0.2">
      <c r="A122" s="126" t="s">
        <v>134</v>
      </c>
      <c r="B122" s="126"/>
      <c r="C122" s="27">
        <v>381</v>
      </c>
      <c r="D122" s="27">
        <v>74</v>
      </c>
      <c r="E122" s="27">
        <v>110</v>
      </c>
      <c r="F122" s="27">
        <v>72</v>
      </c>
      <c r="G122" s="27">
        <v>72</v>
      </c>
      <c r="H122" s="27">
        <v>35</v>
      </c>
      <c r="I122" s="27">
        <v>18</v>
      </c>
      <c r="J122" s="27">
        <v>0</v>
      </c>
    </row>
    <row r="123" spans="1:10" s="21" customFormat="1" ht="12" customHeight="1" x14ac:dyDescent="0.2">
      <c r="A123" s="25"/>
      <c r="B123" s="25"/>
      <c r="C123" s="25"/>
      <c r="D123" s="25"/>
      <c r="E123" s="25"/>
      <c r="F123" s="25"/>
      <c r="G123" s="25"/>
      <c r="H123" s="25"/>
      <c r="I123" s="25"/>
      <c r="J123" s="25"/>
    </row>
    <row r="124" spans="1:10" s="21" customFormat="1" ht="12" customHeight="1" x14ac:dyDescent="0.2">
      <c r="A124" s="111" t="s">
        <v>135</v>
      </c>
      <c r="B124" s="111"/>
      <c r="C124" s="17">
        <f t="shared" ref="C124:I124" si="42">SUM(C125:C147)</f>
        <v>63075</v>
      </c>
      <c r="D124" s="17">
        <f t="shared" si="42"/>
        <v>12605</v>
      </c>
      <c r="E124" s="17">
        <f t="shared" si="42"/>
        <v>19064</v>
      </c>
      <c r="F124" s="17">
        <f t="shared" si="42"/>
        <v>12381</v>
      </c>
      <c r="G124" s="17">
        <f t="shared" si="42"/>
        <v>13356</v>
      </c>
      <c r="H124" s="17">
        <f t="shared" si="42"/>
        <v>4550</v>
      </c>
      <c r="I124" s="17">
        <f t="shared" si="42"/>
        <v>1119</v>
      </c>
      <c r="J124" s="19" t="s">
        <v>206</v>
      </c>
    </row>
    <row r="125" spans="1:10" s="21" customFormat="1" ht="12" customHeight="1" x14ac:dyDescent="0.2">
      <c r="A125" s="112" t="s">
        <v>136</v>
      </c>
      <c r="B125" s="112"/>
      <c r="C125" s="22">
        <v>5389</v>
      </c>
      <c r="D125" s="22">
        <v>1355</v>
      </c>
      <c r="E125" s="22">
        <v>1746</v>
      </c>
      <c r="F125" s="22">
        <v>1020</v>
      </c>
      <c r="G125" s="22">
        <v>944</v>
      </c>
      <c r="H125" s="22">
        <v>265</v>
      </c>
      <c r="I125" s="22">
        <v>59</v>
      </c>
      <c r="J125" s="22">
        <v>0</v>
      </c>
    </row>
    <row r="126" spans="1:10" s="21" customFormat="1" ht="12" customHeight="1" x14ac:dyDescent="0.2">
      <c r="A126" s="112" t="s">
        <v>137</v>
      </c>
      <c r="B126" s="112"/>
      <c r="C126" s="22">
        <v>169</v>
      </c>
      <c r="D126" s="22">
        <v>24</v>
      </c>
      <c r="E126" s="22">
        <v>56</v>
      </c>
      <c r="F126" s="22">
        <v>39</v>
      </c>
      <c r="G126" s="22">
        <v>24</v>
      </c>
      <c r="H126" s="22">
        <v>20</v>
      </c>
      <c r="I126" s="22">
        <v>6</v>
      </c>
      <c r="J126" s="22">
        <v>0</v>
      </c>
    </row>
    <row r="127" spans="1:10" s="21" customFormat="1" ht="12" customHeight="1" x14ac:dyDescent="0.2">
      <c r="A127" s="112" t="s">
        <v>138</v>
      </c>
      <c r="B127" s="112"/>
      <c r="C127" s="22">
        <v>484</v>
      </c>
      <c r="D127" s="22">
        <v>97</v>
      </c>
      <c r="E127" s="22">
        <v>186</v>
      </c>
      <c r="F127" s="22">
        <v>84</v>
      </c>
      <c r="G127" s="22">
        <v>92</v>
      </c>
      <c r="H127" s="22">
        <v>25</v>
      </c>
      <c r="I127" s="22">
        <v>0</v>
      </c>
      <c r="J127" s="22">
        <v>0</v>
      </c>
    </row>
    <row r="128" spans="1:10" s="21" customFormat="1" ht="12" customHeight="1" x14ac:dyDescent="0.2">
      <c r="A128" s="112" t="s">
        <v>139</v>
      </c>
      <c r="B128" s="112"/>
      <c r="C128" s="22">
        <v>1712</v>
      </c>
      <c r="D128" s="22">
        <v>409</v>
      </c>
      <c r="E128" s="22">
        <v>634</v>
      </c>
      <c r="F128" s="22">
        <v>279</v>
      </c>
      <c r="G128" s="22">
        <v>260</v>
      </c>
      <c r="H128" s="22">
        <v>110</v>
      </c>
      <c r="I128" s="22">
        <v>20</v>
      </c>
      <c r="J128" s="22" t="s">
        <v>278</v>
      </c>
    </row>
    <row r="129" spans="1:10" s="21" customFormat="1" ht="12" customHeight="1" x14ac:dyDescent="0.2">
      <c r="A129" s="112" t="s">
        <v>141</v>
      </c>
      <c r="B129" s="112"/>
      <c r="C129" s="22">
        <v>1146</v>
      </c>
      <c r="D129" s="22">
        <v>208</v>
      </c>
      <c r="E129" s="22">
        <v>364</v>
      </c>
      <c r="F129" s="22">
        <v>213</v>
      </c>
      <c r="G129" s="22">
        <v>244</v>
      </c>
      <c r="H129" s="22">
        <v>80</v>
      </c>
      <c r="I129" s="22">
        <v>37</v>
      </c>
      <c r="J129" s="22">
        <v>0</v>
      </c>
    </row>
    <row r="130" spans="1:10" s="21" customFormat="1" ht="12" customHeight="1" x14ac:dyDescent="0.2">
      <c r="A130" s="112" t="s">
        <v>142</v>
      </c>
      <c r="B130" s="112"/>
      <c r="C130" s="22">
        <v>14</v>
      </c>
      <c r="D130" s="22">
        <v>9</v>
      </c>
      <c r="E130" s="22">
        <v>2</v>
      </c>
      <c r="F130" s="22">
        <v>3</v>
      </c>
      <c r="G130" s="22">
        <v>0</v>
      </c>
      <c r="H130" s="22">
        <v>0</v>
      </c>
      <c r="I130" s="22">
        <v>0</v>
      </c>
      <c r="J130" s="22">
        <v>0</v>
      </c>
    </row>
    <row r="131" spans="1:10" s="21" customFormat="1" ht="12" customHeight="1" x14ac:dyDescent="0.2">
      <c r="A131" s="112" t="s">
        <v>143</v>
      </c>
      <c r="B131" s="112"/>
      <c r="C131" s="22">
        <v>2894</v>
      </c>
      <c r="D131" s="22">
        <v>358</v>
      </c>
      <c r="E131" s="22">
        <v>762</v>
      </c>
      <c r="F131" s="22">
        <v>588</v>
      </c>
      <c r="G131" s="22">
        <v>848</v>
      </c>
      <c r="H131" s="22">
        <v>255</v>
      </c>
      <c r="I131" s="22">
        <v>83</v>
      </c>
      <c r="J131" s="22" t="s">
        <v>278</v>
      </c>
    </row>
    <row r="132" spans="1:10" s="21" customFormat="1" ht="12" customHeight="1" x14ac:dyDescent="0.2">
      <c r="A132" s="112" t="s">
        <v>144</v>
      </c>
      <c r="B132" s="112"/>
      <c r="C132" s="22">
        <v>107</v>
      </c>
      <c r="D132" s="22">
        <v>20</v>
      </c>
      <c r="E132" s="22">
        <v>30</v>
      </c>
      <c r="F132" s="22">
        <v>9</v>
      </c>
      <c r="G132" s="22">
        <v>32</v>
      </c>
      <c r="H132" s="22">
        <v>10</v>
      </c>
      <c r="I132" s="22">
        <v>6</v>
      </c>
      <c r="J132" s="22">
        <v>0</v>
      </c>
    </row>
    <row r="133" spans="1:10" s="32" customFormat="1" ht="12" customHeight="1" x14ac:dyDescent="0.2">
      <c r="A133" s="154" t="s">
        <v>145</v>
      </c>
      <c r="B133" s="154"/>
      <c r="C133" s="33">
        <v>5104</v>
      </c>
      <c r="D133" s="33">
        <v>865</v>
      </c>
      <c r="E133" s="33">
        <v>1530</v>
      </c>
      <c r="F133" s="33">
        <v>1020</v>
      </c>
      <c r="G133" s="33">
        <v>1116</v>
      </c>
      <c r="H133" s="33">
        <v>470</v>
      </c>
      <c r="I133" s="33">
        <v>103</v>
      </c>
      <c r="J133" s="33" t="s">
        <v>278</v>
      </c>
    </row>
    <row r="134" spans="1:10" s="21" customFormat="1" ht="12" customHeight="1" x14ac:dyDescent="0.2">
      <c r="A134" s="112" t="s">
        <v>146</v>
      </c>
      <c r="B134" s="112"/>
      <c r="C134" s="22">
        <v>4516</v>
      </c>
      <c r="D134" s="22">
        <v>639</v>
      </c>
      <c r="E134" s="22">
        <v>1244</v>
      </c>
      <c r="F134" s="22">
        <v>957</v>
      </c>
      <c r="G134" s="22">
        <v>1188</v>
      </c>
      <c r="H134" s="22">
        <v>415</v>
      </c>
      <c r="I134" s="22">
        <v>73</v>
      </c>
      <c r="J134" s="22">
        <v>0</v>
      </c>
    </row>
    <row r="135" spans="1:10" s="21" customFormat="1" ht="12" customHeight="1" x14ac:dyDescent="0.2">
      <c r="A135" s="112" t="s">
        <v>149</v>
      </c>
      <c r="B135" s="112"/>
      <c r="C135" s="22">
        <v>1295</v>
      </c>
      <c r="D135" s="22">
        <v>200</v>
      </c>
      <c r="E135" s="22">
        <v>300</v>
      </c>
      <c r="F135" s="22">
        <v>258</v>
      </c>
      <c r="G135" s="22">
        <v>372</v>
      </c>
      <c r="H135" s="22">
        <v>110</v>
      </c>
      <c r="I135" s="22">
        <v>55</v>
      </c>
      <c r="J135" s="22">
        <v>0</v>
      </c>
    </row>
    <row r="136" spans="1:10" s="21" customFormat="1" ht="12" customHeight="1" x14ac:dyDescent="0.2">
      <c r="A136" s="112" t="s">
        <v>150</v>
      </c>
      <c r="B136" s="112"/>
      <c r="C136" s="22">
        <v>15823</v>
      </c>
      <c r="D136" s="22">
        <v>3460</v>
      </c>
      <c r="E136" s="22">
        <v>4594</v>
      </c>
      <c r="F136" s="22">
        <v>3279</v>
      </c>
      <c r="G136" s="22">
        <v>3124</v>
      </c>
      <c r="H136" s="22">
        <v>1125</v>
      </c>
      <c r="I136" s="22">
        <v>241</v>
      </c>
      <c r="J136" s="22">
        <v>0</v>
      </c>
    </row>
    <row r="137" spans="1:10" s="21" customFormat="1" ht="12" customHeight="1" x14ac:dyDescent="0.2">
      <c r="A137" s="112" t="s">
        <v>151</v>
      </c>
      <c r="B137" s="112"/>
      <c r="C137" s="22">
        <v>6564</v>
      </c>
      <c r="D137" s="22">
        <v>1112</v>
      </c>
      <c r="E137" s="22">
        <v>1992</v>
      </c>
      <c r="F137" s="22">
        <v>1425</v>
      </c>
      <c r="G137" s="22">
        <v>1456</v>
      </c>
      <c r="H137" s="22">
        <v>495</v>
      </c>
      <c r="I137" s="22">
        <v>84</v>
      </c>
      <c r="J137" s="22" t="s">
        <v>278</v>
      </c>
    </row>
    <row r="138" spans="1:10" s="21" customFormat="1" ht="12" customHeight="1" x14ac:dyDescent="0.2">
      <c r="A138" s="112" t="s">
        <v>152</v>
      </c>
      <c r="B138" s="112"/>
      <c r="C138" s="22">
        <v>213</v>
      </c>
      <c r="D138" s="22">
        <v>40</v>
      </c>
      <c r="E138" s="22">
        <v>72</v>
      </c>
      <c r="F138" s="22">
        <v>24</v>
      </c>
      <c r="G138" s="22">
        <v>48</v>
      </c>
      <c r="H138" s="22">
        <v>15</v>
      </c>
      <c r="I138" s="22">
        <v>14</v>
      </c>
      <c r="J138" s="22">
        <v>0</v>
      </c>
    </row>
    <row r="139" spans="1:10" s="21" customFormat="1" ht="12" customHeight="1" x14ac:dyDescent="0.2">
      <c r="A139" s="112" t="s">
        <v>153</v>
      </c>
      <c r="B139" s="112"/>
      <c r="C139" s="22">
        <v>7128</v>
      </c>
      <c r="D139" s="22">
        <v>1563</v>
      </c>
      <c r="E139" s="22">
        <v>2238</v>
      </c>
      <c r="F139" s="22">
        <v>1299</v>
      </c>
      <c r="G139" s="22">
        <v>1504</v>
      </c>
      <c r="H139" s="22">
        <v>410</v>
      </c>
      <c r="I139" s="22">
        <v>114</v>
      </c>
      <c r="J139" s="22" t="s">
        <v>278</v>
      </c>
    </row>
    <row r="140" spans="1:10" s="21" customFormat="1" ht="12" customHeight="1" x14ac:dyDescent="0.2">
      <c r="A140" s="112" t="s">
        <v>155</v>
      </c>
      <c r="B140" s="112"/>
      <c r="C140" s="22">
        <v>2595</v>
      </c>
      <c r="D140" s="22">
        <v>772</v>
      </c>
      <c r="E140" s="22">
        <v>842</v>
      </c>
      <c r="F140" s="22">
        <v>456</v>
      </c>
      <c r="G140" s="22">
        <v>364</v>
      </c>
      <c r="H140" s="22">
        <v>125</v>
      </c>
      <c r="I140" s="22">
        <v>36</v>
      </c>
      <c r="J140" s="22">
        <v>0</v>
      </c>
    </row>
    <row r="141" spans="1:10" s="21" customFormat="1" ht="12" customHeight="1" x14ac:dyDescent="0.2">
      <c r="A141" s="112" t="s">
        <v>156</v>
      </c>
      <c r="B141" s="112"/>
      <c r="C141" s="22">
        <v>685</v>
      </c>
      <c r="D141" s="22">
        <v>146</v>
      </c>
      <c r="E141" s="22">
        <v>270</v>
      </c>
      <c r="F141" s="22">
        <v>105</v>
      </c>
      <c r="G141" s="22">
        <v>96</v>
      </c>
      <c r="H141" s="22">
        <v>55</v>
      </c>
      <c r="I141" s="22">
        <v>13</v>
      </c>
      <c r="J141" s="22">
        <v>0</v>
      </c>
    </row>
    <row r="142" spans="1:10" s="21" customFormat="1" ht="12" customHeight="1" x14ac:dyDescent="0.2">
      <c r="A142" s="112" t="s">
        <v>157</v>
      </c>
      <c r="B142" s="112"/>
      <c r="C142" s="22">
        <v>738</v>
      </c>
      <c r="D142" s="22">
        <v>199</v>
      </c>
      <c r="E142" s="22">
        <v>312</v>
      </c>
      <c r="F142" s="22">
        <v>96</v>
      </c>
      <c r="G142" s="22">
        <v>116</v>
      </c>
      <c r="H142" s="22">
        <v>15</v>
      </c>
      <c r="I142" s="22">
        <v>0</v>
      </c>
      <c r="J142" s="22">
        <v>0</v>
      </c>
    </row>
    <row r="143" spans="1:10" s="21" customFormat="1" ht="12" customHeight="1" x14ac:dyDescent="0.2">
      <c r="A143" s="112" t="s">
        <v>158</v>
      </c>
      <c r="B143" s="112"/>
      <c r="C143" s="22">
        <v>593</v>
      </c>
      <c r="D143" s="22">
        <v>163</v>
      </c>
      <c r="E143" s="22">
        <v>232</v>
      </c>
      <c r="F143" s="22">
        <v>84</v>
      </c>
      <c r="G143" s="22">
        <v>84</v>
      </c>
      <c r="H143" s="22">
        <v>30</v>
      </c>
      <c r="I143" s="22">
        <v>0</v>
      </c>
      <c r="J143" s="22">
        <v>0</v>
      </c>
    </row>
    <row r="144" spans="1:10" s="21" customFormat="1" ht="12" customHeight="1" x14ac:dyDescent="0.2">
      <c r="A144" s="112" t="s">
        <v>159</v>
      </c>
      <c r="B144" s="112"/>
      <c r="C144" s="22">
        <v>87</v>
      </c>
      <c r="D144" s="22">
        <v>20</v>
      </c>
      <c r="E144" s="22">
        <v>28</v>
      </c>
      <c r="F144" s="22">
        <v>9</v>
      </c>
      <c r="G144" s="22">
        <v>24</v>
      </c>
      <c r="H144" s="22">
        <v>0</v>
      </c>
      <c r="I144" s="22">
        <v>6</v>
      </c>
      <c r="J144" s="22">
        <v>0</v>
      </c>
    </row>
    <row r="145" spans="1:10" s="21" customFormat="1" ht="12" customHeight="1" x14ac:dyDescent="0.2">
      <c r="A145" s="112" t="s">
        <v>161</v>
      </c>
      <c r="B145" s="112"/>
      <c r="C145" s="22">
        <v>2997</v>
      </c>
      <c r="D145" s="22">
        <v>558</v>
      </c>
      <c r="E145" s="22">
        <v>814</v>
      </c>
      <c r="F145" s="22">
        <v>594</v>
      </c>
      <c r="G145" s="22">
        <v>652</v>
      </c>
      <c r="H145" s="22">
        <v>270</v>
      </c>
      <c r="I145" s="22">
        <v>109</v>
      </c>
      <c r="J145" s="22" t="s">
        <v>278</v>
      </c>
    </row>
    <row r="146" spans="1:10" s="21" customFormat="1" ht="12" customHeight="1" x14ac:dyDescent="0.2">
      <c r="A146" s="112" t="s">
        <v>253</v>
      </c>
      <c r="B146" s="112"/>
      <c r="C146" s="22">
        <v>2553</v>
      </c>
      <c r="D146" s="22">
        <v>327</v>
      </c>
      <c r="E146" s="22">
        <v>732</v>
      </c>
      <c r="F146" s="22">
        <v>480</v>
      </c>
      <c r="G146" s="22">
        <v>720</v>
      </c>
      <c r="H146" s="22">
        <v>240</v>
      </c>
      <c r="I146" s="22">
        <v>54</v>
      </c>
      <c r="J146" s="22">
        <v>0</v>
      </c>
    </row>
    <row r="147" spans="1:10" s="21" customFormat="1" ht="12" customHeight="1" x14ac:dyDescent="0.2">
      <c r="A147" s="123" t="s">
        <v>164</v>
      </c>
      <c r="B147" s="123"/>
      <c r="C147" s="27">
        <v>269</v>
      </c>
      <c r="D147" s="27">
        <v>61</v>
      </c>
      <c r="E147" s="27">
        <v>84</v>
      </c>
      <c r="F147" s="27">
        <v>60</v>
      </c>
      <c r="G147" s="27">
        <v>48</v>
      </c>
      <c r="H147" s="27">
        <v>10</v>
      </c>
      <c r="I147" s="27">
        <v>6</v>
      </c>
      <c r="J147" s="27">
        <v>0</v>
      </c>
    </row>
    <row r="148" spans="1:10" s="21" customFormat="1" ht="12" customHeight="1" x14ac:dyDescent="0.2">
      <c r="A148" s="25"/>
      <c r="B148" s="25"/>
      <c r="C148" s="25"/>
      <c r="D148" s="25"/>
      <c r="E148" s="25"/>
      <c r="F148" s="25"/>
      <c r="G148" s="25"/>
      <c r="H148" s="25"/>
      <c r="I148" s="25"/>
      <c r="J148" s="25"/>
    </row>
    <row r="149" spans="1:10" s="21" customFormat="1" ht="12" customHeight="1" x14ac:dyDescent="0.2">
      <c r="A149" s="111" t="s">
        <v>165</v>
      </c>
      <c r="B149" s="111"/>
      <c r="C149" s="17">
        <f t="shared" ref="C149:I149" si="43">SUM(C150:C157)</f>
        <v>5895</v>
      </c>
      <c r="D149" s="17">
        <f t="shared" si="43"/>
        <v>946</v>
      </c>
      <c r="E149" s="17">
        <f t="shared" si="43"/>
        <v>1566</v>
      </c>
      <c r="F149" s="17">
        <f t="shared" si="43"/>
        <v>1149</v>
      </c>
      <c r="G149" s="17">
        <f t="shared" si="43"/>
        <v>1456</v>
      </c>
      <c r="H149" s="17">
        <f t="shared" si="43"/>
        <v>595</v>
      </c>
      <c r="I149" s="17">
        <f t="shared" si="43"/>
        <v>183</v>
      </c>
      <c r="J149" s="19" t="s">
        <v>206</v>
      </c>
    </row>
    <row r="150" spans="1:10" s="21" customFormat="1" ht="12" customHeight="1" x14ac:dyDescent="0.2">
      <c r="A150" s="112" t="s">
        <v>166</v>
      </c>
      <c r="B150" s="112"/>
      <c r="C150" s="22">
        <v>1454</v>
      </c>
      <c r="D150" s="22">
        <v>192</v>
      </c>
      <c r="E150" s="22">
        <v>344</v>
      </c>
      <c r="F150" s="22">
        <v>288</v>
      </c>
      <c r="G150" s="22">
        <v>424</v>
      </c>
      <c r="H150" s="22">
        <v>175</v>
      </c>
      <c r="I150" s="22">
        <v>31</v>
      </c>
      <c r="J150" s="22">
        <v>0</v>
      </c>
    </row>
    <row r="151" spans="1:10" s="21" customFormat="1" ht="12" customHeight="1" x14ac:dyDescent="0.2">
      <c r="A151" s="112" t="s">
        <v>167</v>
      </c>
      <c r="B151" s="112"/>
      <c r="C151" s="22">
        <v>50</v>
      </c>
      <c r="D151" s="22">
        <v>17</v>
      </c>
      <c r="E151" s="22">
        <v>14</v>
      </c>
      <c r="F151" s="22">
        <v>6</v>
      </c>
      <c r="G151" s="22">
        <v>8</v>
      </c>
      <c r="H151" s="22">
        <v>5</v>
      </c>
      <c r="I151" s="22">
        <v>0</v>
      </c>
      <c r="J151" s="22">
        <v>0</v>
      </c>
    </row>
    <row r="152" spans="1:10" s="21" customFormat="1" ht="12" customHeight="1" x14ac:dyDescent="0.2">
      <c r="A152" s="112" t="s">
        <v>168</v>
      </c>
      <c r="B152" s="112"/>
      <c r="C152" s="22">
        <v>55</v>
      </c>
      <c r="D152" s="22">
        <v>21</v>
      </c>
      <c r="E152" s="22">
        <v>16</v>
      </c>
      <c r="F152" s="22">
        <v>12</v>
      </c>
      <c r="G152" s="22">
        <v>0</v>
      </c>
      <c r="H152" s="22">
        <v>0</v>
      </c>
      <c r="I152" s="22">
        <v>6</v>
      </c>
      <c r="J152" s="22">
        <v>0</v>
      </c>
    </row>
    <row r="153" spans="1:10" s="21" customFormat="1" ht="12" customHeight="1" x14ac:dyDescent="0.2">
      <c r="A153" s="112" t="s">
        <v>169</v>
      </c>
      <c r="B153" s="112"/>
      <c r="C153" s="22">
        <v>51</v>
      </c>
      <c r="D153" s="22">
        <v>16</v>
      </c>
      <c r="E153" s="22">
        <v>14</v>
      </c>
      <c r="F153" s="22">
        <v>6</v>
      </c>
      <c r="G153" s="22">
        <v>4</v>
      </c>
      <c r="H153" s="22">
        <v>5</v>
      </c>
      <c r="I153" s="22">
        <v>6</v>
      </c>
      <c r="J153" s="22">
        <v>0</v>
      </c>
    </row>
    <row r="154" spans="1:10" s="21" customFormat="1" ht="12" customHeight="1" x14ac:dyDescent="0.2">
      <c r="A154" s="112" t="s">
        <v>170</v>
      </c>
      <c r="B154" s="112"/>
      <c r="C154" s="22">
        <v>1135</v>
      </c>
      <c r="D154" s="22">
        <v>217</v>
      </c>
      <c r="E154" s="22">
        <v>306</v>
      </c>
      <c r="F154" s="22">
        <v>228</v>
      </c>
      <c r="G154" s="22">
        <v>240</v>
      </c>
      <c r="H154" s="22">
        <v>120</v>
      </c>
      <c r="I154" s="22">
        <v>24</v>
      </c>
      <c r="J154" s="22">
        <v>0</v>
      </c>
    </row>
    <row r="155" spans="1:10" s="21" customFormat="1" ht="12" customHeight="1" x14ac:dyDescent="0.2">
      <c r="A155" s="112" t="s">
        <v>171</v>
      </c>
      <c r="B155" s="112"/>
      <c r="C155" s="22">
        <v>544</v>
      </c>
      <c r="D155" s="22">
        <v>99</v>
      </c>
      <c r="E155" s="22">
        <v>128</v>
      </c>
      <c r="F155" s="22">
        <v>84</v>
      </c>
      <c r="G155" s="22">
        <v>136</v>
      </c>
      <c r="H155" s="22">
        <v>55</v>
      </c>
      <c r="I155" s="22">
        <v>42</v>
      </c>
      <c r="J155" s="22">
        <v>1</v>
      </c>
    </row>
    <row r="156" spans="1:10" s="21" customFormat="1" ht="12" customHeight="1" x14ac:dyDescent="0.2">
      <c r="A156" s="112" t="s">
        <v>172</v>
      </c>
      <c r="B156" s="112"/>
      <c r="C156" s="22">
        <v>45</v>
      </c>
      <c r="D156" s="22">
        <v>14</v>
      </c>
      <c r="E156" s="22">
        <v>12</v>
      </c>
      <c r="F156" s="22">
        <v>9</v>
      </c>
      <c r="G156" s="22">
        <v>0</v>
      </c>
      <c r="H156" s="22">
        <v>10</v>
      </c>
      <c r="I156" s="22">
        <v>0</v>
      </c>
      <c r="J156" s="22">
        <v>0</v>
      </c>
    </row>
    <row r="157" spans="1:10" s="21" customFormat="1" ht="12" customHeight="1" x14ac:dyDescent="0.2">
      <c r="A157" s="123" t="s">
        <v>173</v>
      </c>
      <c r="B157" s="123"/>
      <c r="C157" s="27">
        <v>2561</v>
      </c>
      <c r="D157" s="27">
        <v>370</v>
      </c>
      <c r="E157" s="27">
        <v>732</v>
      </c>
      <c r="F157" s="27">
        <v>516</v>
      </c>
      <c r="G157" s="27">
        <v>644</v>
      </c>
      <c r="H157" s="27">
        <v>225</v>
      </c>
      <c r="I157" s="27">
        <v>74</v>
      </c>
      <c r="J157" s="27">
        <v>0</v>
      </c>
    </row>
    <row r="158" spans="1:10" s="21" customFormat="1" ht="12" customHeight="1" x14ac:dyDescent="0.2">
      <c r="A158" s="25"/>
      <c r="B158" s="25"/>
      <c r="C158" s="25"/>
      <c r="D158" s="25"/>
      <c r="E158" s="25"/>
      <c r="F158" s="25"/>
      <c r="G158" s="25"/>
      <c r="H158" s="25"/>
      <c r="I158" s="25"/>
      <c r="J158" s="25"/>
    </row>
    <row r="159" spans="1:10" s="21" customFormat="1" ht="12" customHeight="1" x14ac:dyDescent="0.2">
      <c r="A159" s="111" t="s">
        <v>174</v>
      </c>
      <c r="B159" s="111"/>
      <c r="C159" s="17">
        <f t="shared" ref="C159:I159" si="44">SUM(C160:C176)</f>
        <v>51324</v>
      </c>
      <c r="D159" s="17">
        <f t="shared" si="44"/>
        <v>8483</v>
      </c>
      <c r="E159" s="17">
        <f t="shared" si="44"/>
        <v>13910</v>
      </c>
      <c r="F159" s="17">
        <f t="shared" si="44"/>
        <v>11199</v>
      </c>
      <c r="G159" s="17">
        <f t="shared" si="44"/>
        <v>12088</v>
      </c>
      <c r="H159" s="17">
        <f t="shared" si="44"/>
        <v>4125</v>
      </c>
      <c r="I159" s="17">
        <f t="shared" si="44"/>
        <v>1519</v>
      </c>
      <c r="J159" s="19" t="s">
        <v>206</v>
      </c>
    </row>
    <row r="160" spans="1:10" s="21" customFormat="1" ht="12" customHeight="1" x14ac:dyDescent="0.2">
      <c r="A160" s="112" t="s">
        <v>175</v>
      </c>
      <c r="B160" s="112"/>
      <c r="C160" s="22">
        <v>4880</v>
      </c>
      <c r="D160" s="22">
        <v>778</v>
      </c>
      <c r="E160" s="22">
        <v>1316</v>
      </c>
      <c r="F160" s="22">
        <v>1068</v>
      </c>
      <c r="G160" s="22">
        <v>1200</v>
      </c>
      <c r="H160" s="22">
        <v>380</v>
      </c>
      <c r="I160" s="22">
        <v>138</v>
      </c>
      <c r="J160" s="22" t="s">
        <v>278</v>
      </c>
    </row>
    <row r="161" spans="1:10" s="21" customFormat="1" ht="12" customHeight="1" x14ac:dyDescent="0.2">
      <c r="A161" s="112" t="s">
        <v>176</v>
      </c>
      <c r="B161" s="112"/>
      <c r="C161" s="22">
        <v>17986</v>
      </c>
      <c r="D161" s="22">
        <v>3595</v>
      </c>
      <c r="E161" s="22">
        <v>4998</v>
      </c>
      <c r="F161" s="22">
        <v>3864</v>
      </c>
      <c r="G161" s="22">
        <v>3760</v>
      </c>
      <c r="H161" s="22">
        <v>1295</v>
      </c>
      <c r="I161" s="22">
        <v>474</v>
      </c>
      <c r="J161" s="22" t="s">
        <v>278</v>
      </c>
    </row>
    <row r="162" spans="1:10" s="21" customFormat="1" ht="12" customHeight="1" x14ac:dyDescent="0.2">
      <c r="A162" s="112" t="s">
        <v>177</v>
      </c>
      <c r="B162" s="112"/>
      <c r="C162" s="22">
        <v>2802</v>
      </c>
      <c r="D162" s="22">
        <v>370</v>
      </c>
      <c r="E162" s="22">
        <v>602</v>
      </c>
      <c r="F162" s="22">
        <v>630</v>
      </c>
      <c r="G162" s="22">
        <v>736</v>
      </c>
      <c r="H162" s="22">
        <v>330</v>
      </c>
      <c r="I162" s="22">
        <v>134</v>
      </c>
      <c r="J162" s="22">
        <v>1</v>
      </c>
    </row>
    <row r="163" spans="1:10" s="21" customFormat="1" ht="12" customHeight="1" x14ac:dyDescent="0.2">
      <c r="A163" s="112" t="s">
        <v>178</v>
      </c>
      <c r="B163" s="112"/>
      <c r="C163" s="22">
        <v>2776</v>
      </c>
      <c r="D163" s="22">
        <v>379</v>
      </c>
      <c r="E163" s="22">
        <v>676</v>
      </c>
      <c r="F163" s="22">
        <v>600</v>
      </c>
      <c r="G163" s="22">
        <v>804</v>
      </c>
      <c r="H163" s="22">
        <v>250</v>
      </c>
      <c r="I163" s="22">
        <v>67</v>
      </c>
      <c r="J163" s="22">
        <v>0</v>
      </c>
    </row>
    <row r="164" spans="1:10" s="21" customFormat="1" ht="12" customHeight="1" x14ac:dyDescent="0.2">
      <c r="A164" s="112" t="s">
        <v>179</v>
      </c>
      <c r="B164" s="112"/>
      <c r="C164" s="22">
        <v>8663</v>
      </c>
      <c r="D164" s="22">
        <v>1388</v>
      </c>
      <c r="E164" s="22">
        <v>2416</v>
      </c>
      <c r="F164" s="22">
        <v>1839</v>
      </c>
      <c r="G164" s="22">
        <v>2020</v>
      </c>
      <c r="H164" s="22">
        <v>685</v>
      </c>
      <c r="I164" s="22">
        <v>315</v>
      </c>
      <c r="J164" s="22" t="s">
        <v>278</v>
      </c>
    </row>
    <row r="165" spans="1:10" s="21" customFormat="1" ht="12" customHeight="1" x14ac:dyDescent="0.2">
      <c r="A165" s="112" t="s">
        <v>180</v>
      </c>
      <c r="B165" s="112"/>
      <c r="C165" s="22">
        <v>737</v>
      </c>
      <c r="D165" s="22">
        <v>72</v>
      </c>
      <c r="E165" s="22">
        <v>184</v>
      </c>
      <c r="F165" s="22">
        <v>132</v>
      </c>
      <c r="G165" s="22">
        <v>240</v>
      </c>
      <c r="H165" s="22">
        <v>90</v>
      </c>
      <c r="I165" s="22">
        <v>19</v>
      </c>
      <c r="J165" s="22">
        <v>0</v>
      </c>
    </row>
    <row r="166" spans="1:10" s="21" customFormat="1" ht="12" customHeight="1" x14ac:dyDescent="0.2">
      <c r="A166" s="112" t="s">
        <v>181</v>
      </c>
      <c r="B166" s="112"/>
      <c r="C166" s="22">
        <v>813</v>
      </c>
      <c r="D166" s="22">
        <v>121</v>
      </c>
      <c r="E166" s="22">
        <v>152</v>
      </c>
      <c r="F166" s="22">
        <v>195</v>
      </c>
      <c r="G166" s="22">
        <v>212</v>
      </c>
      <c r="H166" s="22">
        <v>75</v>
      </c>
      <c r="I166" s="22">
        <v>58</v>
      </c>
      <c r="J166" s="22">
        <v>0</v>
      </c>
    </row>
    <row r="167" spans="1:10" s="21" customFormat="1" ht="12" customHeight="1" x14ac:dyDescent="0.2">
      <c r="A167" s="112" t="s">
        <v>182</v>
      </c>
      <c r="B167" s="112"/>
      <c r="C167" s="22">
        <v>827</v>
      </c>
      <c r="D167" s="22">
        <v>153</v>
      </c>
      <c r="E167" s="22">
        <v>226</v>
      </c>
      <c r="F167" s="22">
        <v>165</v>
      </c>
      <c r="G167" s="22">
        <v>220</v>
      </c>
      <c r="H167" s="22">
        <v>45</v>
      </c>
      <c r="I167" s="22">
        <v>18</v>
      </c>
      <c r="J167" s="22">
        <v>0</v>
      </c>
    </row>
    <row r="168" spans="1:10" s="21" customFormat="1" ht="12" customHeight="1" x14ac:dyDescent="0.2">
      <c r="A168" s="112" t="s">
        <v>183</v>
      </c>
      <c r="B168" s="112"/>
      <c r="C168" s="22">
        <v>372</v>
      </c>
      <c r="D168" s="22">
        <v>63</v>
      </c>
      <c r="E168" s="22">
        <v>100</v>
      </c>
      <c r="F168" s="22">
        <v>90</v>
      </c>
      <c r="G168" s="22">
        <v>92</v>
      </c>
      <c r="H168" s="22">
        <v>15</v>
      </c>
      <c r="I168" s="22">
        <v>12</v>
      </c>
      <c r="J168" s="22">
        <v>0</v>
      </c>
    </row>
    <row r="169" spans="1:10" s="21" customFormat="1" ht="12" customHeight="1" x14ac:dyDescent="0.2">
      <c r="A169" s="112" t="s">
        <v>184</v>
      </c>
      <c r="B169" s="112"/>
      <c r="C169" s="22">
        <v>1438</v>
      </c>
      <c r="D169" s="22">
        <v>219</v>
      </c>
      <c r="E169" s="22">
        <v>376</v>
      </c>
      <c r="F169" s="22">
        <v>327</v>
      </c>
      <c r="G169" s="22">
        <v>332</v>
      </c>
      <c r="H169" s="22">
        <v>135</v>
      </c>
      <c r="I169" s="22">
        <v>49</v>
      </c>
      <c r="J169" s="22">
        <v>0</v>
      </c>
    </row>
    <row r="170" spans="1:10" s="21" customFormat="1" ht="12" customHeight="1" x14ac:dyDescent="0.2">
      <c r="A170" s="112" t="s">
        <v>185</v>
      </c>
      <c r="B170" s="112"/>
      <c r="C170" s="22">
        <v>123</v>
      </c>
      <c r="D170" s="22">
        <v>8</v>
      </c>
      <c r="E170" s="22">
        <v>36</v>
      </c>
      <c r="F170" s="22">
        <v>27</v>
      </c>
      <c r="G170" s="22">
        <v>24</v>
      </c>
      <c r="H170" s="22">
        <v>15</v>
      </c>
      <c r="I170" s="22">
        <v>13</v>
      </c>
      <c r="J170" s="22">
        <v>0</v>
      </c>
    </row>
    <row r="171" spans="1:10" s="21" customFormat="1" ht="12" customHeight="1" x14ac:dyDescent="0.2">
      <c r="A171" s="112" t="s">
        <v>186</v>
      </c>
      <c r="B171" s="112"/>
      <c r="C171" s="22">
        <v>2860</v>
      </c>
      <c r="D171" s="22">
        <v>425</v>
      </c>
      <c r="E171" s="22">
        <v>758</v>
      </c>
      <c r="F171" s="22">
        <v>654</v>
      </c>
      <c r="G171" s="22">
        <v>756</v>
      </c>
      <c r="H171" s="22">
        <v>235</v>
      </c>
      <c r="I171" s="22">
        <v>32</v>
      </c>
      <c r="J171" s="22">
        <v>0</v>
      </c>
    </row>
    <row r="172" spans="1:10" s="21" customFormat="1" ht="12" customHeight="1" x14ac:dyDescent="0.2">
      <c r="A172" s="112" t="s">
        <v>187</v>
      </c>
      <c r="B172" s="112"/>
      <c r="C172" s="22">
        <v>592</v>
      </c>
      <c r="D172" s="22">
        <v>87</v>
      </c>
      <c r="E172" s="22">
        <v>200</v>
      </c>
      <c r="F172" s="22">
        <v>141</v>
      </c>
      <c r="G172" s="22">
        <v>112</v>
      </c>
      <c r="H172" s="22">
        <v>40</v>
      </c>
      <c r="I172" s="22">
        <v>12</v>
      </c>
      <c r="J172" s="22">
        <v>0</v>
      </c>
    </row>
    <row r="173" spans="1:10" s="21" customFormat="1" ht="12" customHeight="1" x14ac:dyDescent="0.2">
      <c r="A173" s="112" t="s">
        <v>188</v>
      </c>
      <c r="B173" s="112"/>
      <c r="C173" s="22">
        <v>608</v>
      </c>
      <c r="D173" s="22">
        <v>79</v>
      </c>
      <c r="E173" s="22">
        <v>142</v>
      </c>
      <c r="F173" s="22">
        <v>147</v>
      </c>
      <c r="G173" s="22">
        <v>164</v>
      </c>
      <c r="H173" s="22">
        <v>45</v>
      </c>
      <c r="I173" s="22">
        <v>31</v>
      </c>
      <c r="J173" s="22">
        <v>0</v>
      </c>
    </row>
    <row r="174" spans="1:10" s="21" customFormat="1" ht="12" customHeight="1" x14ac:dyDescent="0.2">
      <c r="A174" s="112" t="s">
        <v>189</v>
      </c>
      <c r="B174" s="112"/>
      <c r="C174" s="22">
        <v>2439</v>
      </c>
      <c r="D174" s="22">
        <v>276</v>
      </c>
      <c r="E174" s="22">
        <v>720</v>
      </c>
      <c r="F174" s="22">
        <v>582</v>
      </c>
      <c r="G174" s="22">
        <v>580</v>
      </c>
      <c r="H174" s="22">
        <v>205</v>
      </c>
      <c r="I174" s="22">
        <v>76</v>
      </c>
      <c r="J174" s="22">
        <v>1</v>
      </c>
    </row>
    <row r="175" spans="1:10" s="21" customFormat="1" ht="12" customHeight="1" x14ac:dyDescent="0.2">
      <c r="A175" s="112" t="s">
        <v>190</v>
      </c>
      <c r="B175" s="112"/>
      <c r="C175" s="22">
        <v>233</v>
      </c>
      <c r="D175" s="22">
        <v>55</v>
      </c>
      <c r="E175" s="22">
        <v>76</v>
      </c>
      <c r="F175" s="22">
        <v>39</v>
      </c>
      <c r="G175" s="22">
        <v>48</v>
      </c>
      <c r="H175" s="22">
        <v>15</v>
      </c>
      <c r="I175" s="22">
        <v>0</v>
      </c>
      <c r="J175" s="22">
        <v>0</v>
      </c>
    </row>
    <row r="176" spans="1:10" s="21" customFormat="1" ht="12" customHeight="1" x14ac:dyDescent="0.2">
      <c r="A176" s="123" t="s">
        <v>191</v>
      </c>
      <c r="B176" s="123"/>
      <c r="C176" s="27">
        <v>3175</v>
      </c>
      <c r="D176" s="27">
        <v>415</v>
      </c>
      <c r="E176" s="27">
        <v>932</v>
      </c>
      <c r="F176" s="27">
        <v>699</v>
      </c>
      <c r="G176" s="27">
        <v>788</v>
      </c>
      <c r="H176" s="27">
        <v>270</v>
      </c>
      <c r="I176" s="27">
        <v>71</v>
      </c>
      <c r="J176" s="27">
        <v>0</v>
      </c>
    </row>
    <row r="177" spans="1:10" s="21" customFormat="1" ht="12" customHeight="1" x14ac:dyDescent="0.2">
      <c r="A177" s="25"/>
      <c r="B177" s="25"/>
      <c r="C177" s="25"/>
      <c r="D177" s="25"/>
      <c r="E177" s="25"/>
      <c r="F177" s="25"/>
      <c r="G177" s="25"/>
      <c r="H177" s="25"/>
      <c r="I177" s="25"/>
      <c r="J177" s="25"/>
    </row>
    <row r="178" spans="1:10" s="21" customFormat="1" ht="12" customHeight="1" x14ac:dyDescent="0.2">
      <c r="A178" s="111" t="s">
        <v>192</v>
      </c>
      <c r="B178" s="111"/>
      <c r="C178" s="17">
        <f t="shared" ref="C178:I178" si="45">SUM(C179:C184)</f>
        <v>13086</v>
      </c>
      <c r="D178" s="17">
        <f t="shared" si="45"/>
        <v>1705</v>
      </c>
      <c r="E178" s="17">
        <f t="shared" si="45"/>
        <v>3356</v>
      </c>
      <c r="F178" s="17">
        <f t="shared" si="45"/>
        <v>2790</v>
      </c>
      <c r="G178" s="17">
        <f t="shared" si="45"/>
        <v>3432</v>
      </c>
      <c r="H178" s="17">
        <f t="shared" si="45"/>
        <v>1340</v>
      </c>
      <c r="I178" s="17">
        <f t="shared" si="45"/>
        <v>463</v>
      </c>
      <c r="J178" s="19" t="s">
        <v>206</v>
      </c>
    </row>
    <row r="179" spans="1:10" s="21" customFormat="1" ht="12" customHeight="1" x14ac:dyDescent="0.2">
      <c r="A179" s="112" t="s">
        <v>193</v>
      </c>
      <c r="B179" s="112"/>
      <c r="C179" s="22">
        <v>6119</v>
      </c>
      <c r="D179" s="22">
        <v>871</v>
      </c>
      <c r="E179" s="22">
        <v>1692</v>
      </c>
      <c r="F179" s="22">
        <v>1254</v>
      </c>
      <c r="G179" s="22">
        <v>1480</v>
      </c>
      <c r="H179" s="22">
        <v>630</v>
      </c>
      <c r="I179" s="22">
        <v>192</v>
      </c>
      <c r="J179" s="22">
        <v>0</v>
      </c>
    </row>
    <row r="180" spans="1:10" s="21" customFormat="1" ht="12" customHeight="1" x14ac:dyDescent="0.2">
      <c r="A180" s="112" t="s">
        <v>194</v>
      </c>
      <c r="B180" s="112"/>
      <c r="C180" s="22">
        <v>2873</v>
      </c>
      <c r="D180" s="22">
        <v>306</v>
      </c>
      <c r="E180" s="22">
        <v>686</v>
      </c>
      <c r="F180" s="22">
        <v>573</v>
      </c>
      <c r="G180" s="22">
        <v>836</v>
      </c>
      <c r="H180" s="22">
        <v>330</v>
      </c>
      <c r="I180" s="22">
        <v>142</v>
      </c>
      <c r="J180" s="22">
        <v>0</v>
      </c>
    </row>
    <row r="181" spans="1:10" s="21" customFormat="1" ht="12" customHeight="1" x14ac:dyDescent="0.2">
      <c r="A181" s="112" t="s">
        <v>195</v>
      </c>
      <c r="B181" s="112"/>
      <c r="C181" s="22">
        <v>714</v>
      </c>
      <c r="D181" s="22">
        <v>119</v>
      </c>
      <c r="E181" s="22">
        <v>176</v>
      </c>
      <c r="F181" s="22">
        <v>198</v>
      </c>
      <c r="G181" s="22">
        <v>160</v>
      </c>
      <c r="H181" s="22">
        <v>55</v>
      </c>
      <c r="I181" s="22">
        <v>6</v>
      </c>
      <c r="J181" s="22">
        <v>0</v>
      </c>
    </row>
    <row r="182" spans="1:10" s="21" customFormat="1" ht="12" customHeight="1" x14ac:dyDescent="0.2">
      <c r="A182" s="112" t="s">
        <v>196</v>
      </c>
      <c r="B182" s="112"/>
      <c r="C182" s="22">
        <v>560</v>
      </c>
      <c r="D182" s="22">
        <v>82</v>
      </c>
      <c r="E182" s="22">
        <v>128</v>
      </c>
      <c r="F182" s="22">
        <v>135</v>
      </c>
      <c r="G182" s="22">
        <v>160</v>
      </c>
      <c r="H182" s="22">
        <v>55</v>
      </c>
      <c r="I182" s="22">
        <v>0</v>
      </c>
      <c r="J182" s="22">
        <v>0</v>
      </c>
    </row>
    <row r="183" spans="1:10" s="21" customFormat="1" ht="12" customHeight="1" x14ac:dyDescent="0.2">
      <c r="A183" s="112" t="s">
        <v>197</v>
      </c>
      <c r="B183" s="112"/>
      <c r="C183" s="22">
        <v>1765</v>
      </c>
      <c r="D183" s="22">
        <v>187</v>
      </c>
      <c r="E183" s="22">
        <v>450</v>
      </c>
      <c r="F183" s="22">
        <v>408</v>
      </c>
      <c r="G183" s="22">
        <v>496</v>
      </c>
      <c r="H183" s="22">
        <v>170</v>
      </c>
      <c r="I183" s="22">
        <v>54</v>
      </c>
      <c r="J183" s="22">
        <v>0</v>
      </c>
    </row>
    <row r="184" spans="1:10" s="21" customFormat="1" ht="12" customHeight="1" x14ac:dyDescent="0.2">
      <c r="A184" s="123" t="s">
        <v>198</v>
      </c>
      <c r="B184" s="123"/>
      <c r="C184" s="27">
        <v>1055</v>
      </c>
      <c r="D184" s="27">
        <v>140</v>
      </c>
      <c r="E184" s="27">
        <v>224</v>
      </c>
      <c r="F184" s="27">
        <v>222</v>
      </c>
      <c r="G184" s="27">
        <v>300</v>
      </c>
      <c r="H184" s="27">
        <v>100</v>
      </c>
      <c r="I184" s="27">
        <v>69</v>
      </c>
      <c r="J184" s="27">
        <v>1</v>
      </c>
    </row>
    <row r="185" spans="1:10" s="21" customFormat="1" ht="12" customHeight="1" x14ac:dyDescent="0.2">
      <c r="A185" s="25"/>
      <c r="B185" s="25"/>
      <c r="C185" s="25"/>
      <c r="D185" s="25"/>
      <c r="E185" s="25"/>
      <c r="F185" s="25"/>
      <c r="G185" s="25"/>
      <c r="H185" s="25"/>
      <c r="I185" s="25"/>
      <c r="J185" s="25"/>
    </row>
    <row r="186" spans="1:10" s="21" customFormat="1" ht="12" customHeight="1" x14ac:dyDescent="0.2">
      <c r="A186" s="111" t="s">
        <v>199</v>
      </c>
      <c r="B186" s="111"/>
      <c r="C186" s="17">
        <f t="shared" ref="C186:I186" si="46">SUM(C187:C189)</f>
        <v>5659</v>
      </c>
      <c r="D186" s="17">
        <f t="shared" si="46"/>
        <v>978</v>
      </c>
      <c r="E186" s="17">
        <f t="shared" si="46"/>
        <v>1616</v>
      </c>
      <c r="F186" s="17">
        <f t="shared" si="46"/>
        <v>1125</v>
      </c>
      <c r="G186" s="17">
        <f t="shared" si="46"/>
        <v>1232</v>
      </c>
      <c r="H186" s="17">
        <f t="shared" si="46"/>
        <v>480</v>
      </c>
      <c r="I186" s="17">
        <f t="shared" si="46"/>
        <v>228</v>
      </c>
      <c r="J186" s="19" t="s">
        <v>206</v>
      </c>
    </row>
    <row r="187" spans="1:10" s="21" customFormat="1" ht="12" customHeight="1" x14ac:dyDescent="0.2">
      <c r="A187" s="112" t="s">
        <v>200</v>
      </c>
      <c r="B187" s="112"/>
      <c r="C187" s="22">
        <v>1829</v>
      </c>
      <c r="D187" s="22">
        <v>320</v>
      </c>
      <c r="E187" s="22">
        <v>546</v>
      </c>
      <c r="F187" s="22">
        <v>279</v>
      </c>
      <c r="G187" s="22">
        <v>376</v>
      </c>
      <c r="H187" s="22">
        <v>190</v>
      </c>
      <c r="I187" s="22">
        <v>118</v>
      </c>
      <c r="J187" s="22">
        <v>0</v>
      </c>
    </row>
    <row r="188" spans="1:10" s="21" customFormat="1" ht="12" customHeight="1" x14ac:dyDescent="0.2">
      <c r="A188" s="112" t="s">
        <v>201</v>
      </c>
      <c r="B188" s="112"/>
      <c r="C188" s="22">
        <v>1774</v>
      </c>
      <c r="D188" s="22">
        <v>321</v>
      </c>
      <c r="E188" s="22">
        <v>510</v>
      </c>
      <c r="F188" s="22">
        <v>405</v>
      </c>
      <c r="G188" s="22">
        <v>340</v>
      </c>
      <c r="H188" s="22">
        <v>130</v>
      </c>
      <c r="I188" s="22">
        <v>68</v>
      </c>
      <c r="J188" s="22" t="s">
        <v>278</v>
      </c>
    </row>
    <row r="189" spans="1:10" s="21" customFormat="1" ht="12" customHeight="1" x14ac:dyDescent="0.2">
      <c r="A189" s="126" t="s">
        <v>243</v>
      </c>
      <c r="B189" s="126"/>
      <c r="C189" s="41">
        <v>2056</v>
      </c>
      <c r="D189" s="41">
        <v>337</v>
      </c>
      <c r="E189" s="41">
        <v>560</v>
      </c>
      <c r="F189" s="41">
        <v>441</v>
      </c>
      <c r="G189" s="41">
        <v>516</v>
      </c>
      <c r="H189" s="41">
        <v>160</v>
      </c>
      <c r="I189" s="41">
        <v>42</v>
      </c>
      <c r="J189" s="41">
        <v>0</v>
      </c>
    </row>
    <row r="190" spans="1:10" s="21" customFormat="1" ht="12" customHeight="1" x14ac:dyDescent="0.2">
      <c r="A190" s="25"/>
      <c r="B190" s="25"/>
      <c r="C190" s="25"/>
      <c r="D190" s="25"/>
      <c r="E190" s="25"/>
      <c r="F190" s="25"/>
      <c r="G190" s="25"/>
      <c r="H190" s="25"/>
      <c r="I190" s="25"/>
      <c r="J190" s="25"/>
    </row>
    <row r="191" spans="1:10" s="21" customFormat="1" ht="12" customHeight="1" x14ac:dyDescent="0.2">
      <c r="A191" s="111" t="s">
        <v>207</v>
      </c>
      <c r="B191" s="111"/>
      <c r="C191" s="17">
        <f t="shared" ref="C191:I191" si="47">SUM(C192:C201)</f>
        <v>9098</v>
      </c>
      <c r="D191" s="17">
        <f t="shared" si="47"/>
        <v>1670</v>
      </c>
      <c r="E191" s="17">
        <f t="shared" si="47"/>
        <v>2554</v>
      </c>
      <c r="F191" s="17">
        <f t="shared" si="47"/>
        <v>1863</v>
      </c>
      <c r="G191" s="17">
        <f t="shared" si="47"/>
        <v>1864</v>
      </c>
      <c r="H191" s="17">
        <f t="shared" si="47"/>
        <v>795</v>
      </c>
      <c r="I191" s="17">
        <f t="shared" si="47"/>
        <v>352</v>
      </c>
      <c r="J191" s="19" t="s">
        <v>206</v>
      </c>
    </row>
    <row r="192" spans="1:10" s="21" customFormat="1" ht="12" customHeight="1" x14ac:dyDescent="0.2">
      <c r="A192" s="112" t="s">
        <v>208</v>
      </c>
      <c r="B192" s="112"/>
      <c r="C192" s="22">
        <v>1500</v>
      </c>
      <c r="D192" s="22">
        <v>306</v>
      </c>
      <c r="E192" s="22">
        <v>430</v>
      </c>
      <c r="F192" s="22">
        <v>273</v>
      </c>
      <c r="G192" s="22">
        <v>300</v>
      </c>
      <c r="H192" s="22">
        <v>150</v>
      </c>
      <c r="I192" s="22">
        <v>41</v>
      </c>
      <c r="J192" s="22">
        <v>0</v>
      </c>
    </row>
    <row r="193" spans="1:10" s="21" customFormat="1" ht="12" customHeight="1" x14ac:dyDescent="0.2">
      <c r="A193" s="112" t="s">
        <v>210</v>
      </c>
      <c r="B193" s="112"/>
      <c r="C193" s="22">
        <v>100</v>
      </c>
      <c r="D193" s="22">
        <v>24</v>
      </c>
      <c r="E193" s="22">
        <v>30</v>
      </c>
      <c r="F193" s="22">
        <v>21</v>
      </c>
      <c r="G193" s="22">
        <v>20</v>
      </c>
      <c r="H193" s="22">
        <v>5</v>
      </c>
      <c r="I193" s="22">
        <v>0</v>
      </c>
      <c r="J193" s="22">
        <v>0</v>
      </c>
    </row>
    <row r="194" spans="1:10" s="21" customFormat="1" ht="12" customHeight="1" x14ac:dyDescent="0.2">
      <c r="A194" s="112" t="s">
        <v>211</v>
      </c>
      <c r="B194" s="112"/>
      <c r="C194" s="22">
        <v>1025</v>
      </c>
      <c r="D194" s="22">
        <v>193</v>
      </c>
      <c r="E194" s="22">
        <v>280</v>
      </c>
      <c r="F194" s="22">
        <v>204</v>
      </c>
      <c r="G194" s="22">
        <v>184</v>
      </c>
      <c r="H194" s="22">
        <v>100</v>
      </c>
      <c r="I194" s="22">
        <v>64</v>
      </c>
      <c r="J194" s="22">
        <v>1</v>
      </c>
    </row>
    <row r="195" spans="1:10" s="21" customFormat="1" ht="12" customHeight="1" x14ac:dyDescent="0.2">
      <c r="A195" s="112" t="s">
        <v>216</v>
      </c>
      <c r="B195" s="112"/>
      <c r="C195" s="22">
        <v>189</v>
      </c>
      <c r="D195" s="22">
        <v>28</v>
      </c>
      <c r="E195" s="22">
        <v>48</v>
      </c>
      <c r="F195" s="22">
        <v>42</v>
      </c>
      <c r="G195" s="22">
        <v>44</v>
      </c>
      <c r="H195" s="22">
        <v>15</v>
      </c>
      <c r="I195" s="22">
        <v>12</v>
      </c>
      <c r="J195" s="22">
        <v>0</v>
      </c>
    </row>
    <row r="196" spans="1:10" s="21" customFormat="1" ht="12" customHeight="1" x14ac:dyDescent="0.2">
      <c r="A196" s="112" t="s">
        <v>217</v>
      </c>
      <c r="B196" s="112"/>
      <c r="C196" s="22">
        <v>2883</v>
      </c>
      <c r="D196" s="22">
        <v>547</v>
      </c>
      <c r="E196" s="22">
        <v>842</v>
      </c>
      <c r="F196" s="22">
        <v>603</v>
      </c>
      <c r="G196" s="22">
        <v>580</v>
      </c>
      <c r="H196" s="22">
        <v>225</v>
      </c>
      <c r="I196" s="22">
        <v>86</v>
      </c>
      <c r="J196" s="22">
        <v>0</v>
      </c>
    </row>
    <row r="197" spans="1:10" s="21" customFormat="1" ht="12" customHeight="1" x14ac:dyDescent="0.2">
      <c r="A197" s="112" t="s">
        <v>218</v>
      </c>
      <c r="B197" s="112"/>
      <c r="C197" s="22">
        <v>855</v>
      </c>
      <c r="D197" s="22">
        <v>164</v>
      </c>
      <c r="E197" s="22">
        <v>262</v>
      </c>
      <c r="F197" s="22">
        <v>162</v>
      </c>
      <c r="G197" s="22">
        <v>164</v>
      </c>
      <c r="H197" s="22">
        <v>70</v>
      </c>
      <c r="I197" s="22">
        <v>33</v>
      </c>
      <c r="J197" s="22">
        <v>0</v>
      </c>
    </row>
    <row r="198" spans="1:10" s="21" customFormat="1" ht="12" customHeight="1" x14ac:dyDescent="0.2">
      <c r="A198" s="112" t="s">
        <v>221</v>
      </c>
      <c r="B198" s="112"/>
      <c r="C198" s="22">
        <v>334</v>
      </c>
      <c r="D198" s="22">
        <v>53</v>
      </c>
      <c r="E198" s="22">
        <v>78</v>
      </c>
      <c r="F198" s="22">
        <v>72</v>
      </c>
      <c r="G198" s="22">
        <v>92</v>
      </c>
      <c r="H198" s="22">
        <v>25</v>
      </c>
      <c r="I198" s="22">
        <v>14</v>
      </c>
      <c r="J198" s="22">
        <v>0</v>
      </c>
    </row>
    <row r="199" spans="1:10" s="21" customFormat="1" ht="12" customHeight="1" x14ac:dyDescent="0.2">
      <c r="A199" s="112" t="s">
        <v>222</v>
      </c>
      <c r="B199" s="112"/>
      <c r="C199" s="22">
        <v>766</v>
      </c>
      <c r="D199" s="22">
        <v>116</v>
      </c>
      <c r="E199" s="22">
        <v>190</v>
      </c>
      <c r="F199" s="22">
        <v>201</v>
      </c>
      <c r="G199" s="22">
        <v>176</v>
      </c>
      <c r="H199" s="22">
        <v>60</v>
      </c>
      <c r="I199" s="22">
        <v>23</v>
      </c>
      <c r="J199" s="22">
        <v>1</v>
      </c>
    </row>
    <row r="200" spans="1:10" s="21" customFormat="1" ht="12" customHeight="1" x14ac:dyDescent="0.2">
      <c r="A200" s="112" t="s">
        <v>223</v>
      </c>
      <c r="B200" s="112"/>
      <c r="C200" s="22">
        <v>414</v>
      </c>
      <c r="D200" s="22">
        <v>79</v>
      </c>
      <c r="E200" s="22">
        <v>104</v>
      </c>
      <c r="F200" s="22">
        <v>63</v>
      </c>
      <c r="G200" s="22">
        <v>112</v>
      </c>
      <c r="H200" s="22">
        <v>35</v>
      </c>
      <c r="I200" s="22">
        <v>21</v>
      </c>
      <c r="J200" s="22">
        <v>0</v>
      </c>
    </row>
    <row r="201" spans="1:10" s="50" customFormat="1" ht="12" customHeight="1" x14ac:dyDescent="0.2">
      <c r="A201" s="126" t="s">
        <v>224</v>
      </c>
      <c r="B201" s="126"/>
      <c r="C201" s="27">
        <v>1032</v>
      </c>
      <c r="D201" s="27">
        <v>160</v>
      </c>
      <c r="E201" s="27">
        <v>290</v>
      </c>
      <c r="F201" s="27">
        <v>222</v>
      </c>
      <c r="G201" s="27">
        <v>192</v>
      </c>
      <c r="H201" s="27">
        <v>110</v>
      </c>
      <c r="I201" s="27">
        <v>58</v>
      </c>
      <c r="J201" s="27">
        <v>0</v>
      </c>
    </row>
    <row r="202" spans="1:10" s="21" customFormat="1" ht="12" customHeight="1" x14ac:dyDescent="0.2">
      <c r="A202" s="25"/>
      <c r="B202" s="25"/>
      <c r="C202" s="25"/>
      <c r="D202" s="25"/>
      <c r="E202" s="25"/>
      <c r="F202" s="25"/>
      <c r="G202" s="25"/>
      <c r="H202" s="25"/>
      <c r="I202" s="25"/>
      <c r="J202" s="25"/>
    </row>
    <row r="203" spans="1:10" s="21" customFormat="1" ht="12" customHeight="1" x14ac:dyDescent="0.2">
      <c r="A203" s="111" t="s">
        <v>226</v>
      </c>
      <c r="B203" s="111"/>
      <c r="C203" s="17">
        <f t="shared" ref="C203:I203" si="48">SUM(C204:C211)</f>
        <v>348637</v>
      </c>
      <c r="D203" s="17">
        <f t="shared" si="48"/>
        <v>62608</v>
      </c>
      <c r="E203" s="17">
        <f t="shared" si="48"/>
        <v>97488</v>
      </c>
      <c r="F203" s="17">
        <f t="shared" si="48"/>
        <v>71781</v>
      </c>
      <c r="G203" s="17">
        <f t="shared" si="48"/>
        <v>78576</v>
      </c>
      <c r="H203" s="17">
        <f t="shared" si="48"/>
        <v>28175</v>
      </c>
      <c r="I203" s="17">
        <f t="shared" si="48"/>
        <v>10009</v>
      </c>
      <c r="J203" s="19" t="s">
        <v>206</v>
      </c>
    </row>
    <row r="204" spans="1:10" s="21" customFormat="1" ht="12" customHeight="1" x14ac:dyDescent="0.2">
      <c r="A204" s="112" t="s">
        <v>227</v>
      </c>
      <c r="B204" s="112"/>
      <c r="C204" s="22">
        <f t="shared" ref="C204:I204" si="49">SUM(C58:C68)</f>
        <v>50687</v>
      </c>
      <c r="D204" s="22">
        <f t="shared" si="49"/>
        <v>8754</v>
      </c>
      <c r="E204" s="22">
        <f t="shared" si="49"/>
        <v>14358</v>
      </c>
      <c r="F204" s="22">
        <f t="shared" si="49"/>
        <v>10773</v>
      </c>
      <c r="G204" s="22">
        <f t="shared" si="49"/>
        <v>11576</v>
      </c>
      <c r="H204" s="22">
        <f t="shared" si="49"/>
        <v>3910</v>
      </c>
      <c r="I204" s="22">
        <f t="shared" si="49"/>
        <v>1316</v>
      </c>
      <c r="J204" s="22" t="s">
        <v>206</v>
      </c>
    </row>
    <row r="205" spans="1:10" s="21" customFormat="1" ht="12" customHeight="1" x14ac:dyDescent="0.2">
      <c r="A205" s="112" t="s">
        <v>228</v>
      </c>
      <c r="B205" s="112"/>
      <c r="C205" s="22">
        <f t="shared" ref="C205:I205" si="50">SUM(C71:C122)</f>
        <v>149813</v>
      </c>
      <c r="D205" s="22">
        <f t="shared" si="50"/>
        <v>27467</v>
      </c>
      <c r="E205" s="22">
        <f t="shared" si="50"/>
        <v>41064</v>
      </c>
      <c r="F205" s="22">
        <f t="shared" si="50"/>
        <v>30501</v>
      </c>
      <c r="G205" s="22">
        <f t="shared" si="50"/>
        <v>33572</v>
      </c>
      <c r="H205" s="22">
        <f t="shared" si="50"/>
        <v>12380</v>
      </c>
      <c r="I205" s="22">
        <f t="shared" si="50"/>
        <v>4829</v>
      </c>
      <c r="J205" s="22" t="s">
        <v>206</v>
      </c>
    </row>
    <row r="206" spans="1:10" s="21" customFormat="1" ht="12" customHeight="1" x14ac:dyDescent="0.2">
      <c r="A206" s="112" t="s">
        <v>229</v>
      </c>
      <c r="B206" s="112"/>
      <c r="C206" s="22">
        <f t="shared" ref="C206:I206" si="51">SUM(C125:C147)</f>
        <v>63075</v>
      </c>
      <c r="D206" s="22">
        <f t="shared" si="51"/>
        <v>12605</v>
      </c>
      <c r="E206" s="22">
        <f t="shared" si="51"/>
        <v>19064</v>
      </c>
      <c r="F206" s="22">
        <f t="shared" si="51"/>
        <v>12381</v>
      </c>
      <c r="G206" s="22">
        <f t="shared" si="51"/>
        <v>13356</v>
      </c>
      <c r="H206" s="22">
        <f t="shared" si="51"/>
        <v>4550</v>
      </c>
      <c r="I206" s="22">
        <f t="shared" si="51"/>
        <v>1119</v>
      </c>
      <c r="J206" s="22" t="s">
        <v>206</v>
      </c>
    </row>
    <row r="207" spans="1:10" s="21" customFormat="1" ht="12" customHeight="1" x14ac:dyDescent="0.2">
      <c r="A207" s="112" t="s">
        <v>230</v>
      </c>
      <c r="B207" s="112"/>
      <c r="C207" s="22">
        <f t="shared" ref="C207:I207" si="52">SUM(C150:C157)</f>
        <v>5895</v>
      </c>
      <c r="D207" s="22">
        <f t="shared" si="52"/>
        <v>946</v>
      </c>
      <c r="E207" s="22">
        <f t="shared" si="52"/>
        <v>1566</v>
      </c>
      <c r="F207" s="22">
        <f t="shared" si="52"/>
        <v>1149</v>
      </c>
      <c r="G207" s="22">
        <f t="shared" si="52"/>
        <v>1456</v>
      </c>
      <c r="H207" s="22">
        <f t="shared" si="52"/>
        <v>595</v>
      </c>
      <c r="I207" s="22">
        <f t="shared" si="52"/>
        <v>183</v>
      </c>
      <c r="J207" s="22" t="s">
        <v>206</v>
      </c>
    </row>
    <row r="208" spans="1:10" s="21" customFormat="1" ht="12" customHeight="1" x14ac:dyDescent="0.2">
      <c r="A208" s="112" t="s">
        <v>231</v>
      </c>
      <c r="B208" s="112"/>
      <c r="C208" s="22">
        <f t="shared" ref="C208:I208" si="53">SUM(C160:C176)</f>
        <v>51324</v>
      </c>
      <c r="D208" s="22">
        <f t="shared" si="53"/>
        <v>8483</v>
      </c>
      <c r="E208" s="22">
        <f t="shared" si="53"/>
        <v>13910</v>
      </c>
      <c r="F208" s="22">
        <f t="shared" si="53"/>
        <v>11199</v>
      </c>
      <c r="G208" s="22">
        <f t="shared" si="53"/>
        <v>12088</v>
      </c>
      <c r="H208" s="22">
        <f t="shared" si="53"/>
        <v>4125</v>
      </c>
      <c r="I208" s="22">
        <f t="shared" si="53"/>
        <v>1519</v>
      </c>
      <c r="J208" s="22" t="s">
        <v>206</v>
      </c>
    </row>
    <row r="209" spans="1:10" s="21" customFormat="1" ht="12" customHeight="1" x14ac:dyDescent="0.2">
      <c r="A209" s="112" t="s">
        <v>232</v>
      </c>
      <c r="B209" s="112"/>
      <c r="C209" s="22">
        <f t="shared" ref="C209:I209" si="54">SUM(C179:C184)</f>
        <v>13086</v>
      </c>
      <c r="D209" s="22">
        <f t="shared" si="54"/>
        <v>1705</v>
      </c>
      <c r="E209" s="22">
        <f t="shared" si="54"/>
        <v>3356</v>
      </c>
      <c r="F209" s="22">
        <f t="shared" si="54"/>
        <v>2790</v>
      </c>
      <c r="G209" s="22">
        <f t="shared" si="54"/>
        <v>3432</v>
      </c>
      <c r="H209" s="22">
        <f t="shared" si="54"/>
        <v>1340</v>
      </c>
      <c r="I209" s="22">
        <f t="shared" si="54"/>
        <v>463</v>
      </c>
      <c r="J209" s="22" t="s">
        <v>206</v>
      </c>
    </row>
    <row r="210" spans="1:10" s="21" customFormat="1" ht="12" customHeight="1" x14ac:dyDescent="0.2">
      <c r="A210" s="112" t="s">
        <v>233</v>
      </c>
      <c r="B210" s="112"/>
      <c r="C210" s="22">
        <f t="shared" ref="C210:I210" si="55">SUM(C187:C189)</f>
        <v>5659</v>
      </c>
      <c r="D210" s="22">
        <f t="shared" si="55"/>
        <v>978</v>
      </c>
      <c r="E210" s="22">
        <f t="shared" si="55"/>
        <v>1616</v>
      </c>
      <c r="F210" s="22">
        <f t="shared" si="55"/>
        <v>1125</v>
      </c>
      <c r="G210" s="22">
        <f t="shared" si="55"/>
        <v>1232</v>
      </c>
      <c r="H210" s="22">
        <f t="shared" si="55"/>
        <v>480</v>
      </c>
      <c r="I210" s="22">
        <f t="shared" si="55"/>
        <v>228</v>
      </c>
      <c r="J210" s="22" t="s">
        <v>206</v>
      </c>
    </row>
    <row r="211" spans="1:10" s="21" customFormat="1" ht="12" customHeight="1" x14ac:dyDescent="0.2">
      <c r="A211" s="123" t="s">
        <v>234</v>
      </c>
      <c r="B211" s="123"/>
      <c r="C211" s="27">
        <f t="shared" ref="C211:I211" si="56">SUM(C192:C201)</f>
        <v>9098</v>
      </c>
      <c r="D211" s="27">
        <f t="shared" si="56"/>
        <v>1670</v>
      </c>
      <c r="E211" s="27">
        <f t="shared" si="56"/>
        <v>2554</v>
      </c>
      <c r="F211" s="27">
        <f t="shared" si="56"/>
        <v>1863</v>
      </c>
      <c r="G211" s="27">
        <f t="shared" si="56"/>
        <v>1864</v>
      </c>
      <c r="H211" s="27">
        <f t="shared" si="56"/>
        <v>795</v>
      </c>
      <c r="I211" s="27">
        <f t="shared" si="56"/>
        <v>352</v>
      </c>
      <c r="J211" s="27" t="s">
        <v>206</v>
      </c>
    </row>
    <row r="212" spans="1:10" s="21" customFormat="1" ht="12" customHeight="1" x14ac:dyDescent="0.2">
      <c r="A212" s="25"/>
      <c r="B212" s="25"/>
      <c r="C212" s="25"/>
      <c r="D212" s="25"/>
      <c r="E212" s="25"/>
      <c r="F212" s="25"/>
      <c r="G212" s="25"/>
      <c r="H212" s="25"/>
      <c r="I212" s="25"/>
      <c r="J212" s="25"/>
    </row>
    <row r="213" spans="1:10" s="21" customFormat="1" ht="12" customHeight="1" x14ac:dyDescent="0.2">
      <c r="A213" s="111" t="s">
        <v>273</v>
      </c>
      <c r="B213" s="111"/>
      <c r="C213" s="17">
        <f>SUM(C214:C218)</f>
        <v>320796</v>
      </c>
      <c r="D213" s="17">
        <f t="shared" ref="D213:I213" si="57">SUM(D214:D218)</f>
        <v>57817</v>
      </c>
      <c r="E213" s="17">
        <f t="shared" si="57"/>
        <v>89540</v>
      </c>
      <c r="F213" s="17">
        <f t="shared" si="57"/>
        <v>66210</v>
      </c>
      <c r="G213" s="17">
        <f t="shared" si="57"/>
        <v>72520</v>
      </c>
      <c r="H213" s="17">
        <f t="shared" si="57"/>
        <v>25655</v>
      </c>
      <c r="I213" s="17">
        <f t="shared" si="57"/>
        <v>9054</v>
      </c>
      <c r="J213" s="17" t="s">
        <v>206</v>
      </c>
    </row>
    <row r="214" spans="1:10" s="21" customFormat="1" ht="12" customHeight="1" x14ac:dyDescent="0.2">
      <c r="A214" s="112" t="s">
        <v>261</v>
      </c>
      <c r="B214" s="112"/>
      <c r="C214" s="22">
        <f>+C160+C161+C163+C164+C165+C166+C167+C169+C170+C171+C172+C173+C174+C175+C176+C180</f>
        <v>51023</v>
      </c>
      <c r="D214" s="22">
        <f t="shared" ref="D214:I214" si="58">+D160+D161+D163+D164+D165+D166+D167+D169+D170+D171+D172+D173+D174+D175+D176+D180</f>
        <v>8356</v>
      </c>
      <c r="E214" s="22">
        <f t="shared" si="58"/>
        <v>13894</v>
      </c>
      <c r="F214" s="22">
        <f t="shared" si="58"/>
        <v>11052</v>
      </c>
      <c r="G214" s="22">
        <f t="shared" si="58"/>
        <v>12096</v>
      </c>
      <c r="H214" s="22">
        <f t="shared" si="58"/>
        <v>4110</v>
      </c>
      <c r="I214" s="22">
        <f t="shared" si="58"/>
        <v>1515</v>
      </c>
      <c r="J214" s="22" t="s">
        <v>206</v>
      </c>
    </row>
    <row r="215" spans="1:10" s="21" customFormat="1" ht="12" customHeight="1" x14ac:dyDescent="0.2">
      <c r="A215" s="112" t="s">
        <v>262</v>
      </c>
      <c r="B215" s="112"/>
      <c r="C215" s="22">
        <f>+C58+C59+C60+C61+C62+C63+C64+C65+C66+C67+C68+C80</f>
        <v>51179</v>
      </c>
      <c r="D215" s="22">
        <f t="shared" ref="D215:I215" si="59">+D58+D59+D60+D61+D62+D63+D64+D65+D66+D67+D68+D80</f>
        <v>8847</v>
      </c>
      <c r="E215" s="22">
        <f t="shared" si="59"/>
        <v>14512</v>
      </c>
      <c r="F215" s="22">
        <f t="shared" si="59"/>
        <v>10872</v>
      </c>
      <c r="G215" s="22">
        <f t="shared" si="59"/>
        <v>11688</v>
      </c>
      <c r="H215" s="22">
        <f t="shared" si="59"/>
        <v>3930</v>
      </c>
      <c r="I215" s="22">
        <f t="shared" si="59"/>
        <v>1330</v>
      </c>
      <c r="J215" s="22" t="s">
        <v>206</v>
      </c>
    </row>
    <row r="216" spans="1:10" s="21" customFormat="1" ht="12" customHeight="1" x14ac:dyDescent="0.2">
      <c r="A216" s="112" t="s">
        <v>263</v>
      </c>
      <c r="B216" s="112"/>
      <c r="C216" s="22">
        <f>+C125+C127+C129+C130+C134+C136+C137+C138+C139+C140+C142+C143+C145+C146+C150+C157</f>
        <v>54768</v>
      </c>
      <c r="D216" s="22">
        <f t="shared" ref="D216:I216" si="60">+D125+D127+D129+D130+D134+D136+D137+D138+D139+D140+D142+D143+D145+D146+D150+D157</f>
        <v>11064</v>
      </c>
      <c r="E216" s="22">
        <f t="shared" si="60"/>
        <v>16446</v>
      </c>
      <c r="F216" s="22">
        <f t="shared" si="60"/>
        <v>10818</v>
      </c>
      <c r="G216" s="22">
        <f t="shared" si="60"/>
        <v>11604</v>
      </c>
      <c r="H216" s="22">
        <f t="shared" si="60"/>
        <v>3910</v>
      </c>
      <c r="I216" s="22">
        <f t="shared" si="60"/>
        <v>926</v>
      </c>
      <c r="J216" s="22" t="s">
        <v>206</v>
      </c>
    </row>
    <row r="217" spans="1:10" s="21" customFormat="1" ht="12" customHeight="1" x14ac:dyDescent="0.2">
      <c r="A217" s="112" t="s">
        <v>264</v>
      </c>
      <c r="B217" s="112"/>
      <c r="C217" s="22">
        <f>+C71+C72+C73+C74+C75+C76+C77+C78+C79+C81+C82+C83+C84+C85+C86+C87+C88+C89+C90+C91+C92+C93+C94+C95+C96+C97+C98+C99+C100+C101+C102+C103+C104+C105+C106+C107+C108+C109+C110+C111+C112+C113+C114+C115+C116+C117+C118+C119+C120+C121+C122</f>
        <v>149321</v>
      </c>
      <c r="D217" s="22">
        <f t="shared" ref="D217:I217" si="61">+D71+D72+D73+D74+D75+D76+D77+D78+D79+D81+D82+D83+D84+D85+D86+D87+D88+D89+D90+D91+D92+D93+D94+D95+D96+D97+D98+D99+D100+D101+D102+D103+D104+D105+D106+D107+D108+D109+D110+D111+D112+D113+D114+D115+D116+D117+D118+D119+D120+D121+D122</f>
        <v>27374</v>
      </c>
      <c r="E217" s="22">
        <f t="shared" si="61"/>
        <v>40910</v>
      </c>
      <c r="F217" s="22">
        <f t="shared" si="61"/>
        <v>30402</v>
      </c>
      <c r="G217" s="22">
        <f t="shared" si="61"/>
        <v>33460</v>
      </c>
      <c r="H217" s="22">
        <f t="shared" si="61"/>
        <v>12360</v>
      </c>
      <c r="I217" s="22">
        <f t="shared" si="61"/>
        <v>4815</v>
      </c>
      <c r="J217" s="22" t="s">
        <v>206</v>
      </c>
    </row>
    <row r="218" spans="1:10" s="21" customFormat="1" ht="12" customHeight="1" x14ac:dyDescent="0.2">
      <c r="A218" s="46" t="s">
        <v>265</v>
      </c>
      <c r="B218" s="46"/>
      <c r="C218" s="41">
        <f>+C131+C133+C135+C147+C162+C168+C181+C184</f>
        <v>14505</v>
      </c>
      <c r="D218" s="41">
        <f t="shared" ref="D218:I218" si="62">+D131+D133+D135+D147+D162+D168+D181+D184</f>
        <v>2176</v>
      </c>
      <c r="E218" s="41">
        <f t="shared" si="62"/>
        <v>3778</v>
      </c>
      <c r="F218" s="41">
        <f t="shared" si="62"/>
        <v>3066</v>
      </c>
      <c r="G218" s="41">
        <f t="shared" si="62"/>
        <v>3672</v>
      </c>
      <c r="H218" s="41">
        <f t="shared" si="62"/>
        <v>1345</v>
      </c>
      <c r="I218" s="41">
        <f t="shared" si="62"/>
        <v>468</v>
      </c>
      <c r="J218" s="41" t="s">
        <v>206</v>
      </c>
    </row>
    <row r="219" spans="1:10" s="21" customFormat="1" ht="12" customHeight="1" x14ac:dyDescent="0.2">
      <c r="A219" s="31"/>
      <c r="B219" s="31"/>
      <c r="C219" s="30"/>
      <c r="D219" s="30"/>
      <c r="E219" s="30"/>
      <c r="F219" s="30"/>
      <c r="G219" s="30"/>
      <c r="H219" s="30"/>
      <c r="I219" s="30"/>
      <c r="J219" s="30"/>
    </row>
    <row r="220" spans="1:10" s="21" customFormat="1" ht="12" customHeight="1" x14ac:dyDescent="0.2">
      <c r="A220" s="49" t="s">
        <v>274</v>
      </c>
      <c r="B220" s="49"/>
      <c r="C220" s="41">
        <f>+C203-C213</f>
        <v>27841</v>
      </c>
      <c r="D220" s="41">
        <f t="shared" ref="D220:I220" si="63">+D203-D213</f>
        <v>4791</v>
      </c>
      <c r="E220" s="41">
        <f t="shared" si="63"/>
        <v>7948</v>
      </c>
      <c r="F220" s="41">
        <f t="shared" si="63"/>
        <v>5571</v>
      </c>
      <c r="G220" s="41">
        <f t="shared" si="63"/>
        <v>6056</v>
      </c>
      <c r="H220" s="41">
        <f t="shared" si="63"/>
        <v>2520</v>
      </c>
      <c r="I220" s="41">
        <f t="shared" si="63"/>
        <v>955</v>
      </c>
      <c r="J220" s="41" t="s">
        <v>206</v>
      </c>
    </row>
    <row r="221" spans="1:10" s="34" customFormat="1" ht="12" customHeight="1" x14ac:dyDescent="0.2">
      <c r="A221" s="155"/>
      <c r="B221" s="155"/>
      <c r="C221" s="155"/>
      <c r="D221" s="155"/>
      <c r="E221" s="155"/>
      <c r="F221" s="155"/>
      <c r="G221" s="155"/>
    </row>
    <row r="222" spans="1:10" s="35" customFormat="1" ht="12" customHeight="1" x14ac:dyDescent="0.2">
      <c r="A222" s="129" t="s">
        <v>275</v>
      </c>
      <c r="B222" s="129"/>
      <c r="C222" s="129"/>
      <c r="D222" s="129"/>
      <c r="E222" s="129"/>
      <c r="F222" s="129"/>
      <c r="G222" s="129"/>
      <c r="H222" s="129"/>
      <c r="I222" s="129"/>
      <c r="J222" s="129"/>
    </row>
    <row r="223" spans="1:10" s="42" customFormat="1" ht="34.5" customHeight="1" x14ac:dyDescent="0.15">
      <c r="A223" s="130" t="s">
        <v>251</v>
      </c>
      <c r="B223" s="130"/>
      <c r="C223" s="130"/>
      <c r="D223" s="130"/>
      <c r="E223" s="130"/>
      <c r="F223" s="130"/>
      <c r="G223" s="130"/>
      <c r="H223" s="130"/>
      <c r="I223" s="130"/>
      <c r="J223" s="130"/>
    </row>
    <row r="224" spans="1:10" s="35" customFormat="1" ht="12" customHeight="1" x14ac:dyDescent="0.2">
      <c r="A224" s="129" t="s">
        <v>268</v>
      </c>
      <c r="B224" s="129"/>
      <c r="C224" s="129"/>
      <c r="D224" s="129"/>
      <c r="E224" s="129"/>
      <c r="F224" s="129"/>
      <c r="G224" s="129"/>
      <c r="H224" s="129"/>
      <c r="I224" s="129"/>
      <c r="J224" s="132"/>
    </row>
    <row r="225" spans="1:10" s="37" customFormat="1" ht="5.25" customHeight="1" x14ac:dyDescent="0.2">
      <c r="A225" s="152"/>
      <c r="B225" s="152"/>
      <c r="C225" s="152"/>
      <c r="D225" s="152"/>
      <c r="E225" s="152"/>
      <c r="F225" s="152"/>
      <c r="G225" s="152"/>
      <c r="H225" s="152"/>
      <c r="I225" s="152"/>
      <c r="J225" s="152"/>
    </row>
    <row r="226" spans="1:10" s="35" customFormat="1" ht="11.25" customHeight="1" x14ac:dyDescent="0.2">
      <c r="A226" s="153" t="s">
        <v>239</v>
      </c>
      <c r="B226" s="153"/>
      <c r="C226" s="153"/>
      <c r="D226" s="153"/>
      <c r="E226" s="153"/>
      <c r="F226" s="153"/>
      <c r="G226" s="153"/>
      <c r="H226" s="153"/>
      <c r="I226" s="153"/>
      <c r="J226" s="153"/>
    </row>
    <row r="227" spans="1:10" s="37" customFormat="1" ht="5.25" customHeight="1" x14ac:dyDescent="0.2">
      <c r="A227" s="152"/>
      <c r="B227" s="152"/>
      <c r="C227" s="152"/>
      <c r="D227" s="152"/>
      <c r="E227" s="152"/>
      <c r="F227" s="152"/>
      <c r="G227" s="152"/>
      <c r="H227" s="152"/>
      <c r="I227" s="152"/>
      <c r="J227" s="152"/>
    </row>
    <row r="228" spans="1:10" s="39" customFormat="1" ht="11.25" customHeight="1" x14ac:dyDescent="0.2">
      <c r="A228" s="129" t="s">
        <v>277</v>
      </c>
      <c r="B228" s="129"/>
      <c r="C228" s="129"/>
      <c r="D228" s="129"/>
      <c r="E228" s="129"/>
      <c r="F228" s="129"/>
      <c r="G228" s="129"/>
      <c r="H228" s="129"/>
      <c r="I228" s="129"/>
      <c r="J228" s="129"/>
    </row>
    <row r="229" spans="1:10" s="39" customFormat="1" ht="11.25" customHeight="1" x14ac:dyDescent="0.2">
      <c r="A229" s="152" t="s">
        <v>241</v>
      </c>
      <c r="B229" s="152"/>
      <c r="C229" s="152"/>
      <c r="D229" s="152"/>
      <c r="E229" s="152"/>
      <c r="F229" s="152"/>
      <c r="G229" s="152"/>
      <c r="H229" s="152"/>
      <c r="I229" s="152"/>
      <c r="J229" s="152"/>
    </row>
    <row r="230" spans="1:10" ht="12" customHeight="1" x14ac:dyDescent="0.2"/>
    <row r="231" spans="1:10" ht="12" customHeight="1" x14ac:dyDescent="0.2"/>
    <row r="232" spans="1:10" ht="12" customHeight="1" x14ac:dyDescent="0.2"/>
    <row r="233" spans="1:10" ht="12" customHeight="1" x14ac:dyDescent="0.2"/>
    <row r="234" spans="1:10" ht="12" customHeight="1" x14ac:dyDescent="0.2"/>
    <row r="235" spans="1:10" ht="12" customHeight="1" x14ac:dyDescent="0.2"/>
    <row r="236" spans="1:10" ht="12" customHeight="1" x14ac:dyDescent="0.2"/>
    <row r="237" spans="1:10" ht="12" customHeight="1" x14ac:dyDescent="0.2"/>
    <row r="238" spans="1:10" ht="12" customHeight="1" x14ac:dyDescent="0.2"/>
    <row r="239" spans="1:10" ht="12" customHeight="1" x14ac:dyDescent="0.2"/>
    <row r="240" spans="1:1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</sheetData>
  <mergeCells count="192">
    <mergeCell ref="A229:J229"/>
    <mergeCell ref="A194:B194"/>
    <mergeCell ref="A207:B207"/>
    <mergeCell ref="A217:B217"/>
    <mergeCell ref="A221:G221"/>
    <mergeCell ref="A1:J1"/>
    <mergeCell ref="A2:J2"/>
    <mergeCell ref="A3:J3"/>
    <mergeCell ref="A4:J4"/>
    <mergeCell ref="C5:I5"/>
    <mergeCell ref="C6:I6"/>
    <mergeCell ref="A226:J226"/>
    <mergeCell ref="A227:J227"/>
    <mergeCell ref="A228:J228"/>
    <mergeCell ref="A222:J222"/>
    <mergeCell ref="A223:J223"/>
    <mergeCell ref="A225:J225"/>
    <mergeCell ref="A214:B214"/>
    <mergeCell ref="A215:B215"/>
    <mergeCell ref="A216:B216"/>
    <mergeCell ref="A208:B208"/>
    <mergeCell ref="A209:B209"/>
    <mergeCell ref="A210:B210"/>
    <mergeCell ref="A211:B211"/>
    <mergeCell ref="A213:B213"/>
    <mergeCell ref="A201:B201"/>
    <mergeCell ref="A203:B203"/>
    <mergeCell ref="A204:B204"/>
    <mergeCell ref="A205:B205"/>
    <mergeCell ref="A206:B206"/>
    <mergeCell ref="A195:B195"/>
    <mergeCell ref="A196:B196"/>
    <mergeCell ref="A197:B197"/>
    <mergeCell ref="A198:B198"/>
    <mergeCell ref="A199:B199"/>
    <mergeCell ref="A200:B200"/>
    <mergeCell ref="A187:B187"/>
    <mergeCell ref="A188:B188"/>
    <mergeCell ref="A191:B191"/>
    <mergeCell ref="A192:B192"/>
    <mergeCell ref="A193:B193"/>
    <mergeCell ref="A189:B189"/>
    <mergeCell ref="A180:B180"/>
    <mergeCell ref="A182:B182"/>
    <mergeCell ref="A183:B183"/>
    <mergeCell ref="A184:B184"/>
    <mergeCell ref="A186:B186"/>
    <mergeCell ref="A181:B181"/>
    <mergeCell ref="A174:B174"/>
    <mergeCell ref="A175:B175"/>
    <mergeCell ref="A176:B176"/>
    <mergeCell ref="A178:B178"/>
    <mergeCell ref="A179:B179"/>
    <mergeCell ref="A168:B168"/>
    <mergeCell ref="A169:B169"/>
    <mergeCell ref="A170:B170"/>
    <mergeCell ref="A171:B171"/>
    <mergeCell ref="A172:B172"/>
    <mergeCell ref="A173:B173"/>
    <mergeCell ref="A161:B161"/>
    <mergeCell ref="A163:B163"/>
    <mergeCell ref="A164:B164"/>
    <mergeCell ref="A165:B165"/>
    <mergeCell ref="A166:B166"/>
    <mergeCell ref="A167:B167"/>
    <mergeCell ref="A162:B162"/>
    <mergeCell ref="A155:B155"/>
    <mergeCell ref="A156:B156"/>
    <mergeCell ref="A157:B157"/>
    <mergeCell ref="A159:B159"/>
    <mergeCell ref="A160:B160"/>
    <mergeCell ref="A149:B149"/>
    <mergeCell ref="A150:B150"/>
    <mergeCell ref="A151:B151"/>
    <mergeCell ref="A153:B153"/>
    <mergeCell ref="A154:B154"/>
    <mergeCell ref="A152:B152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7:B117"/>
    <mergeCell ref="A118:B118"/>
    <mergeCell ref="A119:B119"/>
    <mergeCell ref="A120:B120"/>
    <mergeCell ref="A121:B121"/>
    <mergeCell ref="A122:B122"/>
    <mergeCell ref="A111:B111"/>
    <mergeCell ref="A112:B112"/>
    <mergeCell ref="A113:B113"/>
    <mergeCell ref="A114:B114"/>
    <mergeCell ref="A115:B115"/>
    <mergeCell ref="A116:B116"/>
    <mergeCell ref="A105:B105"/>
    <mergeCell ref="A106:B106"/>
    <mergeCell ref="A107:B107"/>
    <mergeCell ref="A108:B108"/>
    <mergeCell ref="A109:B109"/>
    <mergeCell ref="A110:B110"/>
    <mergeCell ref="A99:B99"/>
    <mergeCell ref="A100:B100"/>
    <mergeCell ref="A101:B101"/>
    <mergeCell ref="A102:B102"/>
    <mergeCell ref="A103:B103"/>
    <mergeCell ref="A104:B104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81:B81"/>
    <mergeCell ref="A82:B82"/>
    <mergeCell ref="A83:B83"/>
    <mergeCell ref="A84:B84"/>
    <mergeCell ref="A85:B85"/>
    <mergeCell ref="A86:B86"/>
    <mergeCell ref="A75:B75"/>
    <mergeCell ref="A76:B76"/>
    <mergeCell ref="A77:B77"/>
    <mergeCell ref="A78:B78"/>
    <mergeCell ref="A79:B79"/>
    <mergeCell ref="A80:B80"/>
    <mergeCell ref="A68:B68"/>
    <mergeCell ref="A70:B70"/>
    <mergeCell ref="A71:B71"/>
    <mergeCell ref="A72:B72"/>
    <mergeCell ref="A73:B73"/>
    <mergeCell ref="A74:B74"/>
    <mergeCell ref="A42:B42"/>
    <mergeCell ref="A62:B62"/>
    <mergeCell ref="A63:B63"/>
    <mergeCell ref="A64:B64"/>
    <mergeCell ref="A65:B65"/>
    <mergeCell ref="A66:B66"/>
    <mergeCell ref="A67:B67"/>
    <mergeCell ref="A55:B55"/>
    <mergeCell ref="A57:B57"/>
    <mergeCell ref="A58:B58"/>
    <mergeCell ref="A59:B59"/>
    <mergeCell ref="A60:B60"/>
    <mergeCell ref="A61:B61"/>
    <mergeCell ref="A224:J224"/>
    <mergeCell ref="C7:I7"/>
    <mergeCell ref="A8:I8"/>
    <mergeCell ref="A21:B21"/>
    <mergeCell ref="A23:B23"/>
    <mergeCell ref="A24:B24"/>
    <mergeCell ref="A25:B25"/>
    <mergeCell ref="A26:B26"/>
    <mergeCell ref="A29:B29"/>
    <mergeCell ref="A10:B10"/>
    <mergeCell ref="A12:B12"/>
    <mergeCell ref="A13:B13"/>
    <mergeCell ref="A17:B17"/>
    <mergeCell ref="A43:B43"/>
    <mergeCell ref="A44:B44"/>
    <mergeCell ref="A47:B47"/>
    <mergeCell ref="A52:B52"/>
    <mergeCell ref="A53:B53"/>
    <mergeCell ref="A54:B54"/>
    <mergeCell ref="A32:B32"/>
    <mergeCell ref="A33:B33"/>
    <mergeCell ref="A38:B38"/>
    <mergeCell ref="A39:B39"/>
    <mergeCell ref="A40:B4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0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11" sqref="C11"/>
    </sheetView>
  </sheetViews>
  <sheetFormatPr defaultRowHeight="12" x14ac:dyDescent="0.2"/>
  <cols>
    <col min="1" max="1" width="2.7109375" style="1" customWidth="1"/>
    <col min="2" max="2" width="28.140625" style="1" customWidth="1"/>
    <col min="3" max="9" width="13.140625" style="2" customWidth="1"/>
    <col min="10" max="10" width="20.28515625" style="2" bestFit="1" customWidth="1"/>
    <col min="11" max="16384" width="9.140625" style="1"/>
  </cols>
  <sheetData>
    <row r="1" spans="1:10" s="3" customFormat="1" ht="12.75" customHeight="1" x14ac:dyDescent="0.2">
      <c r="A1" s="113"/>
      <c r="B1" s="113"/>
      <c r="C1" s="113"/>
      <c r="D1" s="113"/>
      <c r="E1" s="113"/>
      <c r="F1" s="113"/>
      <c r="G1" s="113"/>
      <c r="H1" s="113"/>
      <c r="I1" s="113"/>
      <c r="J1" s="113"/>
    </row>
    <row r="2" spans="1:10" s="3" customFormat="1" ht="14.25" customHeight="1" x14ac:dyDescent="0.2">
      <c r="A2" s="114" t="s">
        <v>259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s="4" customFormat="1" ht="12.75" customHeight="1" x14ac:dyDescent="0.25">
      <c r="A3" s="115"/>
      <c r="B3" s="115"/>
      <c r="C3" s="115"/>
      <c r="D3" s="115"/>
      <c r="E3" s="115"/>
      <c r="F3" s="115"/>
      <c r="G3" s="115"/>
      <c r="H3" s="115"/>
      <c r="I3" s="115"/>
      <c r="J3" s="115"/>
    </row>
    <row r="4" spans="1:10" s="4" customFormat="1" ht="12.75" customHeight="1" x14ac:dyDescent="0.25">
      <c r="A4" s="116"/>
      <c r="B4" s="116"/>
      <c r="C4" s="116"/>
      <c r="D4" s="116"/>
      <c r="E4" s="116"/>
      <c r="F4" s="116"/>
      <c r="G4" s="116"/>
      <c r="H4" s="116"/>
      <c r="I4" s="116"/>
      <c r="J4" s="116"/>
    </row>
    <row r="5" spans="1:10" s="5" customFormat="1" ht="13.5" customHeight="1" x14ac:dyDescent="0.2">
      <c r="B5" s="6"/>
      <c r="C5" s="117" t="s">
        <v>0</v>
      </c>
      <c r="D5" s="118"/>
      <c r="E5" s="118"/>
      <c r="F5" s="118"/>
      <c r="G5" s="118"/>
      <c r="H5" s="118"/>
      <c r="I5" s="119"/>
      <c r="J5" s="7" t="s">
        <v>249</v>
      </c>
    </row>
    <row r="6" spans="1:10" ht="12" customHeight="1" x14ac:dyDescent="0.2">
      <c r="B6" s="10"/>
      <c r="C6" s="135"/>
      <c r="D6" s="136"/>
      <c r="E6" s="136"/>
      <c r="F6" s="136"/>
      <c r="G6" s="136"/>
      <c r="H6" s="136"/>
      <c r="I6" s="137"/>
      <c r="J6" s="11" t="s">
        <v>250</v>
      </c>
    </row>
    <row r="7" spans="1:10" ht="12.75" customHeight="1" x14ac:dyDescent="0.2">
      <c r="B7" s="12"/>
      <c r="C7" s="138"/>
      <c r="D7" s="138"/>
      <c r="E7" s="138"/>
      <c r="F7" s="138"/>
      <c r="G7" s="138"/>
      <c r="H7" s="138"/>
      <c r="I7" s="138"/>
      <c r="J7" s="13"/>
    </row>
    <row r="8" spans="1:10" ht="12" customHeight="1" x14ac:dyDescent="0.2">
      <c r="A8" s="139"/>
      <c r="B8" s="139"/>
      <c r="C8" s="139"/>
      <c r="D8" s="139"/>
      <c r="E8" s="139"/>
      <c r="F8" s="139"/>
      <c r="G8" s="139"/>
      <c r="H8" s="139"/>
      <c r="I8" s="139"/>
    </row>
    <row r="9" spans="1:10" ht="12" customHeight="1" x14ac:dyDescent="0.2">
      <c r="A9" s="44"/>
      <c r="B9" s="45"/>
      <c r="C9" s="45" t="s">
        <v>7</v>
      </c>
      <c r="D9" s="45" t="s">
        <v>8</v>
      </c>
      <c r="E9" s="45" t="s">
        <v>9</v>
      </c>
      <c r="F9" s="45" t="s">
        <v>10</v>
      </c>
      <c r="G9" s="45" t="s">
        <v>11</v>
      </c>
      <c r="H9" s="45" t="s">
        <v>12</v>
      </c>
      <c r="I9" s="45" t="s">
        <v>13</v>
      </c>
      <c r="J9" s="44"/>
    </row>
    <row r="10" spans="1:10" s="16" customFormat="1" ht="12" customHeight="1" x14ac:dyDescent="0.2">
      <c r="A10" s="110" t="s">
        <v>14</v>
      </c>
      <c r="B10" s="110"/>
      <c r="C10" s="40">
        <f t="shared" ref="C10:I10" si="0">C12+C23+C38+C42+C52</f>
        <v>346024</v>
      </c>
      <c r="D10" s="40">
        <f t="shared" si="0"/>
        <v>61441</v>
      </c>
      <c r="E10" s="40">
        <f t="shared" si="0"/>
        <v>96166</v>
      </c>
      <c r="F10" s="40">
        <f t="shared" si="0"/>
        <v>71325</v>
      </c>
      <c r="G10" s="40">
        <f t="shared" si="0"/>
        <v>78724</v>
      </c>
      <c r="H10" s="40">
        <f t="shared" si="0"/>
        <v>27825</v>
      </c>
      <c r="I10" s="40">
        <f t="shared" si="0"/>
        <v>10543</v>
      </c>
      <c r="J10" s="40" t="s">
        <v>256</v>
      </c>
    </row>
    <row r="11" spans="1:10" s="16" customFormat="1" ht="12" customHeight="1" x14ac:dyDescent="0.2">
      <c r="A11" s="18"/>
      <c r="B11" s="18"/>
      <c r="C11" s="19"/>
      <c r="D11" s="19"/>
      <c r="E11" s="19"/>
      <c r="F11" s="19"/>
      <c r="G11" s="19"/>
      <c r="H11" s="19"/>
      <c r="I11" s="19"/>
      <c r="J11" s="19"/>
    </row>
    <row r="12" spans="1:10" s="20" customFormat="1" ht="12" customHeight="1" x14ac:dyDescent="0.2">
      <c r="A12" s="111" t="s">
        <v>16</v>
      </c>
      <c r="B12" s="111"/>
      <c r="C12" s="17">
        <f t="shared" ref="C12:I12" si="1">C13+C17+C21</f>
        <v>29126</v>
      </c>
      <c r="D12" s="17">
        <f t="shared" si="1"/>
        <v>4385</v>
      </c>
      <c r="E12" s="17">
        <f t="shared" si="1"/>
        <v>7756</v>
      </c>
      <c r="F12" s="17">
        <f t="shared" si="1"/>
        <v>6000</v>
      </c>
      <c r="G12" s="17">
        <f t="shared" si="1"/>
        <v>7040</v>
      </c>
      <c r="H12" s="17">
        <f t="shared" si="1"/>
        <v>2730</v>
      </c>
      <c r="I12" s="17">
        <f t="shared" si="1"/>
        <v>1215</v>
      </c>
      <c r="J12" s="17" t="s">
        <v>15</v>
      </c>
    </row>
    <row r="13" spans="1:10" s="21" customFormat="1" ht="12" customHeight="1" x14ac:dyDescent="0.2">
      <c r="A13" s="112" t="s">
        <v>17</v>
      </c>
      <c r="B13" s="112"/>
      <c r="C13" s="22">
        <f t="shared" ref="C13:I13" si="2">C14+C15+C16</f>
        <v>9120</v>
      </c>
      <c r="D13" s="22">
        <f t="shared" si="2"/>
        <v>1662</v>
      </c>
      <c r="E13" s="22">
        <f t="shared" si="2"/>
        <v>2596</v>
      </c>
      <c r="F13" s="22">
        <f t="shared" si="2"/>
        <v>1779</v>
      </c>
      <c r="G13" s="22">
        <f t="shared" si="2"/>
        <v>1864</v>
      </c>
      <c r="H13" s="22">
        <f t="shared" si="2"/>
        <v>820</v>
      </c>
      <c r="I13" s="22">
        <f t="shared" si="2"/>
        <v>399</v>
      </c>
      <c r="J13" s="22" t="s">
        <v>15</v>
      </c>
    </row>
    <row r="14" spans="1:10" s="21" customFormat="1" ht="12" customHeight="1" x14ac:dyDescent="0.2">
      <c r="A14" s="23"/>
      <c r="B14" s="24" t="s">
        <v>18</v>
      </c>
      <c r="C14" s="22">
        <f t="shared" ref="C14:I14" si="3">C196+C197+C199+C204+C205</f>
        <v>3257</v>
      </c>
      <c r="D14" s="22">
        <f t="shared" si="3"/>
        <v>578</v>
      </c>
      <c r="E14" s="22">
        <f t="shared" si="3"/>
        <v>930</v>
      </c>
      <c r="F14" s="22">
        <f t="shared" si="3"/>
        <v>600</v>
      </c>
      <c r="G14" s="22">
        <f t="shared" si="3"/>
        <v>668</v>
      </c>
      <c r="H14" s="22">
        <f t="shared" si="3"/>
        <v>320</v>
      </c>
      <c r="I14" s="22">
        <f t="shared" si="3"/>
        <v>161</v>
      </c>
      <c r="J14" s="22" t="s">
        <v>15</v>
      </c>
    </row>
    <row r="15" spans="1:10" s="21" customFormat="1" ht="12" customHeight="1" x14ac:dyDescent="0.2">
      <c r="A15" s="23"/>
      <c r="B15" s="24" t="s">
        <v>19</v>
      </c>
      <c r="C15" s="22">
        <f t="shared" ref="C15:I15" si="4">+C200+C206</f>
        <v>2893</v>
      </c>
      <c r="D15" s="22">
        <f t="shared" si="4"/>
        <v>547</v>
      </c>
      <c r="E15" s="22">
        <f t="shared" si="4"/>
        <v>842</v>
      </c>
      <c r="F15" s="22">
        <f t="shared" si="4"/>
        <v>585</v>
      </c>
      <c r="G15" s="22">
        <f t="shared" si="4"/>
        <v>580</v>
      </c>
      <c r="H15" s="22">
        <f t="shared" si="4"/>
        <v>255</v>
      </c>
      <c r="I15" s="22">
        <f t="shared" si="4"/>
        <v>84</v>
      </c>
      <c r="J15" s="22" t="s">
        <v>15</v>
      </c>
    </row>
    <row r="16" spans="1:10" s="21" customFormat="1" ht="12" customHeight="1" x14ac:dyDescent="0.2">
      <c r="A16" s="23"/>
      <c r="B16" s="25" t="s">
        <v>20</v>
      </c>
      <c r="C16" s="22">
        <f t="shared" ref="C16:I16" si="5">C198+C201+C202+C203</f>
        <v>2970</v>
      </c>
      <c r="D16" s="22">
        <f t="shared" si="5"/>
        <v>537</v>
      </c>
      <c r="E16" s="22">
        <f t="shared" si="5"/>
        <v>824</v>
      </c>
      <c r="F16" s="22">
        <f t="shared" si="5"/>
        <v>594</v>
      </c>
      <c r="G16" s="22">
        <f t="shared" si="5"/>
        <v>616</v>
      </c>
      <c r="H16" s="22">
        <f t="shared" si="5"/>
        <v>245</v>
      </c>
      <c r="I16" s="22">
        <f t="shared" si="5"/>
        <v>154</v>
      </c>
      <c r="J16" s="22" t="s">
        <v>15</v>
      </c>
    </row>
    <row r="17" spans="1:10" s="21" customFormat="1" ht="12" customHeight="1" x14ac:dyDescent="0.2">
      <c r="A17" s="112" t="s">
        <v>21</v>
      </c>
      <c r="B17" s="112"/>
      <c r="C17" s="22">
        <f t="shared" ref="C17:I17" si="6">C18+C19+C20</f>
        <v>5632</v>
      </c>
      <c r="D17" s="22">
        <f t="shared" si="6"/>
        <v>908</v>
      </c>
      <c r="E17" s="22">
        <f t="shared" si="6"/>
        <v>1548</v>
      </c>
      <c r="F17" s="22">
        <f t="shared" si="6"/>
        <v>1104</v>
      </c>
      <c r="G17" s="22">
        <f t="shared" si="6"/>
        <v>1316</v>
      </c>
      <c r="H17" s="22">
        <f t="shared" si="6"/>
        <v>500</v>
      </c>
      <c r="I17" s="22">
        <f t="shared" si="6"/>
        <v>256</v>
      </c>
      <c r="J17" s="22" t="s">
        <v>15</v>
      </c>
    </row>
    <row r="18" spans="1:10" s="21" customFormat="1" ht="12" customHeight="1" x14ac:dyDescent="0.2">
      <c r="A18" s="23"/>
      <c r="B18" s="24" t="s">
        <v>22</v>
      </c>
      <c r="C18" s="22">
        <f t="shared" ref="C18:I18" si="7">+C192</f>
        <v>1766</v>
      </c>
      <c r="D18" s="22">
        <f t="shared" si="7"/>
        <v>293</v>
      </c>
      <c r="E18" s="22">
        <f t="shared" si="7"/>
        <v>476</v>
      </c>
      <c r="F18" s="22">
        <f t="shared" si="7"/>
        <v>393</v>
      </c>
      <c r="G18" s="22">
        <f t="shared" si="7"/>
        <v>344</v>
      </c>
      <c r="H18" s="22">
        <f t="shared" si="7"/>
        <v>160</v>
      </c>
      <c r="I18" s="22">
        <f t="shared" si="7"/>
        <v>100</v>
      </c>
      <c r="J18" s="22" t="s">
        <v>15</v>
      </c>
    </row>
    <row r="19" spans="1:10" s="21" customFormat="1" ht="12" customHeight="1" x14ac:dyDescent="0.2">
      <c r="A19" s="23"/>
      <c r="B19" s="24" t="s">
        <v>23</v>
      </c>
      <c r="C19" s="22">
        <f t="shared" ref="C19:I19" si="8">+C191</f>
        <v>1830</v>
      </c>
      <c r="D19" s="22">
        <f t="shared" si="8"/>
        <v>308</v>
      </c>
      <c r="E19" s="22">
        <f t="shared" si="8"/>
        <v>526</v>
      </c>
      <c r="F19" s="22">
        <f t="shared" si="8"/>
        <v>309</v>
      </c>
      <c r="G19" s="22">
        <f t="shared" si="8"/>
        <v>404</v>
      </c>
      <c r="H19" s="22">
        <f t="shared" si="8"/>
        <v>175</v>
      </c>
      <c r="I19" s="22">
        <f t="shared" si="8"/>
        <v>108</v>
      </c>
      <c r="J19" s="22" t="s">
        <v>15</v>
      </c>
    </row>
    <row r="20" spans="1:10" s="21" customFormat="1" ht="12" customHeight="1" x14ac:dyDescent="0.2">
      <c r="A20" s="26"/>
      <c r="B20" s="24" t="s">
        <v>24</v>
      </c>
      <c r="C20" s="22">
        <f t="shared" ref="C20:I20" si="9">C193</f>
        <v>2036</v>
      </c>
      <c r="D20" s="22">
        <f t="shared" si="9"/>
        <v>307</v>
      </c>
      <c r="E20" s="22">
        <f t="shared" si="9"/>
        <v>546</v>
      </c>
      <c r="F20" s="22">
        <f t="shared" si="9"/>
        <v>402</v>
      </c>
      <c r="G20" s="22">
        <f t="shared" si="9"/>
        <v>568</v>
      </c>
      <c r="H20" s="22">
        <f t="shared" si="9"/>
        <v>165</v>
      </c>
      <c r="I20" s="22">
        <f t="shared" si="9"/>
        <v>48</v>
      </c>
      <c r="J20" s="22" t="s">
        <v>15</v>
      </c>
    </row>
    <row r="21" spans="1:10" s="21" customFormat="1" ht="12" customHeight="1" x14ac:dyDescent="0.2">
      <c r="A21" s="123" t="s">
        <v>25</v>
      </c>
      <c r="B21" s="123"/>
      <c r="C21" s="27">
        <f t="shared" ref="C21:I21" si="10">C183+C184+C185+C169+C186+C187+C174+C188+C177</f>
        <v>14374</v>
      </c>
      <c r="D21" s="27">
        <f t="shared" si="10"/>
        <v>1815</v>
      </c>
      <c r="E21" s="27">
        <f t="shared" si="10"/>
        <v>3612</v>
      </c>
      <c r="F21" s="27">
        <f t="shared" si="10"/>
        <v>3117</v>
      </c>
      <c r="G21" s="27">
        <f t="shared" si="10"/>
        <v>3860</v>
      </c>
      <c r="H21" s="27">
        <f t="shared" si="10"/>
        <v>1410</v>
      </c>
      <c r="I21" s="27">
        <f t="shared" si="10"/>
        <v>560</v>
      </c>
      <c r="J21" s="27" t="s">
        <v>15</v>
      </c>
    </row>
    <row r="22" spans="1:10" s="21" customFormat="1" ht="12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</row>
    <row r="23" spans="1:10" s="20" customFormat="1" ht="12" customHeight="1" x14ac:dyDescent="0.2">
      <c r="A23" s="111" t="s">
        <v>26</v>
      </c>
      <c r="B23" s="111"/>
      <c r="C23" s="17">
        <f t="shared" ref="C23:I23" si="11">C24+C25+C26+C29+C32+C33</f>
        <v>68457</v>
      </c>
      <c r="D23" s="17">
        <f t="shared" si="11"/>
        <v>13259</v>
      </c>
      <c r="E23" s="17">
        <f t="shared" si="11"/>
        <v>20378</v>
      </c>
      <c r="F23" s="17">
        <f t="shared" si="11"/>
        <v>13437</v>
      </c>
      <c r="G23" s="17">
        <f t="shared" si="11"/>
        <v>15068</v>
      </c>
      <c r="H23" s="17">
        <f t="shared" si="11"/>
        <v>4930</v>
      </c>
      <c r="I23" s="17">
        <f t="shared" si="11"/>
        <v>1385</v>
      </c>
      <c r="J23" s="17" t="s">
        <v>206</v>
      </c>
    </row>
    <row r="24" spans="1:10" s="21" customFormat="1" ht="12" customHeight="1" x14ac:dyDescent="0.2">
      <c r="A24" s="112" t="s">
        <v>27</v>
      </c>
      <c r="B24" s="112"/>
      <c r="C24" s="22">
        <f t="shared" ref="C24:I24" si="12">C125+C127+C128+C138+C139+C141+C143+C145+C146</f>
        <v>40718</v>
      </c>
      <c r="D24" s="22">
        <f t="shared" si="12"/>
        <v>8932</v>
      </c>
      <c r="E24" s="22">
        <f t="shared" si="12"/>
        <v>12592</v>
      </c>
      <c r="F24" s="22">
        <f t="shared" si="12"/>
        <v>7959</v>
      </c>
      <c r="G24" s="22">
        <f t="shared" si="12"/>
        <v>8116</v>
      </c>
      <c r="H24" s="22">
        <f t="shared" si="12"/>
        <v>2500</v>
      </c>
      <c r="I24" s="22">
        <f t="shared" si="12"/>
        <v>619</v>
      </c>
      <c r="J24" s="22" t="s">
        <v>206</v>
      </c>
    </row>
    <row r="25" spans="1:10" s="21" customFormat="1" ht="12" customHeight="1" x14ac:dyDescent="0.2">
      <c r="A25" s="112" t="s">
        <v>28</v>
      </c>
      <c r="B25" s="112"/>
      <c r="C25" s="22">
        <f t="shared" ref="C25:I25" si="13">C133</f>
        <v>5091</v>
      </c>
      <c r="D25" s="22">
        <f t="shared" si="13"/>
        <v>855</v>
      </c>
      <c r="E25" s="22">
        <f t="shared" si="13"/>
        <v>1524</v>
      </c>
      <c r="F25" s="22">
        <f t="shared" si="13"/>
        <v>978</v>
      </c>
      <c r="G25" s="22">
        <f t="shared" si="13"/>
        <v>1148</v>
      </c>
      <c r="H25" s="22">
        <f t="shared" si="13"/>
        <v>465</v>
      </c>
      <c r="I25" s="22">
        <f t="shared" si="13"/>
        <v>121</v>
      </c>
      <c r="J25" s="22" t="s">
        <v>206</v>
      </c>
    </row>
    <row r="26" spans="1:10" s="21" customFormat="1" ht="12" customHeight="1" x14ac:dyDescent="0.2">
      <c r="A26" s="112" t="s">
        <v>29</v>
      </c>
      <c r="B26" s="112"/>
      <c r="C26" s="22">
        <f t="shared" ref="C26:I26" si="14">C27+C28</f>
        <v>12389</v>
      </c>
      <c r="D26" s="22">
        <f t="shared" si="14"/>
        <v>1873</v>
      </c>
      <c r="E26" s="22">
        <f t="shared" si="14"/>
        <v>3362</v>
      </c>
      <c r="F26" s="22">
        <f t="shared" si="14"/>
        <v>2520</v>
      </c>
      <c r="G26" s="22">
        <f t="shared" si="14"/>
        <v>3260</v>
      </c>
      <c r="H26" s="22">
        <f t="shared" si="14"/>
        <v>1045</v>
      </c>
      <c r="I26" s="22">
        <f t="shared" si="14"/>
        <v>329</v>
      </c>
      <c r="J26" s="22" t="s">
        <v>206</v>
      </c>
    </row>
    <row r="27" spans="1:10" s="21" customFormat="1" ht="12" customHeight="1" x14ac:dyDescent="0.2">
      <c r="A27" s="28"/>
      <c r="B27" s="24" t="s">
        <v>30</v>
      </c>
      <c r="C27" s="22">
        <f t="shared" ref="C27:I27" si="15">C126+C130+C132+C140+C147+C151</f>
        <v>871</v>
      </c>
      <c r="D27" s="22">
        <f t="shared" si="15"/>
        <v>182</v>
      </c>
      <c r="E27" s="22">
        <f t="shared" si="15"/>
        <v>268</v>
      </c>
      <c r="F27" s="22">
        <f t="shared" si="15"/>
        <v>144</v>
      </c>
      <c r="G27" s="22">
        <f t="shared" si="15"/>
        <v>168</v>
      </c>
      <c r="H27" s="22">
        <f t="shared" si="15"/>
        <v>65</v>
      </c>
      <c r="I27" s="22">
        <f t="shared" si="15"/>
        <v>44</v>
      </c>
      <c r="J27" s="22" t="s">
        <v>206</v>
      </c>
    </row>
    <row r="28" spans="1:10" s="21" customFormat="1" ht="12" customHeight="1" x14ac:dyDescent="0.2">
      <c r="A28" s="26"/>
      <c r="B28" s="24" t="s">
        <v>31</v>
      </c>
      <c r="C28" s="22">
        <f t="shared" ref="C28:I28" si="16">C131+C134+C137+C148</f>
        <v>11518</v>
      </c>
      <c r="D28" s="22">
        <f t="shared" si="16"/>
        <v>1691</v>
      </c>
      <c r="E28" s="22">
        <f t="shared" si="16"/>
        <v>3094</v>
      </c>
      <c r="F28" s="22">
        <f t="shared" si="16"/>
        <v>2376</v>
      </c>
      <c r="G28" s="22">
        <f t="shared" si="16"/>
        <v>3092</v>
      </c>
      <c r="H28" s="22">
        <f t="shared" si="16"/>
        <v>980</v>
      </c>
      <c r="I28" s="22">
        <f t="shared" si="16"/>
        <v>285</v>
      </c>
      <c r="J28" s="22" t="s">
        <v>206</v>
      </c>
    </row>
    <row r="29" spans="1:10" s="21" customFormat="1" ht="12" customHeight="1" x14ac:dyDescent="0.2">
      <c r="A29" s="112" t="s">
        <v>32</v>
      </c>
      <c r="B29" s="112"/>
      <c r="C29" s="22">
        <f t="shared" ref="C29:I29" si="17">C30+C31</f>
        <v>3706</v>
      </c>
      <c r="D29" s="22">
        <f t="shared" si="17"/>
        <v>519</v>
      </c>
      <c r="E29" s="22">
        <f t="shared" si="17"/>
        <v>1120</v>
      </c>
      <c r="F29" s="22">
        <f t="shared" si="17"/>
        <v>687</v>
      </c>
      <c r="G29" s="22">
        <f t="shared" si="17"/>
        <v>1004</v>
      </c>
      <c r="H29" s="22">
        <f t="shared" si="17"/>
        <v>295</v>
      </c>
      <c r="I29" s="22">
        <f t="shared" si="17"/>
        <v>81</v>
      </c>
      <c r="J29" s="22" t="s">
        <v>206</v>
      </c>
    </row>
    <row r="30" spans="1:10" s="21" customFormat="1" ht="12" customHeight="1" x14ac:dyDescent="0.2">
      <c r="A30" s="28"/>
      <c r="B30" s="24" t="s">
        <v>33</v>
      </c>
      <c r="C30" s="22">
        <f t="shared" ref="C30:I30" si="18">+C129</f>
        <v>1129</v>
      </c>
      <c r="D30" s="22">
        <f t="shared" si="18"/>
        <v>202</v>
      </c>
      <c r="E30" s="22">
        <f t="shared" si="18"/>
        <v>366</v>
      </c>
      <c r="F30" s="22">
        <f t="shared" si="18"/>
        <v>213</v>
      </c>
      <c r="G30" s="22">
        <f t="shared" si="18"/>
        <v>244</v>
      </c>
      <c r="H30" s="22">
        <f t="shared" si="18"/>
        <v>85</v>
      </c>
      <c r="I30" s="22">
        <f t="shared" si="18"/>
        <v>19</v>
      </c>
      <c r="J30" s="22" t="s">
        <v>206</v>
      </c>
    </row>
    <row r="31" spans="1:10" s="21" customFormat="1" ht="12" customHeight="1" x14ac:dyDescent="0.2">
      <c r="A31" s="26"/>
      <c r="B31" s="24" t="s">
        <v>34</v>
      </c>
      <c r="C31" s="22">
        <f t="shared" ref="C31:I31" si="19">C149</f>
        <v>2577</v>
      </c>
      <c r="D31" s="22">
        <f t="shared" si="19"/>
        <v>317</v>
      </c>
      <c r="E31" s="22">
        <f t="shared" si="19"/>
        <v>754</v>
      </c>
      <c r="F31" s="22">
        <f t="shared" si="19"/>
        <v>474</v>
      </c>
      <c r="G31" s="22">
        <f t="shared" si="19"/>
        <v>760</v>
      </c>
      <c r="H31" s="22">
        <f t="shared" si="19"/>
        <v>210</v>
      </c>
      <c r="I31" s="22">
        <f t="shared" si="19"/>
        <v>62</v>
      </c>
      <c r="J31" s="22" t="s">
        <v>206</v>
      </c>
    </row>
    <row r="32" spans="1:10" s="21" customFormat="1" ht="12" customHeight="1" x14ac:dyDescent="0.2">
      <c r="A32" s="112" t="s">
        <v>35</v>
      </c>
      <c r="B32" s="112"/>
      <c r="C32" s="22">
        <f t="shared" ref="C32:I32" si="20">C135+C136+C142+C144+C150</f>
        <v>683</v>
      </c>
      <c r="D32" s="22">
        <f t="shared" si="20"/>
        <v>156</v>
      </c>
      <c r="E32" s="22">
        <f t="shared" si="20"/>
        <v>268</v>
      </c>
      <c r="F32" s="22">
        <f t="shared" si="20"/>
        <v>105</v>
      </c>
      <c r="G32" s="22">
        <f t="shared" si="20"/>
        <v>96</v>
      </c>
      <c r="H32" s="22">
        <f t="shared" si="20"/>
        <v>45</v>
      </c>
      <c r="I32" s="22">
        <f t="shared" si="20"/>
        <v>13</v>
      </c>
      <c r="J32" s="22" t="s">
        <v>206</v>
      </c>
    </row>
    <row r="33" spans="1:10" s="21" customFormat="1" ht="12" customHeight="1" x14ac:dyDescent="0.2">
      <c r="A33" s="112" t="s">
        <v>36</v>
      </c>
      <c r="B33" s="112"/>
      <c r="C33" s="22">
        <f t="shared" ref="C33:I33" si="21">C34+C35+C36</f>
        <v>5870</v>
      </c>
      <c r="D33" s="22">
        <f t="shared" si="21"/>
        <v>924</v>
      </c>
      <c r="E33" s="22">
        <f t="shared" si="21"/>
        <v>1512</v>
      </c>
      <c r="F33" s="22">
        <f t="shared" si="21"/>
        <v>1188</v>
      </c>
      <c r="G33" s="22">
        <f t="shared" si="21"/>
        <v>1444</v>
      </c>
      <c r="H33" s="22">
        <f t="shared" si="21"/>
        <v>580</v>
      </c>
      <c r="I33" s="22">
        <f t="shared" si="21"/>
        <v>222</v>
      </c>
      <c r="J33" s="22" t="s">
        <v>206</v>
      </c>
    </row>
    <row r="34" spans="1:10" s="21" customFormat="1" ht="12" customHeight="1" x14ac:dyDescent="0.2">
      <c r="A34" s="28"/>
      <c r="B34" s="24" t="s">
        <v>37</v>
      </c>
      <c r="C34" s="22">
        <f t="shared" ref="C34:I34" si="22">C159</f>
        <v>536</v>
      </c>
      <c r="D34" s="22">
        <f t="shared" si="22"/>
        <v>98</v>
      </c>
      <c r="E34" s="22">
        <f t="shared" si="22"/>
        <v>134</v>
      </c>
      <c r="F34" s="22">
        <f t="shared" si="22"/>
        <v>78</v>
      </c>
      <c r="G34" s="22">
        <f t="shared" si="22"/>
        <v>116</v>
      </c>
      <c r="H34" s="22">
        <f t="shared" si="22"/>
        <v>55</v>
      </c>
      <c r="I34" s="22">
        <f t="shared" si="22"/>
        <v>55</v>
      </c>
      <c r="J34" s="22" t="s">
        <v>206</v>
      </c>
    </row>
    <row r="35" spans="1:10" s="21" customFormat="1" ht="12" customHeight="1" x14ac:dyDescent="0.2">
      <c r="A35" s="23"/>
      <c r="B35" s="24" t="s">
        <v>38</v>
      </c>
      <c r="C35" s="22">
        <f t="shared" ref="C35:I35" si="23">C155+C156+C157+C160</f>
        <v>208</v>
      </c>
      <c r="D35" s="22">
        <f t="shared" si="23"/>
        <v>62</v>
      </c>
      <c r="E35" s="22">
        <f t="shared" si="23"/>
        <v>58</v>
      </c>
      <c r="F35" s="22">
        <f t="shared" si="23"/>
        <v>39</v>
      </c>
      <c r="G35" s="22">
        <f t="shared" si="23"/>
        <v>12</v>
      </c>
      <c r="H35" s="22">
        <f t="shared" si="23"/>
        <v>25</v>
      </c>
      <c r="I35" s="22">
        <f t="shared" si="23"/>
        <v>12</v>
      </c>
      <c r="J35" s="22" t="s">
        <v>206</v>
      </c>
    </row>
    <row r="36" spans="1:10" s="21" customFormat="1" ht="12" customHeight="1" x14ac:dyDescent="0.2">
      <c r="A36" s="23"/>
      <c r="B36" s="29" t="s">
        <v>39</v>
      </c>
      <c r="C36" s="27">
        <f t="shared" ref="C36:I36" si="24">C154+C158+C161</f>
        <v>5126</v>
      </c>
      <c r="D36" s="27">
        <f t="shared" si="24"/>
        <v>764</v>
      </c>
      <c r="E36" s="27">
        <f t="shared" si="24"/>
        <v>1320</v>
      </c>
      <c r="F36" s="27">
        <f t="shared" si="24"/>
        <v>1071</v>
      </c>
      <c r="G36" s="27">
        <f t="shared" si="24"/>
        <v>1316</v>
      </c>
      <c r="H36" s="27">
        <f t="shared" si="24"/>
        <v>500</v>
      </c>
      <c r="I36" s="27">
        <f t="shared" si="24"/>
        <v>155</v>
      </c>
      <c r="J36" s="27" t="s">
        <v>206</v>
      </c>
    </row>
    <row r="37" spans="1:10" s="21" customFormat="1" ht="12" customHeight="1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</row>
    <row r="38" spans="1:10" s="20" customFormat="1" ht="12" customHeight="1" x14ac:dyDescent="0.2">
      <c r="A38" s="111" t="s">
        <v>40</v>
      </c>
      <c r="B38" s="111"/>
      <c r="C38" s="17">
        <f t="shared" ref="C38:I38" si="25">C39+C40</f>
        <v>48888</v>
      </c>
      <c r="D38" s="17">
        <f t="shared" si="25"/>
        <v>7933</v>
      </c>
      <c r="E38" s="17">
        <f t="shared" si="25"/>
        <v>13282</v>
      </c>
      <c r="F38" s="17">
        <f t="shared" si="25"/>
        <v>10701</v>
      </c>
      <c r="G38" s="17">
        <f t="shared" si="25"/>
        <v>11584</v>
      </c>
      <c r="H38" s="17">
        <f t="shared" si="25"/>
        <v>3845</v>
      </c>
      <c r="I38" s="17">
        <f t="shared" si="25"/>
        <v>1543</v>
      </c>
      <c r="J38" s="17" t="s">
        <v>206</v>
      </c>
    </row>
    <row r="39" spans="1:10" s="21" customFormat="1" ht="12" customHeight="1" x14ac:dyDescent="0.2">
      <c r="A39" s="112" t="s">
        <v>41</v>
      </c>
      <c r="B39" s="112"/>
      <c r="C39" s="22">
        <f t="shared" ref="C39:I39" si="26">C164+C165+C167+C168+C170+C173+C175+C176+C179+C180</f>
        <v>42958</v>
      </c>
      <c r="D39" s="22">
        <f t="shared" si="26"/>
        <v>7144</v>
      </c>
      <c r="E39" s="22">
        <f t="shared" si="26"/>
        <v>11802</v>
      </c>
      <c r="F39" s="22">
        <f t="shared" si="26"/>
        <v>9318</v>
      </c>
      <c r="G39" s="22">
        <f t="shared" si="26"/>
        <v>10016</v>
      </c>
      <c r="H39" s="22">
        <f t="shared" si="26"/>
        <v>3320</v>
      </c>
      <c r="I39" s="22">
        <f t="shared" si="26"/>
        <v>1358</v>
      </c>
      <c r="J39" s="22" t="s">
        <v>206</v>
      </c>
    </row>
    <row r="40" spans="1:10" s="21" customFormat="1" ht="12" customHeight="1" x14ac:dyDescent="0.2">
      <c r="A40" s="123" t="s">
        <v>42</v>
      </c>
      <c r="B40" s="123"/>
      <c r="C40" s="27">
        <f t="shared" ref="C40:I40" si="27">+C166+C171+C178</f>
        <v>5930</v>
      </c>
      <c r="D40" s="27">
        <f t="shared" si="27"/>
        <v>789</v>
      </c>
      <c r="E40" s="27">
        <f t="shared" si="27"/>
        <v>1480</v>
      </c>
      <c r="F40" s="27">
        <f t="shared" si="27"/>
        <v>1383</v>
      </c>
      <c r="G40" s="27">
        <f t="shared" si="27"/>
        <v>1568</v>
      </c>
      <c r="H40" s="27">
        <f t="shared" si="27"/>
        <v>525</v>
      </c>
      <c r="I40" s="27">
        <f t="shared" si="27"/>
        <v>185</v>
      </c>
      <c r="J40" s="27" t="s">
        <v>206</v>
      </c>
    </row>
    <row r="41" spans="1:10" s="21" customFormat="1" ht="12" customHeight="1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</row>
    <row r="42" spans="1:10" s="20" customFormat="1" ht="12" customHeight="1" x14ac:dyDescent="0.2">
      <c r="A42" s="111" t="s">
        <v>43</v>
      </c>
      <c r="B42" s="111"/>
      <c r="C42" s="17">
        <f t="shared" ref="C42:I42" si="28">C43+C44+C47</f>
        <v>144086</v>
      </c>
      <c r="D42" s="17">
        <f t="shared" si="28"/>
        <v>26374</v>
      </c>
      <c r="E42" s="17">
        <f t="shared" si="28"/>
        <v>39040</v>
      </c>
      <c r="F42" s="17">
        <f t="shared" si="28"/>
        <v>29358</v>
      </c>
      <c r="G42" s="17">
        <f t="shared" si="28"/>
        <v>32416</v>
      </c>
      <c r="H42" s="17">
        <f t="shared" si="28"/>
        <v>12030</v>
      </c>
      <c r="I42" s="17">
        <f t="shared" si="28"/>
        <v>4868</v>
      </c>
      <c r="J42" s="17" t="s">
        <v>206</v>
      </c>
    </row>
    <row r="43" spans="1:10" s="21" customFormat="1" ht="12" customHeight="1" x14ac:dyDescent="0.2">
      <c r="A43" s="112" t="s">
        <v>44</v>
      </c>
      <c r="B43" s="112"/>
      <c r="C43" s="22">
        <f t="shared" ref="C43:I43" si="29">C82+C83+C86+C87+C89+C91+C93+C94+C98+C100+C105+C106+C110+C113+C116+C118+C121+C122</f>
        <v>97585</v>
      </c>
      <c r="D43" s="22">
        <f t="shared" si="29"/>
        <v>19644</v>
      </c>
      <c r="E43" s="22">
        <f t="shared" si="29"/>
        <v>26744</v>
      </c>
      <c r="F43" s="22">
        <f t="shared" si="29"/>
        <v>19491</v>
      </c>
      <c r="G43" s="22">
        <f t="shared" si="29"/>
        <v>20880</v>
      </c>
      <c r="H43" s="22">
        <f t="shared" si="29"/>
        <v>7660</v>
      </c>
      <c r="I43" s="22">
        <f t="shared" si="29"/>
        <v>3166</v>
      </c>
      <c r="J43" s="22" t="s">
        <v>206</v>
      </c>
    </row>
    <row r="44" spans="1:10" s="21" customFormat="1" ht="12" customHeight="1" x14ac:dyDescent="0.2">
      <c r="A44" s="125" t="s">
        <v>45</v>
      </c>
      <c r="B44" s="125"/>
      <c r="C44" s="22">
        <f t="shared" ref="C44:I44" si="30">C45+C46</f>
        <v>23180</v>
      </c>
      <c r="D44" s="22">
        <f t="shared" si="30"/>
        <v>2984</v>
      </c>
      <c r="E44" s="22">
        <f t="shared" si="30"/>
        <v>5888</v>
      </c>
      <c r="F44" s="22">
        <f t="shared" si="30"/>
        <v>5091</v>
      </c>
      <c r="G44" s="22">
        <f t="shared" si="30"/>
        <v>6028</v>
      </c>
      <c r="H44" s="22">
        <f t="shared" si="30"/>
        <v>2350</v>
      </c>
      <c r="I44" s="22">
        <f t="shared" si="30"/>
        <v>839</v>
      </c>
      <c r="J44" s="22" t="s">
        <v>206</v>
      </c>
    </row>
    <row r="45" spans="1:10" s="21" customFormat="1" ht="12" customHeight="1" x14ac:dyDescent="0.2">
      <c r="A45" s="29"/>
      <c r="B45" s="24" t="s">
        <v>46</v>
      </c>
      <c r="C45" s="22">
        <f t="shared" ref="C45:I45" si="31">C76+C103+C92+C172+C96+C101+C119</f>
        <v>13446</v>
      </c>
      <c r="D45" s="22">
        <f t="shared" si="31"/>
        <v>1740</v>
      </c>
      <c r="E45" s="22">
        <f t="shared" si="31"/>
        <v>3488</v>
      </c>
      <c r="F45" s="22">
        <f t="shared" si="31"/>
        <v>3165</v>
      </c>
      <c r="G45" s="22">
        <f t="shared" si="31"/>
        <v>3496</v>
      </c>
      <c r="H45" s="22">
        <f t="shared" si="31"/>
        <v>1145</v>
      </c>
      <c r="I45" s="22">
        <f t="shared" si="31"/>
        <v>412</v>
      </c>
      <c r="J45" s="22" t="s">
        <v>206</v>
      </c>
    </row>
    <row r="46" spans="1:10" s="21" customFormat="1" ht="12" customHeight="1" x14ac:dyDescent="0.2">
      <c r="A46" s="29"/>
      <c r="B46" s="24" t="s">
        <v>47</v>
      </c>
      <c r="C46" s="22">
        <f t="shared" ref="C46:I46" si="32">C84+C109+C111</f>
        <v>9734</v>
      </c>
      <c r="D46" s="22">
        <f t="shared" si="32"/>
        <v>1244</v>
      </c>
      <c r="E46" s="22">
        <f t="shared" si="32"/>
        <v>2400</v>
      </c>
      <c r="F46" s="22">
        <f t="shared" si="32"/>
        <v>1926</v>
      </c>
      <c r="G46" s="22">
        <f t="shared" si="32"/>
        <v>2532</v>
      </c>
      <c r="H46" s="22">
        <f t="shared" si="32"/>
        <v>1205</v>
      </c>
      <c r="I46" s="22">
        <f t="shared" si="32"/>
        <v>427</v>
      </c>
      <c r="J46" s="22" t="s">
        <v>206</v>
      </c>
    </row>
    <row r="47" spans="1:10" s="21" customFormat="1" ht="12" customHeight="1" x14ac:dyDescent="0.2">
      <c r="A47" s="112" t="s">
        <v>49</v>
      </c>
      <c r="B47" s="112"/>
      <c r="C47" s="22">
        <f t="shared" ref="C47:I47" si="33">C48+C49+C50</f>
        <v>23321</v>
      </c>
      <c r="D47" s="22">
        <f t="shared" si="33"/>
        <v>3746</v>
      </c>
      <c r="E47" s="22">
        <f t="shared" si="33"/>
        <v>6408</v>
      </c>
      <c r="F47" s="22">
        <f t="shared" si="33"/>
        <v>4776</v>
      </c>
      <c r="G47" s="22">
        <f t="shared" si="33"/>
        <v>5508</v>
      </c>
      <c r="H47" s="22">
        <f t="shared" si="33"/>
        <v>2020</v>
      </c>
      <c r="I47" s="22">
        <f t="shared" si="33"/>
        <v>863</v>
      </c>
      <c r="J47" s="22" t="s">
        <v>206</v>
      </c>
    </row>
    <row r="48" spans="1:10" s="21" customFormat="1" ht="12" customHeight="1" x14ac:dyDescent="0.2">
      <c r="A48" s="29"/>
      <c r="B48" s="24" t="s">
        <v>50</v>
      </c>
      <c r="C48" s="22">
        <f t="shared" ref="C48:I48" si="34">+C72+C73+C81+C102</f>
        <v>2804</v>
      </c>
      <c r="D48" s="22">
        <f t="shared" si="34"/>
        <v>416</v>
      </c>
      <c r="E48" s="22">
        <f t="shared" si="34"/>
        <v>714</v>
      </c>
      <c r="F48" s="22">
        <f t="shared" si="34"/>
        <v>507</v>
      </c>
      <c r="G48" s="22">
        <f t="shared" si="34"/>
        <v>764</v>
      </c>
      <c r="H48" s="22">
        <f t="shared" si="34"/>
        <v>260</v>
      </c>
      <c r="I48" s="22">
        <f t="shared" si="34"/>
        <v>143</v>
      </c>
      <c r="J48" s="22" t="s">
        <v>206</v>
      </c>
    </row>
    <row r="49" spans="1:10" s="21" customFormat="1" ht="12" customHeight="1" x14ac:dyDescent="0.2">
      <c r="A49" s="29"/>
      <c r="B49" s="24" t="s">
        <v>51</v>
      </c>
      <c r="C49" s="22">
        <f t="shared" ref="C49:I49" si="35">C75+C77+C88+C90+C104+C108+C114+C117</f>
        <v>6151</v>
      </c>
      <c r="D49" s="22">
        <f t="shared" si="35"/>
        <v>950</v>
      </c>
      <c r="E49" s="22">
        <f t="shared" si="35"/>
        <v>1656</v>
      </c>
      <c r="F49" s="22">
        <f t="shared" si="35"/>
        <v>1245</v>
      </c>
      <c r="G49" s="22">
        <f t="shared" si="35"/>
        <v>1480</v>
      </c>
      <c r="H49" s="22">
        <f t="shared" si="35"/>
        <v>590</v>
      </c>
      <c r="I49" s="22">
        <f t="shared" si="35"/>
        <v>230</v>
      </c>
      <c r="J49" s="22" t="s">
        <v>206</v>
      </c>
    </row>
    <row r="50" spans="1:10" s="21" customFormat="1" ht="12" customHeight="1" x14ac:dyDescent="0.2">
      <c r="A50" s="29"/>
      <c r="B50" s="29" t="s">
        <v>52</v>
      </c>
      <c r="C50" s="27">
        <f t="shared" ref="C50:I50" si="36">C71+C78+C85+C95+C107+C112+C120</f>
        <v>14366</v>
      </c>
      <c r="D50" s="27">
        <f t="shared" si="36"/>
        <v>2380</v>
      </c>
      <c r="E50" s="27">
        <f t="shared" si="36"/>
        <v>4038</v>
      </c>
      <c r="F50" s="27">
        <f t="shared" si="36"/>
        <v>3024</v>
      </c>
      <c r="G50" s="27">
        <f t="shared" si="36"/>
        <v>3264</v>
      </c>
      <c r="H50" s="27">
        <f t="shared" si="36"/>
        <v>1170</v>
      </c>
      <c r="I50" s="27">
        <f t="shared" si="36"/>
        <v>490</v>
      </c>
      <c r="J50" s="27" t="s">
        <v>206</v>
      </c>
    </row>
    <row r="51" spans="1:10" s="21" customFormat="1" ht="12" customHeight="1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</row>
    <row r="52" spans="1:10" s="20" customFormat="1" ht="12" customHeight="1" x14ac:dyDescent="0.2">
      <c r="A52" s="111" t="s">
        <v>53</v>
      </c>
      <c r="B52" s="111"/>
      <c r="C52" s="17">
        <f t="shared" ref="C52:I52" si="37">C53+C54+C55</f>
        <v>55467</v>
      </c>
      <c r="D52" s="17">
        <f t="shared" si="37"/>
        <v>9490</v>
      </c>
      <c r="E52" s="17">
        <f t="shared" si="37"/>
        <v>15710</v>
      </c>
      <c r="F52" s="17">
        <f t="shared" si="37"/>
        <v>11829</v>
      </c>
      <c r="G52" s="17">
        <f t="shared" si="37"/>
        <v>12616</v>
      </c>
      <c r="H52" s="17">
        <f t="shared" si="37"/>
        <v>4290</v>
      </c>
      <c r="I52" s="17">
        <f t="shared" si="37"/>
        <v>1532</v>
      </c>
      <c r="J52" s="17" t="s">
        <v>206</v>
      </c>
    </row>
    <row r="53" spans="1:10" s="21" customFormat="1" ht="12" customHeight="1" x14ac:dyDescent="0.2">
      <c r="A53" s="112" t="s">
        <v>54</v>
      </c>
      <c r="B53" s="112"/>
      <c r="C53" s="22">
        <f t="shared" ref="C53:I53" si="38">C58+C61+C64+C68</f>
        <v>19165</v>
      </c>
      <c r="D53" s="22">
        <f t="shared" si="38"/>
        <v>3873</v>
      </c>
      <c r="E53" s="22">
        <f t="shared" si="38"/>
        <v>5484</v>
      </c>
      <c r="F53" s="22">
        <f t="shared" si="38"/>
        <v>4020</v>
      </c>
      <c r="G53" s="22">
        <f t="shared" si="38"/>
        <v>3924</v>
      </c>
      <c r="H53" s="22">
        <f t="shared" si="38"/>
        <v>1425</v>
      </c>
      <c r="I53" s="22">
        <f t="shared" si="38"/>
        <v>439</v>
      </c>
      <c r="J53" s="22" t="s">
        <v>206</v>
      </c>
    </row>
    <row r="54" spans="1:10" s="21" customFormat="1" ht="12" customHeight="1" x14ac:dyDescent="0.2">
      <c r="A54" s="112" t="s">
        <v>55</v>
      </c>
      <c r="B54" s="112"/>
      <c r="C54" s="22">
        <f t="shared" ref="C54:I54" si="39">C74+C79+C80+C62+C63+C97+C99+C65+C66+C115+C67</f>
        <v>32201</v>
      </c>
      <c r="D54" s="22">
        <f t="shared" si="39"/>
        <v>5023</v>
      </c>
      <c r="E54" s="22">
        <f t="shared" si="39"/>
        <v>9006</v>
      </c>
      <c r="F54" s="22">
        <f t="shared" si="39"/>
        <v>7026</v>
      </c>
      <c r="G54" s="22">
        <f t="shared" si="39"/>
        <v>7632</v>
      </c>
      <c r="H54" s="22">
        <f t="shared" si="39"/>
        <v>2525</v>
      </c>
      <c r="I54" s="22">
        <f t="shared" si="39"/>
        <v>989</v>
      </c>
      <c r="J54" s="22" t="s">
        <v>206</v>
      </c>
    </row>
    <row r="55" spans="1:10" s="21" customFormat="1" ht="12" customHeight="1" x14ac:dyDescent="0.2">
      <c r="A55" s="123" t="s">
        <v>56</v>
      </c>
      <c r="B55" s="123"/>
      <c r="C55" s="27">
        <f t="shared" ref="C55:I55" si="40">C60+C59</f>
        <v>4101</v>
      </c>
      <c r="D55" s="27">
        <f t="shared" si="40"/>
        <v>594</v>
      </c>
      <c r="E55" s="27">
        <f t="shared" si="40"/>
        <v>1220</v>
      </c>
      <c r="F55" s="27">
        <f t="shared" si="40"/>
        <v>783</v>
      </c>
      <c r="G55" s="27">
        <f t="shared" si="40"/>
        <v>1060</v>
      </c>
      <c r="H55" s="27">
        <f t="shared" si="40"/>
        <v>340</v>
      </c>
      <c r="I55" s="27">
        <f t="shared" si="40"/>
        <v>104</v>
      </c>
      <c r="J55" s="27" t="s">
        <v>206</v>
      </c>
    </row>
    <row r="56" spans="1:10" s="21" customFormat="1" ht="12" customHeight="1" x14ac:dyDescent="0.2">
      <c r="A56" s="25"/>
      <c r="B56" s="31"/>
      <c r="C56" s="30"/>
      <c r="D56" s="30"/>
      <c r="E56" s="30"/>
      <c r="F56" s="30"/>
      <c r="G56" s="30"/>
      <c r="H56" s="30"/>
      <c r="I56" s="30"/>
      <c r="J56" s="30"/>
    </row>
    <row r="57" spans="1:10" s="21" customFormat="1" ht="12" customHeight="1" x14ac:dyDescent="0.2">
      <c r="A57" s="124" t="s">
        <v>57</v>
      </c>
      <c r="B57" s="124"/>
      <c r="C57" s="19">
        <f t="shared" ref="C57:I57" si="41">SUM(C58:C68)</f>
        <v>50281</v>
      </c>
      <c r="D57" s="19">
        <f t="shared" si="41"/>
        <v>8579</v>
      </c>
      <c r="E57" s="19">
        <f t="shared" si="41"/>
        <v>14214</v>
      </c>
      <c r="F57" s="19">
        <f t="shared" si="41"/>
        <v>10716</v>
      </c>
      <c r="G57" s="19">
        <f t="shared" si="41"/>
        <v>11468</v>
      </c>
      <c r="H57" s="19">
        <f t="shared" si="41"/>
        <v>3940</v>
      </c>
      <c r="I57" s="19">
        <f t="shared" si="41"/>
        <v>1364</v>
      </c>
      <c r="J57" s="19" t="s">
        <v>206</v>
      </c>
    </row>
    <row r="58" spans="1:10" s="21" customFormat="1" ht="12" customHeight="1" x14ac:dyDescent="0.2">
      <c r="A58" s="112" t="s">
        <v>58</v>
      </c>
      <c r="B58" s="112"/>
      <c r="C58" s="22">
        <v>3324</v>
      </c>
      <c r="D58" s="22">
        <v>642</v>
      </c>
      <c r="E58" s="22">
        <v>890</v>
      </c>
      <c r="F58" s="22">
        <v>789</v>
      </c>
      <c r="G58" s="22">
        <v>676</v>
      </c>
      <c r="H58" s="22">
        <v>260</v>
      </c>
      <c r="I58" s="22">
        <v>67</v>
      </c>
      <c r="J58" s="22" t="s">
        <v>256</v>
      </c>
    </row>
    <row r="59" spans="1:10" s="21" customFormat="1" ht="12" customHeight="1" x14ac:dyDescent="0.2">
      <c r="A59" s="112" t="s">
        <v>61</v>
      </c>
      <c r="B59" s="112"/>
      <c r="C59" s="22">
        <v>2027</v>
      </c>
      <c r="D59" s="22">
        <v>298</v>
      </c>
      <c r="E59" s="22">
        <v>620</v>
      </c>
      <c r="F59" s="22">
        <v>372</v>
      </c>
      <c r="G59" s="22">
        <v>520</v>
      </c>
      <c r="H59" s="22">
        <v>170</v>
      </c>
      <c r="I59" s="22">
        <v>47</v>
      </c>
      <c r="J59" s="22">
        <v>0</v>
      </c>
    </row>
    <row r="60" spans="1:10" s="21" customFormat="1" ht="12" customHeight="1" x14ac:dyDescent="0.2">
      <c r="A60" s="112" t="s">
        <v>62</v>
      </c>
      <c r="B60" s="112"/>
      <c r="C60" s="22">
        <v>2074</v>
      </c>
      <c r="D60" s="22">
        <v>296</v>
      </c>
      <c r="E60" s="22">
        <v>600</v>
      </c>
      <c r="F60" s="22">
        <v>411</v>
      </c>
      <c r="G60" s="22">
        <v>540</v>
      </c>
      <c r="H60" s="22">
        <v>170</v>
      </c>
      <c r="I60" s="22">
        <v>57</v>
      </c>
      <c r="J60" s="22">
        <v>0</v>
      </c>
    </row>
    <row r="61" spans="1:10" s="21" customFormat="1" ht="12" customHeight="1" x14ac:dyDescent="0.2">
      <c r="A61" s="112" t="s">
        <v>63</v>
      </c>
      <c r="B61" s="112"/>
      <c r="C61" s="22">
        <v>7894</v>
      </c>
      <c r="D61" s="22">
        <v>2065</v>
      </c>
      <c r="E61" s="22">
        <v>2300</v>
      </c>
      <c r="F61" s="22">
        <v>1527</v>
      </c>
      <c r="G61" s="22">
        <v>1308</v>
      </c>
      <c r="H61" s="22">
        <v>525</v>
      </c>
      <c r="I61" s="22">
        <v>169</v>
      </c>
      <c r="J61" s="22">
        <v>0</v>
      </c>
    </row>
    <row r="62" spans="1:10" s="21" customFormat="1" ht="12" customHeight="1" x14ac:dyDescent="0.2">
      <c r="A62" s="112" t="s">
        <v>64</v>
      </c>
      <c r="B62" s="112"/>
      <c r="C62" s="22">
        <v>2820</v>
      </c>
      <c r="D62" s="22">
        <v>410</v>
      </c>
      <c r="E62" s="22">
        <v>794</v>
      </c>
      <c r="F62" s="22">
        <v>651</v>
      </c>
      <c r="G62" s="22">
        <v>684</v>
      </c>
      <c r="H62" s="22">
        <v>215</v>
      </c>
      <c r="I62" s="22">
        <v>66</v>
      </c>
      <c r="J62" s="22" t="s">
        <v>256</v>
      </c>
    </row>
    <row r="63" spans="1:10" s="21" customFormat="1" ht="12" customHeight="1" x14ac:dyDescent="0.2">
      <c r="A63" s="112" t="s">
        <v>67</v>
      </c>
      <c r="B63" s="112"/>
      <c r="C63" s="22">
        <v>14671</v>
      </c>
      <c r="D63" s="22">
        <v>2531</v>
      </c>
      <c r="E63" s="22">
        <v>4186</v>
      </c>
      <c r="F63" s="22">
        <v>3081</v>
      </c>
      <c r="G63" s="22">
        <v>3340</v>
      </c>
      <c r="H63" s="22">
        <v>1085</v>
      </c>
      <c r="I63" s="22">
        <v>448</v>
      </c>
      <c r="J63" s="22">
        <v>0</v>
      </c>
    </row>
    <row r="64" spans="1:10" s="21" customFormat="1" ht="12" customHeight="1" x14ac:dyDescent="0.2">
      <c r="A64" s="112" t="s">
        <v>69</v>
      </c>
      <c r="B64" s="112"/>
      <c r="C64" s="22">
        <v>4585</v>
      </c>
      <c r="D64" s="22">
        <v>641</v>
      </c>
      <c r="E64" s="22">
        <v>1354</v>
      </c>
      <c r="F64" s="22">
        <v>984</v>
      </c>
      <c r="G64" s="22">
        <v>1112</v>
      </c>
      <c r="H64" s="22">
        <v>405</v>
      </c>
      <c r="I64" s="22">
        <v>89</v>
      </c>
      <c r="J64" s="22" t="s">
        <v>256</v>
      </c>
    </row>
    <row r="65" spans="1:10" s="21" customFormat="1" ht="12" customHeight="1" x14ac:dyDescent="0.2">
      <c r="A65" s="112" t="s">
        <v>70</v>
      </c>
      <c r="B65" s="112"/>
      <c r="C65" s="22">
        <v>2373</v>
      </c>
      <c r="D65" s="22">
        <v>299</v>
      </c>
      <c r="E65" s="22">
        <v>678</v>
      </c>
      <c r="F65" s="22">
        <v>582</v>
      </c>
      <c r="G65" s="22">
        <v>548</v>
      </c>
      <c r="H65" s="22">
        <v>210</v>
      </c>
      <c r="I65" s="22">
        <v>56</v>
      </c>
      <c r="J65" s="22">
        <v>0</v>
      </c>
    </row>
    <row r="66" spans="1:10" s="21" customFormat="1" ht="12" customHeight="1" x14ac:dyDescent="0.2">
      <c r="A66" s="112" t="s">
        <v>71</v>
      </c>
      <c r="B66" s="112"/>
      <c r="C66" s="22">
        <v>2582</v>
      </c>
      <c r="D66" s="22">
        <v>334</v>
      </c>
      <c r="E66" s="22">
        <v>742</v>
      </c>
      <c r="F66" s="22">
        <v>570</v>
      </c>
      <c r="G66" s="22">
        <v>660</v>
      </c>
      <c r="H66" s="22">
        <v>210</v>
      </c>
      <c r="I66" s="22">
        <v>66</v>
      </c>
      <c r="J66" s="22" t="s">
        <v>256</v>
      </c>
    </row>
    <row r="67" spans="1:10" s="21" customFormat="1" ht="12" customHeight="1" x14ac:dyDescent="0.2">
      <c r="A67" s="112" t="s">
        <v>72</v>
      </c>
      <c r="B67" s="112"/>
      <c r="C67" s="22">
        <v>4569</v>
      </c>
      <c r="D67" s="22">
        <v>538</v>
      </c>
      <c r="E67" s="22">
        <v>1110</v>
      </c>
      <c r="F67" s="22">
        <v>1029</v>
      </c>
      <c r="G67" s="22">
        <v>1252</v>
      </c>
      <c r="H67" s="22">
        <v>455</v>
      </c>
      <c r="I67" s="22">
        <v>185</v>
      </c>
      <c r="J67" s="22">
        <v>0</v>
      </c>
    </row>
    <row r="68" spans="1:10" s="21" customFormat="1" ht="12" customHeight="1" x14ac:dyDescent="0.2">
      <c r="A68" s="123" t="s">
        <v>73</v>
      </c>
      <c r="B68" s="123"/>
      <c r="C68" s="27">
        <v>3362</v>
      </c>
      <c r="D68" s="27">
        <v>525</v>
      </c>
      <c r="E68" s="27">
        <v>940</v>
      </c>
      <c r="F68" s="27">
        <v>720</v>
      </c>
      <c r="G68" s="27">
        <v>828</v>
      </c>
      <c r="H68" s="27">
        <v>235</v>
      </c>
      <c r="I68" s="27">
        <v>114</v>
      </c>
      <c r="J68" s="27">
        <v>1</v>
      </c>
    </row>
    <row r="69" spans="1:10" s="21" customFormat="1" ht="12" customHeight="1" x14ac:dyDescent="0.2">
      <c r="A69" s="25"/>
      <c r="B69" s="25"/>
      <c r="C69" s="25"/>
      <c r="D69" s="25"/>
      <c r="E69" s="25"/>
      <c r="F69" s="25"/>
      <c r="G69" s="25"/>
      <c r="H69" s="25"/>
      <c r="I69" s="25"/>
      <c r="J69" s="25"/>
    </row>
    <row r="70" spans="1:10" s="21" customFormat="1" ht="12" customHeight="1" x14ac:dyDescent="0.2">
      <c r="A70" s="111" t="s">
        <v>74</v>
      </c>
      <c r="B70" s="111"/>
      <c r="C70" s="17">
        <f t="shared" ref="C70:I70" si="42">SUM(C71:C122)</f>
        <v>148899</v>
      </c>
      <c r="D70" s="17">
        <f t="shared" si="42"/>
        <v>27219</v>
      </c>
      <c r="E70" s="17">
        <f t="shared" si="42"/>
        <v>40434</v>
      </c>
      <c r="F70" s="17">
        <f t="shared" si="42"/>
        <v>30384</v>
      </c>
      <c r="G70" s="17">
        <f t="shared" si="42"/>
        <v>33472</v>
      </c>
      <c r="H70" s="17">
        <f t="shared" si="42"/>
        <v>12360</v>
      </c>
      <c r="I70" s="17">
        <f t="shared" si="42"/>
        <v>5030</v>
      </c>
      <c r="J70" s="17" t="s">
        <v>206</v>
      </c>
    </row>
    <row r="71" spans="1:10" s="21" customFormat="1" ht="12" customHeight="1" x14ac:dyDescent="0.2">
      <c r="A71" s="112" t="s">
        <v>75</v>
      </c>
      <c r="B71" s="112"/>
      <c r="C71" s="22">
        <v>4405</v>
      </c>
      <c r="D71" s="22">
        <v>793</v>
      </c>
      <c r="E71" s="22">
        <v>1256</v>
      </c>
      <c r="F71" s="22">
        <v>894</v>
      </c>
      <c r="G71" s="22">
        <v>968</v>
      </c>
      <c r="H71" s="22">
        <v>350</v>
      </c>
      <c r="I71" s="22">
        <v>144</v>
      </c>
      <c r="J71" s="22" t="s">
        <v>256</v>
      </c>
    </row>
    <row r="72" spans="1:10" s="21" customFormat="1" ht="12" customHeight="1" x14ac:dyDescent="0.2">
      <c r="A72" s="112" t="s">
        <v>76</v>
      </c>
      <c r="B72" s="112"/>
      <c r="C72" s="22">
        <v>1407</v>
      </c>
      <c r="D72" s="22">
        <v>200</v>
      </c>
      <c r="E72" s="22">
        <v>342</v>
      </c>
      <c r="F72" s="22">
        <v>273</v>
      </c>
      <c r="G72" s="22">
        <v>380</v>
      </c>
      <c r="H72" s="22">
        <v>125</v>
      </c>
      <c r="I72" s="22">
        <v>87</v>
      </c>
      <c r="J72" s="22">
        <v>0</v>
      </c>
    </row>
    <row r="73" spans="1:10" s="21" customFormat="1" ht="12" customHeight="1" x14ac:dyDescent="0.2">
      <c r="A73" s="112" t="s">
        <v>77</v>
      </c>
      <c r="B73" s="112"/>
      <c r="C73" s="22">
        <v>347</v>
      </c>
      <c r="D73" s="22">
        <v>45</v>
      </c>
      <c r="E73" s="22">
        <v>68</v>
      </c>
      <c r="F73" s="22">
        <v>63</v>
      </c>
      <c r="G73" s="22">
        <v>104</v>
      </c>
      <c r="H73" s="22">
        <v>55</v>
      </c>
      <c r="I73" s="22">
        <v>12</v>
      </c>
      <c r="J73" s="22">
        <v>2</v>
      </c>
    </row>
    <row r="74" spans="1:10" s="21" customFormat="1" ht="12" customHeight="1" x14ac:dyDescent="0.2">
      <c r="A74" s="112" t="s">
        <v>78</v>
      </c>
      <c r="B74" s="112"/>
      <c r="C74" s="22">
        <v>985</v>
      </c>
      <c r="D74" s="22">
        <v>152</v>
      </c>
      <c r="E74" s="22">
        <v>260</v>
      </c>
      <c r="F74" s="22">
        <v>165</v>
      </c>
      <c r="G74" s="22">
        <v>224</v>
      </c>
      <c r="H74" s="22">
        <v>140</v>
      </c>
      <c r="I74" s="22">
        <v>44</v>
      </c>
      <c r="J74" s="22">
        <v>0</v>
      </c>
    </row>
    <row r="75" spans="1:10" s="21" customFormat="1" ht="12" customHeight="1" x14ac:dyDescent="0.2">
      <c r="A75" s="112" t="s">
        <v>79</v>
      </c>
      <c r="B75" s="112"/>
      <c r="C75" s="22">
        <v>305</v>
      </c>
      <c r="D75" s="22">
        <v>64</v>
      </c>
      <c r="E75" s="22">
        <v>100</v>
      </c>
      <c r="F75" s="22">
        <v>60</v>
      </c>
      <c r="G75" s="22">
        <v>56</v>
      </c>
      <c r="H75" s="22">
        <v>25</v>
      </c>
      <c r="I75" s="22">
        <v>0</v>
      </c>
      <c r="J75" s="22">
        <v>0</v>
      </c>
    </row>
    <row r="76" spans="1:10" s="21" customFormat="1" ht="12" customHeight="1" x14ac:dyDescent="0.2">
      <c r="A76" s="112" t="s">
        <v>80</v>
      </c>
      <c r="B76" s="112"/>
      <c r="C76" s="22">
        <v>1536</v>
      </c>
      <c r="D76" s="22">
        <v>149</v>
      </c>
      <c r="E76" s="22">
        <v>366</v>
      </c>
      <c r="F76" s="22">
        <v>354</v>
      </c>
      <c r="G76" s="22">
        <v>472</v>
      </c>
      <c r="H76" s="22">
        <v>150</v>
      </c>
      <c r="I76" s="22">
        <v>45</v>
      </c>
      <c r="J76" s="22">
        <v>0</v>
      </c>
    </row>
    <row r="77" spans="1:10" s="21" customFormat="1" ht="12" customHeight="1" x14ac:dyDescent="0.2">
      <c r="A77" s="112" t="s">
        <v>81</v>
      </c>
      <c r="B77" s="112"/>
      <c r="C77" s="22">
        <v>624</v>
      </c>
      <c r="D77" s="22">
        <v>79</v>
      </c>
      <c r="E77" s="22">
        <v>164</v>
      </c>
      <c r="F77" s="22">
        <v>126</v>
      </c>
      <c r="G77" s="22">
        <v>156</v>
      </c>
      <c r="H77" s="22">
        <v>85</v>
      </c>
      <c r="I77" s="22">
        <v>14</v>
      </c>
      <c r="J77" s="22">
        <v>0</v>
      </c>
    </row>
    <row r="78" spans="1:10" s="21" customFormat="1" ht="12" customHeight="1" x14ac:dyDescent="0.2">
      <c r="A78" s="112" t="s">
        <v>82</v>
      </c>
      <c r="B78" s="112"/>
      <c r="C78" s="22">
        <v>2578</v>
      </c>
      <c r="D78" s="22">
        <v>364</v>
      </c>
      <c r="E78" s="22">
        <v>682</v>
      </c>
      <c r="F78" s="22">
        <v>627</v>
      </c>
      <c r="G78" s="22">
        <v>568</v>
      </c>
      <c r="H78" s="22">
        <v>220</v>
      </c>
      <c r="I78" s="22">
        <v>117</v>
      </c>
      <c r="J78" s="22">
        <v>0</v>
      </c>
    </row>
    <row r="79" spans="1:10" s="21" customFormat="1" ht="12" customHeight="1" x14ac:dyDescent="0.2">
      <c r="A79" s="112" t="s">
        <v>83</v>
      </c>
      <c r="B79" s="112"/>
      <c r="C79" s="22">
        <v>859</v>
      </c>
      <c r="D79" s="22">
        <v>193</v>
      </c>
      <c r="E79" s="22">
        <v>270</v>
      </c>
      <c r="F79" s="22">
        <v>195</v>
      </c>
      <c r="G79" s="22">
        <v>148</v>
      </c>
      <c r="H79" s="22">
        <v>40</v>
      </c>
      <c r="I79" s="22">
        <v>13</v>
      </c>
      <c r="J79" s="22">
        <v>0</v>
      </c>
    </row>
    <row r="80" spans="1:10" s="21" customFormat="1" ht="12" customHeight="1" x14ac:dyDescent="0.2">
      <c r="A80" s="112" t="s">
        <v>85</v>
      </c>
      <c r="B80" s="112"/>
      <c r="C80" s="22">
        <v>480</v>
      </c>
      <c r="D80" s="22">
        <v>85</v>
      </c>
      <c r="E80" s="22">
        <v>158</v>
      </c>
      <c r="F80" s="22">
        <v>99</v>
      </c>
      <c r="G80" s="22">
        <v>116</v>
      </c>
      <c r="H80" s="22">
        <v>15</v>
      </c>
      <c r="I80" s="22">
        <v>7</v>
      </c>
      <c r="J80" s="22">
        <v>0</v>
      </c>
    </row>
    <row r="81" spans="1:10" s="21" customFormat="1" ht="12" customHeight="1" x14ac:dyDescent="0.2">
      <c r="A81" s="112" t="s">
        <v>86</v>
      </c>
      <c r="B81" s="112"/>
      <c r="C81" s="22">
        <v>741</v>
      </c>
      <c r="D81" s="22">
        <v>127</v>
      </c>
      <c r="E81" s="22">
        <v>214</v>
      </c>
      <c r="F81" s="22">
        <v>132</v>
      </c>
      <c r="G81" s="22">
        <v>200</v>
      </c>
      <c r="H81" s="22">
        <v>50</v>
      </c>
      <c r="I81" s="22">
        <v>18</v>
      </c>
      <c r="J81" s="22">
        <v>0</v>
      </c>
    </row>
    <row r="82" spans="1:10" s="21" customFormat="1" ht="12" customHeight="1" x14ac:dyDescent="0.2">
      <c r="A82" s="112" t="s">
        <v>87</v>
      </c>
      <c r="B82" s="112"/>
      <c r="C82" s="22">
        <v>1519</v>
      </c>
      <c r="D82" s="22">
        <v>178</v>
      </c>
      <c r="E82" s="22">
        <v>334</v>
      </c>
      <c r="F82" s="22">
        <v>348</v>
      </c>
      <c r="G82" s="22">
        <v>412</v>
      </c>
      <c r="H82" s="22">
        <v>215</v>
      </c>
      <c r="I82" s="22">
        <v>32</v>
      </c>
      <c r="J82" s="22">
        <v>0</v>
      </c>
    </row>
    <row r="83" spans="1:10" s="21" customFormat="1" ht="12" customHeight="1" x14ac:dyDescent="0.2">
      <c r="A83" s="112" t="s">
        <v>89</v>
      </c>
      <c r="B83" s="112"/>
      <c r="C83" s="22">
        <v>2122</v>
      </c>
      <c r="D83" s="22">
        <v>335</v>
      </c>
      <c r="E83" s="22">
        <v>578</v>
      </c>
      <c r="F83" s="22">
        <v>399</v>
      </c>
      <c r="G83" s="22">
        <v>584</v>
      </c>
      <c r="H83" s="22">
        <v>195</v>
      </c>
      <c r="I83" s="22">
        <v>31</v>
      </c>
      <c r="J83" s="22" t="s">
        <v>256</v>
      </c>
    </row>
    <row r="84" spans="1:10" s="21" customFormat="1" ht="12" customHeight="1" x14ac:dyDescent="0.2">
      <c r="A84" s="112" t="s">
        <v>90</v>
      </c>
      <c r="B84" s="112"/>
      <c r="C84" s="22">
        <v>6430</v>
      </c>
      <c r="D84" s="22">
        <v>863</v>
      </c>
      <c r="E84" s="22">
        <v>1672</v>
      </c>
      <c r="F84" s="22">
        <v>1233</v>
      </c>
      <c r="G84" s="22">
        <v>1604</v>
      </c>
      <c r="H84" s="22">
        <v>755</v>
      </c>
      <c r="I84" s="22">
        <v>303</v>
      </c>
      <c r="J84" s="22" t="s">
        <v>256</v>
      </c>
    </row>
    <row r="85" spans="1:10" s="21" customFormat="1" ht="12" customHeight="1" x14ac:dyDescent="0.2">
      <c r="A85" s="112" t="s">
        <v>93</v>
      </c>
      <c r="B85" s="112"/>
      <c r="C85" s="22">
        <v>4235</v>
      </c>
      <c r="D85" s="22">
        <v>681</v>
      </c>
      <c r="E85" s="22">
        <v>1182</v>
      </c>
      <c r="F85" s="22">
        <v>822</v>
      </c>
      <c r="G85" s="22">
        <v>1032</v>
      </c>
      <c r="H85" s="22">
        <v>350</v>
      </c>
      <c r="I85" s="22">
        <v>168</v>
      </c>
      <c r="J85" s="22">
        <v>1</v>
      </c>
    </row>
    <row r="86" spans="1:10" s="21" customFormat="1" ht="12" customHeight="1" x14ac:dyDescent="0.2">
      <c r="A86" s="112" t="s">
        <v>96</v>
      </c>
      <c r="B86" s="112"/>
      <c r="C86" s="22">
        <v>4643</v>
      </c>
      <c r="D86" s="22">
        <v>661</v>
      </c>
      <c r="E86" s="22">
        <v>1206</v>
      </c>
      <c r="F86" s="22">
        <v>999</v>
      </c>
      <c r="G86" s="22">
        <v>1212</v>
      </c>
      <c r="H86" s="22">
        <v>365</v>
      </c>
      <c r="I86" s="22">
        <v>200</v>
      </c>
      <c r="J86" s="22" t="s">
        <v>256</v>
      </c>
    </row>
    <row r="87" spans="1:10" s="21" customFormat="1" ht="12" customHeight="1" x14ac:dyDescent="0.2">
      <c r="A87" s="112" t="s">
        <v>97</v>
      </c>
      <c r="B87" s="112"/>
      <c r="C87" s="22">
        <v>2058</v>
      </c>
      <c r="D87" s="22">
        <v>280</v>
      </c>
      <c r="E87" s="22">
        <v>510</v>
      </c>
      <c r="F87" s="22">
        <v>387</v>
      </c>
      <c r="G87" s="22">
        <v>588</v>
      </c>
      <c r="H87" s="22">
        <v>220</v>
      </c>
      <c r="I87" s="22">
        <v>73</v>
      </c>
      <c r="J87" s="22">
        <v>0</v>
      </c>
    </row>
    <row r="88" spans="1:10" s="21" customFormat="1" ht="12" customHeight="1" x14ac:dyDescent="0.2">
      <c r="A88" s="112" t="s">
        <v>98</v>
      </c>
      <c r="B88" s="112"/>
      <c r="C88" s="22">
        <v>868</v>
      </c>
      <c r="D88" s="22">
        <v>169</v>
      </c>
      <c r="E88" s="22">
        <v>220</v>
      </c>
      <c r="F88" s="22">
        <v>186</v>
      </c>
      <c r="G88" s="22">
        <v>180</v>
      </c>
      <c r="H88" s="22">
        <v>90</v>
      </c>
      <c r="I88" s="22">
        <v>23</v>
      </c>
      <c r="J88" s="22">
        <v>0</v>
      </c>
    </row>
    <row r="89" spans="1:10" s="21" customFormat="1" ht="12" customHeight="1" x14ac:dyDescent="0.2">
      <c r="A89" s="112" t="s">
        <v>99</v>
      </c>
      <c r="B89" s="112"/>
      <c r="C89" s="22">
        <v>1347</v>
      </c>
      <c r="D89" s="22">
        <v>167</v>
      </c>
      <c r="E89" s="22">
        <v>354</v>
      </c>
      <c r="F89" s="22">
        <v>330</v>
      </c>
      <c r="G89" s="22">
        <v>348</v>
      </c>
      <c r="H89" s="22">
        <v>120</v>
      </c>
      <c r="I89" s="22">
        <v>28</v>
      </c>
      <c r="J89" s="22">
        <v>0</v>
      </c>
    </row>
    <row r="90" spans="1:10" s="21" customFormat="1" ht="12" customHeight="1" x14ac:dyDescent="0.2">
      <c r="A90" s="112" t="s">
        <v>100</v>
      </c>
      <c r="B90" s="112"/>
      <c r="C90" s="22">
        <v>545</v>
      </c>
      <c r="D90" s="22">
        <v>77</v>
      </c>
      <c r="E90" s="22">
        <v>142</v>
      </c>
      <c r="F90" s="22">
        <v>111</v>
      </c>
      <c r="G90" s="22">
        <v>136</v>
      </c>
      <c r="H90" s="22">
        <v>40</v>
      </c>
      <c r="I90" s="22">
        <v>39</v>
      </c>
      <c r="J90" s="22">
        <v>0</v>
      </c>
    </row>
    <row r="91" spans="1:10" s="21" customFormat="1" ht="12" customHeight="1" x14ac:dyDescent="0.2">
      <c r="A91" s="112" t="s">
        <v>101</v>
      </c>
      <c r="B91" s="112"/>
      <c r="C91" s="22">
        <v>518</v>
      </c>
      <c r="D91" s="22">
        <v>63</v>
      </c>
      <c r="E91" s="22">
        <v>136</v>
      </c>
      <c r="F91" s="22">
        <v>120</v>
      </c>
      <c r="G91" s="22">
        <v>140</v>
      </c>
      <c r="H91" s="22">
        <v>35</v>
      </c>
      <c r="I91" s="22">
        <v>24</v>
      </c>
      <c r="J91" s="22">
        <v>0</v>
      </c>
    </row>
    <row r="92" spans="1:10" s="21" customFormat="1" ht="12" customHeight="1" x14ac:dyDescent="0.2">
      <c r="A92" s="112" t="s">
        <v>102</v>
      </c>
      <c r="B92" s="112"/>
      <c r="C92" s="22">
        <v>1255</v>
      </c>
      <c r="D92" s="22">
        <v>149</v>
      </c>
      <c r="E92" s="22">
        <v>372</v>
      </c>
      <c r="F92" s="22">
        <v>324</v>
      </c>
      <c r="G92" s="22">
        <v>356</v>
      </c>
      <c r="H92" s="22">
        <v>40</v>
      </c>
      <c r="I92" s="22">
        <v>14</v>
      </c>
      <c r="J92" s="22">
        <v>0</v>
      </c>
    </row>
    <row r="93" spans="1:10" s="21" customFormat="1" ht="12" customHeight="1" x14ac:dyDescent="0.2">
      <c r="A93" s="112" t="s">
        <v>103</v>
      </c>
      <c r="B93" s="112"/>
      <c r="C93" s="22">
        <v>1765</v>
      </c>
      <c r="D93" s="22">
        <v>276</v>
      </c>
      <c r="E93" s="22">
        <v>434</v>
      </c>
      <c r="F93" s="22">
        <v>414</v>
      </c>
      <c r="G93" s="22">
        <v>436</v>
      </c>
      <c r="H93" s="22">
        <v>135</v>
      </c>
      <c r="I93" s="22">
        <v>70</v>
      </c>
      <c r="J93" s="22" t="s">
        <v>256</v>
      </c>
    </row>
    <row r="94" spans="1:10" s="21" customFormat="1" ht="12" customHeight="1" x14ac:dyDescent="0.2">
      <c r="A94" s="112" t="s">
        <v>104</v>
      </c>
      <c r="B94" s="112"/>
      <c r="C94" s="22">
        <v>62535</v>
      </c>
      <c r="D94" s="22">
        <v>13350</v>
      </c>
      <c r="E94" s="22">
        <v>17354</v>
      </c>
      <c r="F94" s="22">
        <v>12501</v>
      </c>
      <c r="G94" s="22">
        <v>12772</v>
      </c>
      <c r="H94" s="22">
        <v>4580</v>
      </c>
      <c r="I94" s="22">
        <v>1978</v>
      </c>
      <c r="J94" s="22" t="s">
        <v>256</v>
      </c>
    </row>
    <row r="95" spans="1:10" s="21" customFormat="1" ht="12" customHeight="1" x14ac:dyDescent="0.2">
      <c r="A95" s="112" t="s">
        <v>105</v>
      </c>
      <c r="B95" s="112"/>
      <c r="C95" s="22">
        <v>1464</v>
      </c>
      <c r="D95" s="22">
        <v>206</v>
      </c>
      <c r="E95" s="22">
        <v>416</v>
      </c>
      <c r="F95" s="22">
        <v>360</v>
      </c>
      <c r="G95" s="22">
        <v>320</v>
      </c>
      <c r="H95" s="22">
        <v>125</v>
      </c>
      <c r="I95" s="22">
        <v>37</v>
      </c>
      <c r="J95" s="22">
        <v>0</v>
      </c>
    </row>
    <row r="96" spans="1:10" s="21" customFormat="1" ht="12" customHeight="1" x14ac:dyDescent="0.2">
      <c r="A96" s="112" t="s">
        <v>106</v>
      </c>
      <c r="B96" s="112"/>
      <c r="C96" s="22">
        <v>1290</v>
      </c>
      <c r="D96" s="22">
        <v>129</v>
      </c>
      <c r="E96" s="22">
        <v>398</v>
      </c>
      <c r="F96" s="22">
        <v>309</v>
      </c>
      <c r="G96" s="22">
        <v>308</v>
      </c>
      <c r="H96" s="22">
        <v>105</v>
      </c>
      <c r="I96" s="22">
        <v>41</v>
      </c>
      <c r="J96" s="22">
        <v>0</v>
      </c>
    </row>
    <row r="97" spans="1:10" s="21" customFormat="1" ht="12" customHeight="1" x14ac:dyDescent="0.2">
      <c r="A97" s="112" t="s">
        <v>107</v>
      </c>
      <c r="B97" s="112"/>
      <c r="C97" s="22">
        <v>623</v>
      </c>
      <c r="D97" s="22">
        <v>127</v>
      </c>
      <c r="E97" s="22">
        <v>202</v>
      </c>
      <c r="F97" s="22">
        <v>123</v>
      </c>
      <c r="G97" s="22">
        <v>120</v>
      </c>
      <c r="H97" s="22">
        <v>25</v>
      </c>
      <c r="I97" s="22">
        <v>26</v>
      </c>
      <c r="J97" s="22">
        <v>0</v>
      </c>
    </row>
    <row r="98" spans="1:10" s="21" customFormat="1" ht="12" customHeight="1" x14ac:dyDescent="0.2">
      <c r="A98" s="112" t="s">
        <v>108</v>
      </c>
      <c r="B98" s="112"/>
      <c r="C98" s="22">
        <v>6084</v>
      </c>
      <c r="D98" s="22">
        <v>1329</v>
      </c>
      <c r="E98" s="22">
        <v>1702</v>
      </c>
      <c r="F98" s="22">
        <v>1089</v>
      </c>
      <c r="G98" s="22">
        <v>1260</v>
      </c>
      <c r="H98" s="22">
        <v>475</v>
      </c>
      <c r="I98" s="22">
        <v>229</v>
      </c>
      <c r="J98" s="22">
        <v>0</v>
      </c>
    </row>
    <row r="99" spans="1:10" s="21" customFormat="1" ht="12" customHeight="1" x14ac:dyDescent="0.2">
      <c r="A99" s="112" t="s">
        <v>109</v>
      </c>
      <c r="B99" s="112"/>
      <c r="C99" s="22">
        <v>1434</v>
      </c>
      <c r="D99" s="22">
        <v>224</v>
      </c>
      <c r="E99" s="22">
        <v>392</v>
      </c>
      <c r="F99" s="22">
        <v>330</v>
      </c>
      <c r="G99" s="22">
        <v>332</v>
      </c>
      <c r="H99" s="22">
        <v>100</v>
      </c>
      <c r="I99" s="22">
        <v>56</v>
      </c>
      <c r="J99" s="22">
        <v>0</v>
      </c>
    </row>
    <row r="100" spans="1:10" s="21" customFormat="1" ht="12" customHeight="1" x14ac:dyDescent="0.2">
      <c r="A100" s="112" t="s">
        <v>110</v>
      </c>
      <c r="B100" s="112"/>
      <c r="C100" s="22">
        <v>1783</v>
      </c>
      <c r="D100" s="22">
        <v>377</v>
      </c>
      <c r="E100" s="22">
        <v>524</v>
      </c>
      <c r="F100" s="22">
        <v>354</v>
      </c>
      <c r="G100" s="22">
        <v>320</v>
      </c>
      <c r="H100" s="22">
        <v>145</v>
      </c>
      <c r="I100" s="22">
        <v>63</v>
      </c>
      <c r="J100" s="22">
        <v>0</v>
      </c>
    </row>
    <row r="101" spans="1:10" s="21" customFormat="1" ht="12" customHeight="1" x14ac:dyDescent="0.2">
      <c r="A101" s="112" t="s">
        <v>111</v>
      </c>
      <c r="B101" s="112"/>
      <c r="C101" s="22">
        <v>1336</v>
      </c>
      <c r="D101" s="22">
        <v>127</v>
      </c>
      <c r="E101" s="22">
        <v>352</v>
      </c>
      <c r="F101" s="22">
        <v>282</v>
      </c>
      <c r="G101" s="22">
        <v>404</v>
      </c>
      <c r="H101" s="22">
        <v>115</v>
      </c>
      <c r="I101" s="22">
        <v>56</v>
      </c>
      <c r="J101" s="22">
        <v>1</v>
      </c>
    </row>
    <row r="102" spans="1:10" s="21" customFormat="1" ht="12" customHeight="1" x14ac:dyDescent="0.2">
      <c r="A102" s="112" t="s">
        <v>112</v>
      </c>
      <c r="B102" s="112"/>
      <c r="C102" s="22">
        <v>309</v>
      </c>
      <c r="D102" s="22">
        <v>44</v>
      </c>
      <c r="E102" s="22">
        <v>90</v>
      </c>
      <c r="F102" s="22">
        <v>39</v>
      </c>
      <c r="G102" s="22">
        <v>80</v>
      </c>
      <c r="H102" s="22">
        <v>30</v>
      </c>
      <c r="I102" s="22">
        <v>26</v>
      </c>
      <c r="J102" s="22">
        <v>0</v>
      </c>
    </row>
    <row r="103" spans="1:10" s="21" customFormat="1" ht="12" customHeight="1" x14ac:dyDescent="0.2">
      <c r="A103" s="112" t="s">
        <v>113</v>
      </c>
      <c r="B103" s="112"/>
      <c r="C103" s="22">
        <v>4611</v>
      </c>
      <c r="D103" s="22">
        <v>799</v>
      </c>
      <c r="E103" s="22">
        <v>1110</v>
      </c>
      <c r="F103" s="22">
        <v>1053</v>
      </c>
      <c r="G103" s="22">
        <v>1092</v>
      </c>
      <c r="H103" s="22">
        <v>420</v>
      </c>
      <c r="I103" s="22">
        <v>137</v>
      </c>
      <c r="J103" s="22" t="s">
        <v>256</v>
      </c>
    </row>
    <row r="104" spans="1:10" s="21" customFormat="1" ht="12" customHeight="1" x14ac:dyDescent="0.2">
      <c r="A104" s="112" t="s">
        <v>114</v>
      </c>
      <c r="B104" s="112"/>
      <c r="C104" s="22">
        <v>885</v>
      </c>
      <c r="D104" s="22">
        <v>156</v>
      </c>
      <c r="E104" s="22">
        <v>236</v>
      </c>
      <c r="F104" s="22">
        <v>198</v>
      </c>
      <c r="G104" s="22">
        <v>196</v>
      </c>
      <c r="H104" s="22">
        <v>55</v>
      </c>
      <c r="I104" s="22">
        <v>44</v>
      </c>
      <c r="J104" s="22">
        <v>0</v>
      </c>
    </row>
    <row r="105" spans="1:10" s="21" customFormat="1" ht="12" customHeight="1" x14ac:dyDescent="0.2">
      <c r="A105" s="112" t="s">
        <v>115</v>
      </c>
      <c r="B105" s="112"/>
      <c r="C105" s="22">
        <v>755</v>
      </c>
      <c r="D105" s="22">
        <v>191</v>
      </c>
      <c r="E105" s="22">
        <v>254</v>
      </c>
      <c r="F105" s="22">
        <v>177</v>
      </c>
      <c r="G105" s="22">
        <v>96</v>
      </c>
      <c r="H105" s="22">
        <v>10</v>
      </c>
      <c r="I105" s="22">
        <v>27</v>
      </c>
      <c r="J105" s="22">
        <v>0</v>
      </c>
    </row>
    <row r="106" spans="1:10" s="21" customFormat="1" ht="12" customHeight="1" x14ac:dyDescent="0.2">
      <c r="A106" s="112" t="s">
        <v>116</v>
      </c>
      <c r="B106" s="112"/>
      <c r="C106" s="22">
        <v>812</v>
      </c>
      <c r="D106" s="22">
        <v>119</v>
      </c>
      <c r="E106" s="22">
        <v>218</v>
      </c>
      <c r="F106" s="22">
        <v>144</v>
      </c>
      <c r="G106" s="22">
        <v>220</v>
      </c>
      <c r="H106" s="22">
        <v>90</v>
      </c>
      <c r="I106" s="22">
        <v>21</v>
      </c>
      <c r="J106" s="22">
        <v>0</v>
      </c>
    </row>
    <row r="107" spans="1:10" s="21" customFormat="1" ht="12" customHeight="1" x14ac:dyDescent="0.2">
      <c r="A107" s="112" t="s">
        <v>117</v>
      </c>
      <c r="B107" s="112"/>
      <c r="C107" s="22">
        <v>326</v>
      </c>
      <c r="D107" s="22">
        <v>44</v>
      </c>
      <c r="E107" s="22">
        <v>80</v>
      </c>
      <c r="F107" s="22">
        <v>54</v>
      </c>
      <c r="G107" s="22">
        <v>112</v>
      </c>
      <c r="H107" s="22">
        <v>30</v>
      </c>
      <c r="I107" s="22">
        <v>6</v>
      </c>
      <c r="J107" s="22">
        <v>0</v>
      </c>
    </row>
    <row r="108" spans="1:10" s="21" customFormat="1" ht="12" customHeight="1" x14ac:dyDescent="0.2">
      <c r="A108" s="112" t="s">
        <v>118</v>
      </c>
      <c r="B108" s="112"/>
      <c r="C108" s="22">
        <v>817</v>
      </c>
      <c r="D108" s="22">
        <v>121</v>
      </c>
      <c r="E108" s="22">
        <v>206</v>
      </c>
      <c r="F108" s="22">
        <v>162</v>
      </c>
      <c r="G108" s="22">
        <v>192</v>
      </c>
      <c r="H108" s="22">
        <v>75</v>
      </c>
      <c r="I108" s="22">
        <v>61</v>
      </c>
      <c r="J108" s="22" t="s">
        <v>256</v>
      </c>
    </row>
    <row r="109" spans="1:10" s="21" customFormat="1" ht="12" customHeight="1" x14ac:dyDescent="0.2">
      <c r="A109" s="112" t="s">
        <v>119</v>
      </c>
      <c r="B109" s="112"/>
      <c r="C109" s="22">
        <v>1439</v>
      </c>
      <c r="D109" s="22">
        <v>164</v>
      </c>
      <c r="E109" s="22">
        <v>312</v>
      </c>
      <c r="F109" s="22">
        <v>270</v>
      </c>
      <c r="G109" s="22">
        <v>428</v>
      </c>
      <c r="H109" s="22">
        <v>210</v>
      </c>
      <c r="I109" s="22">
        <v>55</v>
      </c>
      <c r="J109" s="22">
        <v>0</v>
      </c>
    </row>
    <row r="110" spans="1:10" s="21" customFormat="1" ht="12" customHeight="1" x14ac:dyDescent="0.2">
      <c r="A110" s="112" t="s">
        <v>120</v>
      </c>
      <c r="B110" s="112"/>
      <c r="C110" s="22">
        <v>3903</v>
      </c>
      <c r="D110" s="22">
        <v>1083</v>
      </c>
      <c r="E110" s="22">
        <v>1108</v>
      </c>
      <c r="F110" s="22">
        <v>684</v>
      </c>
      <c r="G110" s="22">
        <v>636</v>
      </c>
      <c r="H110" s="22">
        <v>275</v>
      </c>
      <c r="I110" s="22">
        <v>117</v>
      </c>
      <c r="J110" s="22" t="s">
        <v>256</v>
      </c>
    </row>
    <row r="111" spans="1:10" s="21" customFormat="1" ht="12" customHeight="1" x14ac:dyDescent="0.2">
      <c r="A111" s="112" t="s">
        <v>121</v>
      </c>
      <c r="B111" s="112"/>
      <c r="C111" s="22">
        <v>1865</v>
      </c>
      <c r="D111" s="22">
        <v>217</v>
      </c>
      <c r="E111" s="22">
        <v>416</v>
      </c>
      <c r="F111" s="22">
        <v>423</v>
      </c>
      <c r="G111" s="22">
        <v>500</v>
      </c>
      <c r="H111" s="22">
        <v>240</v>
      </c>
      <c r="I111" s="22">
        <v>69</v>
      </c>
      <c r="J111" s="22" t="s">
        <v>256</v>
      </c>
    </row>
    <row r="112" spans="1:10" s="21" customFormat="1" ht="12" customHeight="1" x14ac:dyDescent="0.2">
      <c r="A112" s="112" t="s">
        <v>122</v>
      </c>
      <c r="B112" s="112"/>
      <c r="C112" s="22">
        <v>786</v>
      </c>
      <c r="D112" s="22">
        <v>201</v>
      </c>
      <c r="E112" s="22">
        <v>258</v>
      </c>
      <c r="F112" s="22">
        <v>144</v>
      </c>
      <c r="G112" s="22">
        <v>128</v>
      </c>
      <c r="H112" s="22">
        <v>55</v>
      </c>
      <c r="I112" s="22">
        <v>0</v>
      </c>
      <c r="J112" s="22">
        <v>0</v>
      </c>
    </row>
    <row r="113" spans="1:10" s="21" customFormat="1" ht="12" customHeight="1" x14ac:dyDescent="0.2">
      <c r="A113" s="112" t="s">
        <v>123</v>
      </c>
      <c r="B113" s="112"/>
      <c r="C113" s="22">
        <v>1602</v>
      </c>
      <c r="D113" s="22">
        <v>234</v>
      </c>
      <c r="E113" s="22">
        <v>418</v>
      </c>
      <c r="F113" s="22">
        <v>354</v>
      </c>
      <c r="G113" s="22">
        <v>428</v>
      </c>
      <c r="H113" s="22">
        <v>155</v>
      </c>
      <c r="I113" s="22">
        <v>13</v>
      </c>
      <c r="J113" s="22">
        <v>0</v>
      </c>
    </row>
    <row r="114" spans="1:10" s="21" customFormat="1" ht="12" customHeight="1" x14ac:dyDescent="0.2">
      <c r="A114" s="112" t="s">
        <v>124</v>
      </c>
      <c r="B114" s="112"/>
      <c r="C114" s="22">
        <v>1409</v>
      </c>
      <c r="D114" s="22">
        <v>163</v>
      </c>
      <c r="E114" s="22">
        <v>392</v>
      </c>
      <c r="F114" s="22">
        <v>276</v>
      </c>
      <c r="G114" s="22">
        <v>408</v>
      </c>
      <c r="H114" s="22">
        <v>140</v>
      </c>
      <c r="I114" s="22">
        <v>30</v>
      </c>
      <c r="J114" s="22" t="s">
        <v>256</v>
      </c>
    </row>
    <row r="115" spans="1:10" s="21" customFormat="1" ht="12" customHeight="1" x14ac:dyDescent="0.2">
      <c r="A115" s="112" t="s">
        <v>125</v>
      </c>
      <c r="B115" s="112"/>
      <c r="C115" s="22">
        <v>805</v>
      </c>
      <c r="D115" s="22">
        <v>130</v>
      </c>
      <c r="E115" s="22">
        <v>214</v>
      </c>
      <c r="F115" s="22">
        <v>201</v>
      </c>
      <c r="G115" s="22">
        <v>208</v>
      </c>
      <c r="H115" s="22">
        <v>30</v>
      </c>
      <c r="I115" s="22">
        <v>22</v>
      </c>
      <c r="J115" s="22">
        <v>0</v>
      </c>
    </row>
    <row r="116" spans="1:10" s="21" customFormat="1" ht="12" customHeight="1" x14ac:dyDescent="0.2">
      <c r="A116" s="112" t="s">
        <v>126</v>
      </c>
      <c r="B116" s="112"/>
      <c r="C116" s="22">
        <v>2196</v>
      </c>
      <c r="D116" s="22">
        <v>375</v>
      </c>
      <c r="E116" s="22">
        <v>596</v>
      </c>
      <c r="F116" s="22">
        <v>447</v>
      </c>
      <c r="G116" s="22">
        <v>492</v>
      </c>
      <c r="H116" s="22">
        <v>215</v>
      </c>
      <c r="I116" s="22">
        <v>71</v>
      </c>
      <c r="J116" s="22">
        <v>0</v>
      </c>
    </row>
    <row r="117" spans="1:10" s="21" customFormat="1" ht="12" customHeight="1" x14ac:dyDescent="0.2">
      <c r="A117" s="112" t="s">
        <v>127</v>
      </c>
      <c r="B117" s="112"/>
      <c r="C117" s="22">
        <v>698</v>
      </c>
      <c r="D117" s="22">
        <v>121</v>
      </c>
      <c r="E117" s="22">
        <v>196</v>
      </c>
      <c r="F117" s="22">
        <v>126</v>
      </c>
      <c r="G117" s="22">
        <v>156</v>
      </c>
      <c r="H117" s="22">
        <v>80</v>
      </c>
      <c r="I117" s="22">
        <v>19</v>
      </c>
      <c r="J117" s="22">
        <v>0</v>
      </c>
    </row>
    <row r="118" spans="1:10" s="21" customFormat="1" ht="12" customHeight="1" x14ac:dyDescent="0.2">
      <c r="A118" s="112" t="s">
        <v>129</v>
      </c>
      <c r="B118" s="112"/>
      <c r="C118" s="22">
        <v>1584</v>
      </c>
      <c r="D118" s="22">
        <v>264</v>
      </c>
      <c r="E118" s="22">
        <v>386</v>
      </c>
      <c r="F118" s="22">
        <v>294</v>
      </c>
      <c r="G118" s="22">
        <v>372</v>
      </c>
      <c r="H118" s="22">
        <v>165</v>
      </c>
      <c r="I118" s="22">
        <v>103</v>
      </c>
      <c r="J118" s="22">
        <v>0</v>
      </c>
    </row>
    <row r="119" spans="1:10" s="21" customFormat="1" ht="12" customHeight="1" x14ac:dyDescent="0.2">
      <c r="A119" s="112" t="s">
        <v>130</v>
      </c>
      <c r="B119" s="112"/>
      <c r="C119" s="22">
        <v>3045</v>
      </c>
      <c r="D119" s="22">
        <v>321</v>
      </c>
      <c r="E119" s="22">
        <v>788</v>
      </c>
      <c r="F119" s="22">
        <v>756</v>
      </c>
      <c r="G119" s="22">
        <v>772</v>
      </c>
      <c r="H119" s="22">
        <v>295</v>
      </c>
      <c r="I119" s="22">
        <v>113</v>
      </c>
      <c r="J119" s="22">
        <v>0</v>
      </c>
    </row>
    <row r="120" spans="1:10" s="21" customFormat="1" ht="12" customHeight="1" x14ac:dyDescent="0.2">
      <c r="A120" s="112" t="s">
        <v>132</v>
      </c>
      <c r="B120" s="112"/>
      <c r="C120" s="22">
        <v>572</v>
      </c>
      <c r="D120" s="22">
        <v>91</v>
      </c>
      <c r="E120" s="22">
        <v>164</v>
      </c>
      <c r="F120" s="22">
        <v>123</v>
      </c>
      <c r="G120" s="22">
        <v>136</v>
      </c>
      <c r="H120" s="22">
        <v>40</v>
      </c>
      <c r="I120" s="22">
        <v>18</v>
      </c>
      <c r="J120" s="22">
        <v>0</v>
      </c>
    </row>
    <row r="121" spans="1:10" s="21" customFormat="1" ht="12" customHeight="1" x14ac:dyDescent="0.2">
      <c r="A121" s="112" t="s">
        <v>133</v>
      </c>
      <c r="B121" s="112"/>
      <c r="C121" s="22">
        <v>1985</v>
      </c>
      <c r="D121" s="22">
        <v>287</v>
      </c>
      <c r="E121" s="22">
        <v>526</v>
      </c>
      <c r="F121" s="22">
        <v>381</v>
      </c>
      <c r="G121" s="22">
        <v>492</v>
      </c>
      <c r="H121" s="22">
        <v>225</v>
      </c>
      <c r="I121" s="22">
        <v>74</v>
      </c>
      <c r="J121" s="22">
        <v>0</v>
      </c>
    </row>
    <row r="122" spans="1:10" s="21" customFormat="1" ht="12" customHeight="1" x14ac:dyDescent="0.2">
      <c r="A122" s="126" t="s">
        <v>134</v>
      </c>
      <c r="B122" s="126"/>
      <c r="C122" s="27">
        <v>374</v>
      </c>
      <c r="D122" s="27">
        <v>75</v>
      </c>
      <c r="E122" s="27">
        <v>106</v>
      </c>
      <c r="F122" s="27">
        <v>69</v>
      </c>
      <c r="G122" s="27">
        <v>72</v>
      </c>
      <c r="H122" s="27">
        <v>40</v>
      </c>
      <c r="I122" s="27">
        <v>12</v>
      </c>
      <c r="J122" s="27" t="s">
        <v>256</v>
      </c>
    </row>
    <row r="123" spans="1:10" s="21" customFormat="1" ht="12" customHeight="1" x14ac:dyDescent="0.2">
      <c r="A123" s="25"/>
      <c r="B123" s="25"/>
      <c r="C123" s="25"/>
      <c r="D123" s="25"/>
      <c r="E123" s="25"/>
      <c r="F123" s="25"/>
      <c r="G123" s="25"/>
      <c r="H123" s="25"/>
      <c r="I123" s="25"/>
      <c r="J123" s="25"/>
    </row>
    <row r="124" spans="1:10" s="21" customFormat="1" ht="12" customHeight="1" x14ac:dyDescent="0.2">
      <c r="A124" s="111" t="s">
        <v>135</v>
      </c>
      <c r="B124" s="111"/>
      <c r="C124" s="17">
        <f t="shared" ref="C124:I124" si="43">SUM(C125:C151)</f>
        <v>62587</v>
      </c>
      <c r="D124" s="17">
        <f t="shared" si="43"/>
        <v>12335</v>
      </c>
      <c r="E124" s="17">
        <f t="shared" si="43"/>
        <v>18866</v>
      </c>
      <c r="F124" s="17">
        <f t="shared" si="43"/>
        <v>12249</v>
      </c>
      <c r="G124" s="17">
        <f t="shared" si="43"/>
        <v>13624</v>
      </c>
      <c r="H124" s="17">
        <f t="shared" si="43"/>
        <v>4350</v>
      </c>
      <c r="I124" s="17">
        <f t="shared" si="43"/>
        <v>1163</v>
      </c>
      <c r="J124" s="17" t="s">
        <v>206</v>
      </c>
    </row>
    <row r="125" spans="1:10" s="21" customFormat="1" ht="12" customHeight="1" x14ac:dyDescent="0.2">
      <c r="A125" s="112" t="s">
        <v>136</v>
      </c>
      <c r="B125" s="112"/>
      <c r="C125" s="22">
        <v>5356</v>
      </c>
      <c r="D125" s="22">
        <v>1330</v>
      </c>
      <c r="E125" s="22">
        <v>1720</v>
      </c>
      <c r="F125" s="22">
        <v>1038</v>
      </c>
      <c r="G125" s="22">
        <v>952</v>
      </c>
      <c r="H125" s="22">
        <v>245</v>
      </c>
      <c r="I125" s="22">
        <v>71</v>
      </c>
      <c r="J125" s="22">
        <v>0</v>
      </c>
    </row>
    <row r="126" spans="1:10" s="21" customFormat="1" ht="12" customHeight="1" x14ac:dyDescent="0.2">
      <c r="A126" s="112" t="s">
        <v>137</v>
      </c>
      <c r="B126" s="112"/>
      <c r="C126" s="22">
        <v>178</v>
      </c>
      <c r="D126" s="22">
        <v>28</v>
      </c>
      <c r="E126" s="22">
        <v>58</v>
      </c>
      <c r="F126" s="22">
        <v>42</v>
      </c>
      <c r="G126" s="22">
        <v>24</v>
      </c>
      <c r="H126" s="22">
        <v>20</v>
      </c>
      <c r="I126" s="22">
        <v>6</v>
      </c>
      <c r="J126" s="22">
        <v>0</v>
      </c>
    </row>
    <row r="127" spans="1:10" s="21" customFormat="1" ht="12" customHeight="1" x14ac:dyDescent="0.2">
      <c r="A127" s="112" t="s">
        <v>138</v>
      </c>
      <c r="B127" s="112"/>
      <c r="C127" s="22">
        <v>486</v>
      </c>
      <c r="D127" s="22">
        <v>102</v>
      </c>
      <c r="E127" s="22">
        <v>186</v>
      </c>
      <c r="F127" s="22">
        <v>75</v>
      </c>
      <c r="G127" s="22">
        <v>88</v>
      </c>
      <c r="H127" s="22">
        <v>35</v>
      </c>
      <c r="I127" s="22">
        <v>0</v>
      </c>
      <c r="J127" s="22">
        <v>0</v>
      </c>
    </row>
    <row r="128" spans="1:10" s="21" customFormat="1" ht="12" customHeight="1" x14ac:dyDescent="0.2">
      <c r="A128" s="112" t="s">
        <v>139</v>
      </c>
      <c r="B128" s="112"/>
      <c r="C128" s="22">
        <v>1711</v>
      </c>
      <c r="D128" s="22">
        <v>411</v>
      </c>
      <c r="E128" s="22">
        <v>642</v>
      </c>
      <c r="F128" s="22">
        <v>279</v>
      </c>
      <c r="G128" s="22">
        <v>256</v>
      </c>
      <c r="H128" s="22">
        <v>110</v>
      </c>
      <c r="I128" s="22">
        <v>13</v>
      </c>
      <c r="J128" s="22">
        <v>0</v>
      </c>
    </row>
    <row r="129" spans="1:10" s="21" customFormat="1" ht="12" customHeight="1" x14ac:dyDescent="0.2">
      <c r="A129" s="112" t="s">
        <v>141</v>
      </c>
      <c r="B129" s="112"/>
      <c r="C129" s="22">
        <v>1129</v>
      </c>
      <c r="D129" s="22">
        <v>202</v>
      </c>
      <c r="E129" s="22">
        <v>366</v>
      </c>
      <c r="F129" s="22">
        <v>213</v>
      </c>
      <c r="G129" s="22">
        <v>244</v>
      </c>
      <c r="H129" s="22">
        <v>85</v>
      </c>
      <c r="I129" s="22">
        <v>19</v>
      </c>
      <c r="J129" s="22">
        <v>0</v>
      </c>
    </row>
    <row r="130" spans="1:10" s="21" customFormat="1" ht="12" customHeight="1" x14ac:dyDescent="0.2">
      <c r="A130" s="112" t="s">
        <v>142</v>
      </c>
      <c r="B130" s="112"/>
      <c r="C130" s="22">
        <v>13</v>
      </c>
      <c r="D130" s="22">
        <v>9</v>
      </c>
      <c r="E130" s="22">
        <v>4</v>
      </c>
      <c r="F130" s="22">
        <v>0</v>
      </c>
      <c r="G130" s="22">
        <v>0</v>
      </c>
      <c r="H130" s="22">
        <v>0</v>
      </c>
      <c r="I130" s="22">
        <v>0</v>
      </c>
      <c r="J130" s="22">
        <v>0</v>
      </c>
    </row>
    <row r="131" spans="1:10" s="21" customFormat="1" ht="12" customHeight="1" x14ac:dyDescent="0.2">
      <c r="A131" s="112" t="s">
        <v>143</v>
      </c>
      <c r="B131" s="112"/>
      <c r="C131" s="22">
        <v>2902</v>
      </c>
      <c r="D131" s="22">
        <v>353</v>
      </c>
      <c r="E131" s="22">
        <v>728</v>
      </c>
      <c r="F131" s="22">
        <v>603</v>
      </c>
      <c r="G131" s="22">
        <v>880</v>
      </c>
      <c r="H131" s="22">
        <v>260</v>
      </c>
      <c r="I131" s="22">
        <v>78</v>
      </c>
      <c r="J131" s="22" t="s">
        <v>256</v>
      </c>
    </row>
    <row r="132" spans="1:10" s="21" customFormat="1" ht="12" customHeight="1" x14ac:dyDescent="0.2">
      <c r="A132" s="112" t="s">
        <v>144</v>
      </c>
      <c r="B132" s="112"/>
      <c r="C132" s="22">
        <v>99</v>
      </c>
      <c r="D132" s="22">
        <v>21</v>
      </c>
      <c r="E132" s="22">
        <v>26</v>
      </c>
      <c r="F132" s="22">
        <v>12</v>
      </c>
      <c r="G132" s="22">
        <v>24</v>
      </c>
      <c r="H132" s="22">
        <v>10</v>
      </c>
      <c r="I132" s="22">
        <v>6</v>
      </c>
      <c r="J132" s="22">
        <v>0</v>
      </c>
    </row>
    <row r="133" spans="1:10" s="32" customFormat="1" ht="12" customHeight="1" x14ac:dyDescent="0.2">
      <c r="A133" s="154" t="s">
        <v>145</v>
      </c>
      <c r="B133" s="154"/>
      <c r="C133" s="33">
        <v>5091</v>
      </c>
      <c r="D133" s="33">
        <v>855</v>
      </c>
      <c r="E133" s="33">
        <v>1524</v>
      </c>
      <c r="F133" s="33">
        <v>978</v>
      </c>
      <c r="G133" s="33">
        <v>1148</v>
      </c>
      <c r="H133" s="33">
        <v>465</v>
      </c>
      <c r="I133" s="33">
        <v>121</v>
      </c>
      <c r="J133" s="33">
        <v>0</v>
      </c>
    </row>
    <row r="134" spans="1:10" s="21" customFormat="1" ht="12" customHeight="1" x14ac:dyDescent="0.2">
      <c r="A134" s="112" t="s">
        <v>146</v>
      </c>
      <c r="B134" s="112"/>
      <c r="C134" s="22">
        <v>4454</v>
      </c>
      <c r="D134" s="22">
        <v>637</v>
      </c>
      <c r="E134" s="22">
        <v>1272</v>
      </c>
      <c r="F134" s="22">
        <v>915</v>
      </c>
      <c r="G134" s="22">
        <v>1208</v>
      </c>
      <c r="H134" s="22">
        <v>355</v>
      </c>
      <c r="I134" s="22">
        <v>67</v>
      </c>
      <c r="J134" s="22" t="s">
        <v>256</v>
      </c>
    </row>
    <row r="135" spans="1:10" s="21" customFormat="1" ht="12" customHeight="1" x14ac:dyDescent="0.2">
      <c r="A135" s="112" t="s">
        <v>147</v>
      </c>
      <c r="B135" s="112"/>
      <c r="C135" s="22">
        <v>38</v>
      </c>
      <c r="D135" s="22">
        <v>6</v>
      </c>
      <c r="E135" s="22">
        <v>12</v>
      </c>
      <c r="F135" s="22">
        <v>12</v>
      </c>
      <c r="G135" s="22">
        <v>8</v>
      </c>
      <c r="H135" s="22">
        <v>0</v>
      </c>
      <c r="I135" s="22">
        <v>0</v>
      </c>
      <c r="J135" s="22">
        <v>0</v>
      </c>
    </row>
    <row r="136" spans="1:10" s="21" customFormat="1" ht="12" customHeight="1" x14ac:dyDescent="0.2">
      <c r="A136" s="112" t="s">
        <v>148</v>
      </c>
      <c r="B136" s="112"/>
      <c r="C136" s="22">
        <v>298</v>
      </c>
      <c r="D136" s="22">
        <v>77</v>
      </c>
      <c r="E136" s="22">
        <v>104</v>
      </c>
      <c r="F136" s="22">
        <v>36</v>
      </c>
      <c r="G136" s="22">
        <v>48</v>
      </c>
      <c r="H136" s="22">
        <v>20</v>
      </c>
      <c r="I136" s="22">
        <v>13</v>
      </c>
      <c r="J136" s="22">
        <v>0</v>
      </c>
    </row>
    <row r="137" spans="1:10" s="21" customFormat="1" ht="12" customHeight="1" x14ac:dyDescent="0.2">
      <c r="A137" s="112" t="s">
        <v>149</v>
      </c>
      <c r="B137" s="112"/>
      <c r="C137" s="22">
        <v>1318</v>
      </c>
      <c r="D137" s="22">
        <v>176</v>
      </c>
      <c r="E137" s="22">
        <v>304</v>
      </c>
      <c r="F137" s="22">
        <v>282</v>
      </c>
      <c r="G137" s="22">
        <v>380</v>
      </c>
      <c r="H137" s="22">
        <v>120</v>
      </c>
      <c r="I137" s="22">
        <v>56</v>
      </c>
      <c r="J137" s="22" t="s">
        <v>256</v>
      </c>
    </row>
    <row r="138" spans="1:10" s="21" customFormat="1" ht="12" customHeight="1" x14ac:dyDescent="0.2">
      <c r="A138" s="112" t="s">
        <v>150</v>
      </c>
      <c r="B138" s="112"/>
      <c r="C138" s="22">
        <v>15637</v>
      </c>
      <c r="D138" s="22">
        <v>3312</v>
      </c>
      <c r="E138" s="22">
        <v>4540</v>
      </c>
      <c r="F138" s="22">
        <v>3255</v>
      </c>
      <c r="G138" s="22">
        <v>3136</v>
      </c>
      <c r="H138" s="22">
        <v>1105</v>
      </c>
      <c r="I138" s="22">
        <v>289</v>
      </c>
      <c r="J138" s="22" t="s">
        <v>256</v>
      </c>
    </row>
    <row r="139" spans="1:10" s="21" customFormat="1" ht="12" customHeight="1" x14ac:dyDescent="0.2">
      <c r="A139" s="112" t="s">
        <v>151</v>
      </c>
      <c r="B139" s="112"/>
      <c r="C139" s="22">
        <v>6473</v>
      </c>
      <c r="D139" s="22">
        <v>1084</v>
      </c>
      <c r="E139" s="22">
        <v>1908</v>
      </c>
      <c r="F139" s="22">
        <v>1425</v>
      </c>
      <c r="G139" s="22">
        <v>1512</v>
      </c>
      <c r="H139" s="22">
        <v>460</v>
      </c>
      <c r="I139" s="22">
        <v>84</v>
      </c>
      <c r="J139" s="22" t="s">
        <v>256</v>
      </c>
    </row>
    <row r="140" spans="1:10" s="21" customFormat="1" ht="12" customHeight="1" x14ac:dyDescent="0.2">
      <c r="A140" s="112" t="s">
        <v>152</v>
      </c>
      <c r="B140" s="112"/>
      <c r="C140" s="22">
        <v>215</v>
      </c>
      <c r="D140" s="22">
        <v>45</v>
      </c>
      <c r="E140" s="22">
        <v>68</v>
      </c>
      <c r="F140" s="22">
        <v>24</v>
      </c>
      <c r="G140" s="22">
        <v>44</v>
      </c>
      <c r="H140" s="22">
        <v>20</v>
      </c>
      <c r="I140" s="22">
        <v>14</v>
      </c>
      <c r="J140" s="22">
        <v>0</v>
      </c>
    </row>
    <row r="141" spans="1:10" s="21" customFormat="1" ht="12" customHeight="1" x14ac:dyDescent="0.2">
      <c r="A141" s="112" t="s">
        <v>153</v>
      </c>
      <c r="B141" s="112"/>
      <c r="C141" s="22">
        <v>7075</v>
      </c>
      <c r="D141" s="22">
        <v>1572</v>
      </c>
      <c r="E141" s="22">
        <v>2210</v>
      </c>
      <c r="F141" s="22">
        <v>1248</v>
      </c>
      <c r="G141" s="22">
        <v>1560</v>
      </c>
      <c r="H141" s="22">
        <v>365</v>
      </c>
      <c r="I141" s="22">
        <v>120</v>
      </c>
      <c r="J141" s="22" t="s">
        <v>256</v>
      </c>
    </row>
    <row r="142" spans="1:10" s="21" customFormat="1" ht="12" customHeight="1" x14ac:dyDescent="0.2">
      <c r="A142" s="112" t="s">
        <v>154</v>
      </c>
      <c r="B142" s="112"/>
      <c r="C142" s="22">
        <v>52</v>
      </c>
      <c r="D142" s="22">
        <v>9</v>
      </c>
      <c r="E142" s="22">
        <v>20</v>
      </c>
      <c r="F142" s="22">
        <v>9</v>
      </c>
      <c r="G142" s="22">
        <v>4</v>
      </c>
      <c r="H142" s="22">
        <v>10</v>
      </c>
      <c r="I142" s="22">
        <v>0</v>
      </c>
      <c r="J142" s="22">
        <v>0</v>
      </c>
    </row>
    <row r="143" spans="1:10" s="21" customFormat="1" ht="12" customHeight="1" x14ac:dyDescent="0.2">
      <c r="A143" s="112" t="s">
        <v>155</v>
      </c>
      <c r="B143" s="112"/>
      <c r="C143" s="22">
        <v>2636</v>
      </c>
      <c r="D143" s="22">
        <v>770</v>
      </c>
      <c r="E143" s="22">
        <v>852</v>
      </c>
      <c r="F143" s="22">
        <v>465</v>
      </c>
      <c r="G143" s="22">
        <v>388</v>
      </c>
      <c r="H143" s="22">
        <v>125</v>
      </c>
      <c r="I143" s="22">
        <v>36</v>
      </c>
      <c r="J143" s="22">
        <v>0</v>
      </c>
    </row>
    <row r="144" spans="1:10" s="21" customFormat="1" ht="12" customHeight="1" x14ac:dyDescent="0.2">
      <c r="A144" s="112" t="s">
        <v>156</v>
      </c>
      <c r="B144" s="112"/>
      <c r="C144" s="22">
        <v>236</v>
      </c>
      <c r="D144" s="22">
        <v>43</v>
      </c>
      <c r="E144" s="22">
        <v>94</v>
      </c>
      <c r="F144" s="22">
        <v>48</v>
      </c>
      <c r="G144" s="22">
        <v>36</v>
      </c>
      <c r="H144" s="22">
        <v>15</v>
      </c>
      <c r="I144" s="22">
        <v>0</v>
      </c>
      <c r="J144" s="22">
        <v>0</v>
      </c>
    </row>
    <row r="145" spans="1:10" s="21" customFormat="1" ht="12" customHeight="1" x14ac:dyDescent="0.2">
      <c r="A145" s="112" t="s">
        <v>157</v>
      </c>
      <c r="B145" s="112"/>
      <c r="C145" s="22">
        <v>734</v>
      </c>
      <c r="D145" s="22">
        <v>194</v>
      </c>
      <c r="E145" s="22">
        <v>302</v>
      </c>
      <c r="F145" s="22">
        <v>81</v>
      </c>
      <c r="G145" s="22">
        <v>132</v>
      </c>
      <c r="H145" s="22">
        <v>25</v>
      </c>
      <c r="I145" s="22">
        <v>0</v>
      </c>
      <c r="J145" s="22">
        <v>0</v>
      </c>
    </row>
    <row r="146" spans="1:10" s="21" customFormat="1" ht="12" customHeight="1" x14ac:dyDescent="0.2">
      <c r="A146" s="112" t="s">
        <v>158</v>
      </c>
      <c r="B146" s="112"/>
      <c r="C146" s="22">
        <v>610</v>
      </c>
      <c r="D146" s="22">
        <v>157</v>
      </c>
      <c r="E146" s="22">
        <v>232</v>
      </c>
      <c r="F146" s="22">
        <v>93</v>
      </c>
      <c r="G146" s="22">
        <v>92</v>
      </c>
      <c r="H146" s="22">
        <v>30</v>
      </c>
      <c r="I146" s="22">
        <v>6</v>
      </c>
      <c r="J146" s="22">
        <v>0</v>
      </c>
    </row>
    <row r="147" spans="1:10" s="21" customFormat="1" ht="12" customHeight="1" x14ac:dyDescent="0.2">
      <c r="A147" s="112" t="s">
        <v>159</v>
      </c>
      <c r="B147" s="112"/>
      <c r="C147" s="22">
        <v>91</v>
      </c>
      <c r="D147" s="22">
        <v>24</v>
      </c>
      <c r="E147" s="22">
        <v>24</v>
      </c>
      <c r="F147" s="22">
        <v>9</v>
      </c>
      <c r="G147" s="22">
        <v>28</v>
      </c>
      <c r="H147" s="22">
        <v>0</v>
      </c>
      <c r="I147" s="22">
        <v>6</v>
      </c>
      <c r="J147" s="22">
        <v>0</v>
      </c>
    </row>
    <row r="148" spans="1:10" s="21" customFormat="1" ht="12" customHeight="1" x14ac:dyDescent="0.2">
      <c r="A148" s="112" t="s">
        <v>161</v>
      </c>
      <c r="B148" s="112"/>
      <c r="C148" s="22">
        <v>2844</v>
      </c>
      <c r="D148" s="22">
        <v>525</v>
      </c>
      <c r="E148" s="22">
        <v>790</v>
      </c>
      <c r="F148" s="22">
        <v>576</v>
      </c>
      <c r="G148" s="22">
        <v>624</v>
      </c>
      <c r="H148" s="22">
        <v>245</v>
      </c>
      <c r="I148" s="22">
        <v>84</v>
      </c>
      <c r="J148" s="22">
        <v>0</v>
      </c>
    </row>
    <row r="149" spans="1:10" s="21" customFormat="1" ht="12" customHeight="1" x14ac:dyDescent="0.2">
      <c r="A149" s="112" t="s">
        <v>253</v>
      </c>
      <c r="B149" s="112"/>
      <c r="C149" s="22">
        <v>2577</v>
      </c>
      <c r="D149" s="22">
        <v>317</v>
      </c>
      <c r="E149" s="22">
        <v>754</v>
      </c>
      <c r="F149" s="22">
        <v>474</v>
      </c>
      <c r="G149" s="22">
        <v>760</v>
      </c>
      <c r="H149" s="22">
        <v>210</v>
      </c>
      <c r="I149" s="22">
        <v>62</v>
      </c>
      <c r="J149" s="22">
        <v>0</v>
      </c>
    </row>
    <row r="150" spans="1:10" s="21" customFormat="1" ht="12" customHeight="1" x14ac:dyDescent="0.2">
      <c r="A150" s="112" t="s">
        <v>162</v>
      </c>
      <c r="B150" s="112"/>
      <c r="C150" s="22">
        <v>59</v>
      </c>
      <c r="D150" s="22">
        <v>21</v>
      </c>
      <c r="E150" s="22">
        <v>38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</row>
    <row r="151" spans="1:10" s="21" customFormat="1" ht="12" customHeight="1" x14ac:dyDescent="0.2">
      <c r="A151" s="123" t="s">
        <v>164</v>
      </c>
      <c r="B151" s="123"/>
      <c r="C151" s="27">
        <v>275</v>
      </c>
      <c r="D151" s="27">
        <v>55</v>
      </c>
      <c r="E151" s="27">
        <v>88</v>
      </c>
      <c r="F151" s="27">
        <v>57</v>
      </c>
      <c r="G151" s="27">
        <v>48</v>
      </c>
      <c r="H151" s="27">
        <v>15</v>
      </c>
      <c r="I151" s="27">
        <v>12</v>
      </c>
      <c r="J151" s="27">
        <v>0</v>
      </c>
    </row>
    <row r="152" spans="1:10" s="21" customFormat="1" ht="12" customHeight="1" x14ac:dyDescent="0.2">
      <c r="A152" s="25"/>
      <c r="B152" s="25"/>
      <c r="C152" s="25"/>
      <c r="D152" s="25"/>
      <c r="E152" s="25"/>
      <c r="F152" s="25"/>
      <c r="G152" s="25"/>
      <c r="H152" s="25"/>
      <c r="I152" s="25"/>
      <c r="J152" s="25"/>
    </row>
    <row r="153" spans="1:10" s="21" customFormat="1" ht="12" customHeight="1" x14ac:dyDescent="0.2">
      <c r="A153" s="111" t="s">
        <v>165</v>
      </c>
      <c r="B153" s="111"/>
      <c r="C153" s="17">
        <f t="shared" ref="C153:I153" si="44">SUM(C154:C161)</f>
        <v>5870</v>
      </c>
      <c r="D153" s="17">
        <f t="shared" si="44"/>
        <v>924</v>
      </c>
      <c r="E153" s="17">
        <f t="shared" si="44"/>
        <v>1512</v>
      </c>
      <c r="F153" s="17">
        <f t="shared" si="44"/>
        <v>1188</v>
      </c>
      <c r="G153" s="17">
        <f t="shared" si="44"/>
        <v>1444</v>
      </c>
      <c r="H153" s="17">
        <f t="shared" si="44"/>
        <v>580</v>
      </c>
      <c r="I153" s="17">
        <f t="shared" si="44"/>
        <v>222</v>
      </c>
      <c r="J153" s="17" t="s">
        <v>206</v>
      </c>
    </row>
    <row r="154" spans="1:10" s="21" customFormat="1" ht="12" customHeight="1" x14ac:dyDescent="0.2">
      <c r="A154" s="112" t="s">
        <v>166</v>
      </c>
      <c r="B154" s="112"/>
      <c r="C154" s="22">
        <v>1435</v>
      </c>
      <c r="D154" s="22">
        <v>185</v>
      </c>
      <c r="E154" s="22">
        <v>324</v>
      </c>
      <c r="F154" s="22">
        <v>294</v>
      </c>
      <c r="G154" s="22">
        <v>440</v>
      </c>
      <c r="H154" s="22">
        <v>155</v>
      </c>
      <c r="I154" s="22">
        <v>37</v>
      </c>
      <c r="J154" s="22">
        <v>0</v>
      </c>
    </row>
    <row r="155" spans="1:10" s="21" customFormat="1" ht="12" customHeight="1" x14ac:dyDescent="0.2">
      <c r="A155" s="112" t="s">
        <v>167</v>
      </c>
      <c r="B155" s="112"/>
      <c r="C155" s="22">
        <v>51</v>
      </c>
      <c r="D155" s="22">
        <v>16</v>
      </c>
      <c r="E155" s="22">
        <v>16</v>
      </c>
      <c r="F155" s="22">
        <v>6</v>
      </c>
      <c r="G155" s="22">
        <v>8</v>
      </c>
      <c r="H155" s="22">
        <v>5</v>
      </c>
      <c r="I155" s="22">
        <v>0</v>
      </c>
      <c r="J155" s="22">
        <v>0</v>
      </c>
    </row>
    <row r="156" spans="1:10" s="21" customFormat="1" ht="12" customHeight="1" x14ac:dyDescent="0.2">
      <c r="A156" s="112" t="s">
        <v>168</v>
      </c>
      <c r="B156" s="112"/>
      <c r="C156" s="22">
        <v>56</v>
      </c>
      <c r="D156" s="22">
        <v>18</v>
      </c>
      <c r="E156" s="22">
        <v>12</v>
      </c>
      <c r="F156" s="22">
        <v>15</v>
      </c>
      <c r="G156" s="22">
        <v>0</v>
      </c>
      <c r="H156" s="22">
        <v>5</v>
      </c>
      <c r="I156" s="22">
        <v>6</v>
      </c>
      <c r="J156" s="22">
        <v>0</v>
      </c>
    </row>
    <row r="157" spans="1:10" s="21" customFormat="1" ht="12" customHeight="1" x14ac:dyDescent="0.2">
      <c r="A157" s="112" t="s">
        <v>169</v>
      </c>
      <c r="B157" s="112"/>
      <c r="C157" s="22">
        <v>52</v>
      </c>
      <c r="D157" s="22">
        <v>15</v>
      </c>
      <c r="E157" s="22">
        <v>16</v>
      </c>
      <c r="F157" s="22">
        <v>6</v>
      </c>
      <c r="G157" s="22">
        <v>4</v>
      </c>
      <c r="H157" s="22">
        <v>5</v>
      </c>
      <c r="I157" s="22">
        <v>6</v>
      </c>
      <c r="J157" s="22">
        <v>0</v>
      </c>
    </row>
    <row r="158" spans="1:10" s="21" customFormat="1" ht="12" customHeight="1" x14ac:dyDescent="0.2">
      <c r="A158" s="112" t="s">
        <v>170</v>
      </c>
      <c r="B158" s="112"/>
      <c r="C158" s="22">
        <v>1141</v>
      </c>
      <c r="D158" s="22">
        <v>210</v>
      </c>
      <c r="E158" s="22">
        <v>292</v>
      </c>
      <c r="F158" s="22">
        <v>234</v>
      </c>
      <c r="G158" s="22">
        <v>236</v>
      </c>
      <c r="H158" s="22">
        <v>145</v>
      </c>
      <c r="I158" s="22">
        <v>24</v>
      </c>
      <c r="J158" s="22" t="s">
        <v>256</v>
      </c>
    </row>
    <row r="159" spans="1:10" s="21" customFormat="1" ht="12" customHeight="1" x14ac:dyDescent="0.2">
      <c r="A159" s="112" t="s">
        <v>171</v>
      </c>
      <c r="B159" s="112"/>
      <c r="C159" s="22">
        <v>536</v>
      </c>
      <c r="D159" s="22">
        <v>98</v>
      </c>
      <c r="E159" s="22">
        <v>134</v>
      </c>
      <c r="F159" s="22">
        <v>78</v>
      </c>
      <c r="G159" s="22">
        <v>116</v>
      </c>
      <c r="H159" s="22">
        <v>55</v>
      </c>
      <c r="I159" s="22">
        <v>55</v>
      </c>
      <c r="J159" s="22">
        <v>1</v>
      </c>
    </row>
    <row r="160" spans="1:10" s="21" customFormat="1" ht="12" customHeight="1" x14ac:dyDescent="0.2">
      <c r="A160" s="112" t="s">
        <v>172</v>
      </c>
      <c r="B160" s="112"/>
      <c r="C160" s="22">
        <v>49</v>
      </c>
      <c r="D160" s="22">
        <v>13</v>
      </c>
      <c r="E160" s="22">
        <v>14</v>
      </c>
      <c r="F160" s="22">
        <v>12</v>
      </c>
      <c r="G160" s="22">
        <v>0</v>
      </c>
      <c r="H160" s="22">
        <v>10</v>
      </c>
      <c r="I160" s="22">
        <v>0</v>
      </c>
      <c r="J160" s="22">
        <v>0</v>
      </c>
    </row>
    <row r="161" spans="1:10" s="21" customFormat="1" ht="12" customHeight="1" x14ac:dyDescent="0.2">
      <c r="A161" s="123" t="s">
        <v>173</v>
      </c>
      <c r="B161" s="123"/>
      <c r="C161" s="27">
        <v>2550</v>
      </c>
      <c r="D161" s="27">
        <v>369</v>
      </c>
      <c r="E161" s="27">
        <v>704</v>
      </c>
      <c r="F161" s="27">
        <v>543</v>
      </c>
      <c r="G161" s="27">
        <v>640</v>
      </c>
      <c r="H161" s="27">
        <v>200</v>
      </c>
      <c r="I161" s="27">
        <v>94</v>
      </c>
      <c r="J161" s="27">
        <v>0</v>
      </c>
    </row>
    <row r="162" spans="1:10" s="21" customFormat="1" ht="12" customHeight="1" x14ac:dyDescent="0.2">
      <c r="A162" s="25"/>
      <c r="B162" s="25"/>
      <c r="C162" s="25"/>
      <c r="D162" s="25"/>
      <c r="E162" s="25"/>
      <c r="F162" s="25"/>
      <c r="G162" s="25"/>
      <c r="H162" s="25"/>
      <c r="I162" s="25"/>
      <c r="J162" s="25"/>
    </row>
    <row r="163" spans="1:10" s="21" customFormat="1" ht="12" customHeight="1" x14ac:dyDescent="0.2">
      <c r="A163" s="111" t="s">
        <v>174</v>
      </c>
      <c r="B163" s="111"/>
      <c r="C163" s="17">
        <f t="shared" ref="C163:I163" si="45">SUM(C164:C180)</f>
        <v>50727</v>
      </c>
      <c r="D163" s="17">
        <f t="shared" si="45"/>
        <v>8163</v>
      </c>
      <c r="E163" s="17">
        <f t="shared" si="45"/>
        <v>13746</v>
      </c>
      <c r="F163" s="17">
        <f t="shared" si="45"/>
        <v>11082</v>
      </c>
      <c r="G163" s="17">
        <f t="shared" si="45"/>
        <v>12084</v>
      </c>
      <c r="H163" s="17">
        <f t="shared" si="45"/>
        <v>4025</v>
      </c>
      <c r="I163" s="17">
        <f t="shared" si="45"/>
        <v>1627</v>
      </c>
      <c r="J163" s="17" t="s">
        <v>206</v>
      </c>
    </row>
    <row r="164" spans="1:10" s="21" customFormat="1" ht="12" customHeight="1" x14ac:dyDescent="0.2">
      <c r="A164" s="112" t="s">
        <v>175</v>
      </c>
      <c r="B164" s="112"/>
      <c r="C164" s="22">
        <v>4754</v>
      </c>
      <c r="D164" s="22">
        <v>715</v>
      </c>
      <c r="E164" s="22">
        <v>1272</v>
      </c>
      <c r="F164" s="22">
        <v>1044</v>
      </c>
      <c r="G164" s="22">
        <v>1220</v>
      </c>
      <c r="H164" s="22">
        <v>340</v>
      </c>
      <c r="I164" s="22">
        <v>163</v>
      </c>
      <c r="J164" s="22" t="s">
        <v>256</v>
      </c>
    </row>
    <row r="165" spans="1:10" s="21" customFormat="1" ht="12" customHeight="1" x14ac:dyDescent="0.2">
      <c r="A165" s="112" t="s">
        <v>176</v>
      </c>
      <c r="B165" s="112"/>
      <c r="C165" s="22">
        <v>17988</v>
      </c>
      <c r="D165" s="22">
        <v>3469</v>
      </c>
      <c r="E165" s="22">
        <v>5022</v>
      </c>
      <c r="F165" s="22">
        <v>3900</v>
      </c>
      <c r="G165" s="22">
        <v>3772</v>
      </c>
      <c r="H165" s="22">
        <v>1290</v>
      </c>
      <c r="I165" s="22">
        <v>535</v>
      </c>
      <c r="J165" s="22" t="s">
        <v>256</v>
      </c>
    </row>
    <row r="166" spans="1:10" s="21" customFormat="1" ht="12" customHeight="1" x14ac:dyDescent="0.2">
      <c r="A166" s="112" t="s">
        <v>177</v>
      </c>
      <c r="B166" s="112"/>
      <c r="C166" s="22">
        <v>2723</v>
      </c>
      <c r="D166" s="22">
        <v>365</v>
      </c>
      <c r="E166" s="22">
        <v>614</v>
      </c>
      <c r="F166" s="22">
        <v>612</v>
      </c>
      <c r="G166" s="22">
        <v>740</v>
      </c>
      <c r="H166" s="22">
        <v>275</v>
      </c>
      <c r="I166" s="22">
        <v>117</v>
      </c>
      <c r="J166" s="22">
        <v>1</v>
      </c>
    </row>
    <row r="167" spans="1:10" s="21" customFormat="1" ht="12" customHeight="1" x14ac:dyDescent="0.2">
      <c r="A167" s="112" t="s">
        <v>178</v>
      </c>
      <c r="B167" s="112"/>
      <c r="C167" s="22">
        <v>2780</v>
      </c>
      <c r="D167" s="22">
        <v>351</v>
      </c>
      <c r="E167" s="22">
        <v>700</v>
      </c>
      <c r="F167" s="22">
        <v>612</v>
      </c>
      <c r="G167" s="22">
        <v>792</v>
      </c>
      <c r="H167" s="22">
        <v>245</v>
      </c>
      <c r="I167" s="22">
        <v>80</v>
      </c>
      <c r="J167" s="22" t="s">
        <v>256</v>
      </c>
    </row>
    <row r="168" spans="1:10" s="21" customFormat="1" ht="12" customHeight="1" x14ac:dyDescent="0.2">
      <c r="A168" s="112" t="s">
        <v>179</v>
      </c>
      <c r="B168" s="112"/>
      <c r="C168" s="22">
        <v>8486</v>
      </c>
      <c r="D168" s="22">
        <v>1334</v>
      </c>
      <c r="E168" s="22">
        <v>2336</v>
      </c>
      <c r="F168" s="22">
        <v>1776</v>
      </c>
      <c r="G168" s="22">
        <v>2044</v>
      </c>
      <c r="H168" s="22">
        <v>660</v>
      </c>
      <c r="I168" s="22">
        <v>336</v>
      </c>
      <c r="J168" s="22" t="s">
        <v>256</v>
      </c>
    </row>
    <row r="169" spans="1:10" s="21" customFormat="1" ht="12" customHeight="1" x14ac:dyDescent="0.2">
      <c r="A169" s="112" t="s">
        <v>180</v>
      </c>
      <c r="B169" s="112"/>
      <c r="C169" s="22">
        <v>732</v>
      </c>
      <c r="D169" s="22">
        <v>76</v>
      </c>
      <c r="E169" s="22">
        <v>184</v>
      </c>
      <c r="F169" s="22">
        <v>135</v>
      </c>
      <c r="G169" s="22">
        <v>208</v>
      </c>
      <c r="H169" s="22">
        <v>100</v>
      </c>
      <c r="I169" s="22">
        <v>29</v>
      </c>
      <c r="J169" s="22">
        <v>0</v>
      </c>
    </row>
    <row r="170" spans="1:10" s="21" customFormat="1" ht="12" customHeight="1" x14ac:dyDescent="0.2">
      <c r="A170" s="112" t="s">
        <v>181</v>
      </c>
      <c r="B170" s="112"/>
      <c r="C170" s="22">
        <v>780</v>
      </c>
      <c r="D170" s="22">
        <v>110</v>
      </c>
      <c r="E170" s="22">
        <v>156</v>
      </c>
      <c r="F170" s="22">
        <v>192</v>
      </c>
      <c r="G170" s="22">
        <v>180</v>
      </c>
      <c r="H170" s="22">
        <v>85</v>
      </c>
      <c r="I170" s="22">
        <v>57</v>
      </c>
      <c r="J170" s="22">
        <v>0</v>
      </c>
    </row>
    <row r="171" spans="1:10" s="21" customFormat="1" ht="12" customHeight="1" x14ac:dyDescent="0.2">
      <c r="A171" s="112" t="s">
        <v>182</v>
      </c>
      <c r="B171" s="112"/>
      <c r="C171" s="22">
        <v>821</v>
      </c>
      <c r="D171" s="22">
        <v>149</v>
      </c>
      <c r="E171" s="22">
        <v>216</v>
      </c>
      <c r="F171" s="22">
        <v>180</v>
      </c>
      <c r="G171" s="22">
        <v>204</v>
      </c>
      <c r="H171" s="22">
        <v>60</v>
      </c>
      <c r="I171" s="22">
        <v>12</v>
      </c>
      <c r="J171" s="22">
        <v>0</v>
      </c>
    </row>
    <row r="172" spans="1:10" s="21" customFormat="1" ht="12" customHeight="1" x14ac:dyDescent="0.2">
      <c r="A172" s="112" t="s">
        <v>183</v>
      </c>
      <c r="B172" s="112"/>
      <c r="C172" s="22">
        <v>373</v>
      </c>
      <c r="D172" s="22">
        <v>66</v>
      </c>
      <c r="E172" s="22">
        <v>102</v>
      </c>
      <c r="F172" s="22">
        <v>87</v>
      </c>
      <c r="G172" s="22">
        <v>92</v>
      </c>
      <c r="H172" s="22">
        <v>20</v>
      </c>
      <c r="I172" s="22">
        <v>6</v>
      </c>
      <c r="J172" s="22">
        <v>0</v>
      </c>
    </row>
    <row r="173" spans="1:10" s="21" customFormat="1" ht="12" customHeight="1" x14ac:dyDescent="0.2">
      <c r="A173" s="112" t="s">
        <v>184</v>
      </c>
      <c r="B173" s="112"/>
      <c r="C173" s="22">
        <v>1413</v>
      </c>
      <c r="D173" s="22">
        <v>208</v>
      </c>
      <c r="E173" s="22">
        <v>372</v>
      </c>
      <c r="F173" s="22">
        <v>312</v>
      </c>
      <c r="G173" s="22">
        <v>336</v>
      </c>
      <c r="H173" s="22">
        <v>140</v>
      </c>
      <c r="I173" s="22">
        <v>45</v>
      </c>
      <c r="J173" s="22">
        <v>0</v>
      </c>
    </row>
    <row r="174" spans="1:10" s="21" customFormat="1" ht="12" customHeight="1" x14ac:dyDescent="0.2">
      <c r="A174" s="112" t="s">
        <v>185</v>
      </c>
      <c r="B174" s="112"/>
      <c r="C174" s="22">
        <v>123</v>
      </c>
      <c r="D174" s="22">
        <v>10</v>
      </c>
      <c r="E174" s="22">
        <v>28</v>
      </c>
      <c r="F174" s="22">
        <v>33</v>
      </c>
      <c r="G174" s="22">
        <v>24</v>
      </c>
      <c r="H174" s="22">
        <v>15</v>
      </c>
      <c r="I174" s="22">
        <v>13</v>
      </c>
      <c r="J174" s="22">
        <v>0</v>
      </c>
    </row>
    <row r="175" spans="1:10" s="21" customFormat="1" ht="12" customHeight="1" x14ac:dyDescent="0.2">
      <c r="A175" s="112" t="s">
        <v>186</v>
      </c>
      <c r="B175" s="112"/>
      <c r="C175" s="22">
        <v>2826</v>
      </c>
      <c r="D175" s="22">
        <v>411</v>
      </c>
      <c r="E175" s="22">
        <v>752</v>
      </c>
      <c r="F175" s="22">
        <v>624</v>
      </c>
      <c r="G175" s="22">
        <v>764</v>
      </c>
      <c r="H175" s="22">
        <v>230</v>
      </c>
      <c r="I175" s="22">
        <v>45</v>
      </c>
      <c r="J175" s="22">
        <v>0</v>
      </c>
    </row>
    <row r="176" spans="1:10" s="21" customFormat="1" ht="12" customHeight="1" x14ac:dyDescent="0.2">
      <c r="A176" s="112" t="s">
        <v>187</v>
      </c>
      <c r="B176" s="112"/>
      <c r="C176" s="22">
        <v>592</v>
      </c>
      <c r="D176" s="22">
        <v>84</v>
      </c>
      <c r="E176" s="22">
        <v>206</v>
      </c>
      <c r="F176" s="22">
        <v>138</v>
      </c>
      <c r="G176" s="22">
        <v>108</v>
      </c>
      <c r="H176" s="22">
        <v>50</v>
      </c>
      <c r="I176" s="22">
        <v>6</v>
      </c>
      <c r="J176" s="22">
        <v>0</v>
      </c>
    </row>
    <row r="177" spans="1:10" s="21" customFormat="1" ht="12" customHeight="1" x14ac:dyDescent="0.2">
      <c r="A177" s="112" t="s">
        <v>188</v>
      </c>
      <c r="B177" s="112"/>
      <c r="C177" s="22">
        <v>611</v>
      </c>
      <c r="D177" s="22">
        <v>78</v>
      </c>
      <c r="E177" s="22">
        <v>150</v>
      </c>
      <c r="F177" s="22">
        <v>126</v>
      </c>
      <c r="G177" s="22">
        <v>176</v>
      </c>
      <c r="H177" s="22">
        <v>45</v>
      </c>
      <c r="I177" s="22">
        <v>36</v>
      </c>
      <c r="J177" s="22">
        <v>0</v>
      </c>
    </row>
    <row r="178" spans="1:10" s="21" customFormat="1" ht="12" customHeight="1" x14ac:dyDescent="0.2">
      <c r="A178" s="112" t="s">
        <v>189</v>
      </c>
      <c r="B178" s="112"/>
      <c r="C178" s="22">
        <v>2386</v>
      </c>
      <c r="D178" s="22">
        <v>275</v>
      </c>
      <c r="E178" s="22">
        <v>650</v>
      </c>
      <c r="F178" s="22">
        <v>591</v>
      </c>
      <c r="G178" s="22">
        <v>624</v>
      </c>
      <c r="H178" s="22">
        <v>190</v>
      </c>
      <c r="I178" s="22">
        <v>56</v>
      </c>
      <c r="J178" s="22" t="s">
        <v>256</v>
      </c>
    </row>
    <row r="179" spans="1:10" s="21" customFormat="1" ht="12" customHeight="1" x14ac:dyDescent="0.2">
      <c r="A179" s="112" t="s">
        <v>190</v>
      </c>
      <c r="B179" s="112"/>
      <c r="C179" s="22">
        <v>238</v>
      </c>
      <c r="D179" s="22">
        <v>50</v>
      </c>
      <c r="E179" s="22">
        <v>72</v>
      </c>
      <c r="F179" s="22">
        <v>48</v>
      </c>
      <c r="G179" s="22">
        <v>48</v>
      </c>
      <c r="H179" s="22">
        <v>20</v>
      </c>
      <c r="I179" s="22">
        <v>0</v>
      </c>
      <c r="J179" s="22">
        <v>0</v>
      </c>
    </row>
    <row r="180" spans="1:10" s="21" customFormat="1" ht="12" customHeight="1" x14ac:dyDescent="0.2">
      <c r="A180" s="123" t="s">
        <v>191</v>
      </c>
      <c r="B180" s="123"/>
      <c r="C180" s="27">
        <v>3101</v>
      </c>
      <c r="D180" s="27">
        <v>412</v>
      </c>
      <c r="E180" s="27">
        <v>914</v>
      </c>
      <c r="F180" s="27">
        <v>672</v>
      </c>
      <c r="G180" s="27">
        <v>752</v>
      </c>
      <c r="H180" s="27">
        <v>260</v>
      </c>
      <c r="I180" s="27">
        <v>91</v>
      </c>
      <c r="J180" s="27">
        <v>0</v>
      </c>
    </row>
    <row r="181" spans="1:10" s="21" customFormat="1" ht="12" customHeight="1" x14ac:dyDescent="0.2">
      <c r="A181" s="25"/>
      <c r="B181" s="25"/>
      <c r="C181" s="25"/>
      <c r="D181" s="25"/>
      <c r="E181" s="25"/>
      <c r="F181" s="25"/>
      <c r="G181" s="25"/>
      <c r="H181" s="25"/>
      <c r="I181" s="25"/>
      <c r="J181" s="25"/>
    </row>
    <row r="182" spans="1:10" s="21" customFormat="1" ht="12" customHeight="1" x14ac:dyDescent="0.2">
      <c r="A182" s="111" t="s">
        <v>192</v>
      </c>
      <c r="B182" s="111"/>
      <c r="C182" s="17">
        <f t="shared" ref="C182:I182" si="46">SUM(C183:C188)</f>
        <v>12908</v>
      </c>
      <c r="D182" s="17">
        <f t="shared" si="46"/>
        <v>1651</v>
      </c>
      <c r="E182" s="17">
        <f t="shared" si="46"/>
        <v>3250</v>
      </c>
      <c r="F182" s="17">
        <f t="shared" si="46"/>
        <v>2823</v>
      </c>
      <c r="G182" s="17">
        <f t="shared" si="46"/>
        <v>3452</v>
      </c>
      <c r="H182" s="17">
        <f t="shared" si="46"/>
        <v>1250</v>
      </c>
      <c r="I182" s="17">
        <f t="shared" si="46"/>
        <v>482</v>
      </c>
      <c r="J182" s="17" t="s">
        <v>206</v>
      </c>
    </row>
    <row r="183" spans="1:10" s="21" customFormat="1" ht="12" customHeight="1" x14ac:dyDescent="0.2">
      <c r="A183" s="112" t="s">
        <v>193</v>
      </c>
      <c r="B183" s="112"/>
      <c r="C183" s="22">
        <v>6079</v>
      </c>
      <c r="D183" s="22">
        <v>832</v>
      </c>
      <c r="E183" s="22">
        <v>1642</v>
      </c>
      <c r="F183" s="22">
        <v>1308</v>
      </c>
      <c r="G183" s="22">
        <v>1520</v>
      </c>
      <c r="H183" s="22">
        <v>565</v>
      </c>
      <c r="I183" s="22">
        <v>212</v>
      </c>
      <c r="J183" s="22">
        <v>0</v>
      </c>
    </row>
    <row r="184" spans="1:10" s="21" customFormat="1" ht="12" customHeight="1" x14ac:dyDescent="0.2">
      <c r="A184" s="112" t="s">
        <v>194</v>
      </c>
      <c r="B184" s="112"/>
      <c r="C184" s="22">
        <v>2782</v>
      </c>
      <c r="D184" s="22">
        <v>300</v>
      </c>
      <c r="E184" s="22">
        <v>642</v>
      </c>
      <c r="F184" s="22">
        <v>549</v>
      </c>
      <c r="G184" s="22">
        <v>868</v>
      </c>
      <c r="H184" s="22">
        <v>290</v>
      </c>
      <c r="I184" s="22">
        <v>133</v>
      </c>
      <c r="J184" s="22">
        <v>0</v>
      </c>
    </row>
    <row r="185" spans="1:10" s="21" customFormat="1" ht="12" customHeight="1" x14ac:dyDescent="0.2">
      <c r="A185" s="112" t="s">
        <v>195</v>
      </c>
      <c r="B185" s="112"/>
      <c r="C185" s="22">
        <v>687</v>
      </c>
      <c r="D185" s="22">
        <v>115</v>
      </c>
      <c r="E185" s="22">
        <v>172</v>
      </c>
      <c r="F185" s="22">
        <v>189</v>
      </c>
      <c r="G185" s="22">
        <v>156</v>
      </c>
      <c r="H185" s="22">
        <v>55</v>
      </c>
      <c r="I185" s="22">
        <v>0</v>
      </c>
      <c r="J185" s="22" t="s">
        <v>256</v>
      </c>
    </row>
    <row r="186" spans="1:10" s="21" customFormat="1" ht="12" customHeight="1" x14ac:dyDescent="0.2">
      <c r="A186" s="112" t="s">
        <v>196</v>
      </c>
      <c r="B186" s="112"/>
      <c r="C186" s="22">
        <v>565</v>
      </c>
      <c r="D186" s="22">
        <v>82</v>
      </c>
      <c r="E186" s="22">
        <v>134</v>
      </c>
      <c r="F186" s="22">
        <v>108</v>
      </c>
      <c r="G186" s="22">
        <v>180</v>
      </c>
      <c r="H186" s="22">
        <v>55</v>
      </c>
      <c r="I186" s="22">
        <v>6</v>
      </c>
      <c r="J186" s="22">
        <v>0</v>
      </c>
    </row>
    <row r="187" spans="1:10" s="21" customFormat="1" ht="12" customHeight="1" x14ac:dyDescent="0.2">
      <c r="A187" s="112" t="s">
        <v>197</v>
      </c>
      <c r="B187" s="112"/>
      <c r="C187" s="22">
        <v>1755</v>
      </c>
      <c r="D187" s="22">
        <v>183</v>
      </c>
      <c r="E187" s="22">
        <v>444</v>
      </c>
      <c r="F187" s="22">
        <v>435</v>
      </c>
      <c r="G187" s="22">
        <v>452</v>
      </c>
      <c r="H187" s="22">
        <v>180</v>
      </c>
      <c r="I187" s="22">
        <v>61</v>
      </c>
      <c r="J187" s="22" t="s">
        <v>256</v>
      </c>
    </row>
    <row r="188" spans="1:10" s="21" customFormat="1" ht="12" customHeight="1" x14ac:dyDescent="0.2">
      <c r="A188" s="123" t="s">
        <v>198</v>
      </c>
      <c r="B188" s="123"/>
      <c r="C188" s="27">
        <v>1040</v>
      </c>
      <c r="D188" s="27">
        <v>139</v>
      </c>
      <c r="E188" s="27">
        <v>216</v>
      </c>
      <c r="F188" s="27">
        <v>234</v>
      </c>
      <c r="G188" s="27">
        <v>276</v>
      </c>
      <c r="H188" s="27">
        <v>105</v>
      </c>
      <c r="I188" s="27">
        <v>70</v>
      </c>
      <c r="J188" s="27">
        <v>1</v>
      </c>
    </row>
    <row r="189" spans="1:10" s="21" customFormat="1" ht="12" customHeight="1" x14ac:dyDescent="0.2">
      <c r="A189" s="25"/>
      <c r="B189" s="25"/>
      <c r="C189" s="25"/>
      <c r="D189" s="25"/>
      <c r="E189" s="25"/>
      <c r="F189" s="25"/>
      <c r="G189" s="25"/>
      <c r="H189" s="25"/>
      <c r="I189" s="25"/>
      <c r="J189" s="25"/>
    </row>
    <row r="190" spans="1:10" s="21" customFormat="1" ht="12" customHeight="1" x14ac:dyDescent="0.2">
      <c r="A190" s="111" t="s">
        <v>199</v>
      </c>
      <c r="B190" s="111"/>
      <c r="C190" s="17">
        <f t="shared" ref="C190:I190" si="47">SUM(C191:C193)</f>
        <v>5632</v>
      </c>
      <c r="D190" s="17">
        <f t="shared" si="47"/>
        <v>908</v>
      </c>
      <c r="E190" s="17">
        <f t="shared" si="47"/>
        <v>1548</v>
      </c>
      <c r="F190" s="17">
        <f t="shared" si="47"/>
        <v>1104</v>
      </c>
      <c r="G190" s="17">
        <f t="shared" si="47"/>
        <v>1316</v>
      </c>
      <c r="H190" s="17">
        <f t="shared" si="47"/>
        <v>500</v>
      </c>
      <c r="I190" s="17">
        <f t="shared" si="47"/>
        <v>256</v>
      </c>
      <c r="J190" s="17" t="s">
        <v>206</v>
      </c>
    </row>
    <row r="191" spans="1:10" s="21" customFormat="1" ht="12" customHeight="1" x14ac:dyDescent="0.2">
      <c r="A191" s="112" t="s">
        <v>200</v>
      </c>
      <c r="B191" s="112"/>
      <c r="C191" s="22">
        <v>1830</v>
      </c>
      <c r="D191" s="22">
        <v>308</v>
      </c>
      <c r="E191" s="22">
        <v>526</v>
      </c>
      <c r="F191" s="22">
        <v>309</v>
      </c>
      <c r="G191" s="22">
        <v>404</v>
      </c>
      <c r="H191" s="22">
        <v>175</v>
      </c>
      <c r="I191" s="22">
        <v>108</v>
      </c>
      <c r="J191" s="22" t="s">
        <v>256</v>
      </c>
    </row>
    <row r="192" spans="1:10" s="21" customFormat="1" ht="12" customHeight="1" x14ac:dyDescent="0.2">
      <c r="A192" s="112" t="s">
        <v>201</v>
      </c>
      <c r="B192" s="112"/>
      <c r="C192" s="22">
        <v>1766</v>
      </c>
      <c r="D192" s="22">
        <v>293</v>
      </c>
      <c r="E192" s="22">
        <v>476</v>
      </c>
      <c r="F192" s="22">
        <v>393</v>
      </c>
      <c r="G192" s="22">
        <v>344</v>
      </c>
      <c r="H192" s="22">
        <v>160</v>
      </c>
      <c r="I192" s="22">
        <v>100</v>
      </c>
      <c r="J192" s="22" t="s">
        <v>256</v>
      </c>
    </row>
    <row r="193" spans="1:10" s="21" customFormat="1" ht="12" customHeight="1" x14ac:dyDescent="0.2">
      <c r="A193" s="126" t="s">
        <v>243</v>
      </c>
      <c r="B193" s="126"/>
      <c r="C193" s="41">
        <v>2036</v>
      </c>
      <c r="D193" s="41">
        <v>307</v>
      </c>
      <c r="E193" s="41">
        <v>546</v>
      </c>
      <c r="F193" s="41">
        <v>402</v>
      </c>
      <c r="G193" s="41">
        <v>568</v>
      </c>
      <c r="H193" s="41">
        <v>165</v>
      </c>
      <c r="I193" s="41">
        <v>48</v>
      </c>
      <c r="J193" s="41">
        <v>0</v>
      </c>
    </row>
    <row r="194" spans="1:10" s="21" customFormat="1" ht="12" customHeight="1" x14ac:dyDescent="0.2">
      <c r="A194" s="25"/>
      <c r="B194" s="25"/>
      <c r="C194" s="25"/>
      <c r="D194" s="25"/>
      <c r="E194" s="25"/>
      <c r="F194" s="25"/>
      <c r="G194" s="25"/>
      <c r="H194" s="25"/>
      <c r="I194" s="25"/>
      <c r="J194" s="25"/>
    </row>
    <row r="195" spans="1:10" s="21" customFormat="1" ht="12" customHeight="1" x14ac:dyDescent="0.2">
      <c r="A195" s="111" t="s">
        <v>207</v>
      </c>
      <c r="B195" s="111"/>
      <c r="C195" s="17">
        <f t="shared" ref="C195:I195" si="48">SUM(C196:C206)</f>
        <v>9120</v>
      </c>
      <c r="D195" s="17">
        <f t="shared" si="48"/>
        <v>1662</v>
      </c>
      <c r="E195" s="17">
        <f t="shared" si="48"/>
        <v>2596</v>
      </c>
      <c r="F195" s="17">
        <f t="shared" si="48"/>
        <v>1779</v>
      </c>
      <c r="G195" s="17">
        <f t="shared" si="48"/>
        <v>1864</v>
      </c>
      <c r="H195" s="17">
        <f t="shared" si="48"/>
        <v>820</v>
      </c>
      <c r="I195" s="17">
        <f t="shared" si="48"/>
        <v>399</v>
      </c>
      <c r="J195" s="17" t="s">
        <v>206</v>
      </c>
    </row>
    <row r="196" spans="1:10" s="21" customFormat="1" ht="12" customHeight="1" x14ac:dyDescent="0.2">
      <c r="A196" s="112" t="s">
        <v>208</v>
      </c>
      <c r="B196" s="112"/>
      <c r="C196" s="22">
        <v>1562</v>
      </c>
      <c r="D196" s="22">
        <v>302</v>
      </c>
      <c r="E196" s="22">
        <v>450</v>
      </c>
      <c r="F196" s="22">
        <v>282</v>
      </c>
      <c r="G196" s="22">
        <v>312</v>
      </c>
      <c r="H196" s="22">
        <v>150</v>
      </c>
      <c r="I196" s="22">
        <v>66</v>
      </c>
      <c r="J196" s="22" t="s">
        <v>256</v>
      </c>
    </row>
    <row r="197" spans="1:10" s="21" customFormat="1" ht="12" customHeight="1" x14ac:dyDescent="0.2">
      <c r="A197" s="112" t="s">
        <v>210</v>
      </c>
      <c r="B197" s="112"/>
      <c r="C197" s="22">
        <v>94</v>
      </c>
      <c r="D197" s="22">
        <v>19</v>
      </c>
      <c r="E197" s="22">
        <v>32</v>
      </c>
      <c r="F197" s="22">
        <v>30</v>
      </c>
      <c r="G197" s="22">
        <v>8</v>
      </c>
      <c r="H197" s="22">
        <v>5</v>
      </c>
      <c r="I197" s="22">
        <v>0</v>
      </c>
      <c r="J197" s="22">
        <v>0</v>
      </c>
    </row>
    <row r="198" spans="1:10" s="21" customFormat="1" ht="12" customHeight="1" x14ac:dyDescent="0.2">
      <c r="A198" s="112" t="s">
        <v>211</v>
      </c>
      <c r="B198" s="112"/>
      <c r="C198" s="22">
        <v>1033</v>
      </c>
      <c r="D198" s="22">
        <v>193</v>
      </c>
      <c r="E198" s="22">
        <v>294</v>
      </c>
      <c r="F198" s="22">
        <v>189</v>
      </c>
      <c r="G198" s="22">
        <v>192</v>
      </c>
      <c r="H198" s="22">
        <v>85</v>
      </c>
      <c r="I198" s="22">
        <v>80</v>
      </c>
      <c r="J198" s="22">
        <v>1</v>
      </c>
    </row>
    <row r="199" spans="1:10" s="21" customFormat="1" ht="12" customHeight="1" x14ac:dyDescent="0.2">
      <c r="A199" s="112" t="s">
        <v>216</v>
      </c>
      <c r="B199" s="112"/>
      <c r="C199" s="22">
        <v>195</v>
      </c>
      <c r="D199" s="22">
        <v>33</v>
      </c>
      <c r="E199" s="22">
        <v>46</v>
      </c>
      <c r="F199" s="22">
        <v>36</v>
      </c>
      <c r="G199" s="22">
        <v>48</v>
      </c>
      <c r="H199" s="22">
        <v>20</v>
      </c>
      <c r="I199" s="22">
        <v>12</v>
      </c>
      <c r="J199" s="22">
        <v>0</v>
      </c>
    </row>
    <row r="200" spans="1:10" s="21" customFormat="1" ht="12" customHeight="1" x14ac:dyDescent="0.2">
      <c r="A200" s="112" t="s">
        <v>217</v>
      </c>
      <c r="B200" s="112"/>
      <c r="C200" s="22">
        <v>2816</v>
      </c>
      <c r="D200" s="22">
        <v>531</v>
      </c>
      <c r="E200" s="22">
        <v>818</v>
      </c>
      <c r="F200" s="22">
        <v>570</v>
      </c>
      <c r="G200" s="22">
        <v>572</v>
      </c>
      <c r="H200" s="22">
        <v>250</v>
      </c>
      <c r="I200" s="22">
        <v>75</v>
      </c>
      <c r="J200" s="22">
        <v>0</v>
      </c>
    </row>
    <row r="201" spans="1:10" s="21" customFormat="1" ht="12" customHeight="1" x14ac:dyDescent="0.2">
      <c r="A201" s="112" t="s">
        <v>218</v>
      </c>
      <c r="B201" s="112"/>
      <c r="C201" s="22">
        <v>869</v>
      </c>
      <c r="D201" s="22">
        <v>164</v>
      </c>
      <c r="E201" s="22">
        <v>256</v>
      </c>
      <c r="F201" s="22">
        <v>165</v>
      </c>
      <c r="G201" s="22">
        <v>176</v>
      </c>
      <c r="H201" s="22">
        <v>75</v>
      </c>
      <c r="I201" s="22">
        <v>33</v>
      </c>
      <c r="J201" s="22">
        <v>0</v>
      </c>
    </row>
    <row r="202" spans="1:10" s="21" customFormat="1" ht="12" customHeight="1" x14ac:dyDescent="0.2">
      <c r="A202" s="112" t="s">
        <v>221</v>
      </c>
      <c r="B202" s="112"/>
      <c r="C202" s="22">
        <v>340</v>
      </c>
      <c r="D202" s="22">
        <v>56</v>
      </c>
      <c r="E202" s="22">
        <v>78</v>
      </c>
      <c r="F202" s="22">
        <v>69</v>
      </c>
      <c r="G202" s="22">
        <v>88</v>
      </c>
      <c r="H202" s="22">
        <v>35</v>
      </c>
      <c r="I202" s="22">
        <v>14</v>
      </c>
      <c r="J202" s="22">
        <v>0</v>
      </c>
    </row>
    <row r="203" spans="1:10" s="21" customFormat="1" ht="12" customHeight="1" x14ac:dyDescent="0.2">
      <c r="A203" s="112" t="s">
        <v>222</v>
      </c>
      <c r="B203" s="112"/>
      <c r="C203" s="22">
        <v>728</v>
      </c>
      <c r="D203" s="22">
        <v>124</v>
      </c>
      <c r="E203" s="22">
        <v>196</v>
      </c>
      <c r="F203" s="22">
        <v>171</v>
      </c>
      <c r="G203" s="22">
        <v>160</v>
      </c>
      <c r="H203" s="22">
        <v>50</v>
      </c>
      <c r="I203" s="22">
        <v>27</v>
      </c>
      <c r="J203" s="22">
        <v>0</v>
      </c>
    </row>
    <row r="204" spans="1:10" s="21" customFormat="1" ht="12" customHeight="1" x14ac:dyDescent="0.2">
      <c r="A204" s="112" t="s">
        <v>223</v>
      </c>
      <c r="B204" s="112"/>
      <c r="C204" s="22">
        <v>412</v>
      </c>
      <c r="D204" s="22">
        <v>75</v>
      </c>
      <c r="E204" s="22">
        <v>106</v>
      </c>
      <c r="F204" s="22">
        <v>63</v>
      </c>
      <c r="G204" s="22">
        <v>108</v>
      </c>
      <c r="H204" s="22">
        <v>35</v>
      </c>
      <c r="I204" s="22">
        <v>25</v>
      </c>
      <c r="J204" s="22">
        <v>0</v>
      </c>
    </row>
    <row r="205" spans="1:10" s="21" customFormat="1" ht="12" customHeight="1" x14ac:dyDescent="0.2">
      <c r="A205" s="112" t="s">
        <v>224</v>
      </c>
      <c r="B205" s="112"/>
      <c r="C205" s="22">
        <v>994</v>
      </c>
      <c r="D205" s="22">
        <v>149</v>
      </c>
      <c r="E205" s="22">
        <v>296</v>
      </c>
      <c r="F205" s="22">
        <v>189</v>
      </c>
      <c r="G205" s="22">
        <v>192</v>
      </c>
      <c r="H205" s="22">
        <v>110</v>
      </c>
      <c r="I205" s="22">
        <v>58</v>
      </c>
      <c r="J205" s="22">
        <v>0</v>
      </c>
    </row>
    <row r="206" spans="1:10" s="21" customFormat="1" ht="12" customHeight="1" x14ac:dyDescent="0.2">
      <c r="A206" s="123" t="s">
        <v>225</v>
      </c>
      <c r="B206" s="123"/>
      <c r="C206" s="27">
        <v>77</v>
      </c>
      <c r="D206" s="27">
        <v>16</v>
      </c>
      <c r="E206" s="27">
        <v>24</v>
      </c>
      <c r="F206" s="27">
        <v>15</v>
      </c>
      <c r="G206" s="27">
        <v>8</v>
      </c>
      <c r="H206" s="27">
        <v>5</v>
      </c>
      <c r="I206" s="27">
        <v>9</v>
      </c>
      <c r="J206" s="27">
        <v>0</v>
      </c>
    </row>
    <row r="207" spans="1:10" s="21" customFormat="1" ht="12" customHeight="1" x14ac:dyDescent="0.2">
      <c r="A207" s="25"/>
      <c r="B207" s="25"/>
      <c r="C207" s="25"/>
      <c r="D207" s="25"/>
      <c r="E207" s="25"/>
      <c r="F207" s="25"/>
      <c r="G207" s="25"/>
      <c r="H207" s="25"/>
      <c r="I207" s="25"/>
      <c r="J207" s="25"/>
    </row>
    <row r="208" spans="1:10" s="21" customFormat="1" ht="12" customHeight="1" x14ac:dyDescent="0.2">
      <c r="A208" s="111" t="s">
        <v>226</v>
      </c>
      <c r="B208" s="111"/>
      <c r="C208" s="17">
        <f t="shared" ref="C208:I208" si="49">SUM(C209:C216)</f>
        <v>346024</v>
      </c>
      <c r="D208" s="17">
        <f t="shared" si="49"/>
        <v>61441</v>
      </c>
      <c r="E208" s="17">
        <f t="shared" si="49"/>
        <v>96166</v>
      </c>
      <c r="F208" s="17">
        <f t="shared" si="49"/>
        <v>71325</v>
      </c>
      <c r="G208" s="17">
        <f t="shared" si="49"/>
        <v>78724</v>
      </c>
      <c r="H208" s="17">
        <f t="shared" si="49"/>
        <v>27825</v>
      </c>
      <c r="I208" s="17">
        <f t="shared" si="49"/>
        <v>10543</v>
      </c>
      <c r="J208" s="17" t="s">
        <v>206</v>
      </c>
    </row>
    <row r="209" spans="1:10" s="21" customFormat="1" ht="12" customHeight="1" x14ac:dyDescent="0.2">
      <c r="A209" s="112" t="s">
        <v>227</v>
      </c>
      <c r="B209" s="112"/>
      <c r="C209" s="22">
        <f t="shared" ref="C209:I209" si="50">SUM(C58:C68)</f>
        <v>50281</v>
      </c>
      <c r="D209" s="22">
        <f t="shared" si="50"/>
        <v>8579</v>
      </c>
      <c r="E209" s="22">
        <f t="shared" si="50"/>
        <v>14214</v>
      </c>
      <c r="F209" s="22">
        <f t="shared" si="50"/>
        <v>10716</v>
      </c>
      <c r="G209" s="22">
        <f t="shared" si="50"/>
        <v>11468</v>
      </c>
      <c r="H209" s="22">
        <f t="shared" si="50"/>
        <v>3940</v>
      </c>
      <c r="I209" s="22">
        <f t="shared" si="50"/>
        <v>1364</v>
      </c>
      <c r="J209" s="22" t="s">
        <v>206</v>
      </c>
    </row>
    <row r="210" spans="1:10" s="21" customFormat="1" ht="12" customHeight="1" x14ac:dyDescent="0.2">
      <c r="A210" s="112" t="s">
        <v>228</v>
      </c>
      <c r="B210" s="112"/>
      <c r="C210" s="22">
        <f t="shared" ref="C210:I210" si="51">SUM(C71:C122)</f>
        <v>148899</v>
      </c>
      <c r="D210" s="22">
        <f t="shared" si="51"/>
        <v>27219</v>
      </c>
      <c r="E210" s="22">
        <f t="shared" si="51"/>
        <v>40434</v>
      </c>
      <c r="F210" s="22">
        <f t="shared" si="51"/>
        <v>30384</v>
      </c>
      <c r="G210" s="22">
        <f t="shared" si="51"/>
        <v>33472</v>
      </c>
      <c r="H210" s="22">
        <f t="shared" si="51"/>
        <v>12360</v>
      </c>
      <c r="I210" s="22">
        <f t="shared" si="51"/>
        <v>5030</v>
      </c>
      <c r="J210" s="22" t="s">
        <v>206</v>
      </c>
    </row>
    <row r="211" spans="1:10" s="21" customFormat="1" ht="12" customHeight="1" x14ac:dyDescent="0.2">
      <c r="A211" s="112" t="s">
        <v>229</v>
      </c>
      <c r="B211" s="112"/>
      <c r="C211" s="22">
        <f t="shared" ref="C211:I211" si="52">SUM(C125:C151)</f>
        <v>62587</v>
      </c>
      <c r="D211" s="22">
        <f t="shared" si="52"/>
        <v>12335</v>
      </c>
      <c r="E211" s="22">
        <f t="shared" si="52"/>
        <v>18866</v>
      </c>
      <c r="F211" s="22">
        <f t="shared" si="52"/>
        <v>12249</v>
      </c>
      <c r="G211" s="22">
        <f t="shared" si="52"/>
        <v>13624</v>
      </c>
      <c r="H211" s="22">
        <f t="shared" si="52"/>
        <v>4350</v>
      </c>
      <c r="I211" s="22">
        <f t="shared" si="52"/>
        <v>1163</v>
      </c>
      <c r="J211" s="22" t="s">
        <v>206</v>
      </c>
    </row>
    <row r="212" spans="1:10" s="21" customFormat="1" ht="12" customHeight="1" x14ac:dyDescent="0.2">
      <c r="A212" s="112" t="s">
        <v>230</v>
      </c>
      <c r="B212" s="112"/>
      <c r="C212" s="22">
        <f t="shared" ref="C212:I212" si="53">SUM(C154:C161)</f>
        <v>5870</v>
      </c>
      <c r="D212" s="22">
        <f t="shared" si="53"/>
        <v>924</v>
      </c>
      <c r="E212" s="22">
        <f t="shared" si="53"/>
        <v>1512</v>
      </c>
      <c r="F212" s="22">
        <f t="shared" si="53"/>
        <v>1188</v>
      </c>
      <c r="G212" s="22">
        <f t="shared" si="53"/>
        <v>1444</v>
      </c>
      <c r="H212" s="22">
        <f t="shared" si="53"/>
        <v>580</v>
      </c>
      <c r="I212" s="22">
        <f t="shared" si="53"/>
        <v>222</v>
      </c>
      <c r="J212" s="22" t="s">
        <v>206</v>
      </c>
    </row>
    <row r="213" spans="1:10" s="21" customFormat="1" ht="12" customHeight="1" x14ac:dyDescent="0.2">
      <c r="A213" s="112" t="s">
        <v>231</v>
      </c>
      <c r="B213" s="112"/>
      <c r="C213" s="22">
        <f t="shared" ref="C213:I213" si="54">SUM(C164:C180)</f>
        <v>50727</v>
      </c>
      <c r="D213" s="22">
        <f t="shared" si="54"/>
        <v>8163</v>
      </c>
      <c r="E213" s="22">
        <f t="shared" si="54"/>
        <v>13746</v>
      </c>
      <c r="F213" s="22">
        <f t="shared" si="54"/>
        <v>11082</v>
      </c>
      <c r="G213" s="22">
        <f t="shared" si="54"/>
        <v>12084</v>
      </c>
      <c r="H213" s="22">
        <f t="shared" si="54"/>
        <v>4025</v>
      </c>
      <c r="I213" s="22">
        <f t="shared" si="54"/>
        <v>1627</v>
      </c>
      <c r="J213" s="22" t="s">
        <v>206</v>
      </c>
    </row>
    <row r="214" spans="1:10" s="21" customFormat="1" ht="12" customHeight="1" x14ac:dyDescent="0.2">
      <c r="A214" s="112" t="s">
        <v>232</v>
      </c>
      <c r="B214" s="112"/>
      <c r="C214" s="22">
        <f t="shared" ref="C214:I214" si="55">SUM(C183:C188)</f>
        <v>12908</v>
      </c>
      <c r="D214" s="22">
        <f t="shared" si="55"/>
        <v>1651</v>
      </c>
      <c r="E214" s="22">
        <f t="shared" si="55"/>
        <v>3250</v>
      </c>
      <c r="F214" s="22">
        <f t="shared" si="55"/>
        <v>2823</v>
      </c>
      <c r="G214" s="22">
        <f t="shared" si="55"/>
        <v>3452</v>
      </c>
      <c r="H214" s="22">
        <f t="shared" si="55"/>
        <v>1250</v>
      </c>
      <c r="I214" s="22">
        <f t="shared" si="55"/>
        <v>482</v>
      </c>
      <c r="J214" s="22" t="s">
        <v>206</v>
      </c>
    </row>
    <row r="215" spans="1:10" s="21" customFormat="1" ht="12" customHeight="1" x14ac:dyDescent="0.2">
      <c r="A215" s="112" t="s">
        <v>233</v>
      </c>
      <c r="B215" s="112"/>
      <c r="C215" s="22">
        <f t="shared" ref="C215:I215" si="56">SUM(C191:C193)</f>
        <v>5632</v>
      </c>
      <c r="D215" s="22">
        <f t="shared" si="56"/>
        <v>908</v>
      </c>
      <c r="E215" s="22">
        <f t="shared" si="56"/>
        <v>1548</v>
      </c>
      <c r="F215" s="22">
        <f t="shared" si="56"/>
        <v>1104</v>
      </c>
      <c r="G215" s="22">
        <f t="shared" si="56"/>
        <v>1316</v>
      </c>
      <c r="H215" s="22">
        <f t="shared" si="56"/>
        <v>500</v>
      </c>
      <c r="I215" s="22">
        <f t="shared" si="56"/>
        <v>256</v>
      </c>
      <c r="J215" s="22" t="s">
        <v>206</v>
      </c>
    </row>
    <row r="216" spans="1:10" s="21" customFormat="1" ht="12" customHeight="1" x14ac:dyDescent="0.2">
      <c r="A216" s="123" t="s">
        <v>234</v>
      </c>
      <c r="B216" s="123"/>
      <c r="C216" s="27">
        <f t="shared" ref="C216:I216" si="57">SUM(C196:C206)</f>
        <v>9120</v>
      </c>
      <c r="D216" s="27">
        <f t="shared" si="57"/>
        <v>1662</v>
      </c>
      <c r="E216" s="27">
        <f t="shared" si="57"/>
        <v>2596</v>
      </c>
      <c r="F216" s="27">
        <f t="shared" si="57"/>
        <v>1779</v>
      </c>
      <c r="G216" s="27">
        <f t="shared" si="57"/>
        <v>1864</v>
      </c>
      <c r="H216" s="27">
        <f t="shared" si="57"/>
        <v>820</v>
      </c>
      <c r="I216" s="27">
        <f t="shared" si="57"/>
        <v>399</v>
      </c>
      <c r="J216" s="27" t="s">
        <v>206</v>
      </c>
    </row>
    <row r="217" spans="1:10" s="21" customFormat="1" ht="12" customHeight="1" x14ac:dyDescent="0.2">
      <c r="A217" s="25"/>
      <c r="B217" s="25"/>
      <c r="C217" s="25"/>
      <c r="D217" s="25"/>
      <c r="E217" s="25"/>
      <c r="F217" s="25"/>
      <c r="G217" s="25"/>
      <c r="H217" s="25"/>
      <c r="I217" s="25"/>
      <c r="J217" s="25"/>
    </row>
    <row r="218" spans="1:10" s="21" customFormat="1" ht="12" customHeight="1" x14ac:dyDescent="0.2">
      <c r="A218" s="111" t="s">
        <v>266</v>
      </c>
      <c r="B218" s="111"/>
      <c r="C218" s="17">
        <f>SUM(C219:C223)</f>
        <v>318524</v>
      </c>
      <c r="D218" s="17">
        <f t="shared" ref="D218:I218" si="58">SUM(D219:D223)</f>
        <v>56841</v>
      </c>
      <c r="E218" s="17">
        <f t="shared" si="58"/>
        <v>88404</v>
      </c>
      <c r="F218" s="17">
        <f t="shared" si="58"/>
        <v>65829</v>
      </c>
      <c r="G218" s="17">
        <f t="shared" si="58"/>
        <v>72648</v>
      </c>
      <c r="H218" s="17">
        <f t="shared" si="58"/>
        <v>25315</v>
      </c>
      <c r="I218" s="17">
        <f t="shared" si="58"/>
        <v>9487</v>
      </c>
      <c r="J218" s="17" t="s">
        <v>206</v>
      </c>
    </row>
    <row r="219" spans="1:10" s="21" customFormat="1" ht="12" customHeight="1" x14ac:dyDescent="0.2">
      <c r="A219" s="112" t="s">
        <v>261</v>
      </c>
      <c r="B219" s="112"/>
      <c r="C219" s="47">
        <f>SUM(C164,C165,C167,C168,C170,C169,C171,C173,C174,C175,C176,C177,C178,C179,C180,C184)</f>
        <v>50413</v>
      </c>
      <c r="D219" s="47">
        <f t="shared" ref="D219:I219" si="59">SUM(D164,D165,D167,D168,D170,D169,D171,D173,D174,D175,D176,D177,D178,D179,D180,D184)</f>
        <v>8032</v>
      </c>
      <c r="E219" s="47">
        <f t="shared" si="59"/>
        <v>13672</v>
      </c>
      <c r="F219" s="47">
        <f t="shared" si="59"/>
        <v>10932</v>
      </c>
      <c r="G219" s="47">
        <f t="shared" si="59"/>
        <v>12120</v>
      </c>
      <c r="H219" s="47">
        <f t="shared" si="59"/>
        <v>4020</v>
      </c>
      <c r="I219" s="47">
        <f t="shared" si="59"/>
        <v>1637</v>
      </c>
      <c r="J219" s="22" t="s">
        <v>206</v>
      </c>
    </row>
    <row r="220" spans="1:10" s="21" customFormat="1" ht="12" customHeight="1" x14ac:dyDescent="0.2">
      <c r="A220" s="112" t="s">
        <v>262</v>
      </c>
      <c r="B220" s="112"/>
      <c r="C220" s="47">
        <f>SUM(C58+C59+C60+C80+C61+C62+C63+C64+C65+C66+C67+C68)</f>
        <v>50761</v>
      </c>
      <c r="D220" s="47">
        <f t="shared" ref="D220:I220" si="60">SUM(D58+D59+D60+D80+D61+D62+D63+D64+D65+D66+D67+D68)</f>
        <v>8664</v>
      </c>
      <c r="E220" s="47">
        <f t="shared" si="60"/>
        <v>14372</v>
      </c>
      <c r="F220" s="47">
        <f t="shared" si="60"/>
        <v>10815</v>
      </c>
      <c r="G220" s="47">
        <f t="shared" si="60"/>
        <v>11584</v>
      </c>
      <c r="H220" s="47">
        <f t="shared" si="60"/>
        <v>3955</v>
      </c>
      <c r="I220" s="47">
        <f t="shared" si="60"/>
        <v>1371</v>
      </c>
      <c r="J220" s="22" t="s">
        <v>206</v>
      </c>
    </row>
    <row r="221" spans="1:10" s="21" customFormat="1" ht="12" customHeight="1" x14ac:dyDescent="0.2">
      <c r="A221" s="112" t="s">
        <v>263</v>
      </c>
      <c r="B221" s="112"/>
      <c r="C221" s="48">
        <f>SUM(C125+C127+C129+C130+C134+C138+C139+C140+C141+C143+C145+C148+C149+C154+C161+C146+C136)</f>
        <v>54522</v>
      </c>
      <c r="D221" s="48">
        <f t="shared" ref="D221:I221" si="61">SUM(D125+D127+D129+D130+D134+D138+D139+D140+D141+D143+D145+D148+D149+D154+D161+D146+D136)</f>
        <v>10887</v>
      </c>
      <c r="E221" s="48">
        <f t="shared" si="61"/>
        <v>16336</v>
      </c>
      <c r="F221" s="48">
        <f t="shared" si="61"/>
        <v>10755</v>
      </c>
      <c r="G221" s="48">
        <f t="shared" si="61"/>
        <v>11868</v>
      </c>
      <c r="H221" s="48">
        <f t="shared" si="61"/>
        <v>3680</v>
      </c>
      <c r="I221" s="48">
        <f t="shared" si="61"/>
        <v>996</v>
      </c>
      <c r="J221" s="22" t="s">
        <v>206</v>
      </c>
    </row>
    <row r="222" spans="1:10" s="21" customFormat="1" ht="12" customHeight="1" x14ac:dyDescent="0.2">
      <c r="A222" s="112" t="s">
        <v>264</v>
      </c>
      <c r="B222" s="112"/>
      <c r="C222" s="47">
        <f>SUM(C71+C76+C78+C82+C83+C85+C87+C89+C91+C92+C93+C95+C96+C94+C98+C106+C107+C110+C113+C114+C116+C118+C119+C120+C121+C86+C112+C73+C77+C79+C81+C88+C90+C97+C99+C100+C101+C105+C108+C109+C111+C115+C84+C122+C72+C74+C75+C102+C104+C117+C103)</f>
        <v>148419</v>
      </c>
      <c r="D222" s="47">
        <f t="shared" ref="D222:I222" si="62">SUM(D71+D76+D78+D82+D83+D85+D87+D89+D91+D92+D93+D95+D96+D94+D98+D106+D107+D110+D113+D114+D116+D118+D119+D120+D121+D86+D112+D73+D77+D79+D81+D88+D90+D97+D99+D100+D101+D105+D108+D109+D111+D115+D84+D122+D72+D74+D75+D102+D104+D117+D103)</f>
        <v>27134</v>
      </c>
      <c r="E222" s="47">
        <f t="shared" si="62"/>
        <v>40276</v>
      </c>
      <c r="F222" s="47">
        <f t="shared" si="62"/>
        <v>30285</v>
      </c>
      <c r="G222" s="47">
        <f t="shared" si="62"/>
        <v>33356</v>
      </c>
      <c r="H222" s="47">
        <f t="shared" si="62"/>
        <v>12345</v>
      </c>
      <c r="I222" s="47">
        <f t="shared" si="62"/>
        <v>5023</v>
      </c>
      <c r="J222" s="22" t="s">
        <v>206</v>
      </c>
    </row>
    <row r="223" spans="1:10" s="21" customFormat="1" ht="12" customHeight="1" x14ac:dyDescent="0.2">
      <c r="A223" s="46" t="s">
        <v>265</v>
      </c>
      <c r="B223" s="46"/>
      <c r="C223" s="41">
        <f t="shared" ref="C223:I223" si="63">C172+C185+C188+C151+C137+C166+C133+C131</f>
        <v>14409</v>
      </c>
      <c r="D223" s="41">
        <f t="shared" si="63"/>
        <v>2124</v>
      </c>
      <c r="E223" s="41">
        <f t="shared" si="63"/>
        <v>3748</v>
      </c>
      <c r="F223" s="41">
        <f t="shared" si="63"/>
        <v>3042</v>
      </c>
      <c r="G223" s="41">
        <f t="shared" si="63"/>
        <v>3720</v>
      </c>
      <c r="H223" s="41">
        <f t="shared" si="63"/>
        <v>1315</v>
      </c>
      <c r="I223" s="41">
        <f t="shared" si="63"/>
        <v>460</v>
      </c>
      <c r="J223" s="41" t="s">
        <v>206</v>
      </c>
    </row>
    <row r="224" spans="1:10" s="21" customFormat="1" ht="12" customHeight="1" x14ac:dyDescent="0.2">
      <c r="A224" s="31"/>
      <c r="B224" s="31"/>
      <c r="C224" s="30"/>
      <c r="D224" s="30"/>
      <c r="E224" s="30"/>
      <c r="F224" s="30"/>
      <c r="G224" s="30"/>
      <c r="H224" s="30"/>
      <c r="I224" s="30"/>
      <c r="J224" s="30"/>
    </row>
    <row r="225" spans="1:10" s="20" customFormat="1" ht="12" customHeight="1" x14ac:dyDescent="0.2">
      <c r="A225" s="49" t="s">
        <v>267</v>
      </c>
      <c r="B225" s="49"/>
      <c r="C225" s="40">
        <f>C10-C218</f>
        <v>27500</v>
      </c>
      <c r="D225" s="40">
        <f t="shared" ref="D225:I225" si="64">D10-D218</f>
        <v>4600</v>
      </c>
      <c r="E225" s="40">
        <f t="shared" si="64"/>
        <v>7762</v>
      </c>
      <c r="F225" s="40">
        <f t="shared" si="64"/>
        <v>5496</v>
      </c>
      <c r="G225" s="40">
        <f t="shared" si="64"/>
        <v>6076</v>
      </c>
      <c r="H225" s="40">
        <f t="shared" si="64"/>
        <v>2510</v>
      </c>
      <c r="I225" s="40">
        <f t="shared" si="64"/>
        <v>1056</v>
      </c>
      <c r="J225" s="40" t="s">
        <v>206</v>
      </c>
    </row>
    <row r="226" spans="1:10" s="34" customFormat="1" ht="12" customHeight="1" x14ac:dyDescent="0.15">
      <c r="A226" s="156"/>
      <c r="B226" s="156"/>
      <c r="C226" s="156"/>
      <c r="D226" s="156"/>
      <c r="E226" s="156"/>
      <c r="F226" s="156"/>
      <c r="G226" s="156"/>
      <c r="H226" s="156"/>
      <c r="I226" s="156"/>
      <c r="J226" s="156"/>
    </row>
    <row r="227" spans="1:10" s="35" customFormat="1" ht="12" customHeight="1" x14ac:dyDescent="0.2">
      <c r="A227" s="129" t="s">
        <v>254</v>
      </c>
      <c r="B227" s="129"/>
      <c r="C227" s="129"/>
      <c r="D227" s="129"/>
      <c r="E227" s="129"/>
      <c r="F227" s="129"/>
      <c r="G227" s="129"/>
      <c r="H227" s="129"/>
      <c r="I227" s="129"/>
      <c r="J227" s="129"/>
    </row>
    <row r="228" spans="1:10" s="42" customFormat="1" ht="34.5" customHeight="1" x14ac:dyDescent="0.15">
      <c r="A228" s="130" t="s">
        <v>251</v>
      </c>
      <c r="B228" s="130"/>
      <c r="C228" s="130"/>
      <c r="D228" s="130"/>
      <c r="E228" s="130"/>
      <c r="F228" s="130"/>
      <c r="G228" s="130"/>
      <c r="H228" s="130"/>
      <c r="I228" s="130"/>
      <c r="J228" s="130"/>
    </row>
    <row r="229" spans="1:10" s="35" customFormat="1" ht="12" customHeight="1" x14ac:dyDescent="0.2">
      <c r="A229" s="129" t="s">
        <v>268</v>
      </c>
      <c r="B229" s="129"/>
      <c r="C229" s="129"/>
      <c r="D229" s="129"/>
      <c r="E229" s="129"/>
      <c r="F229" s="129"/>
      <c r="G229" s="129"/>
      <c r="H229" s="129"/>
      <c r="I229" s="129"/>
      <c r="J229" s="132"/>
    </row>
    <row r="230" spans="1:10" s="37" customFormat="1" ht="5.25" customHeight="1" x14ac:dyDescent="0.2">
      <c r="A230" s="152"/>
      <c r="B230" s="152"/>
      <c r="C230" s="152"/>
      <c r="D230" s="152"/>
      <c r="E230" s="152"/>
      <c r="F230" s="152"/>
      <c r="G230" s="152"/>
      <c r="H230" s="152"/>
      <c r="I230" s="152"/>
      <c r="J230" s="152"/>
    </row>
    <row r="231" spans="1:10" s="35" customFormat="1" ht="11.25" customHeight="1" x14ac:dyDescent="0.2">
      <c r="A231" s="153" t="s">
        <v>239</v>
      </c>
      <c r="B231" s="153"/>
      <c r="C231" s="153"/>
      <c r="D231" s="153"/>
      <c r="E231" s="153"/>
      <c r="F231" s="153"/>
      <c r="G231" s="153"/>
      <c r="H231" s="153"/>
      <c r="I231" s="153"/>
      <c r="J231" s="153"/>
    </row>
    <row r="232" spans="1:10" s="37" customFormat="1" ht="5.25" customHeight="1" x14ac:dyDescent="0.2">
      <c r="A232" s="152"/>
      <c r="B232" s="152"/>
      <c r="C232" s="152"/>
      <c r="D232" s="152"/>
      <c r="E232" s="152"/>
      <c r="F232" s="152"/>
      <c r="G232" s="152"/>
      <c r="H232" s="152"/>
      <c r="I232" s="152"/>
      <c r="J232" s="152"/>
    </row>
    <row r="233" spans="1:10" s="39" customFormat="1" ht="11.25" customHeight="1" x14ac:dyDescent="0.2">
      <c r="A233" s="129" t="s">
        <v>260</v>
      </c>
      <c r="B233" s="129"/>
      <c r="C233" s="129"/>
      <c r="D233" s="129"/>
      <c r="E233" s="129"/>
      <c r="F233" s="129"/>
      <c r="G233" s="129"/>
      <c r="H233" s="129"/>
      <c r="I233" s="129"/>
      <c r="J233" s="129"/>
    </row>
    <row r="234" spans="1:10" s="39" customFormat="1" ht="11.25" customHeight="1" x14ac:dyDescent="0.2">
      <c r="A234" s="152" t="s">
        <v>241</v>
      </c>
      <c r="B234" s="152"/>
      <c r="C234" s="152"/>
      <c r="D234" s="152"/>
      <c r="E234" s="152"/>
      <c r="F234" s="152"/>
      <c r="G234" s="152"/>
      <c r="H234" s="152"/>
      <c r="I234" s="152"/>
      <c r="J234" s="152"/>
    </row>
    <row r="235" spans="1:10" ht="12" customHeight="1" x14ac:dyDescent="0.2"/>
    <row r="236" spans="1:10" ht="12" customHeight="1" x14ac:dyDescent="0.2"/>
    <row r="237" spans="1:10" ht="12" customHeight="1" x14ac:dyDescent="0.2"/>
    <row r="238" spans="1:10" ht="12" customHeight="1" x14ac:dyDescent="0.2"/>
    <row r="239" spans="1:10" ht="12" customHeight="1" x14ac:dyDescent="0.2"/>
    <row r="240" spans="1:1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</sheetData>
  <mergeCells count="197">
    <mergeCell ref="A1:J1"/>
    <mergeCell ref="A2:J2"/>
    <mergeCell ref="A3:J3"/>
    <mergeCell ref="A4:J4"/>
    <mergeCell ref="C5:I5"/>
    <mergeCell ref="C6:I6"/>
    <mergeCell ref="C7:I7"/>
    <mergeCell ref="A8:I8"/>
    <mergeCell ref="A10:B10"/>
    <mergeCell ref="A12:B12"/>
    <mergeCell ref="A13:B13"/>
    <mergeCell ref="A17:B17"/>
    <mergeCell ref="A21:B21"/>
    <mergeCell ref="A23:B23"/>
    <mergeCell ref="A24:B24"/>
    <mergeCell ref="A25:B25"/>
    <mergeCell ref="A26:B26"/>
    <mergeCell ref="A29:B29"/>
    <mergeCell ref="A32:B32"/>
    <mergeCell ref="A33:B33"/>
    <mergeCell ref="A38:B38"/>
    <mergeCell ref="A39:B39"/>
    <mergeCell ref="A40:B40"/>
    <mergeCell ref="A42:B42"/>
    <mergeCell ref="A43:B43"/>
    <mergeCell ref="A44:B44"/>
    <mergeCell ref="A47:B47"/>
    <mergeCell ref="A52:B52"/>
    <mergeCell ref="A53:B53"/>
    <mergeCell ref="A54:B54"/>
    <mergeCell ref="A55:B55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3:B163"/>
    <mergeCell ref="A164:B164"/>
    <mergeCell ref="A165:B165"/>
    <mergeCell ref="A166:B166"/>
    <mergeCell ref="A167:B167"/>
    <mergeCell ref="A180:B180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2:B182"/>
    <mergeCell ref="A183:B183"/>
    <mergeCell ref="A184:B184"/>
    <mergeCell ref="A185:B185"/>
    <mergeCell ref="A186:B186"/>
    <mergeCell ref="A191:B191"/>
    <mergeCell ref="A187:B187"/>
    <mergeCell ref="A188:B188"/>
    <mergeCell ref="A190:B190"/>
    <mergeCell ref="A192:B192"/>
    <mergeCell ref="A193:B193"/>
    <mergeCell ref="A196:B196"/>
    <mergeCell ref="A197:B197"/>
    <mergeCell ref="A198:B198"/>
    <mergeCell ref="A195:B195"/>
    <mergeCell ref="A199:B199"/>
    <mergeCell ref="A200:B200"/>
    <mergeCell ref="A204:B204"/>
    <mergeCell ref="A201:B201"/>
    <mergeCell ref="A202:B202"/>
    <mergeCell ref="A203:B203"/>
    <mergeCell ref="A205:B205"/>
    <mergeCell ref="A206:B206"/>
    <mergeCell ref="A209:B209"/>
    <mergeCell ref="A210:B210"/>
    <mergeCell ref="A211:B211"/>
    <mergeCell ref="A208:B208"/>
    <mergeCell ref="A212:B212"/>
    <mergeCell ref="A213:B213"/>
    <mergeCell ref="A218:B218"/>
    <mergeCell ref="A214:B214"/>
    <mergeCell ref="A215:B215"/>
    <mergeCell ref="A216:B216"/>
    <mergeCell ref="A219:B219"/>
    <mergeCell ref="A220:B220"/>
    <mergeCell ref="A222:B222"/>
    <mergeCell ref="A231:J231"/>
    <mergeCell ref="A221:B221"/>
    <mergeCell ref="A232:J232"/>
    <mergeCell ref="A233:J233"/>
    <mergeCell ref="A234:J234"/>
    <mergeCell ref="A226:J226"/>
    <mergeCell ref="A227:J227"/>
    <mergeCell ref="A228:J228"/>
    <mergeCell ref="A230:J230"/>
    <mergeCell ref="A229:J22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A1:J247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11" sqref="C11"/>
    </sheetView>
  </sheetViews>
  <sheetFormatPr defaultRowHeight="12" x14ac:dyDescent="0.2"/>
  <cols>
    <col min="1" max="1" width="2.7109375" style="1" customWidth="1"/>
    <col min="2" max="2" width="28.140625" style="1" customWidth="1"/>
    <col min="3" max="9" width="13.140625" style="2" customWidth="1"/>
    <col min="10" max="10" width="20.28515625" style="2" bestFit="1" customWidth="1"/>
    <col min="11" max="16384" width="9.140625" style="1"/>
  </cols>
  <sheetData>
    <row r="1" spans="1:10" s="3" customFormat="1" ht="12.75" customHeight="1" x14ac:dyDescent="0.2">
      <c r="A1" s="113"/>
      <c r="B1" s="113"/>
      <c r="C1" s="113"/>
      <c r="D1" s="113"/>
      <c r="E1" s="113"/>
      <c r="F1" s="113"/>
      <c r="G1" s="113"/>
      <c r="H1" s="113"/>
      <c r="I1" s="113"/>
      <c r="J1" s="113"/>
    </row>
    <row r="2" spans="1:10" s="3" customFormat="1" ht="14.25" customHeight="1" x14ac:dyDescent="0.2">
      <c r="A2" s="114" t="s">
        <v>257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s="4" customFormat="1" ht="12.75" customHeight="1" x14ac:dyDescent="0.25">
      <c r="A3" s="115"/>
      <c r="B3" s="115"/>
      <c r="C3" s="115"/>
      <c r="D3" s="115"/>
      <c r="E3" s="115"/>
      <c r="F3" s="115"/>
      <c r="G3" s="115"/>
      <c r="H3" s="115"/>
      <c r="I3" s="115"/>
      <c r="J3" s="115"/>
    </row>
    <row r="4" spans="1:10" s="4" customFormat="1" ht="12.75" customHeight="1" x14ac:dyDescent="0.25">
      <c r="A4" s="116"/>
      <c r="B4" s="116"/>
      <c r="C4" s="116"/>
      <c r="D4" s="116"/>
      <c r="E4" s="116"/>
      <c r="F4" s="116"/>
      <c r="G4" s="116"/>
      <c r="H4" s="116"/>
      <c r="I4" s="116"/>
      <c r="J4" s="116"/>
    </row>
    <row r="5" spans="1:10" s="5" customFormat="1" ht="13.5" customHeight="1" x14ac:dyDescent="0.2">
      <c r="B5" s="6"/>
      <c r="C5" s="117" t="s">
        <v>0</v>
      </c>
      <c r="D5" s="118"/>
      <c r="E5" s="118"/>
      <c r="F5" s="118"/>
      <c r="G5" s="118"/>
      <c r="H5" s="118"/>
      <c r="I5" s="119"/>
      <c r="J5" s="7" t="s">
        <v>249</v>
      </c>
    </row>
    <row r="6" spans="1:10" ht="12" customHeight="1" x14ac:dyDescent="0.2">
      <c r="B6" s="10"/>
      <c r="C6" s="135"/>
      <c r="D6" s="136"/>
      <c r="E6" s="136"/>
      <c r="F6" s="136"/>
      <c r="G6" s="136"/>
      <c r="H6" s="136"/>
      <c r="I6" s="137"/>
      <c r="J6" s="11" t="s">
        <v>250</v>
      </c>
    </row>
    <row r="7" spans="1:10" ht="12.75" customHeight="1" x14ac:dyDescent="0.2">
      <c r="B7" s="12"/>
      <c r="C7" s="138"/>
      <c r="D7" s="138"/>
      <c r="E7" s="138"/>
      <c r="F7" s="138"/>
      <c r="G7" s="138"/>
      <c r="H7" s="138"/>
      <c r="I7" s="138"/>
      <c r="J7" s="13"/>
    </row>
    <row r="8" spans="1:10" ht="12" customHeight="1" x14ac:dyDescent="0.2">
      <c r="A8" s="139"/>
      <c r="B8" s="139"/>
      <c r="C8" s="139"/>
      <c r="D8" s="139"/>
      <c r="E8" s="139"/>
      <c r="F8" s="139"/>
      <c r="G8" s="139"/>
      <c r="H8" s="139"/>
      <c r="I8" s="139"/>
    </row>
    <row r="9" spans="1:10" ht="12" customHeight="1" x14ac:dyDescent="0.2">
      <c r="A9" s="44"/>
      <c r="B9" s="45"/>
      <c r="C9" s="45" t="s">
        <v>7</v>
      </c>
      <c r="D9" s="45" t="s">
        <v>8</v>
      </c>
      <c r="E9" s="45" t="s">
        <v>9</v>
      </c>
      <c r="F9" s="45" t="s">
        <v>10</v>
      </c>
      <c r="G9" s="45" t="s">
        <v>11</v>
      </c>
      <c r="H9" s="45" t="s">
        <v>12</v>
      </c>
      <c r="I9" s="45" t="s">
        <v>13</v>
      </c>
      <c r="J9" s="44"/>
    </row>
    <row r="10" spans="1:10" s="16" customFormat="1" ht="12" customHeight="1" x14ac:dyDescent="0.2">
      <c r="A10" s="110" t="s">
        <v>14</v>
      </c>
      <c r="B10" s="110"/>
      <c r="C10" s="40">
        <f t="shared" ref="C10:I10" si="0">C12+C23+C38+C42+C52</f>
        <v>344248</v>
      </c>
      <c r="D10" s="40">
        <f t="shared" si="0"/>
        <v>60222</v>
      </c>
      <c r="E10" s="40">
        <f t="shared" si="0"/>
        <v>95454</v>
      </c>
      <c r="F10" s="40">
        <f t="shared" si="0"/>
        <v>71358</v>
      </c>
      <c r="G10" s="40">
        <f t="shared" si="0"/>
        <v>78692</v>
      </c>
      <c r="H10" s="40">
        <f t="shared" si="0"/>
        <v>27705</v>
      </c>
      <c r="I10" s="40">
        <f t="shared" si="0"/>
        <v>10817</v>
      </c>
      <c r="J10" s="40" t="s">
        <v>256</v>
      </c>
    </row>
    <row r="11" spans="1:10" s="16" customFormat="1" ht="12" customHeight="1" x14ac:dyDescent="0.2">
      <c r="A11" s="18"/>
      <c r="B11" s="18"/>
      <c r="C11" s="19"/>
      <c r="D11" s="19"/>
      <c r="E11" s="19"/>
      <c r="F11" s="19"/>
      <c r="G11" s="19"/>
      <c r="H11" s="19"/>
      <c r="I11" s="19"/>
      <c r="J11" s="19"/>
    </row>
    <row r="12" spans="1:10" s="20" customFormat="1" ht="12" customHeight="1" x14ac:dyDescent="0.2">
      <c r="A12" s="111" t="s">
        <v>16</v>
      </c>
      <c r="B12" s="111"/>
      <c r="C12" s="17">
        <f t="shared" ref="C12:I12" si="1">C13+C17+C21</f>
        <v>28998</v>
      </c>
      <c r="D12" s="17">
        <f t="shared" si="1"/>
        <v>4236</v>
      </c>
      <c r="E12" s="17">
        <f t="shared" si="1"/>
        <v>7532</v>
      </c>
      <c r="F12" s="17">
        <f t="shared" si="1"/>
        <v>6036</v>
      </c>
      <c r="G12" s="17">
        <f t="shared" si="1"/>
        <v>7044</v>
      </c>
      <c r="H12" s="17">
        <f t="shared" si="1"/>
        <v>2795</v>
      </c>
      <c r="I12" s="17">
        <f t="shared" si="1"/>
        <v>1355</v>
      </c>
      <c r="J12" s="17" t="s">
        <v>15</v>
      </c>
    </row>
    <row r="13" spans="1:10" s="21" customFormat="1" ht="12" customHeight="1" x14ac:dyDescent="0.2">
      <c r="A13" s="112" t="s">
        <v>17</v>
      </c>
      <c r="B13" s="112"/>
      <c r="C13" s="22">
        <f t="shared" ref="C13:I13" si="2">C14+C15+C16</f>
        <v>9151</v>
      </c>
      <c r="D13" s="22">
        <f t="shared" si="2"/>
        <v>1623</v>
      </c>
      <c r="E13" s="22">
        <f t="shared" si="2"/>
        <v>2522</v>
      </c>
      <c r="F13" s="22">
        <f t="shared" si="2"/>
        <v>1836</v>
      </c>
      <c r="G13" s="22">
        <f t="shared" si="2"/>
        <v>1936</v>
      </c>
      <c r="H13" s="22">
        <f t="shared" si="2"/>
        <v>805</v>
      </c>
      <c r="I13" s="22">
        <f t="shared" si="2"/>
        <v>429</v>
      </c>
      <c r="J13" s="22" t="s">
        <v>15</v>
      </c>
    </row>
    <row r="14" spans="1:10" s="21" customFormat="1" ht="12" customHeight="1" x14ac:dyDescent="0.2">
      <c r="A14" s="23"/>
      <c r="B14" s="24" t="s">
        <v>18</v>
      </c>
      <c r="C14" s="22">
        <f t="shared" ref="C14:I14" si="3">C196+C197+C199+C204+C205</f>
        <v>3239</v>
      </c>
      <c r="D14" s="22">
        <f t="shared" si="3"/>
        <v>572</v>
      </c>
      <c r="E14" s="22">
        <f t="shared" si="3"/>
        <v>894</v>
      </c>
      <c r="F14" s="22">
        <f t="shared" si="3"/>
        <v>615</v>
      </c>
      <c r="G14" s="22">
        <f t="shared" si="3"/>
        <v>680</v>
      </c>
      <c r="H14" s="22">
        <f t="shared" si="3"/>
        <v>330</v>
      </c>
      <c r="I14" s="22">
        <f t="shared" si="3"/>
        <v>148</v>
      </c>
      <c r="J14" s="22" t="s">
        <v>15</v>
      </c>
    </row>
    <row r="15" spans="1:10" s="21" customFormat="1" ht="12" customHeight="1" x14ac:dyDescent="0.2">
      <c r="A15" s="23"/>
      <c r="B15" s="24" t="s">
        <v>19</v>
      </c>
      <c r="C15" s="22">
        <f t="shared" ref="C15:I15" si="4">+C200+C206</f>
        <v>2937</v>
      </c>
      <c r="D15" s="22">
        <f t="shared" si="4"/>
        <v>528</v>
      </c>
      <c r="E15" s="22">
        <f t="shared" si="4"/>
        <v>856</v>
      </c>
      <c r="F15" s="22">
        <f t="shared" si="4"/>
        <v>597</v>
      </c>
      <c r="G15" s="22">
        <f t="shared" si="4"/>
        <v>624</v>
      </c>
      <c r="H15" s="22">
        <f t="shared" si="4"/>
        <v>220</v>
      </c>
      <c r="I15" s="22">
        <f t="shared" si="4"/>
        <v>112</v>
      </c>
      <c r="J15" s="22" t="s">
        <v>15</v>
      </c>
    </row>
    <row r="16" spans="1:10" s="21" customFormat="1" ht="12" customHeight="1" x14ac:dyDescent="0.2">
      <c r="A16" s="23"/>
      <c r="B16" s="25" t="s">
        <v>20</v>
      </c>
      <c r="C16" s="22">
        <f t="shared" ref="C16:I16" si="5">C198+C201+C202+C203</f>
        <v>2975</v>
      </c>
      <c r="D16" s="22">
        <f t="shared" si="5"/>
        <v>523</v>
      </c>
      <c r="E16" s="22">
        <f t="shared" si="5"/>
        <v>772</v>
      </c>
      <c r="F16" s="22">
        <f t="shared" si="5"/>
        <v>624</v>
      </c>
      <c r="G16" s="22">
        <f t="shared" si="5"/>
        <v>632</v>
      </c>
      <c r="H16" s="22">
        <f t="shared" si="5"/>
        <v>255</v>
      </c>
      <c r="I16" s="22">
        <f t="shared" si="5"/>
        <v>169</v>
      </c>
      <c r="J16" s="22" t="s">
        <v>15</v>
      </c>
    </row>
    <row r="17" spans="1:10" s="21" customFormat="1" ht="12" customHeight="1" x14ac:dyDescent="0.2">
      <c r="A17" s="112" t="s">
        <v>21</v>
      </c>
      <c r="B17" s="112"/>
      <c r="C17" s="22">
        <f t="shared" ref="C17:I17" si="6">C18+C19+C20</f>
        <v>5570</v>
      </c>
      <c r="D17" s="22">
        <f t="shared" si="6"/>
        <v>850</v>
      </c>
      <c r="E17" s="22">
        <f t="shared" si="6"/>
        <v>1384</v>
      </c>
      <c r="F17" s="22">
        <f t="shared" si="6"/>
        <v>1119</v>
      </c>
      <c r="G17" s="22">
        <f t="shared" si="6"/>
        <v>1352</v>
      </c>
      <c r="H17" s="22">
        <f t="shared" si="6"/>
        <v>535</v>
      </c>
      <c r="I17" s="22">
        <f t="shared" si="6"/>
        <v>330</v>
      </c>
      <c r="J17" s="22" t="s">
        <v>15</v>
      </c>
    </row>
    <row r="18" spans="1:10" s="21" customFormat="1" ht="12" customHeight="1" x14ac:dyDescent="0.2">
      <c r="A18" s="23"/>
      <c r="B18" s="24" t="s">
        <v>22</v>
      </c>
      <c r="C18" s="22">
        <f t="shared" ref="C18:I18" si="7">+C192</f>
        <v>1707</v>
      </c>
      <c r="D18" s="22">
        <f t="shared" si="7"/>
        <v>247</v>
      </c>
      <c r="E18" s="22">
        <f t="shared" si="7"/>
        <v>362</v>
      </c>
      <c r="F18" s="22">
        <f t="shared" si="7"/>
        <v>360</v>
      </c>
      <c r="G18" s="22">
        <f t="shared" si="7"/>
        <v>372</v>
      </c>
      <c r="H18" s="22">
        <f t="shared" si="7"/>
        <v>205</v>
      </c>
      <c r="I18" s="22">
        <f t="shared" si="7"/>
        <v>161</v>
      </c>
      <c r="J18" s="22" t="s">
        <v>15</v>
      </c>
    </row>
    <row r="19" spans="1:10" s="21" customFormat="1" ht="12" customHeight="1" x14ac:dyDescent="0.2">
      <c r="A19" s="23"/>
      <c r="B19" s="24" t="s">
        <v>23</v>
      </c>
      <c r="C19" s="22">
        <f t="shared" ref="C19:I19" si="8">+C191</f>
        <v>1819</v>
      </c>
      <c r="D19" s="22">
        <f t="shared" si="8"/>
        <v>305</v>
      </c>
      <c r="E19" s="22">
        <f t="shared" si="8"/>
        <v>500</v>
      </c>
      <c r="F19" s="22">
        <f t="shared" si="8"/>
        <v>318</v>
      </c>
      <c r="G19" s="22">
        <f t="shared" si="8"/>
        <v>416</v>
      </c>
      <c r="H19" s="22">
        <f t="shared" si="8"/>
        <v>180</v>
      </c>
      <c r="I19" s="22">
        <f t="shared" si="8"/>
        <v>100</v>
      </c>
      <c r="J19" s="22" t="s">
        <v>15</v>
      </c>
    </row>
    <row r="20" spans="1:10" s="21" customFormat="1" ht="12" customHeight="1" x14ac:dyDescent="0.2">
      <c r="A20" s="26"/>
      <c r="B20" s="24" t="s">
        <v>24</v>
      </c>
      <c r="C20" s="22">
        <f t="shared" ref="C20:I20" si="9">C193</f>
        <v>2044</v>
      </c>
      <c r="D20" s="22">
        <f t="shared" si="9"/>
        <v>298</v>
      </c>
      <c r="E20" s="22">
        <f t="shared" si="9"/>
        <v>522</v>
      </c>
      <c r="F20" s="22">
        <f t="shared" si="9"/>
        <v>441</v>
      </c>
      <c r="G20" s="22">
        <f t="shared" si="9"/>
        <v>564</v>
      </c>
      <c r="H20" s="22">
        <f t="shared" si="9"/>
        <v>150</v>
      </c>
      <c r="I20" s="22">
        <f t="shared" si="9"/>
        <v>69</v>
      </c>
      <c r="J20" s="22" t="s">
        <v>15</v>
      </c>
    </row>
    <row r="21" spans="1:10" s="21" customFormat="1" ht="12" customHeight="1" x14ac:dyDescent="0.2">
      <c r="A21" s="123" t="s">
        <v>25</v>
      </c>
      <c r="B21" s="123"/>
      <c r="C21" s="27">
        <f t="shared" ref="C21:I21" si="10">C183+C184+C185+C169+C186+C187+C174+C188+C177</f>
        <v>14277</v>
      </c>
      <c r="D21" s="27">
        <f t="shared" si="10"/>
        <v>1763</v>
      </c>
      <c r="E21" s="27">
        <f t="shared" si="10"/>
        <v>3626</v>
      </c>
      <c r="F21" s="27">
        <f t="shared" si="10"/>
        <v>3081</v>
      </c>
      <c r="G21" s="27">
        <f t="shared" si="10"/>
        <v>3756</v>
      </c>
      <c r="H21" s="27">
        <f t="shared" si="10"/>
        <v>1455</v>
      </c>
      <c r="I21" s="27">
        <f t="shared" si="10"/>
        <v>596</v>
      </c>
      <c r="J21" s="27" t="s">
        <v>15</v>
      </c>
    </row>
    <row r="22" spans="1:10" s="21" customFormat="1" ht="12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</row>
    <row r="23" spans="1:10" s="20" customFormat="1" ht="12" customHeight="1" x14ac:dyDescent="0.2">
      <c r="A23" s="111" t="s">
        <v>26</v>
      </c>
      <c r="B23" s="111"/>
      <c r="C23" s="17">
        <f t="shared" ref="C23:I23" si="11">C24+C25+C26+C29+C32+C33</f>
        <v>68171</v>
      </c>
      <c r="D23" s="17">
        <f t="shared" si="11"/>
        <v>13059</v>
      </c>
      <c r="E23" s="17">
        <f t="shared" si="11"/>
        <v>20298</v>
      </c>
      <c r="F23" s="17">
        <f t="shared" si="11"/>
        <v>13413</v>
      </c>
      <c r="G23" s="17">
        <f t="shared" si="11"/>
        <v>15028</v>
      </c>
      <c r="H23" s="17">
        <f t="shared" si="11"/>
        <v>4890</v>
      </c>
      <c r="I23" s="17">
        <f t="shared" si="11"/>
        <v>1483</v>
      </c>
      <c r="J23" s="17" t="s">
        <v>206</v>
      </c>
    </row>
    <row r="24" spans="1:10" s="21" customFormat="1" ht="12" customHeight="1" x14ac:dyDescent="0.2">
      <c r="A24" s="112" t="s">
        <v>27</v>
      </c>
      <c r="B24" s="112"/>
      <c r="C24" s="22">
        <f t="shared" ref="C24:I24" si="12">C125+C127+C128+C138+C139+C141+C143+C145+C146</f>
        <v>40588</v>
      </c>
      <c r="D24" s="22">
        <f t="shared" si="12"/>
        <v>8839</v>
      </c>
      <c r="E24" s="22">
        <f t="shared" si="12"/>
        <v>12574</v>
      </c>
      <c r="F24" s="22">
        <f t="shared" si="12"/>
        <v>7908</v>
      </c>
      <c r="G24" s="22">
        <f t="shared" si="12"/>
        <v>8060</v>
      </c>
      <c r="H24" s="22">
        <f t="shared" si="12"/>
        <v>2495</v>
      </c>
      <c r="I24" s="22">
        <f t="shared" si="12"/>
        <v>712</v>
      </c>
      <c r="J24" s="22" t="s">
        <v>206</v>
      </c>
    </row>
    <row r="25" spans="1:10" s="21" customFormat="1" ht="12" customHeight="1" x14ac:dyDescent="0.2">
      <c r="A25" s="112" t="s">
        <v>28</v>
      </c>
      <c r="B25" s="112"/>
      <c r="C25" s="22">
        <f t="shared" ref="C25:I25" si="13">C133</f>
        <v>5006</v>
      </c>
      <c r="D25" s="22">
        <f t="shared" si="13"/>
        <v>825</v>
      </c>
      <c r="E25" s="22">
        <f t="shared" si="13"/>
        <v>1514</v>
      </c>
      <c r="F25" s="22">
        <f t="shared" si="13"/>
        <v>948</v>
      </c>
      <c r="G25" s="22">
        <f t="shared" si="13"/>
        <v>1172</v>
      </c>
      <c r="H25" s="22">
        <f t="shared" si="13"/>
        <v>430</v>
      </c>
      <c r="I25" s="22">
        <f t="shared" si="13"/>
        <v>117</v>
      </c>
      <c r="J25" s="22" t="s">
        <v>206</v>
      </c>
    </row>
    <row r="26" spans="1:10" s="21" customFormat="1" ht="12" customHeight="1" x14ac:dyDescent="0.2">
      <c r="A26" s="112" t="s">
        <v>29</v>
      </c>
      <c r="B26" s="112"/>
      <c r="C26" s="22">
        <f t="shared" ref="C26:I26" si="14">C27+C28</f>
        <v>12267</v>
      </c>
      <c r="D26" s="22">
        <f t="shared" si="14"/>
        <v>1825</v>
      </c>
      <c r="E26" s="22">
        <f t="shared" si="14"/>
        <v>3324</v>
      </c>
      <c r="F26" s="22">
        <f t="shared" si="14"/>
        <v>2532</v>
      </c>
      <c r="G26" s="22">
        <f t="shared" si="14"/>
        <v>3280</v>
      </c>
      <c r="H26" s="22">
        <f t="shared" si="14"/>
        <v>995</v>
      </c>
      <c r="I26" s="22">
        <f t="shared" si="14"/>
        <v>311</v>
      </c>
      <c r="J26" s="22" t="s">
        <v>206</v>
      </c>
    </row>
    <row r="27" spans="1:10" s="21" customFormat="1" ht="12" customHeight="1" x14ac:dyDescent="0.2">
      <c r="A27" s="28"/>
      <c r="B27" s="24" t="s">
        <v>30</v>
      </c>
      <c r="C27" s="22">
        <f t="shared" ref="C27:I27" si="15">C126+C130+C132+C140+C147+C151</f>
        <v>876</v>
      </c>
      <c r="D27" s="22">
        <f t="shared" si="15"/>
        <v>177</v>
      </c>
      <c r="E27" s="22">
        <f t="shared" si="15"/>
        <v>280</v>
      </c>
      <c r="F27" s="22">
        <f t="shared" si="15"/>
        <v>147</v>
      </c>
      <c r="G27" s="22">
        <f t="shared" si="15"/>
        <v>148</v>
      </c>
      <c r="H27" s="22">
        <f t="shared" si="15"/>
        <v>75</v>
      </c>
      <c r="I27" s="22">
        <f t="shared" si="15"/>
        <v>49</v>
      </c>
      <c r="J27" s="22" t="s">
        <v>206</v>
      </c>
    </row>
    <row r="28" spans="1:10" s="21" customFormat="1" ht="12" customHeight="1" x14ac:dyDescent="0.2">
      <c r="A28" s="26"/>
      <c r="B28" s="24" t="s">
        <v>31</v>
      </c>
      <c r="C28" s="22">
        <f t="shared" ref="C28:I28" si="16">C131+C134+C137+C148</f>
        <v>11391</v>
      </c>
      <c r="D28" s="22">
        <f t="shared" si="16"/>
        <v>1648</v>
      </c>
      <c r="E28" s="22">
        <f t="shared" si="16"/>
        <v>3044</v>
      </c>
      <c r="F28" s="22">
        <f t="shared" si="16"/>
        <v>2385</v>
      </c>
      <c r="G28" s="22">
        <f t="shared" si="16"/>
        <v>3132</v>
      </c>
      <c r="H28" s="22">
        <f t="shared" si="16"/>
        <v>920</v>
      </c>
      <c r="I28" s="22">
        <f t="shared" si="16"/>
        <v>262</v>
      </c>
      <c r="J28" s="22" t="s">
        <v>206</v>
      </c>
    </row>
    <row r="29" spans="1:10" s="21" customFormat="1" ht="12" customHeight="1" x14ac:dyDescent="0.2">
      <c r="A29" s="112" t="s">
        <v>32</v>
      </c>
      <c r="B29" s="112"/>
      <c r="C29" s="22">
        <f t="shared" ref="C29:I29" si="17">C30+C31</f>
        <v>3704</v>
      </c>
      <c r="D29" s="22">
        <f t="shared" si="17"/>
        <v>533</v>
      </c>
      <c r="E29" s="22">
        <f t="shared" si="17"/>
        <v>1108</v>
      </c>
      <c r="F29" s="22">
        <f t="shared" si="17"/>
        <v>705</v>
      </c>
      <c r="G29" s="22">
        <f t="shared" si="17"/>
        <v>976</v>
      </c>
      <c r="H29" s="22">
        <f t="shared" si="17"/>
        <v>305</v>
      </c>
      <c r="I29" s="22">
        <f t="shared" si="17"/>
        <v>77</v>
      </c>
      <c r="J29" s="22" t="s">
        <v>206</v>
      </c>
    </row>
    <row r="30" spans="1:10" s="21" customFormat="1" ht="12" customHeight="1" x14ac:dyDescent="0.2">
      <c r="A30" s="28"/>
      <c r="B30" s="24" t="s">
        <v>33</v>
      </c>
      <c r="C30" s="22">
        <f t="shared" ref="C30:I30" si="18">+C129</f>
        <v>1126</v>
      </c>
      <c r="D30" s="22">
        <f t="shared" si="18"/>
        <v>216</v>
      </c>
      <c r="E30" s="22">
        <f t="shared" si="18"/>
        <v>356</v>
      </c>
      <c r="F30" s="22">
        <f t="shared" si="18"/>
        <v>216</v>
      </c>
      <c r="G30" s="22">
        <f t="shared" si="18"/>
        <v>220</v>
      </c>
      <c r="H30" s="22">
        <f t="shared" si="18"/>
        <v>85</v>
      </c>
      <c r="I30" s="22">
        <f t="shared" si="18"/>
        <v>33</v>
      </c>
      <c r="J30" s="22" t="s">
        <v>206</v>
      </c>
    </row>
    <row r="31" spans="1:10" s="21" customFormat="1" ht="12" customHeight="1" x14ac:dyDescent="0.2">
      <c r="A31" s="26"/>
      <c r="B31" s="24" t="s">
        <v>34</v>
      </c>
      <c r="C31" s="22">
        <f t="shared" ref="C31:I31" si="19">C149</f>
        <v>2578</v>
      </c>
      <c r="D31" s="22">
        <f t="shared" si="19"/>
        <v>317</v>
      </c>
      <c r="E31" s="22">
        <f t="shared" si="19"/>
        <v>752</v>
      </c>
      <c r="F31" s="22">
        <f t="shared" si="19"/>
        <v>489</v>
      </c>
      <c r="G31" s="22">
        <f t="shared" si="19"/>
        <v>756</v>
      </c>
      <c r="H31" s="22">
        <f t="shared" si="19"/>
        <v>220</v>
      </c>
      <c r="I31" s="22">
        <f t="shared" si="19"/>
        <v>44</v>
      </c>
      <c r="J31" s="22" t="s">
        <v>206</v>
      </c>
    </row>
    <row r="32" spans="1:10" s="21" customFormat="1" ht="12" customHeight="1" x14ac:dyDescent="0.2">
      <c r="A32" s="112" t="s">
        <v>35</v>
      </c>
      <c r="B32" s="112"/>
      <c r="C32" s="22">
        <f t="shared" ref="C32:I32" si="20">C135+C136+C142+C144+C150</f>
        <v>696</v>
      </c>
      <c r="D32" s="22">
        <f t="shared" si="20"/>
        <v>150</v>
      </c>
      <c r="E32" s="22">
        <f t="shared" si="20"/>
        <v>252</v>
      </c>
      <c r="F32" s="22">
        <f t="shared" si="20"/>
        <v>138</v>
      </c>
      <c r="G32" s="22">
        <f t="shared" si="20"/>
        <v>92</v>
      </c>
      <c r="H32" s="22">
        <f t="shared" si="20"/>
        <v>45</v>
      </c>
      <c r="I32" s="22">
        <f t="shared" si="20"/>
        <v>19</v>
      </c>
      <c r="J32" s="22" t="s">
        <v>206</v>
      </c>
    </row>
    <row r="33" spans="1:10" s="21" customFormat="1" ht="12" customHeight="1" x14ac:dyDescent="0.2">
      <c r="A33" s="112" t="s">
        <v>36</v>
      </c>
      <c r="B33" s="112"/>
      <c r="C33" s="22">
        <f t="shared" ref="C33:I33" si="21">C34+C35+C36</f>
        <v>5910</v>
      </c>
      <c r="D33" s="22">
        <f t="shared" si="21"/>
        <v>887</v>
      </c>
      <c r="E33" s="22">
        <f t="shared" si="21"/>
        <v>1526</v>
      </c>
      <c r="F33" s="22">
        <f t="shared" si="21"/>
        <v>1182</v>
      </c>
      <c r="G33" s="22">
        <f t="shared" si="21"/>
        <v>1448</v>
      </c>
      <c r="H33" s="22">
        <f t="shared" si="21"/>
        <v>620</v>
      </c>
      <c r="I33" s="22">
        <f t="shared" si="21"/>
        <v>247</v>
      </c>
      <c r="J33" s="22" t="s">
        <v>206</v>
      </c>
    </row>
    <row r="34" spans="1:10" s="21" customFormat="1" ht="12" customHeight="1" x14ac:dyDescent="0.2">
      <c r="A34" s="28"/>
      <c r="B34" s="24" t="s">
        <v>37</v>
      </c>
      <c r="C34" s="22">
        <f t="shared" ref="C34:I34" si="22">C159</f>
        <v>560</v>
      </c>
      <c r="D34" s="22">
        <f t="shared" si="22"/>
        <v>91</v>
      </c>
      <c r="E34" s="22">
        <f t="shared" si="22"/>
        <v>148</v>
      </c>
      <c r="F34" s="22">
        <f t="shared" si="22"/>
        <v>78</v>
      </c>
      <c r="G34" s="22">
        <f t="shared" si="22"/>
        <v>124</v>
      </c>
      <c r="H34" s="22">
        <f t="shared" si="22"/>
        <v>70</v>
      </c>
      <c r="I34" s="22">
        <f t="shared" si="22"/>
        <v>49</v>
      </c>
      <c r="J34" s="22" t="s">
        <v>206</v>
      </c>
    </row>
    <row r="35" spans="1:10" s="21" customFormat="1" ht="12" customHeight="1" x14ac:dyDescent="0.2">
      <c r="A35" s="23"/>
      <c r="B35" s="24" t="s">
        <v>38</v>
      </c>
      <c r="C35" s="22">
        <f t="shared" ref="C35:I35" si="23">C155+C156+C157+C160</f>
        <v>211</v>
      </c>
      <c r="D35" s="22">
        <f t="shared" si="23"/>
        <v>65</v>
      </c>
      <c r="E35" s="22">
        <f t="shared" si="23"/>
        <v>62</v>
      </c>
      <c r="F35" s="22">
        <f t="shared" si="23"/>
        <v>45</v>
      </c>
      <c r="G35" s="22">
        <f t="shared" si="23"/>
        <v>12</v>
      </c>
      <c r="H35" s="22">
        <f t="shared" si="23"/>
        <v>15</v>
      </c>
      <c r="I35" s="22">
        <f t="shared" si="23"/>
        <v>12</v>
      </c>
      <c r="J35" s="22" t="s">
        <v>206</v>
      </c>
    </row>
    <row r="36" spans="1:10" s="21" customFormat="1" ht="12" customHeight="1" x14ac:dyDescent="0.2">
      <c r="A36" s="23"/>
      <c r="B36" s="29" t="s">
        <v>39</v>
      </c>
      <c r="C36" s="27">
        <f t="shared" ref="C36:I36" si="24">C154+C158+C161</f>
        <v>5139</v>
      </c>
      <c r="D36" s="27">
        <f t="shared" si="24"/>
        <v>731</v>
      </c>
      <c r="E36" s="27">
        <f t="shared" si="24"/>
        <v>1316</v>
      </c>
      <c r="F36" s="27">
        <f t="shared" si="24"/>
        <v>1059</v>
      </c>
      <c r="G36" s="27">
        <f t="shared" si="24"/>
        <v>1312</v>
      </c>
      <c r="H36" s="27">
        <f t="shared" si="24"/>
        <v>535</v>
      </c>
      <c r="I36" s="27">
        <f t="shared" si="24"/>
        <v>186</v>
      </c>
      <c r="J36" s="27" t="s">
        <v>206</v>
      </c>
    </row>
    <row r="37" spans="1:10" s="21" customFormat="1" ht="12" customHeight="1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</row>
    <row r="38" spans="1:10" s="20" customFormat="1" ht="12" customHeight="1" x14ac:dyDescent="0.2">
      <c r="A38" s="111" t="s">
        <v>40</v>
      </c>
      <c r="B38" s="111"/>
      <c r="C38" s="17">
        <f t="shared" ref="C38:I38" si="25">C39+C40</f>
        <v>48305</v>
      </c>
      <c r="D38" s="17">
        <f t="shared" si="25"/>
        <v>7778</v>
      </c>
      <c r="E38" s="17">
        <f t="shared" si="25"/>
        <v>13088</v>
      </c>
      <c r="F38" s="17">
        <f t="shared" si="25"/>
        <v>10572</v>
      </c>
      <c r="G38" s="17">
        <f t="shared" si="25"/>
        <v>11576</v>
      </c>
      <c r="H38" s="17">
        <f t="shared" si="25"/>
        <v>3745</v>
      </c>
      <c r="I38" s="17">
        <f t="shared" si="25"/>
        <v>1546</v>
      </c>
      <c r="J38" s="17" t="s">
        <v>206</v>
      </c>
    </row>
    <row r="39" spans="1:10" s="21" customFormat="1" ht="12" customHeight="1" x14ac:dyDescent="0.2">
      <c r="A39" s="112" t="s">
        <v>41</v>
      </c>
      <c r="B39" s="112"/>
      <c r="C39" s="22">
        <f t="shared" ref="C39:I39" si="26">C164+C165+C167+C168+C170+C173+C175+C176+C179+C180</f>
        <v>42500</v>
      </c>
      <c r="D39" s="22">
        <f t="shared" si="26"/>
        <v>7031</v>
      </c>
      <c r="E39" s="22">
        <f t="shared" si="26"/>
        <v>11614</v>
      </c>
      <c r="F39" s="22">
        <f t="shared" si="26"/>
        <v>9204</v>
      </c>
      <c r="G39" s="22">
        <f t="shared" si="26"/>
        <v>10136</v>
      </c>
      <c r="H39" s="22">
        <f t="shared" si="26"/>
        <v>3225</v>
      </c>
      <c r="I39" s="22">
        <f t="shared" si="26"/>
        <v>1290</v>
      </c>
      <c r="J39" s="22" t="s">
        <v>206</v>
      </c>
    </row>
    <row r="40" spans="1:10" s="21" customFormat="1" ht="12" customHeight="1" x14ac:dyDescent="0.2">
      <c r="A40" s="123" t="s">
        <v>42</v>
      </c>
      <c r="B40" s="123"/>
      <c r="C40" s="27">
        <f t="shared" ref="C40:I40" si="27">+C166+C171+C178</f>
        <v>5805</v>
      </c>
      <c r="D40" s="27">
        <f t="shared" si="27"/>
        <v>747</v>
      </c>
      <c r="E40" s="27">
        <f t="shared" si="27"/>
        <v>1474</v>
      </c>
      <c r="F40" s="27">
        <f t="shared" si="27"/>
        <v>1368</v>
      </c>
      <c r="G40" s="27">
        <f t="shared" si="27"/>
        <v>1440</v>
      </c>
      <c r="H40" s="27">
        <f t="shared" si="27"/>
        <v>520</v>
      </c>
      <c r="I40" s="27">
        <f t="shared" si="27"/>
        <v>256</v>
      </c>
      <c r="J40" s="27" t="s">
        <v>206</v>
      </c>
    </row>
    <row r="41" spans="1:10" s="21" customFormat="1" ht="12" customHeight="1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</row>
    <row r="42" spans="1:10" s="20" customFormat="1" ht="12" customHeight="1" x14ac:dyDescent="0.2">
      <c r="A42" s="111" t="s">
        <v>43</v>
      </c>
      <c r="B42" s="111"/>
      <c r="C42" s="17">
        <f t="shared" ref="C42:I42" si="28">C43+C44+C47</f>
        <v>143494</v>
      </c>
      <c r="D42" s="17">
        <f t="shared" si="28"/>
        <v>25977</v>
      </c>
      <c r="E42" s="17">
        <f t="shared" si="28"/>
        <v>38862</v>
      </c>
      <c r="F42" s="17">
        <f t="shared" si="28"/>
        <v>29502</v>
      </c>
      <c r="G42" s="17">
        <f t="shared" si="28"/>
        <v>32336</v>
      </c>
      <c r="H42" s="17">
        <f t="shared" si="28"/>
        <v>11875</v>
      </c>
      <c r="I42" s="17">
        <f t="shared" si="28"/>
        <v>4942</v>
      </c>
      <c r="J42" s="17" t="s">
        <v>206</v>
      </c>
    </row>
    <row r="43" spans="1:10" s="21" customFormat="1" ht="12" customHeight="1" x14ac:dyDescent="0.2">
      <c r="A43" s="112" t="s">
        <v>44</v>
      </c>
      <c r="B43" s="112"/>
      <c r="C43" s="22">
        <f t="shared" ref="C43:I43" si="29">C82+C83+C86+C87+C89+C91+C93+C94+C98+C100+C105+C106+C110+C113+C116+C118+C121+C122</f>
        <v>97310</v>
      </c>
      <c r="D43" s="22">
        <f t="shared" si="29"/>
        <v>19406</v>
      </c>
      <c r="E43" s="22">
        <f t="shared" si="29"/>
        <v>26646</v>
      </c>
      <c r="F43" s="22">
        <f t="shared" si="29"/>
        <v>19692</v>
      </c>
      <c r="G43" s="22">
        <f t="shared" si="29"/>
        <v>20716</v>
      </c>
      <c r="H43" s="22">
        <f t="shared" si="29"/>
        <v>7675</v>
      </c>
      <c r="I43" s="22">
        <f t="shared" si="29"/>
        <v>3175</v>
      </c>
      <c r="J43" s="22" t="s">
        <v>206</v>
      </c>
    </row>
    <row r="44" spans="1:10" s="21" customFormat="1" ht="12" customHeight="1" x14ac:dyDescent="0.2">
      <c r="A44" s="125" t="s">
        <v>45</v>
      </c>
      <c r="B44" s="125"/>
      <c r="C44" s="22">
        <f t="shared" ref="C44:I44" si="30">C45+C46</f>
        <v>23038</v>
      </c>
      <c r="D44" s="22">
        <f t="shared" si="30"/>
        <v>2948</v>
      </c>
      <c r="E44" s="22">
        <f t="shared" si="30"/>
        <v>5806</v>
      </c>
      <c r="F44" s="22">
        <f t="shared" si="30"/>
        <v>5139</v>
      </c>
      <c r="G44" s="22">
        <f t="shared" si="30"/>
        <v>6012</v>
      </c>
      <c r="H44" s="22">
        <f t="shared" si="30"/>
        <v>2260</v>
      </c>
      <c r="I44" s="22">
        <f t="shared" si="30"/>
        <v>873</v>
      </c>
      <c r="J44" s="22" t="s">
        <v>206</v>
      </c>
    </row>
    <row r="45" spans="1:10" s="21" customFormat="1" ht="12" customHeight="1" x14ac:dyDescent="0.2">
      <c r="A45" s="29"/>
      <c r="B45" s="24" t="s">
        <v>46</v>
      </c>
      <c r="C45" s="22">
        <f t="shared" ref="C45:I45" si="31">C76+C103+C92+C172+C96+C101+C119</f>
        <v>13336</v>
      </c>
      <c r="D45" s="22">
        <f t="shared" si="31"/>
        <v>1757</v>
      </c>
      <c r="E45" s="22">
        <f t="shared" si="31"/>
        <v>3404</v>
      </c>
      <c r="F45" s="22">
        <f t="shared" si="31"/>
        <v>3165</v>
      </c>
      <c r="G45" s="22">
        <f t="shared" si="31"/>
        <v>3488</v>
      </c>
      <c r="H45" s="22">
        <f t="shared" si="31"/>
        <v>1120</v>
      </c>
      <c r="I45" s="22">
        <f t="shared" si="31"/>
        <v>402</v>
      </c>
      <c r="J45" s="22" t="s">
        <v>206</v>
      </c>
    </row>
    <row r="46" spans="1:10" s="21" customFormat="1" ht="12" customHeight="1" x14ac:dyDescent="0.2">
      <c r="A46" s="29"/>
      <c r="B46" s="24" t="s">
        <v>47</v>
      </c>
      <c r="C46" s="22">
        <f t="shared" ref="C46:I46" si="32">C84+C109+C111</f>
        <v>9702</v>
      </c>
      <c r="D46" s="22">
        <f t="shared" si="32"/>
        <v>1191</v>
      </c>
      <c r="E46" s="22">
        <f t="shared" si="32"/>
        <v>2402</v>
      </c>
      <c r="F46" s="22">
        <f t="shared" si="32"/>
        <v>1974</v>
      </c>
      <c r="G46" s="22">
        <f t="shared" si="32"/>
        <v>2524</v>
      </c>
      <c r="H46" s="22">
        <f t="shared" si="32"/>
        <v>1140</v>
      </c>
      <c r="I46" s="22">
        <f t="shared" si="32"/>
        <v>471</v>
      </c>
      <c r="J46" s="22" t="s">
        <v>206</v>
      </c>
    </row>
    <row r="47" spans="1:10" s="21" customFormat="1" ht="12" customHeight="1" x14ac:dyDescent="0.2">
      <c r="A47" s="112" t="s">
        <v>49</v>
      </c>
      <c r="B47" s="112"/>
      <c r="C47" s="22">
        <f t="shared" ref="C47:I47" si="33">C48+C49+C50</f>
        <v>23146</v>
      </c>
      <c r="D47" s="22">
        <f t="shared" si="33"/>
        <v>3623</v>
      </c>
      <c r="E47" s="22">
        <f t="shared" si="33"/>
        <v>6410</v>
      </c>
      <c r="F47" s="22">
        <f t="shared" si="33"/>
        <v>4671</v>
      </c>
      <c r="G47" s="22">
        <f t="shared" si="33"/>
        <v>5608</v>
      </c>
      <c r="H47" s="22">
        <f t="shared" si="33"/>
        <v>1940</v>
      </c>
      <c r="I47" s="22">
        <f t="shared" si="33"/>
        <v>894</v>
      </c>
      <c r="J47" s="22" t="s">
        <v>206</v>
      </c>
    </row>
    <row r="48" spans="1:10" s="21" customFormat="1" ht="12" customHeight="1" x14ac:dyDescent="0.2">
      <c r="A48" s="29"/>
      <c r="B48" s="24" t="s">
        <v>50</v>
      </c>
      <c r="C48" s="22">
        <f t="shared" ref="C48:I48" si="34">+C72+C73+C81+C102</f>
        <v>2772</v>
      </c>
      <c r="D48" s="22">
        <f t="shared" si="34"/>
        <v>422</v>
      </c>
      <c r="E48" s="22">
        <f t="shared" si="34"/>
        <v>720</v>
      </c>
      <c r="F48" s="22">
        <f t="shared" si="34"/>
        <v>510</v>
      </c>
      <c r="G48" s="22">
        <f t="shared" si="34"/>
        <v>760</v>
      </c>
      <c r="H48" s="22">
        <f t="shared" si="34"/>
        <v>225</v>
      </c>
      <c r="I48" s="22">
        <f t="shared" si="34"/>
        <v>135</v>
      </c>
      <c r="J48" s="22" t="s">
        <v>206</v>
      </c>
    </row>
    <row r="49" spans="1:10" s="21" customFormat="1" ht="12" customHeight="1" x14ac:dyDescent="0.2">
      <c r="A49" s="29"/>
      <c r="B49" s="24" t="s">
        <v>51</v>
      </c>
      <c r="C49" s="22">
        <f t="shared" ref="C49:I49" si="35">C75+C77+C88+C90+C104+C108+C114+C117</f>
        <v>6157</v>
      </c>
      <c r="D49" s="22">
        <f t="shared" si="35"/>
        <v>928</v>
      </c>
      <c r="E49" s="22">
        <f t="shared" si="35"/>
        <v>1620</v>
      </c>
      <c r="F49" s="22">
        <f t="shared" si="35"/>
        <v>1242</v>
      </c>
      <c r="G49" s="22">
        <f t="shared" si="35"/>
        <v>1536</v>
      </c>
      <c r="H49" s="22">
        <f t="shared" si="35"/>
        <v>585</v>
      </c>
      <c r="I49" s="22">
        <f t="shared" si="35"/>
        <v>246</v>
      </c>
      <c r="J49" s="22" t="s">
        <v>206</v>
      </c>
    </row>
    <row r="50" spans="1:10" s="21" customFormat="1" ht="12" customHeight="1" x14ac:dyDescent="0.2">
      <c r="A50" s="29"/>
      <c r="B50" s="29" t="s">
        <v>52</v>
      </c>
      <c r="C50" s="27">
        <f t="shared" ref="C50:I50" si="36">C71+C78+C85+C95+C107+C112+C120</f>
        <v>14217</v>
      </c>
      <c r="D50" s="27">
        <f t="shared" si="36"/>
        <v>2273</v>
      </c>
      <c r="E50" s="27">
        <f t="shared" si="36"/>
        <v>4070</v>
      </c>
      <c r="F50" s="27">
        <f t="shared" si="36"/>
        <v>2919</v>
      </c>
      <c r="G50" s="27">
        <f t="shared" si="36"/>
        <v>3312</v>
      </c>
      <c r="H50" s="27">
        <f t="shared" si="36"/>
        <v>1130</v>
      </c>
      <c r="I50" s="27">
        <f t="shared" si="36"/>
        <v>513</v>
      </c>
      <c r="J50" s="27" t="s">
        <v>206</v>
      </c>
    </row>
    <row r="51" spans="1:10" s="21" customFormat="1" ht="12" customHeight="1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</row>
    <row r="52" spans="1:10" s="20" customFormat="1" ht="12" customHeight="1" x14ac:dyDescent="0.2">
      <c r="A52" s="111" t="s">
        <v>53</v>
      </c>
      <c r="B52" s="111"/>
      <c r="C52" s="17">
        <f t="shared" ref="C52:I52" si="37">C53+C54+C55</f>
        <v>55280</v>
      </c>
      <c r="D52" s="17">
        <f t="shared" si="37"/>
        <v>9172</v>
      </c>
      <c r="E52" s="17">
        <f t="shared" si="37"/>
        <v>15674</v>
      </c>
      <c r="F52" s="17">
        <f t="shared" si="37"/>
        <v>11835</v>
      </c>
      <c r="G52" s="17">
        <f t="shared" si="37"/>
        <v>12708</v>
      </c>
      <c r="H52" s="17">
        <f t="shared" si="37"/>
        <v>4400</v>
      </c>
      <c r="I52" s="17">
        <f t="shared" si="37"/>
        <v>1491</v>
      </c>
      <c r="J52" s="17" t="s">
        <v>206</v>
      </c>
    </row>
    <row r="53" spans="1:10" s="21" customFormat="1" ht="12" customHeight="1" x14ac:dyDescent="0.2">
      <c r="A53" s="112" t="s">
        <v>54</v>
      </c>
      <c r="B53" s="112"/>
      <c r="C53" s="22">
        <f t="shared" ref="C53:I53" si="38">C58+C61+C64+C68</f>
        <v>19176</v>
      </c>
      <c r="D53" s="22">
        <f t="shared" si="38"/>
        <v>3705</v>
      </c>
      <c r="E53" s="22">
        <f t="shared" si="38"/>
        <v>5530</v>
      </c>
      <c r="F53" s="22">
        <f t="shared" si="38"/>
        <v>4053</v>
      </c>
      <c r="G53" s="22">
        <f t="shared" si="38"/>
        <v>3924</v>
      </c>
      <c r="H53" s="22">
        <f t="shared" si="38"/>
        <v>1485</v>
      </c>
      <c r="I53" s="22">
        <f t="shared" si="38"/>
        <v>479</v>
      </c>
      <c r="J53" s="22" t="s">
        <v>206</v>
      </c>
    </row>
    <row r="54" spans="1:10" s="21" customFormat="1" ht="12" customHeight="1" x14ac:dyDescent="0.2">
      <c r="A54" s="112" t="s">
        <v>55</v>
      </c>
      <c r="B54" s="112"/>
      <c r="C54" s="22">
        <f t="shared" ref="C54:I54" si="39">C74+C79+C80+C62+C63+C97+C99+C65+C66+C115+C67</f>
        <v>32060</v>
      </c>
      <c r="D54" s="22">
        <f t="shared" si="39"/>
        <v>4908</v>
      </c>
      <c r="E54" s="22">
        <f t="shared" si="39"/>
        <v>8970</v>
      </c>
      <c r="F54" s="22">
        <f t="shared" si="39"/>
        <v>6996</v>
      </c>
      <c r="G54" s="22">
        <f t="shared" si="39"/>
        <v>7708</v>
      </c>
      <c r="H54" s="22">
        <f t="shared" si="39"/>
        <v>2595</v>
      </c>
      <c r="I54" s="22">
        <f t="shared" si="39"/>
        <v>883</v>
      </c>
      <c r="J54" s="22" t="s">
        <v>206</v>
      </c>
    </row>
    <row r="55" spans="1:10" s="21" customFormat="1" ht="12" customHeight="1" x14ac:dyDescent="0.2">
      <c r="A55" s="123" t="s">
        <v>56</v>
      </c>
      <c r="B55" s="123"/>
      <c r="C55" s="27">
        <f t="shared" ref="C55:I55" si="40">C60+C59</f>
        <v>4044</v>
      </c>
      <c r="D55" s="27">
        <f t="shared" si="40"/>
        <v>559</v>
      </c>
      <c r="E55" s="27">
        <f t="shared" si="40"/>
        <v>1174</v>
      </c>
      <c r="F55" s="27">
        <f t="shared" si="40"/>
        <v>786</v>
      </c>
      <c r="G55" s="27">
        <f t="shared" si="40"/>
        <v>1076</v>
      </c>
      <c r="H55" s="27">
        <f t="shared" si="40"/>
        <v>320</v>
      </c>
      <c r="I55" s="27">
        <f t="shared" si="40"/>
        <v>129</v>
      </c>
      <c r="J55" s="27" t="s">
        <v>206</v>
      </c>
    </row>
    <row r="56" spans="1:10" s="21" customFormat="1" ht="12" customHeight="1" x14ac:dyDescent="0.2">
      <c r="A56" s="25"/>
      <c r="B56" s="31"/>
      <c r="C56" s="30"/>
      <c r="D56" s="30"/>
      <c r="E56" s="30"/>
      <c r="F56" s="30"/>
      <c r="G56" s="30"/>
      <c r="H56" s="30"/>
      <c r="I56" s="30"/>
      <c r="J56" s="30"/>
    </row>
    <row r="57" spans="1:10" s="21" customFormat="1" ht="12" customHeight="1" x14ac:dyDescent="0.2">
      <c r="A57" s="124" t="s">
        <v>57</v>
      </c>
      <c r="B57" s="124"/>
      <c r="C57" s="19">
        <f t="shared" ref="C57:I57" si="41">SUM(C58:C68)</f>
        <v>50138</v>
      </c>
      <c r="D57" s="19">
        <f t="shared" si="41"/>
        <v>8265</v>
      </c>
      <c r="E57" s="19">
        <f t="shared" si="41"/>
        <v>14214</v>
      </c>
      <c r="F57" s="19">
        <f t="shared" si="41"/>
        <v>10725</v>
      </c>
      <c r="G57" s="19">
        <f t="shared" si="41"/>
        <v>11540</v>
      </c>
      <c r="H57" s="19">
        <f t="shared" si="41"/>
        <v>4055</v>
      </c>
      <c r="I57" s="19">
        <f t="shared" si="41"/>
        <v>1339</v>
      </c>
      <c r="J57" s="19" t="s">
        <v>206</v>
      </c>
    </row>
    <row r="58" spans="1:10" s="21" customFormat="1" ht="12" customHeight="1" x14ac:dyDescent="0.2">
      <c r="A58" s="112" t="s">
        <v>58</v>
      </c>
      <c r="B58" s="112"/>
      <c r="C58" s="22">
        <v>3338</v>
      </c>
      <c r="D58" s="22">
        <v>630</v>
      </c>
      <c r="E58" s="22">
        <v>914</v>
      </c>
      <c r="F58" s="22">
        <v>744</v>
      </c>
      <c r="G58" s="22">
        <v>700</v>
      </c>
      <c r="H58" s="22">
        <v>270</v>
      </c>
      <c r="I58" s="22">
        <v>80</v>
      </c>
      <c r="J58" s="22" t="s">
        <v>256</v>
      </c>
    </row>
    <row r="59" spans="1:10" s="21" customFormat="1" ht="12" customHeight="1" x14ac:dyDescent="0.2">
      <c r="A59" s="112" t="s">
        <v>61</v>
      </c>
      <c r="B59" s="112"/>
      <c r="C59" s="22">
        <v>1984</v>
      </c>
      <c r="D59" s="22">
        <v>272</v>
      </c>
      <c r="E59" s="22">
        <v>576</v>
      </c>
      <c r="F59" s="22">
        <v>390</v>
      </c>
      <c r="G59" s="22">
        <v>536</v>
      </c>
      <c r="H59" s="22">
        <v>150</v>
      </c>
      <c r="I59" s="22">
        <v>60</v>
      </c>
      <c r="J59" s="22">
        <v>0</v>
      </c>
    </row>
    <row r="60" spans="1:10" s="21" customFormat="1" ht="12" customHeight="1" x14ac:dyDescent="0.2">
      <c r="A60" s="112" t="s">
        <v>62</v>
      </c>
      <c r="B60" s="112"/>
      <c r="C60" s="22">
        <v>2060</v>
      </c>
      <c r="D60" s="22">
        <v>287</v>
      </c>
      <c r="E60" s="22">
        <v>598</v>
      </c>
      <c r="F60" s="22">
        <v>396</v>
      </c>
      <c r="G60" s="22">
        <v>540</v>
      </c>
      <c r="H60" s="22">
        <v>170</v>
      </c>
      <c r="I60" s="22">
        <v>69</v>
      </c>
      <c r="J60" s="22">
        <v>0</v>
      </c>
    </row>
    <row r="61" spans="1:10" s="21" customFormat="1" ht="12" customHeight="1" x14ac:dyDescent="0.2">
      <c r="A61" s="112" t="s">
        <v>63</v>
      </c>
      <c r="B61" s="112"/>
      <c r="C61" s="22">
        <v>7871</v>
      </c>
      <c r="D61" s="22">
        <v>1935</v>
      </c>
      <c r="E61" s="22">
        <v>2352</v>
      </c>
      <c r="F61" s="22">
        <v>1575</v>
      </c>
      <c r="G61" s="22">
        <v>1264</v>
      </c>
      <c r="H61" s="22">
        <v>550</v>
      </c>
      <c r="I61" s="22">
        <v>195</v>
      </c>
      <c r="J61" s="22" t="s">
        <v>256</v>
      </c>
    </row>
    <row r="62" spans="1:10" s="21" customFormat="1" ht="12" customHeight="1" x14ac:dyDescent="0.2">
      <c r="A62" s="112" t="s">
        <v>64</v>
      </c>
      <c r="B62" s="112"/>
      <c r="C62" s="22">
        <v>2785</v>
      </c>
      <c r="D62" s="22">
        <v>416</v>
      </c>
      <c r="E62" s="22">
        <v>762</v>
      </c>
      <c r="F62" s="22">
        <v>612</v>
      </c>
      <c r="G62" s="22">
        <v>676</v>
      </c>
      <c r="H62" s="22">
        <v>240</v>
      </c>
      <c r="I62" s="22">
        <v>79</v>
      </c>
      <c r="J62" s="22">
        <v>0</v>
      </c>
    </row>
    <row r="63" spans="1:10" s="21" customFormat="1" ht="12" customHeight="1" x14ac:dyDescent="0.2">
      <c r="A63" s="112" t="s">
        <v>67</v>
      </c>
      <c r="B63" s="112"/>
      <c r="C63" s="22">
        <v>14664</v>
      </c>
      <c r="D63" s="22">
        <v>2450</v>
      </c>
      <c r="E63" s="22">
        <v>4170</v>
      </c>
      <c r="F63" s="22">
        <v>3159</v>
      </c>
      <c r="G63" s="22">
        <v>3340</v>
      </c>
      <c r="H63" s="22">
        <v>1135</v>
      </c>
      <c r="I63" s="22">
        <v>410</v>
      </c>
      <c r="J63" s="22" t="s">
        <v>256</v>
      </c>
    </row>
    <row r="64" spans="1:10" s="21" customFormat="1" ht="12" customHeight="1" x14ac:dyDescent="0.2">
      <c r="A64" s="112" t="s">
        <v>69</v>
      </c>
      <c r="B64" s="112"/>
      <c r="C64" s="22">
        <v>4635</v>
      </c>
      <c r="D64" s="22">
        <v>623</v>
      </c>
      <c r="E64" s="22">
        <v>1334</v>
      </c>
      <c r="F64" s="22">
        <v>1008</v>
      </c>
      <c r="G64" s="22">
        <v>1156</v>
      </c>
      <c r="H64" s="22">
        <v>400</v>
      </c>
      <c r="I64" s="22">
        <v>114</v>
      </c>
      <c r="J64" s="22">
        <v>0</v>
      </c>
    </row>
    <row r="65" spans="1:10" s="21" customFormat="1" ht="12" customHeight="1" x14ac:dyDescent="0.2">
      <c r="A65" s="112" t="s">
        <v>70</v>
      </c>
      <c r="B65" s="112"/>
      <c r="C65" s="22">
        <v>2399</v>
      </c>
      <c r="D65" s="22">
        <v>295</v>
      </c>
      <c r="E65" s="22">
        <v>660</v>
      </c>
      <c r="F65" s="22">
        <v>627</v>
      </c>
      <c r="G65" s="22">
        <v>560</v>
      </c>
      <c r="H65" s="22">
        <v>210</v>
      </c>
      <c r="I65" s="22">
        <v>47</v>
      </c>
      <c r="J65" s="22">
        <v>0</v>
      </c>
    </row>
    <row r="66" spans="1:10" s="21" customFormat="1" ht="12" customHeight="1" x14ac:dyDescent="0.2">
      <c r="A66" s="112" t="s">
        <v>71</v>
      </c>
      <c r="B66" s="112"/>
      <c r="C66" s="22">
        <v>2568</v>
      </c>
      <c r="D66" s="22">
        <v>333</v>
      </c>
      <c r="E66" s="22">
        <v>786</v>
      </c>
      <c r="F66" s="22">
        <v>522</v>
      </c>
      <c r="G66" s="22">
        <v>680</v>
      </c>
      <c r="H66" s="22">
        <v>200</v>
      </c>
      <c r="I66" s="22">
        <v>47</v>
      </c>
      <c r="J66" s="22" t="s">
        <v>256</v>
      </c>
    </row>
    <row r="67" spans="1:10" s="21" customFormat="1" ht="12" customHeight="1" x14ac:dyDescent="0.2">
      <c r="A67" s="112" t="s">
        <v>72</v>
      </c>
      <c r="B67" s="112"/>
      <c r="C67" s="22">
        <v>4502</v>
      </c>
      <c r="D67" s="22">
        <v>507</v>
      </c>
      <c r="E67" s="22">
        <v>1132</v>
      </c>
      <c r="F67" s="22">
        <v>966</v>
      </c>
      <c r="G67" s="22">
        <v>1284</v>
      </c>
      <c r="H67" s="22">
        <v>465</v>
      </c>
      <c r="I67" s="22">
        <v>148</v>
      </c>
      <c r="J67" s="22">
        <v>1.1100000000000001</v>
      </c>
    </row>
    <row r="68" spans="1:10" s="21" customFormat="1" ht="12" customHeight="1" x14ac:dyDescent="0.2">
      <c r="A68" s="123" t="s">
        <v>73</v>
      </c>
      <c r="B68" s="123"/>
      <c r="C68" s="27">
        <v>3332</v>
      </c>
      <c r="D68" s="27">
        <v>517</v>
      </c>
      <c r="E68" s="27">
        <v>930</v>
      </c>
      <c r="F68" s="27">
        <v>726</v>
      </c>
      <c r="G68" s="27">
        <v>804</v>
      </c>
      <c r="H68" s="27">
        <v>265</v>
      </c>
      <c r="I68" s="27">
        <v>90</v>
      </c>
      <c r="J68" s="27" t="s">
        <v>256</v>
      </c>
    </row>
    <row r="69" spans="1:10" s="21" customFormat="1" ht="12" customHeight="1" x14ac:dyDescent="0.2">
      <c r="A69" s="25"/>
      <c r="B69" s="25"/>
      <c r="C69" s="25"/>
      <c r="D69" s="25"/>
      <c r="E69" s="25"/>
      <c r="F69" s="25"/>
      <c r="G69" s="25"/>
      <c r="H69" s="25"/>
      <c r="I69" s="25"/>
      <c r="J69" s="25"/>
    </row>
    <row r="70" spans="1:10" s="21" customFormat="1" ht="12" customHeight="1" x14ac:dyDescent="0.2">
      <c r="A70" s="111" t="s">
        <v>74</v>
      </c>
      <c r="B70" s="111"/>
      <c r="C70" s="17">
        <f t="shared" ref="C70:I70" si="42">SUM(C71:C122)</f>
        <v>148254</v>
      </c>
      <c r="D70" s="17">
        <f t="shared" si="42"/>
        <v>26823</v>
      </c>
      <c r="E70" s="17">
        <f t="shared" si="42"/>
        <v>40214</v>
      </c>
      <c r="F70" s="17">
        <f t="shared" si="42"/>
        <v>30516</v>
      </c>
      <c r="G70" s="17">
        <f t="shared" si="42"/>
        <v>33408</v>
      </c>
      <c r="H70" s="17">
        <f t="shared" si="42"/>
        <v>12205</v>
      </c>
      <c r="I70" s="17">
        <f t="shared" si="42"/>
        <v>5088</v>
      </c>
      <c r="J70" s="17" t="s">
        <v>206</v>
      </c>
    </row>
    <row r="71" spans="1:10" s="21" customFormat="1" ht="12" customHeight="1" x14ac:dyDescent="0.2">
      <c r="A71" s="112" t="s">
        <v>75</v>
      </c>
      <c r="B71" s="112"/>
      <c r="C71" s="22">
        <v>4297</v>
      </c>
      <c r="D71" s="22">
        <v>743</v>
      </c>
      <c r="E71" s="22">
        <v>1240</v>
      </c>
      <c r="F71" s="22">
        <v>870</v>
      </c>
      <c r="G71" s="22">
        <v>956</v>
      </c>
      <c r="H71" s="22">
        <v>325</v>
      </c>
      <c r="I71" s="22">
        <v>163</v>
      </c>
      <c r="J71" s="22">
        <v>0</v>
      </c>
    </row>
    <row r="72" spans="1:10" s="21" customFormat="1" ht="12" customHeight="1" x14ac:dyDescent="0.2">
      <c r="A72" s="112" t="s">
        <v>76</v>
      </c>
      <c r="B72" s="112"/>
      <c r="C72" s="22">
        <v>1395</v>
      </c>
      <c r="D72" s="22">
        <v>197</v>
      </c>
      <c r="E72" s="22">
        <v>374</v>
      </c>
      <c r="F72" s="22">
        <v>252</v>
      </c>
      <c r="G72" s="22">
        <v>356</v>
      </c>
      <c r="H72" s="22">
        <v>125</v>
      </c>
      <c r="I72" s="22">
        <v>91</v>
      </c>
      <c r="J72" s="22">
        <v>0</v>
      </c>
    </row>
    <row r="73" spans="1:10" s="21" customFormat="1" ht="12" customHeight="1" x14ac:dyDescent="0.2">
      <c r="A73" s="112" t="s">
        <v>77</v>
      </c>
      <c r="B73" s="112"/>
      <c r="C73" s="22">
        <v>340</v>
      </c>
      <c r="D73" s="22">
        <v>48</v>
      </c>
      <c r="E73" s="22">
        <v>54</v>
      </c>
      <c r="F73" s="22">
        <v>75</v>
      </c>
      <c r="G73" s="22">
        <v>112</v>
      </c>
      <c r="H73" s="22">
        <v>45</v>
      </c>
      <c r="I73" s="22">
        <v>6</v>
      </c>
      <c r="J73" s="22">
        <v>0</v>
      </c>
    </row>
    <row r="74" spans="1:10" s="21" customFormat="1" ht="12" customHeight="1" x14ac:dyDescent="0.2">
      <c r="A74" s="112" t="s">
        <v>78</v>
      </c>
      <c r="B74" s="112"/>
      <c r="C74" s="22">
        <v>992</v>
      </c>
      <c r="D74" s="22">
        <v>148</v>
      </c>
      <c r="E74" s="22">
        <v>256</v>
      </c>
      <c r="F74" s="22">
        <v>186</v>
      </c>
      <c r="G74" s="22">
        <v>224</v>
      </c>
      <c r="H74" s="22">
        <v>140</v>
      </c>
      <c r="I74" s="22">
        <v>38</v>
      </c>
      <c r="J74" s="22">
        <v>0</v>
      </c>
    </row>
    <row r="75" spans="1:10" s="21" customFormat="1" ht="12" customHeight="1" x14ac:dyDescent="0.2">
      <c r="A75" s="112" t="s">
        <v>79</v>
      </c>
      <c r="B75" s="112"/>
      <c r="C75" s="22">
        <v>302</v>
      </c>
      <c r="D75" s="22">
        <v>64</v>
      </c>
      <c r="E75" s="22">
        <v>98</v>
      </c>
      <c r="F75" s="22">
        <v>60</v>
      </c>
      <c r="G75" s="22">
        <v>60</v>
      </c>
      <c r="H75" s="22">
        <v>20</v>
      </c>
      <c r="I75" s="22">
        <v>0</v>
      </c>
      <c r="J75" s="22">
        <v>0</v>
      </c>
    </row>
    <row r="76" spans="1:10" s="21" customFormat="1" ht="12" customHeight="1" x14ac:dyDescent="0.2">
      <c r="A76" s="112" t="s">
        <v>80</v>
      </c>
      <c r="B76" s="112"/>
      <c r="C76" s="22">
        <v>1528</v>
      </c>
      <c r="D76" s="22">
        <v>153</v>
      </c>
      <c r="E76" s="22">
        <v>380</v>
      </c>
      <c r="F76" s="22">
        <v>345</v>
      </c>
      <c r="G76" s="22">
        <v>456</v>
      </c>
      <c r="H76" s="22">
        <v>150</v>
      </c>
      <c r="I76" s="22">
        <v>44</v>
      </c>
      <c r="J76" s="22">
        <v>0</v>
      </c>
    </row>
    <row r="77" spans="1:10" s="21" customFormat="1" ht="12" customHeight="1" x14ac:dyDescent="0.2">
      <c r="A77" s="112" t="s">
        <v>81</v>
      </c>
      <c r="B77" s="112"/>
      <c r="C77" s="22">
        <v>626</v>
      </c>
      <c r="D77" s="22">
        <v>77</v>
      </c>
      <c r="E77" s="22">
        <v>160</v>
      </c>
      <c r="F77" s="22">
        <v>117</v>
      </c>
      <c r="G77" s="22">
        <v>164</v>
      </c>
      <c r="H77" s="22">
        <v>95</v>
      </c>
      <c r="I77" s="22">
        <v>13</v>
      </c>
      <c r="J77" s="22">
        <v>0.8</v>
      </c>
    </row>
    <row r="78" spans="1:10" s="21" customFormat="1" ht="12" customHeight="1" x14ac:dyDescent="0.2">
      <c r="A78" s="112" t="s">
        <v>82</v>
      </c>
      <c r="B78" s="112"/>
      <c r="C78" s="22">
        <v>2518</v>
      </c>
      <c r="D78" s="22">
        <v>363</v>
      </c>
      <c r="E78" s="22">
        <v>704</v>
      </c>
      <c r="F78" s="22">
        <v>540</v>
      </c>
      <c r="G78" s="22">
        <v>592</v>
      </c>
      <c r="H78" s="22">
        <v>220</v>
      </c>
      <c r="I78" s="22">
        <v>99</v>
      </c>
      <c r="J78" s="22">
        <v>0</v>
      </c>
    </row>
    <row r="79" spans="1:10" s="21" customFormat="1" ht="12" customHeight="1" x14ac:dyDescent="0.2">
      <c r="A79" s="112" t="s">
        <v>83</v>
      </c>
      <c r="B79" s="112"/>
      <c r="C79" s="22">
        <v>885</v>
      </c>
      <c r="D79" s="22">
        <v>195</v>
      </c>
      <c r="E79" s="22">
        <v>270</v>
      </c>
      <c r="F79" s="22">
        <v>192</v>
      </c>
      <c r="G79" s="22">
        <v>160</v>
      </c>
      <c r="H79" s="22">
        <v>55</v>
      </c>
      <c r="I79" s="22">
        <v>13</v>
      </c>
      <c r="J79" s="22">
        <v>0</v>
      </c>
    </row>
    <row r="80" spans="1:10" s="21" customFormat="1" ht="12" customHeight="1" x14ac:dyDescent="0.2">
      <c r="A80" s="112" t="s">
        <v>85</v>
      </c>
      <c r="B80" s="112"/>
      <c r="C80" s="22">
        <v>484</v>
      </c>
      <c r="D80" s="22">
        <v>81</v>
      </c>
      <c r="E80" s="22">
        <v>156</v>
      </c>
      <c r="F80" s="22">
        <v>99</v>
      </c>
      <c r="G80" s="22">
        <v>128</v>
      </c>
      <c r="H80" s="22">
        <v>20</v>
      </c>
      <c r="I80" s="22">
        <v>0</v>
      </c>
      <c r="J80" s="22">
        <v>0</v>
      </c>
    </row>
    <row r="81" spans="1:10" s="21" customFormat="1" ht="12" customHeight="1" x14ac:dyDescent="0.2">
      <c r="A81" s="112" t="s">
        <v>86</v>
      </c>
      <c r="B81" s="112"/>
      <c r="C81" s="22">
        <v>732</v>
      </c>
      <c r="D81" s="22">
        <v>126</v>
      </c>
      <c r="E81" s="22">
        <v>212</v>
      </c>
      <c r="F81" s="22">
        <v>138</v>
      </c>
      <c r="G81" s="22">
        <v>208</v>
      </c>
      <c r="H81" s="22">
        <v>35</v>
      </c>
      <c r="I81" s="22">
        <v>13</v>
      </c>
      <c r="J81" s="22">
        <v>0</v>
      </c>
    </row>
    <row r="82" spans="1:10" s="21" customFormat="1" ht="12" customHeight="1" x14ac:dyDescent="0.2">
      <c r="A82" s="112" t="s">
        <v>87</v>
      </c>
      <c r="B82" s="112"/>
      <c r="C82" s="22">
        <v>1522</v>
      </c>
      <c r="D82" s="22">
        <v>171</v>
      </c>
      <c r="E82" s="22">
        <v>358</v>
      </c>
      <c r="F82" s="22">
        <v>321</v>
      </c>
      <c r="G82" s="22">
        <v>432</v>
      </c>
      <c r="H82" s="22">
        <v>195</v>
      </c>
      <c r="I82" s="22">
        <v>45</v>
      </c>
      <c r="J82" s="22">
        <v>0</v>
      </c>
    </row>
    <row r="83" spans="1:10" s="21" customFormat="1" ht="12" customHeight="1" x14ac:dyDescent="0.2">
      <c r="A83" s="112" t="s">
        <v>89</v>
      </c>
      <c r="B83" s="112"/>
      <c r="C83" s="22">
        <v>2098</v>
      </c>
      <c r="D83" s="22">
        <v>326</v>
      </c>
      <c r="E83" s="22">
        <v>562</v>
      </c>
      <c r="F83" s="22">
        <v>372</v>
      </c>
      <c r="G83" s="22">
        <v>604</v>
      </c>
      <c r="H83" s="22">
        <v>190</v>
      </c>
      <c r="I83" s="22">
        <v>44</v>
      </c>
      <c r="J83" s="22">
        <v>0</v>
      </c>
    </row>
    <row r="84" spans="1:10" s="21" customFormat="1" ht="12" customHeight="1" x14ac:dyDescent="0.2">
      <c r="A84" s="112" t="s">
        <v>90</v>
      </c>
      <c r="B84" s="112"/>
      <c r="C84" s="22">
        <v>6394</v>
      </c>
      <c r="D84" s="22">
        <v>824</v>
      </c>
      <c r="E84" s="22">
        <v>1686</v>
      </c>
      <c r="F84" s="22">
        <v>1266</v>
      </c>
      <c r="G84" s="22">
        <v>1572</v>
      </c>
      <c r="H84" s="22">
        <v>705</v>
      </c>
      <c r="I84" s="22">
        <v>341</v>
      </c>
      <c r="J84" s="22">
        <v>0</v>
      </c>
    </row>
    <row r="85" spans="1:10" s="21" customFormat="1" ht="12" customHeight="1" x14ac:dyDescent="0.2">
      <c r="A85" s="112" t="s">
        <v>93</v>
      </c>
      <c r="B85" s="112"/>
      <c r="C85" s="22">
        <v>4230</v>
      </c>
      <c r="D85" s="22">
        <v>647</v>
      </c>
      <c r="E85" s="22">
        <v>1204</v>
      </c>
      <c r="F85" s="22">
        <v>819</v>
      </c>
      <c r="G85" s="22">
        <v>1024</v>
      </c>
      <c r="H85" s="22">
        <v>370</v>
      </c>
      <c r="I85" s="22">
        <v>166</v>
      </c>
      <c r="J85" s="22" t="s">
        <v>256</v>
      </c>
    </row>
    <row r="86" spans="1:10" s="21" customFormat="1" ht="12" customHeight="1" x14ac:dyDescent="0.2">
      <c r="A86" s="112" t="s">
        <v>96</v>
      </c>
      <c r="B86" s="112"/>
      <c r="C86" s="22">
        <v>4654</v>
      </c>
      <c r="D86" s="22">
        <v>646</v>
      </c>
      <c r="E86" s="22">
        <v>1192</v>
      </c>
      <c r="F86" s="22">
        <v>981</v>
      </c>
      <c r="G86" s="22">
        <v>1216</v>
      </c>
      <c r="H86" s="22">
        <v>420</v>
      </c>
      <c r="I86" s="22">
        <v>199</v>
      </c>
      <c r="J86" s="22">
        <v>0</v>
      </c>
    </row>
    <row r="87" spans="1:10" s="21" customFormat="1" ht="12" customHeight="1" x14ac:dyDescent="0.2">
      <c r="A87" s="112" t="s">
        <v>97</v>
      </c>
      <c r="B87" s="112"/>
      <c r="C87" s="22">
        <v>2066</v>
      </c>
      <c r="D87" s="22">
        <v>260</v>
      </c>
      <c r="E87" s="22">
        <v>502</v>
      </c>
      <c r="F87" s="22">
        <v>375</v>
      </c>
      <c r="G87" s="22">
        <v>620</v>
      </c>
      <c r="H87" s="22">
        <v>235</v>
      </c>
      <c r="I87" s="22">
        <v>74</v>
      </c>
      <c r="J87" s="22">
        <v>0</v>
      </c>
    </row>
    <row r="88" spans="1:10" s="21" customFormat="1" ht="12" customHeight="1" x14ac:dyDescent="0.2">
      <c r="A88" s="112" t="s">
        <v>98</v>
      </c>
      <c r="B88" s="112"/>
      <c r="C88" s="22">
        <v>879</v>
      </c>
      <c r="D88" s="22">
        <v>156</v>
      </c>
      <c r="E88" s="22">
        <v>224</v>
      </c>
      <c r="F88" s="22">
        <v>195</v>
      </c>
      <c r="G88" s="22">
        <v>192</v>
      </c>
      <c r="H88" s="22">
        <v>90</v>
      </c>
      <c r="I88" s="22">
        <v>22</v>
      </c>
      <c r="J88" s="22" t="s">
        <v>256</v>
      </c>
    </row>
    <row r="89" spans="1:10" s="21" customFormat="1" ht="12" customHeight="1" x14ac:dyDescent="0.2">
      <c r="A89" s="112" t="s">
        <v>99</v>
      </c>
      <c r="B89" s="112"/>
      <c r="C89" s="22">
        <v>1312</v>
      </c>
      <c r="D89" s="22">
        <v>168</v>
      </c>
      <c r="E89" s="22">
        <v>350</v>
      </c>
      <c r="F89" s="22">
        <v>306</v>
      </c>
      <c r="G89" s="22">
        <v>344</v>
      </c>
      <c r="H89" s="22">
        <v>110</v>
      </c>
      <c r="I89" s="22">
        <v>34</v>
      </c>
      <c r="J89" s="22">
        <v>0.84</v>
      </c>
    </row>
    <row r="90" spans="1:10" s="21" customFormat="1" ht="12" customHeight="1" x14ac:dyDescent="0.2">
      <c r="A90" s="112" t="s">
        <v>100</v>
      </c>
      <c r="B90" s="112"/>
      <c r="C90" s="22">
        <v>556</v>
      </c>
      <c r="D90" s="22">
        <v>75</v>
      </c>
      <c r="E90" s="22">
        <v>144</v>
      </c>
      <c r="F90" s="22">
        <v>99</v>
      </c>
      <c r="G90" s="22">
        <v>144</v>
      </c>
      <c r="H90" s="22">
        <v>55</v>
      </c>
      <c r="I90" s="22">
        <v>39</v>
      </c>
      <c r="J90" s="22">
        <v>0.9</v>
      </c>
    </row>
    <row r="91" spans="1:10" s="21" customFormat="1" ht="12" customHeight="1" x14ac:dyDescent="0.2">
      <c r="A91" s="112" t="s">
        <v>101</v>
      </c>
      <c r="B91" s="112"/>
      <c r="C91" s="22">
        <v>522</v>
      </c>
      <c r="D91" s="22">
        <v>55</v>
      </c>
      <c r="E91" s="22">
        <v>142</v>
      </c>
      <c r="F91" s="22">
        <v>129</v>
      </c>
      <c r="G91" s="22">
        <v>124</v>
      </c>
      <c r="H91" s="22">
        <v>60</v>
      </c>
      <c r="I91" s="22">
        <v>12</v>
      </c>
      <c r="J91" s="22">
        <v>0</v>
      </c>
    </row>
    <row r="92" spans="1:10" s="21" customFormat="1" ht="12" customHeight="1" x14ac:dyDescent="0.2">
      <c r="A92" s="112" t="s">
        <v>102</v>
      </c>
      <c r="B92" s="112"/>
      <c r="C92" s="22">
        <v>1264</v>
      </c>
      <c r="D92" s="22">
        <v>151</v>
      </c>
      <c r="E92" s="22">
        <v>360</v>
      </c>
      <c r="F92" s="22">
        <v>309</v>
      </c>
      <c r="G92" s="22">
        <v>372</v>
      </c>
      <c r="H92" s="22">
        <v>60</v>
      </c>
      <c r="I92" s="22">
        <v>12</v>
      </c>
      <c r="J92" s="22">
        <v>0</v>
      </c>
    </row>
    <row r="93" spans="1:10" s="21" customFormat="1" ht="12" customHeight="1" x14ac:dyDescent="0.2">
      <c r="A93" s="112" t="s">
        <v>103</v>
      </c>
      <c r="B93" s="112"/>
      <c r="C93" s="22">
        <v>1764</v>
      </c>
      <c r="D93" s="22">
        <v>270</v>
      </c>
      <c r="E93" s="22">
        <v>444</v>
      </c>
      <c r="F93" s="22">
        <v>408</v>
      </c>
      <c r="G93" s="22">
        <v>424</v>
      </c>
      <c r="H93" s="22">
        <v>160</v>
      </c>
      <c r="I93" s="22">
        <v>58</v>
      </c>
      <c r="J93" s="22">
        <v>0</v>
      </c>
    </row>
    <row r="94" spans="1:10" s="21" customFormat="1" ht="12" customHeight="1" x14ac:dyDescent="0.2">
      <c r="A94" s="112" t="s">
        <v>104</v>
      </c>
      <c r="B94" s="112"/>
      <c r="C94" s="22">
        <v>62455</v>
      </c>
      <c r="D94" s="22">
        <v>13312</v>
      </c>
      <c r="E94" s="22">
        <v>17346</v>
      </c>
      <c r="F94" s="22">
        <v>12702</v>
      </c>
      <c r="G94" s="22">
        <v>12628</v>
      </c>
      <c r="H94" s="22">
        <v>4530</v>
      </c>
      <c r="I94" s="22">
        <v>1937</v>
      </c>
      <c r="J94" s="22" t="s">
        <v>256</v>
      </c>
    </row>
    <row r="95" spans="1:10" s="21" customFormat="1" ht="12" customHeight="1" x14ac:dyDescent="0.2">
      <c r="A95" s="112" t="s">
        <v>105</v>
      </c>
      <c r="B95" s="112"/>
      <c r="C95" s="22">
        <v>1486</v>
      </c>
      <c r="D95" s="22">
        <v>193</v>
      </c>
      <c r="E95" s="22">
        <v>402</v>
      </c>
      <c r="F95" s="22">
        <v>357</v>
      </c>
      <c r="G95" s="22">
        <v>364</v>
      </c>
      <c r="H95" s="22">
        <v>115</v>
      </c>
      <c r="I95" s="22">
        <v>55</v>
      </c>
      <c r="J95" s="22" t="s">
        <v>256</v>
      </c>
    </row>
    <row r="96" spans="1:10" s="21" customFormat="1" ht="12" customHeight="1" x14ac:dyDescent="0.2">
      <c r="A96" s="112" t="s">
        <v>106</v>
      </c>
      <c r="B96" s="112"/>
      <c r="C96" s="22">
        <v>1291</v>
      </c>
      <c r="D96" s="22">
        <v>124</v>
      </c>
      <c r="E96" s="22">
        <v>386</v>
      </c>
      <c r="F96" s="22">
        <v>336</v>
      </c>
      <c r="G96" s="22">
        <v>300</v>
      </c>
      <c r="H96" s="22">
        <v>105</v>
      </c>
      <c r="I96" s="22">
        <v>40</v>
      </c>
      <c r="J96" s="22">
        <v>0</v>
      </c>
    </row>
    <row r="97" spans="1:10" s="21" customFormat="1" ht="12" customHeight="1" x14ac:dyDescent="0.2">
      <c r="A97" s="112" t="s">
        <v>107</v>
      </c>
      <c r="B97" s="112"/>
      <c r="C97" s="22">
        <v>591</v>
      </c>
      <c r="D97" s="22">
        <v>120</v>
      </c>
      <c r="E97" s="22">
        <v>188</v>
      </c>
      <c r="F97" s="22">
        <v>123</v>
      </c>
      <c r="G97" s="22">
        <v>116</v>
      </c>
      <c r="H97" s="22">
        <v>20</v>
      </c>
      <c r="I97" s="22">
        <v>24</v>
      </c>
      <c r="J97" s="22">
        <v>0</v>
      </c>
    </row>
    <row r="98" spans="1:10" s="21" customFormat="1" ht="12" customHeight="1" x14ac:dyDescent="0.2">
      <c r="A98" s="112" t="s">
        <v>108</v>
      </c>
      <c r="B98" s="112"/>
      <c r="C98" s="22">
        <v>6028</v>
      </c>
      <c r="D98" s="22">
        <v>1310</v>
      </c>
      <c r="E98" s="22">
        <v>1672</v>
      </c>
      <c r="F98" s="22">
        <v>1182</v>
      </c>
      <c r="G98" s="22">
        <v>1188</v>
      </c>
      <c r="H98" s="22">
        <v>440</v>
      </c>
      <c r="I98" s="22">
        <v>236</v>
      </c>
      <c r="J98" s="22">
        <v>0</v>
      </c>
    </row>
    <row r="99" spans="1:10" s="21" customFormat="1" ht="12" customHeight="1" x14ac:dyDescent="0.2">
      <c r="A99" s="112" t="s">
        <v>109</v>
      </c>
      <c r="B99" s="112"/>
      <c r="C99" s="22">
        <v>1406</v>
      </c>
      <c r="D99" s="22">
        <v>239</v>
      </c>
      <c r="E99" s="22">
        <v>376</v>
      </c>
      <c r="F99" s="22">
        <v>300</v>
      </c>
      <c r="G99" s="22">
        <v>356</v>
      </c>
      <c r="H99" s="22">
        <v>80</v>
      </c>
      <c r="I99" s="22">
        <v>55</v>
      </c>
      <c r="J99" s="22">
        <v>0</v>
      </c>
    </row>
    <row r="100" spans="1:10" s="21" customFormat="1" ht="12" customHeight="1" x14ac:dyDescent="0.2">
      <c r="A100" s="112" t="s">
        <v>110</v>
      </c>
      <c r="B100" s="112"/>
      <c r="C100" s="22">
        <v>1756</v>
      </c>
      <c r="D100" s="22">
        <v>380</v>
      </c>
      <c r="E100" s="22">
        <v>496</v>
      </c>
      <c r="F100" s="22">
        <v>342</v>
      </c>
      <c r="G100" s="22">
        <v>348</v>
      </c>
      <c r="H100" s="22">
        <v>140</v>
      </c>
      <c r="I100" s="22">
        <v>50</v>
      </c>
      <c r="J100" s="22">
        <v>0</v>
      </c>
    </row>
    <row r="101" spans="1:10" s="21" customFormat="1" ht="12" customHeight="1" x14ac:dyDescent="0.2">
      <c r="A101" s="112" t="s">
        <v>111</v>
      </c>
      <c r="B101" s="112"/>
      <c r="C101" s="22">
        <v>1313</v>
      </c>
      <c r="D101" s="22">
        <v>125</v>
      </c>
      <c r="E101" s="22">
        <v>338</v>
      </c>
      <c r="F101" s="22">
        <v>267</v>
      </c>
      <c r="G101" s="22">
        <v>424</v>
      </c>
      <c r="H101" s="22">
        <v>100</v>
      </c>
      <c r="I101" s="22">
        <v>59</v>
      </c>
      <c r="J101" s="22">
        <v>0</v>
      </c>
    </row>
    <row r="102" spans="1:10" s="21" customFormat="1" ht="12" customHeight="1" x14ac:dyDescent="0.2">
      <c r="A102" s="112" t="s">
        <v>112</v>
      </c>
      <c r="B102" s="112"/>
      <c r="C102" s="22">
        <v>305</v>
      </c>
      <c r="D102" s="22">
        <v>51</v>
      </c>
      <c r="E102" s="22">
        <v>80</v>
      </c>
      <c r="F102" s="22">
        <v>45</v>
      </c>
      <c r="G102" s="22">
        <v>84</v>
      </c>
      <c r="H102" s="22">
        <v>20</v>
      </c>
      <c r="I102" s="22">
        <v>25</v>
      </c>
      <c r="J102" s="22">
        <v>0</v>
      </c>
    </row>
    <row r="103" spans="1:10" s="21" customFormat="1" ht="12" customHeight="1" x14ac:dyDescent="0.2">
      <c r="A103" s="112" t="s">
        <v>113</v>
      </c>
      <c r="B103" s="112"/>
      <c r="C103" s="22">
        <v>4525</v>
      </c>
      <c r="D103" s="22">
        <v>833</v>
      </c>
      <c r="E103" s="22">
        <v>1086</v>
      </c>
      <c r="F103" s="22">
        <v>1014</v>
      </c>
      <c r="G103" s="22">
        <v>1092</v>
      </c>
      <c r="H103" s="22">
        <v>390</v>
      </c>
      <c r="I103" s="22">
        <v>110</v>
      </c>
      <c r="J103" s="22">
        <v>0</v>
      </c>
    </row>
    <row r="104" spans="1:10" s="21" customFormat="1" ht="12" customHeight="1" x14ac:dyDescent="0.2">
      <c r="A104" s="112" t="s">
        <v>114</v>
      </c>
      <c r="B104" s="112"/>
      <c r="C104" s="22">
        <v>885</v>
      </c>
      <c r="D104" s="22">
        <v>163</v>
      </c>
      <c r="E104" s="22">
        <v>226</v>
      </c>
      <c r="F104" s="22">
        <v>198</v>
      </c>
      <c r="G104" s="22">
        <v>204</v>
      </c>
      <c r="H104" s="22">
        <v>45</v>
      </c>
      <c r="I104" s="22">
        <v>49</v>
      </c>
      <c r="J104" s="22">
        <v>0</v>
      </c>
    </row>
    <row r="105" spans="1:10" s="21" customFormat="1" ht="12" customHeight="1" x14ac:dyDescent="0.2">
      <c r="A105" s="112" t="s">
        <v>115</v>
      </c>
      <c r="B105" s="112"/>
      <c r="C105" s="22">
        <v>719</v>
      </c>
      <c r="D105" s="22">
        <v>183</v>
      </c>
      <c r="E105" s="22">
        <v>236</v>
      </c>
      <c r="F105" s="22">
        <v>153</v>
      </c>
      <c r="G105" s="22">
        <v>104</v>
      </c>
      <c r="H105" s="22">
        <v>10</v>
      </c>
      <c r="I105" s="22">
        <v>33</v>
      </c>
      <c r="J105" s="22">
        <v>0</v>
      </c>
    </row>
    <row r="106" spans="1:10" s="21" customFormat="1" ht="12" customHeight="1" x14ac:dyDescent="0.2">
      <c r="A106" s="112" t="s">
        <v>116</v>
      </c>
      <c r="B106" s="112"/>
      <c r="C106" s="22">
        <v>826</v>
      </c>
      <c r="D106" s="22">
        <v>101</v>
      </c>
      <c r="E106" s="22">
        <v>208</v>
      </c>
      <c r="F106" s="22">
        <v>156</v>
      </c>
      <c r="G106" s="22">
        <v>216</v>
      </c>
      <c r="H106" s="22">
        <v>105</v>
      </c>
      <c r="I106" s="22">
        <v>40</v>
      </c>
      <c r="J106" s="22">
        <v>0.61</v>
      </c>
    </row>
    <row r="107" spans="1:10" s="21" customFormat="1" ht="12" customHeight="1" x14ac:dyDescent="0.2">
      <c r="A107" s="112" t="s">
        <v>117</v>
      </c>
      <c r="B107" s="112"/>
      <c r="C107" s="22">
        <v>333</v>
      </c>
      <c r="D107" s="22">
        <v>44</v>
      </c>
      <c r="E107" s="22">
        <v>88</v>
      </c>
      <c r="F107" s="22">
        <v>51</v>
      </c>
      <c r="G107" s="22">
        <v>108</v>
      </c>
      <c r="H107" s="22">
        <v>30</v>
      </c>
      <c r="I107" s="22">
        <v>12</v>
      </c>
      <c r="J107" s="22">
        <v>0</v>
      </c>
    </row>
    <row r="108" spans="1:10" s="21" customFormat="1" ht="12" customHeight="1" x14ac:dyDescent="0.2">
      <c r="A108" s="112" t="s">
        <v>118</v>
      </c>
      <c r="B108" s="112"/>
      <c r="C108" s="22">
        <v>805</v>
      </c>
      <c r="D108" s="22">
        <v>111</v>
      </c>
      <c r="E108" s="22">
        <v>210</v>
      </c>
      <c r="F108" s="22">
        <v>168</v>
      </c>
      <c r="G108" s="22">
        <v>176</v>
      </c>
      <c r="H108" s="22">
        <v>85</v>
      </c>
      <c r="I108" s="22">
        <v>55</v>
      </c>
      <c r="J108" s="22">
        <v>0</v>
      </c>
    </row>
    <row r="109" spans="1:10" s="21" customFormat="1" ht="12" customHeight="1" x14ac:dyDescent="0.2">
      <c r="A109" s="112" t="s">
        <v>119</v>
      </c>
      <c r="B109" s="112"/>
      <c r="C109" s="22">
        <v>1459</v>
      </c>
      <c r="D109" s="22">
        <v>160</v>
      </c>
      <c r="E109" s="22">
        <v>318</v>
      </c>
      <c r="F109" s="22">
        <v>276</v>
      </c>
      <c r="G109" s="22">
        <v>444</v>
      </c>
      <c r="H109" s="22">
        <v>200</v>
      </c>
      <c r="I109" s="22">
        <v>61</v>
      </c>
      <c r="J109" s="22">
        <v>0</v>
      </c>
    </row>
    <row r="110" spans="1:10" s="21" customFormat="1" ht="12" customHeight="1" x14ac:dyDescent="0.2">
      <c r="A110" s="112" t="s">
        <v>120</v>
      </c>
      <c r="B110" s="112"/>
      <c r="C110" s="22">
        <v>3890</v>
      </c>
      <c r="D110" s="22">
        <v>1044</v>
      </c>
      <c r="E110" s="22">
        <v>1142</v>
      </c>
      <c r="F110" s="22">
        <v>678</v>
      </c>
      <c r="G110" s="22">
        <v>608</v>
      </c>
      <c r="H110" s="22">
        <v>305</v>
      </c>
      <c r="I110" s="22">
        <v>113</v>
      </c>
      <c r="J110" s="22">
        <v>0</v>
      </c>
    </row>
    <row r="111" spans="1:10" s="21" customFormat="1" ht="12" customHeight="1" x14ac:dyDescent="0.2">
      <c r="A111" s="112" t="s">
        <v>121</v>
      </c>
      <c r="B111" s="112"/>
      <c r="C111" s="22">
        <v>1849</v>
      </c>
      <c r="D111" s="22">
        <v>207</v>
      </c>
      <c r="E111" s="22">
        <v>398</v>
      </c>
      <c r="F111" s="22">
        <v>432</v>
      </c>
      <c r="G111" s="22">
        <v>508</v>
      </c>
      <c r="H111" s="22">
        <v>235</v>
      </c>
      <c r="I111" s="22">
        <v>69</v>
      </c>
      <c r="J111" s="22">
        <v>0</v>
      </c>
    </row>
    <row r="112" spans="1:10" s="21" customFormat="1" ht="12" customHeight="1" x14ac:dyDescent="0.2">
      <c r="A112" s="112" t="s">
        <v>122</v>
      </c>
      <c r="B112" s="112"/>
      <c r="C112" s="22">
        <v>777</v>
      </c>
      <c r="D112" s="22">
        <v>198</v>
      </c>
      <c r="E112" s="22">
        <v>264</v>
      </c>
      <c r="F112" s="22">
        <v>144</v>
      </c>
      <c r="G112" s="22">
        <v>136</v>
      </c>
      <c r="H112" s="22">
        <v>35</v>
      </c>
      <c r="I112" s="22">
        <v>0</v>
      </c>
      <c r="J112" s="22">
        <v>0</v>
      </c>
    </row>
    <row r="113" spans="1:10" s="21" customFormat="1" ht="12" customHeight="1" x14ac:dyDescent="0.2">
      <c r="A113" s="112" t="s">
        <v>123</v>
      </c>
      <c r="B113" s="112"/>
      <c r="C113" s="22">
        <v>1614</v>
      </c>
      <c r="D113" s="22">
        <v>226</v>
      </c>
      <c r="E113" s="22">
        <v>418</v>
      </c>
      <c r="F113" s="22">
        <v>354</v>
      </c>
      <c r="G113" s="22">
        <v>444</v>
      </c>
      <c r="H113" s="22">
        <v>150</v>
      </c>
      <c r="I113" s="22">
        <v>22</v>
      </c>
      <c r="J113" s="22">
        <v>0.93</v>
      </c>
    </row>
    <row r="114" spans="1:10" s="21" customFormat="1" ht="12" customHeight="1" x14ac:dyDescent="0.2">
      <c r="A114" s="112" t="s">
        <v>124</v>
      </c>
      <c r="B114" s="112"/>
      <c r="C114" s="22">
        <v>1426</v>
      </c>
      <c r="D114" s="22">
        <v>161</v>
      </c>
      <c r="E114" s="22">
        <v>380</v>
      </c>
      <c r="F114" s="22">
        <v>285</v>
      </c>
      <c r="G114" s="22">
        <v>432</v>
      </c>
      <c r="H114" s="22">
        <v>125</v>
      </c>
      <c r="I114" s="22">
        <v>43</v>
      </c>
      <c r="J114" s="22" t="s">
        <v>256</v>
      </c>
    </row>
    <row r="115" spans="1:10" s="21" customFormat="1" ht="12" customHeight="1" x14ac:dyDescent="0.2">
      <c r="A115" s="112" t="s">
        <v>125</v>
      </c>
      <c r="B115" s="112"/>
      <c r="C115" s="22">
        <v>784</v>
      </c>
      <c r="D115" s="22">
        <v>124</v>
      </c>
      <c r="E115" s="22">
        <v>214</v>
      </c>
      <c r="F115" s="22">
        <v>210</v>
      </c>
      <c r="G115" s="22">
        <v>184</v>
      </c>
      <c r="H115" s="22">
        <v>30</v>
      </c>
      <c r="I115" s="22">
        <v>22</v>
      </c>
      <c r="J115" s="22">
        <v>0</v>
      </c>
    </row>
    <row r="116" spans="1:10" s="21" customFormat="1" ht="12" customHeight="1" x14ac:dyDescent="0.2">
      <c r="A116" s="112" t="s">
        <v>126</v>
      </c>
      <c r="B116" s="112"/>
      <c r="C116" s="22">
        <v>2179</v>
      </c>
      <c r="D116" s="22">
        <v>351</v>
      </c>
      <c r="E116" s="22">
        <v>568</v>
      </c>
      <c r="F116" s="22">
        <v>468</v>
      </c>
      <c r="G116" s="22">
        <v>500</v>
      </c>
      <c r="H116" s="22">
        <v>220</v>
      </c>
      <c r="I116" s="22">
        <v>72</v>
      </c>
      <c r="J116" s="22" t="s">
        <v>256</v>
      </c>
    </row>
    <row r="117" spans="1:10" s="21" customFormat="1" ht="12" customHeight="1" x14ac:dyDescent="0.2">
      <c r="A117" s="112" t="s">
        <v>127</v>
      </c>
      <c r="B117" s="112"/>
      <c r="C117" s="22">
        <v>678</v>
      </c>
      <c r="D117" s="22">
        <v>121</v>
      </c>
      <c r="E117" s="22">
        <v>178</v>
      </c>
      <c r="F117" s="22">
        <v>120</v>
      </c>
      <c r="G117" s="22">
        <v>164</v>
      </c>
      <c r="H117" s="22">
        <v>70</v>
      </c>
      <c r="I117" s="22">
        <v>25</v>
      </c>
      <c r="J117" s="22">
        <v>0</v>
      </c>
    </row>
    <row r="118" spans="1:10" s="21" customFormat="1" ht="12" customHeight="1" x14ac:dyDescent="0.2">
      <c r="A118" s="112" t="s">
        <v>129</v>
      </c>
      <c r="B118" s="112"/>
      <c r="C118" s="22">
        <v>1585</v>
      </c>
      <c r="D118" s="22">
        <v>268</v>
      </c>
      <c r="E118" s="22">
        <v>390</v>
      </c>
      <c r="F118" s="22">
        <v>279</v>
      </c>
      <c r="G118" s="22">
        <v>376</v>
      </c>
      <c r="H118" s="22">
        <v>165</v>
      </c>
      <c r="I118" s="22">
        <v>107</v>
      </c>
      <c r="J118" s="22">
        <v>0</v>
      </c>
    </row>
    <row r="119" spans="1:10" s="21" customFormat="1" ht="12" customHeight="1" x14ac:dyDescent="0.2">
      <c r="A119" s="112" t="s">
        <v>130</v>
      </c>
      <c r="B119" s="112"/>
      <c r="C119" s="22">
        <v>3033</v>
      </c>
      <c r="D119" s="22">
        <v>310</v>
      </c>
      <c r="E119" s="22">
        <v>746</v>
      </c>
      <c r="F119" s="22">
        <v>798</v>
      </c>
      <c r="G119" s="22">
        <v>748</v>
      </c>
      <c r="H119" s="22">
        <v>300</v>
      </c>
      <c r="I119" s="22">
        <v>131</v>
      </c>
      <c r="J119" s="22" t="s">
        <v>256</v>
      </c>
    </row>
    <row r="120" spans="1:10" s="21" customFormat="1" ht="12" customHeight="1" x14ac:dyDescent="0.2">
      <c r="A120" s="112" t="s">
        <v>132</v>
      </c>
      <c r="B120" s="112"/>
      <c r="C120" s="22">
        <v>576</v>
      </c>
      <c r="D120" s="22">
        <v>85</v>
      </c>
      <c r="E120" s="22">
        <v>168</v>
      </c>
      <c r="F120" s="22">
        <v>138</v>
      </c>
      <c r="G120" s="22">
        <v>132</v>
      </c>
      <c r="H120" s="22">
        <v>35</v>
      </c>
      <c r="I120" s="22">
        <v>18</v>
      </c>
      <c r="J120" s="22">
        <v>0</v>
      </c>
    </row>
    <row r="121" spans="1:10" s="21" customFormat="1" ht="12" customHeight="1" x14ac:dyDescent="0.2">
      <c r="A121" s="112" t="s">
        <v>133</v>
      </c>
      <c r="B121" s="112"/>
      <c r="C121" s="22">
        <v>1942</v>
      </c>
      <c r="D121" s="22">
        <v>269</v>
      </c>
      <c r="E121" s="22">
        <v>516</v>
      </c>
      <c r="F121" s="22">
        <v>387</v>
      </c>
      <c r="G121" s="22">
        <v>480</v>
      </c>
      <c r="H121" s="22">
        <v>215</v>
      </c>
      <c r="I121" s="22">
        <v>75</v>
      </c>
      <c r="J121" s="22" t="s">
        <v>256</v>
      </c>
    </row>
    <row r="122" spans="1:10" s="21" customFormat="1" ht="12" customHeight="1" x14ac:dyDescent="0.2">
      <c r="A122" s="126" t="s">
        <v>134</v>
      </c>
      <c r="B122" s="126"/>
      <c r="C122" s="27">
        <v>378</v>
      </c>
      <c r="D122" s="27">
        <v>66</v>
      </c>
      <c r="E122" s="27">
        <v>104</v>
      </c>
      <c r="F122" s="27">
        <v>99</v>
      </c>
      <c r="G122" s="27">
        <v>60</v>
      </c>
      <c r="H122" s="27">
        <v>25</v>
      </c>
      <c r="I122" s="27">
        <v>24</v>
      </c>
      <c r="J122" s="27">
        <v>0</v>
      </c>
    </row>
    <row r="123" spans="1:10" s="21" customFormat="1" ht="12" customHeight="1" x14ac:dyDescent="0.2">
      <c r="A123" s="25"/>
      <c r="B123" s="25"/>
      <c r="C123" s="25"/>
      <c r="D123" s="25"/>
      <c r="E123" s="25"/>
      <c r="F123" s="25"/>
      <c r="G123" s="25"/>
      <c r="H123" s="25"/>
      <c r="I123" s="25"/>
      <c r="J123" s="25"/>
    </row>
    <row r="124" spans="1:10" s="21" customFormat="1" ht="12" customHeight="1" x14ac:dyDescent="0.2">
      <c r="A124" s="111" t="s">
        <v>135</v>
      </c>
      <c r="B124" s="111"/>
      <c r="C124" s="17">
        <f t="shared" ref="C124:I124" si="43">SUM(C125:C151)</f>
        <v>62261</v>
      </c>
      <c r="D124" s="17">
        <f t="shared" si="43"/>
        <v>12172</v>
      </c>
      <c r="E124" s="17">
        <f t="shared" si="43"/>
        <v>18772</v>
      </c>
      <c r="F124" s="17">
        <f t="shared" si="43"/>
        <v>12231</v>
      </c>
      <c r="G124" s="17">
        <f t="shared" si="43"/>
        <v>13580</v>
      </c>
      <c r="H124" s="17">
        <f t="shared" si="43"/>
        <v>4270</v>
      </c>
      <c r="I124" s="17">
        <f t="shared" si="43"/>
        <v>1236</v>
      </c>
      <c r="J124" s="17" t="s">
        <v>206</v>
      </c>
    </row>
    <row r="125" spans="1:10" s="21" customFormat="1" ht="12" customHeight="1" x14ac:dyDescent="0.2">
      <c r="A125" s="112" t="s">
        <v>136</v>
      </c>
      <c r="B125" s="112"/>
      <c r="C125" s="22">
        <v>5326</v>
      </c>
      <c r="D125" s="22">
        <v>1269</v>
      </c>
      <c r="E125" s="22">
        <v>1736</v>
      </c>
      <c r="F125" s="22">
        <v>1029</v>
      </c>
      <c r="G125" s="22">
        <v>968</v>
      </c>
      <c r="H125" s="22">
        <v>230</v>
      </c>
      <c r="I125" s="22">
        <v>94</v>
      </c>
      <c r="J125" s="22">
        <v>0</v>
      </c>
    </row>
    <row r="126" spans="1:10" s="21" customFormat="1" ht="12" customHeight="1" x14ac:dyDescent="0.2">
      <c r="A126" s="112" t="s">
        <v>137</v>
      </c>
      <c r="B126" s="112"/>
      <c r="C126" s="22">
        <v>187</v>
      </c>
      <c r="D126" s="22">
        <v>32</v>
      </c>
      <c r="E126" s="22">
        <v>58</v>
      </c>
      <c r="F126" s="22">
        <v>51</v>
      </c>
      <c r="G126" s="22">
        <v>20</v>
      </c>
      <c r="H126" s="22">
        <v>20</v>
      </c>
      <c r="I126" s="22">
        <v>6</v>
      </c>
      <c r="J126" s="22">
        <v>0</v>
      </c>
    </row>
    <row r="127" spans="1:10" s="21" customFormat="1" ht="12" customHeight="1" x14ac:dyDescent="0.2">
      <c r="A127" s="112" t="s">
        <v>138</v>
      </c>
      <c r="B127" s="112"/>
      <c r="C127" s="22">
        <v>508</v>
      </c>
      <c r="D127" s="22">
        <v>98</v>
      </c>
      <c r="E127" s="22">
        <v>176</v>
      </c>
      <c r="F127" s="22">
        <v>87</v>
      </c>
      <c r="G127" s="22">
        <v>100</v>
      </c>
      <c r="H127" s="22">
        <v>35</v>
      </c>
      <c r="I127" s="22">
        <v>12</v>
      </c>
      <c r="J127" s="22">
        <v>0</v>
      </c>
    </row>
    <row r="128" spans="1:10" s="21" customFormat="1" ht="12" customHeight="1" x14ac:dyDescent="0.2">
      <c r="A128" s="112" t="s">
        <v>139</v>
      </c>
      <c r="B128" s="112"/>
      <c r="C128" s="22">
        <v>1725</v>
      </c>
      <c r="D128" s="22">
        <v>404</v>
      </c>
      <c r="E128" s="22">
        <v>644</v>
      </c>
      <c r="F128" s="22">
        <v>294</v>
      </c>
      <c r="G128" s="22">
        <v>272</v>
      </c>
      <c r="H128" s="22">
        <v>85</v>
      </c>
      <c r="I128" s="22">
        <v>26</v>
      </c>
      <c r="J128" s="22" t="s">
        <v>256</v>
      </c>
    </row>
    <row r="129" spans="1:10" s="21" customFormat="1" ht="12" customHeight="1" x14ac:dyDescent="0.2">
      <c r="A129" s="112" t="s">
        <v>141</v>
      </c>
      <c r="B129" s="112"/>
      <c r="C129" s="22">
        <v>1126</v>
      </c>
      <c r="D129" s="22">
        <v>216</v>
      </c>
      <c r="E129" s="22">
        <v>356</v>
      </c>
      <c r="F129" s="22">
        <v>216</v>
      </c>
      <c r="G129" s="22">
        <v>220</v>
      </c>
      <c r="H129" s="22">
        <v>85</v>
      </c>
      <c r="I129" s="22">
        <v>33</v>
      </c>
      <c r="J129" s="22">
        <v>0</v>
      </c>
    </row>
    <row r="130" spans="1:10" s="21" customFormat="1" ht="12" customHeight="1" x14ac:dyDescent="0.2">
      <c r="A130" s="112" t="s">
        <v>142</v>
      </c>
      <c r="B130" s="112"/>
      <c r="C130" s="22">
        <v>13</v>
      </c>
      <c r="D130" s="22">
        <v>9</v>
      </c>
      <c r="E130" s="22">
        <v>4</v>
      </c>
      <c r="F130" s="22">
        <v>0</v>
      </c>
      <c r="G130" s="22">
        <v>0</v>
      </c>
      <c r="H130" s="22">
        <v>0</v>
      </c>
      <c r="I130" s="22">
        <v>0</v>
      </c>
      <c r="J130" s="22">
        <v>0</v>
      </c>
    </row>
    <row r="131" spans="1:10" s="21" customFormat="1" ht="12" customHeight="1" x14ac:dyDescent="0.2">
      <c r="A131" s="112" t="s">
        <v>143</v>
      </c>
      <c r="B131" s="112"/>
      <c r="C131" s="22">
        <v>2880</v>
      </c>
      <c r="D131" s="22">
        <v>341</v>
      </c>
      <c r="E131" s="22">
        <v>728</v>
      </c>
      <c r="F131" s="22">
        <v>624</v>
      </c>
      <c r="G131" s="22">
        <v>876</v>
      </c>
      <c r="H131" s="22">
        <v>250</v>
      </c>
      <c r="I131" s="22">
        <v>61</v>
      </c>
      <c r="J131" s="22">
        <v>0</v>
      </c>
    </row>
    <row r="132" spans="1:10" s="21" customFormat="1" ht="12" customHeight="1" x14ac:dyDescent="0.2">
      <c r="A132" s="112" t="s">
        <v>144</v>
      </c>
      <c r="B132" s="112"/>
      <c r="C132" s="22">
        <v>104</v>
      </c>
      <c r="D132" s="22">
        <v>25</v>
      </c>
      <c r="E132" s="22">
        <v>28</v>
      </c>
      <c r="F132" s="22">
        <v>15</v>
      </c>
      <c r="G132" s="22">
        <v>20</v>
      </c>
      <c r="H132" s="22">
        <v>10</v>
      </c>
      <c r="I132" s="22">
        <v>6</v>
      </c>
      <c r="J132" s="22">
        <v>0</v>
      </c>
    </row>
    <row r="133" spans="1:10" s="32" customFormat="1" ht="12" customHeight="1" x14ac:dyDescent="0.2">
      <c r="A133" s="154" t="s">
        <v>145</v>
      </c>
      <c r="B133" s="154"/>
      <c r="C133" s="33">
        <v>5006</v>
      </c>
      <c r="D133" s="33">
        <v>825</v>
      </c>
      <c r="E133" s="33">
        <v>1514</v>
      </c>
      <c r="F133" s="33">
        <v>948</v>
      </c>
      <c r="G133" s="33">
        <v>1172</v>
      </c>
      <c r="H133" s="33">
        <v>430</v>
      </c>
      <c r="I133" s="33">
        <v>117</v>
      </c>
      <c r="J133" s="33">
        <v>0</v>
      </c>
    </row>
    <row r="134" spans="1:10" s="21" customFormat="1" ht="12" customHeight="1" x14ac:dyDescent="0.2">
      <c r="A134" s="112" t="s">
        <v>146</v>
      </c>
      <c r="B134" s="112"/>
      <c r="C134" s="22">
        <v>4489</v>
      </c>
      <c r="D134" s="22">
        <v>639</v>
      </c>
      <c r="E134" s="22">
        <v>1252</v>
      </c>
      <c r="F134" s="22">
        <v>951</v>
      </c>
      <c r="G134" s="22">
        <v>1232</v>
      </c>
      <c r="H134" s="22">
        <v>360</v>
      </c>
      <c r="I134" s="22">
        <v>55</v>
      </c>
      <c r="J134" s="22">
        <v>0.51</v>
      </c>
    </row>
    <row r="135" spans="1:10" s="21" customFormat="1" ht="12" customHeight="1" x14ac:dyDescent="0.2">
      <c r="A135" s="112" t="s">
        <v>147</v>
      </c>
      <c r="B135" s="112"/>
      <c r="C135" s="22">
        <v>41</v>
      </c>
      <c r="D135" s="22">
        <v>8</v>
      </c>
      <c r="E135" s="22">
        <v>10</v>
      </c>
      <c r="F135" s="22">
        <v>15</v>
      </c>
      <c r="G135" s="22">
        <v>8</v>
      </c>
      <c r="H135" s="22">
        <v>0</v>
      </c>
      <c r="I135" s="22">
        <v>0</v>
      </c>
      <c r="J135" s="22">
        <v>0</v>
      </c>
    </row>
    <row r="136" spans="1:10" s="21" customFormat="1" ht="12" customHeight="1" x14ac:dyDescent="0.2">
      <c r="A136" s="112" t="s">
        <v>148</v>
      </c>
      <c r="B136" s="112"/>
      <c r="C136" s="22">
        <v>314</v>
      </c>
      <c r="D136" s="22">
        <v>71</v>
      </c>
      <c r="E136" s="22">
        <v>100</v>
      </c>
      <c r="F136" s="22">
        <v>54</v>
      </c>
      <c r="G136" s="22">
        <v>56</v>
      </c>
      <c r="H136" s="22">
        <v>20</v>
      </c>
      <c r="I136" s="22">
        <v>13</v>
      </c>
      <c r="J136" s="22">
        <v>0</v>
      </c>
    </row>
    <row r="137" spans="1:10" s="21" customFormat="1" ht="12" customHeight="1" x14ac:dyDescent="0.2">
      <c r="A137" s="112" t="s">
        <v>149</v>
      </c>
      <c r="B137" s="112"/>
      <c r="C137" s="22">
        <v>1269</v>
      </c>
      <c r="D137" s="22">
        <v>172</v>
      </c>
      <c r="E137" s="22">
        <v>306</v>
      </c>
      <c r="F137" s="22">
        <v>261</v>
      </c>
      <c r="G137" s="22">
        <v>372</v>
      </c>
      <c r="H137" s="22">
        <v>90</v>
      </c>
      <c r="I137" s="22">
        <v>68</v>
      </c>
      <c r="J137" s="22">
        <v>1.65</v>
      </c>
    </row>
    <row r="138" spans="1:10" s="21" customFormat="1" ht="12" customHeight="1" x14ac:dyDescent="0.2">
      <c r="A138" s="112" t="s">
        <v>150</v>
      </c>
      <c r="B138" s="112"/>
      <c r="C138" s="22">
        <v>15443</v>
      </c>
      <c r="D138" s="22">
        <v>3278</v>
      </c>
      <c r="E138" s="22">
        <v>4482</v>
      </c>
      <c r="F138" s="22">
        <v>3180</v>
      </c>
      <c r="G138" s="22">
        <v>3116</v>
      </c>
      <c r="H138" s="22">
        <v>1075</v>
      </c>
      <c r="I138" s="22">
        <v>312</v>
      </c>
      <c r="J138" s="22" t="s">
        <v>256</v>
      </c>
    </row>
    <row r="139" spans="1:10" s="21" customFormat="1" ht="12" customHeight="1" x14ac:dyDescent="0.2">
      <c r="A139" s="112" t="s">
        <v>151</v>
      </c>
      <c r="B139" s="112"/>
      <c r="C139" s="22">
        <v>6491</v>
      </c>
      <c r="D139" s="22">
        <v>1058</v>
      </c>
      <c r="E139" s="22">
        <v>1928</v>
      </c>
      <c r="F139" s="22">
        <v>1401</v>
      </c>
      <c r="G139" s="22">
        <v>1496</v>
      </c>
      <c r="H139" s="22">
        <v>500</v>
      </c>
      <c r="I139" s="22">
        <v>108</v>
      </c>
      <c r="J139" s="22" t="s">
        <v>256</v>
      </c>
    </row>
    <row r="140" spans="1:10" s="21" customFormat="1" ht="12" customHeight="1" x14ac:dyDescent="0.2">
      <c r="A140" s="112" t="s">
        <v>152</v>
      </c>
      <c r="B140" s="112"/>
      <c r="C140" s="22">
        <v>212</v>
      </c>
      <c r="D140" s="22">
        <v>42</v>
      </c>
      <c r="E140" s="22">
        <v>78</v>
      </c>
      <c r="F140" s="22">
        <v>21</v>
      </c>
      <c r="G140" s="22">
        <v>44</v>
      </c>
      <c r="H140" s="22">
        <v>20</v>
      </c>
      <c r="I140" s="22">
        <v>7</v>
      </c>
      <c r="J140" s="22">
        <v>0</v>
      </c>
    </row>
    <row r="141" spans="1:10" s="21" customFormat="1" ht="12" customHeight="1" x14ac:dyDescent="0.2">
      <c r="A141" s="112" t="s">
        <v>153</v>
      </c>
      <c r="B141" s="112"/>
      <c r="C141" s="22">
        <v>7086</v>
      </c>
      <c r="D141" s="22">
        <v>1575</v>
      </c>
      <c r="E141" s="22">
        <v>2228</v>
      </c>
      <c r="F141" s="22">
        <v>1314</v>
      </c>
      <c r="G141" s="22">
        <v>1464</v>
      </c>
      <c r="H141" s="22">
        <v>405</v>
      </c>
      <c r="I141" s="22">
        <v>100</v>
      </c>
      <c r="J141" s="22" t="s">
        <v>256</v>
      </c>
    </row>
    <row r="142" spans="1:10" s="21" customFormat="1" ht="12" customHeight="1" x14ac:dyDescent="0.2">
      <c r="A142" s="112" t="s">
        <v>154</v>
      </c>
      <c r="B142" s="112"/>
      <c r="C142" s="22">
        <v>50</v>
      </c>
      <c r="D142" s="22">
        <v>13</v>
      </c>
      <c r="E142" s="22">
        <v>14</v>
      </c>
      <c r="F142" s="22">
        <v>9</v>
      </c>
      <c r="G142" s="22">
        <v>4</v>
      </c>
      <c r="H142" s="22">
        <v>10</v>
      </c>
      <c r="I142" s="22">
        <v>0</v>
      </c>
      <c r="J142" s="22">
        <v>0</v>
      </c>
    </row>
    <row r="143" spans="1:10" s="21" customFormat="1" ht="12" customHeight="1" x14ac:dyDescent="0.2">
      <c r="A143" s="112" t="s">
        <v>155</v>
      </c>
      <c r="B143" s="112"/>
      <c r="C143" s="22">
        <v>2675</v>
      </c>
      <c r="D143" s="22">
        <v>797</v>
      </c>
      <c r="E143" s="22">
        <v>866</v>
      </c>
      <c r="F143" s="22">
        <v>447</v>
      </c>
      <c r="G143" s="22">
        <v>412</v>
      </c>
      <c r="H143" s="22">
        <v>105</v>
      </c>
      <c r="I143" s="22">
        <v>48</v>
      </c>
      <c r="J143" s="22">
        <v>0</v>
      </c>
    </row>
    <row r="144" spans="1:10" s="21" customFormat="1" ht="12" customHeight="1" x14ac:dyDescent="0.2">
      <c r="A144" s="112" t="s">
        <v>156</v>
      </c>
      <c r="B144" s="112"/>
      <c r="C144" s="22">
        <v>235</v>
      </c>
      <c r="D144" s="22">
        <v>41</v>
      </c>
      <c r="E144" s="22">
        <v>92</v>
      </c>
      <c r="F144" s="22">
        <v>57</v>
      </c>
      <c r="G144" s="22">
        <v>24</v>
      </c>
      <c r="H144" s="22">
        <v>15</v>
      </c>
      <c r="I144" s="22">
        <v>6</v>
      </c>
      <c r="J144" s="22">
        <v>0</v>
      </c>
    </row>
    <row r="145" spans="1:10" s="21" customFormat="1" ht="12" customHeight="1" x14ac:dyDescent="0.2">
      <c r="A145" s="112" t="s">
        <v>157</v>
      </c>
      <c r="B145" s="112"/>
      <c r="C145" s="22">
        <v>724</v>
      </c>
      <c r="D145" s="22">
        <v>202</v>
      </c>
      <c r="E145" s="22">
        <v>284</v>
      </c>
      <c r="F145" s="22">
        <v>75</v>
      </c>
      <c r="G145" s="22">
        <v>132</v>
      </c>
      <c r="H145" s="22">
        <v>25</v>
      </c>
      <c r="I145" s="22">
        <v>6</v>
      </c>
      <c r="J145" s="22">
        <v>0.83</v>
      </c>
    </row>
    <row r="146" spans="1:10" s="21" customFormat="1" ht="12" customHeight="1" x14ac:dyDescent="0.2">
      <c r="A146" s="112" t="s">
        <v>158</v>
      </c>
      <c r="B146" s="112"/>
      <c r="C146" s="22">
        <v>610</v>
      </c>
      <c r="D146" s="22">
        <v>158</v>
      </c>
      <c r="E146" s="22">
        <v>230</v>
      </c>
      <c r="F146" s="22">
        <v>81</v>
      </c>
      <c r="G146" s="22">
        <v>100</v>
      </c>
      <c r="H146" s="22">
        <v>35</v>
      </c>
      <c r="I146" s="22">
        <v>6</v>
      </c>
      <c r="J146" s="22">
        <v>0</v>
      </c>
    </row>
    <row r="147" spans="1:10" s="21" customFormat="1" ht="12" customHeight="1" x14ac:dyDescent="0.2">
      <c r="A147" s="112" t="s">
        <v>159</v>
      </c>
      <c r="B147" s="112"/>
      <c r="C147" s="22">
        <v>89</v>
      </c>
      <c r="D147" s="22">
        <v>17</v>
      </c>
      <c r="E147" s="22">
        <v>22</v>
      </c>
      <c r="F147" s="22">
        <v>3</v>
      </c>
      <c r="G147" s="22">
        <v>20</v>
      </c>
      <c r="H147" s="22">
        <v>15</v>
      </c>
      <c r="I147" s="22">
        <v>12</v>
      </c>
      <c r="J147" s="22">
        <v>0</v>
      </c>
    </row>
    <row r="148" spans="1:10" s="21" customFormat="1" ht="12" customHeight="1" x14ac:dyDescent="0.2">
      <c r="A148" s="112" t="s">
        <v>161</v>
      </c>
      <c r="B148" s="112"/>
      <c r="C148" s="22">
        <v>2753</v>
      </c>
      <c r="D148" s="22">
        <v>496</v>
      </c>
      <c r="E148" s="22">
        <v>758</v>
      </c>
      <c r="F148" s="22">
        <v>549</v>
      </c>
      <c r="G148" s="22">
        <v>652</v>
      </c>
      <c r="H148" s="22">
        <v>220</v>
      </c>
      <c r="I148" s="22">
        <v>78</v>
      </c>
      <c r="J148" s="22">
        <v>0</v>
      </c>
    </row>
    <row r="149" spans="1:10" s="21" customFormat="1" ht="12" customHeight="1" x14ac:dyDescent="0.2">
      <c r="A149" s="112" t="s">
        <v>253</v>
      </c>
      <c r="B149" s="112"/>
      <c r="C149" s="22">
        <v>2578</v>
      </c>
      <c r="D149" s="22">
        <v>317</v>
      </c>
      <c r="E149" s="22">
        <v>752</v>
      </c>
      <c r="F149" s="22">
        <v>489</v>
      </c>
      <c r="G149" s="22">
        <v>756</v>
      </c>
      <c r="H149" s="22">
        <v>220</v>
      </c>
      <c r="I149" s="22">
        <v>44</v>
      </c>
      <c r="J149" s="22" t="s">
        <v>256</v>
      </c>
    </row>
    <row r="150" spans="1:10" s="21" customFormat="1" ht="12" customHeight="1" x14ac:dyDescent="0.2">
      <c r="A150" s="112" t="s">
        <v>162</v>
      </c>
      <c r="B150" s="112"/>
      <c r="C150" s="22">
        <v>56</v>
      </c>
      <c r="D150" s="22">
        <v>17</v>
      </c>
      <c r="E150" s="22">
        <v>36</v>
      </c>
      <c r="F150" s="22">
        <v>3</v>
      </c>
      <c r="G150" s="22">
        <v>0</v>
      </c>
      <c r="H150" s="22">
        <v>0</v>
      </c>
      <c r="I150" s="22">
        <v>0</v>
      </c>
      <c r="J150" s="22">
        <v>0</v>
      </c>
    </row>
    <row r="151" spans="1:10" s="21" customFormat="1" ht="12" customHeight="1" x14ac:dyDescent="0.2">
      <c r="A151" s="123" t="s">
        <v>164</v>
      </c>
      <c r="B151" s="123"/>
      <c r="C151" s="27">
        <v>271</v>
      </c>
      <c r="D151" s="27">
        <v>52</v>
      </c>
      <c r="E151" s="27">
        <v>90</v>
      </c>
      <c r="F151" s="27">
        <v>57</v>
      </c>
      <c r="G151" s="27">
        <v>44</v>
      </c>
      <c r="H151" s="27">
        <v>10</v>
      </c>
      <c r="I151" s="27">
        <v>18</v>
      </c>
      <c r="J151" s="27">
        <v>0</v>
      </c>
    </row>
    <row r="152" spans="1:10" s="21" customFormat="1" ht="12" customHeight="1" x14ac:dyDescent="0.2">
      <c r="A152" s="25"/>
      <c r="B152" s="25"/>
      <c r="C152" s="25"/>
      <c r="D152" s="25"/>
      <c r="E152" s="25"/>
      <c r="F152" s="25"/>
      <c r="G152" s="25"/>
      <c r="H152" s="25"/>
      <c r="I152" s="25"/>
      <c r="J152" s="25"/>
    </row>
    <row r="153" spans="1:10" s="21" customFormat="1" ht="12" customHeight="1" x14ac:dyDescent="0.2">
      <c r="A153" s="111" t="s">
        <v>165</v>
      </c>
      <c r="B153" s="111"/>
      <c r="C153" s="17">
        <f t="shared" ref="C153:I153" si="44">SUM(C154:C161)</f>
        <v>5910</v>
      </c>
      <c r="D153" s="17">
        <f t="shared" si="44"/>
        <v>887</v>
      </c>
      <c r="E153" s="17">
        <f t="shared" si="44"/>
        <v>1526</v>
      </c>
      <c r="F153" s="17">
        <f t="shared" si="44"/>
        <v>1182</v>
      </c>
      <c r="G153" s="17">
        <f t="shared" si="44"/>
        <v>1448</v>
      </c>
      <c r="H153" s="17">
        <f t="shared" si="44"/>
        <v>620</v>
      </c>
      <c r="I153" s="17">
        <f t="shared" si="44"/>
        <v>247</v>
      </c>
      <c r="J153" s="17" t="s">
        <v>206</v>
      </c>
    </row>
    <row r="154" spans="1:10" s="21" customFormat="1" ht="12" customHeight="1" x14ac:dyDescent="0.2">
      <c r="A154" s="112" t="s">
        <v>166</v>
      </c>
      <c r="B154" s="112"/>
      <c r="C154" s="22">
        <v>1435</v>
      </c>
      <c r="D154" s="22">
        <v>175</v>
      </c>
      <c r="E154" s="22">
        <v>336</v>
      </c>
      <c r="F154" s="22">
        <v>300</v>
      </c>
      <c r="G154" s="22">
        <v>416</v>
      </c>
      <c r="H154" s="22">
        <v>140</v>
      </c>
      <c r="I154" s="22">
        <v>68</v>
      </c>
      <c r="J154" s="22" t="s">
        <v>256</v>
      </c>
    </row>
    <row r="155" spans="1:10" s="21" customFormat="1" ht="12" customHeight="1" x14ac:dyDescent="0.2">
      <c r="A155" s="112" t="s">
        <v>167</v>
      </c>
      <c r="B155" s="112"/>
      <c r="C155" s="22">
        <v>51</v>
      </c>
      <c r="D155" s="22">
        <v>17</v>
      </c>
      <c r="E155" s="22">
        <v>16</v>
      </c>
      <c r="F155" s="22">
        <v>9</v>
      </c>
      <c r="G155" s="22">
        <v>4</v>
      </c>
      <c r="H155" s="22">
        <v>5</v>
      </c>
      <c r="I155" s="22">
        <v>0</v>
      </c>
      <c r="J155" s="22">
        <v>0</v>
      </c>
    </row>
    <row r="156" spans="1:10" s="21" customFormat="1" ht="12" customHeight="1" x14ac:dyDescent="0.2">
      <c r="A156" s="112" t="s">
        <v>168</v>
      </c>
      <c r="B156" s="112"/>
      <c r="C156" s="22">
        <v>51</v>
      </c>
      <c r="D156" s="22">
        <v>20</v>
      </c>
      <c r="E156" s="22">
        <v>16</v>
      </c>
      <c r="F156" s="22">
        <v>15</v>
      </c>
      <c r="G156" s="22">
        <v>0</v>
      </c>
      <c r="H156" s="22">
        <v>0</v>
      </c>
      <c r="I156" s="22">
        <v>0</v>
      </c>
      <c r="J156" s="22">
        <v>0</v>
      </c>
    </row>
    <row r="157" spans="1:10" s="21" customFormat="1" ht="12" customHeight="1" x14ac:dyDescent="0.2">
      <c r="A157" s="112" t="s">
        <v>169</v>
      </c>
      <c r="B157" s="112"/>
      <c r="C157" s="22">
        <v>56</v>
      </c>
      <c r="D157" s="22">
        <v>14</v>
      </c>
      <c r="E157" s="22">
        <v>16</v>
      </c>
      <c r="F157" s="22">
        <v>6</v>
      </c>
      <c r="G157" s="22">
        <v>4</v>
      </c>
      <c r="H157" s="22">
        <v>10</v>
      </c>
      <c r="I157" s="22">
        <v>6</v>
      </c>
      <c r="J157" s="22">
        <v>0</v>
      </c>
    </row>
    <row r="158" spans="1:10" s="21" customFormat="1" ht="12" customHeight="1" x14ac:dyDescent="0.2">
      <c r="A158" s="112" t="s">
        <v>170</v>
      </c>
      <c r="B158" s="112"/>
      <c r="C158" s="22">
        <v>1145</v>
      </c>
      <c r="D158" s="22">
        <v>201</v>
      </c>
      <c r="E158" s="22">
        <v>306</v>
      </c>
      <c r="F158" s="22">
        <v>210</v>
      </c>
      <c r="G158" s="22">
        <v>264</v>
      </c>
      <c r="H158" s="22">
        <v>140</v>
      </c>
      <c r="I158" s="22">
        <v>24</v>
      </c>
      <c r="J158" s="22">
        <v>0</v>
      </c>
    </row>
    <row r="159" spans="1:10" s="21" customFormat="1" ht="12" customHeight="1" x14ac:dyDescent="0.2">
      <c r="A159" s="112" t="s">
        <v>171</v>
      </c>
      <c r="B159" s="112"/>
      <c r="C159" s="22">
        <v>560</v>
      </c>
      <c r="D159" s="22">
        <v>91</v>
      </c>
      <c r="E159" s="22">
        <v>148</v>
      </c>
      <c r="F159" s="22">
        <v>78</v>
      </c>
      <c r="G159" s="22">
        <v>124</v>
      </c>
      <c r="H159" s="22">
        <v>70</v>
      </c>
      <c r="I159" s="22">
        <v>49</v>
      </c>
      <c r="J159" s="22">
        <v>1.07</v>
      </c>
    </row>
    <row r="160" spans="1:10" s="21" customFormat="1" ht="12" customHeight="1" x14ac:dyDescent="0.2">
      <c r="A160" s="112" t="s">
        <v>172</v>
      </c>
      <c r="B160" s="112"/>
      <c r="C160" s="22">
        <v>53</v>
      </c>
      <c r="D160" s="22">
        <v>14</v>
      </c>
      <c r="E160" s="22">
        <v>14</v>
      </c>
      <c r="F160" s="22">
        <v>15</v>
      </c>
      <c r="G160" s="22">
        <v>4</v>
      </c>
      <c r="H160" s="22">
        <v>0</v>
      </c>
      <c r="I160" s="22">
        <v>6</v>
      </c>
      <c r="J160" s="22">
        <v>0</v>
      </c>
    </row>
    <row r="161" spans="1:10" s="21" customFormat="1" ht="12" customHeight="1" x14ac:dyDescent="0.2">
      <c r="A161" s="123" t="s">
        <v>173</v>
      </c>
      <c r="B161" s="123"/>
      <c r="C161" s="27">
        <v>2559</v>
      </c>
      <c r="D161" s="27">
        <v>355</v>
      </c>
      <c r="E161" s="27">
        <v>674</v>
      </c>
      <c r="F161" s="27">
        <v>549</v>
      </c>
      <c r="G161" s="27">
        <v>632</v>
      </c>
      <c r="H161" s="27">
        <v>255</v>
      </c>
      <c r="I161" s="27">
        <v>94</v>
      </c>
      <c r="J161" s="27">
        <v>0</v>
      </c>
    </row>
    <row r="162" spans="1:10" s="21" customFormat="1" ht="12" customHeight="1" x14ac:dyDescent="0.2">
      <c r="A162" s="25"/>
      <c r="B162" s="25"/>
      <c r="C162" s="25"/>
      <c r="D162" s="25"/>
      <c r="E162" s="25"/>
      <c r="F162" s="25"/>
      <c r="G162" s="25"/>
      <c r="H162" s="25"/>
      <c r="I162" s="25"/>
      <c r="J162" s="25"/>
    </row>
    <row r="163" spans="1:10" s="21" customFormat="1" ht="12" customHeight="1" x14ac:dyDescent="0.2">
      <c r="A163" s="111" t="s">
        <v>174</v>
      </c>
      <c r="B163" s="111"/>
      <c r="C163" s="17">
        <f t="shared" ref="C163:I163" si="45">SUM(C164:C180)</f>
        <v>50142</v>
      </c>
      <c r="D163" s="17">
        <f t="shared" si="45"/>
        <v>8002</v>
      </c>
      <c r="E163" s="17">
        <f t="shared" si="45"/>
        <v>13536</v>
      </c>
      <c r="F163" s="17">
        <f t="shared" si="45"/>
        <v>10968</v>
      </c>
      <c r="G163" s="17">
        <f t="shared" si="45"/>
        <v>12064</v>
      </c>
      <c r="H163" s="17">
        <f t="shared" si="45"/>
        <v>3950</v>
      </c>
      <c r="I163" s="17">
        <f t="shared" si="45"/>
        <v>1622</v>
      </c>
      <c r="J163" s="17" t="s">
        <v>206</v>
      </c>
    </row>
    <row r="164" spans="1:10" s="21" customFormat="1" ht="12" customHeight="1" x14ac:dyDescent="0.2">
      <c r="A164" s="112" t="s">
        <v>175</v>
      </c>
      <c r="B164" s="112"/>
      <c r="C164" s="22">
        <v>4629</v>
      </c>
      <c r="D164" s="22">
        <v>681</v>
      </c>
      <c r="E164" s="22">
        <v>1272</v>
      </c>
      <c r="F164" s="22">
        <v>978</v>
      </c>
      <c r="G164" s="22">
        <v>1224</v>
      </c>
      <c r="H164" s="22">
        <v>340</v>
      </c>
      <c r="I164" s="22">
        <v>134</v>
      </c>
      <c r="J164" s="22" t="s">
        <v>256</v>
      </c>
    </row>
    <row r="165" spans="1:10" s="21" customFormat="1" ht="12" customHeight="1" x14ac:dyDescent="0.2">
      <c r="A165" s="112" t="s">
        <v>176</v>
      </c>
      <c r="B165" s="112"/>
      <c r="C165" s="22">
        <v>17843</v>
      </c>
      <c r="D165" s="22">
        <v>3488</v>
      </c>
      <c r="E165" s="22">
        <v>4970</v>
      </c>
      <c r="F165" s="22">
        <v>3861</v>
      </c>
      <c r="G165" s="22">
        <v>3788</v>
      </c>
      <c r="H165" s="22">
        <v>1240</v>
      </c>
      <c r="I165" s="22">
        <v>496</v>
      </c>
      <c r="J165" s="22" t="s">
        <v>256</v>
      </c>
    </row>
    <row r="166" spans="1:10" s="21" customFormat="1" ht="12" customHeight="1" x14ac:dyDescent="0.2">
      <c r="A166" s="112" t="s">
        <v>177</v>
      </c>
      <c r="B166" s="112"/>
      <c r="C166" s="22">
        <v>2629</v>
      </c>
      <c r="D166" s="22">
        <v>358</v>
      </c>
      <c r="E166" s="22">
        <v>594</v>
      </c>
      <c r="F166" s="22">
        <v>594</v>
      </c>
      <c r="G166" s="22">
        <v>632</v>
      </c>
      <c r="H166" s="22">
        <v>265</v>
      </c>
      <c r="I166" s="22">
        <v>186</v>
      </c>
      <c r="J166" s="22">
        <v>0</v>
      </c>
    </row>
    <row r="167" spans="1:10" s="21" customFormat="1" ht="12" customHeight="1" x14ac:dyDescent="0.2">
      <c r="A167" s="112" t="s">
        <v>178</v>
      </c>
      <c r="B167" s="112"/>
      <c r="C167" s="22">
        <v>2726</v>
      </c>
      <c r="D167" s="22">
        <v>330</v>
      </c>
      <c r="E167" s="22">
        <v>674</v>
      </c>
      <c r="F167" s="22">
        <v>558</v>
      </c>
      <c r="G167" s="22">
        <v>836</v>
      </c>
      <c r="H167" s="22">
        <v>215</v>
      </c>
      <c r="I167" s="22">
        <v>113</v>
      </c>
      <c r="J167" s="22">
        <v>0</v>
      </c>
    </row>
    <row r="168" spans="1:10" s="21" customFormat="1" ht="12" customHeight="1" x14ac:dyDescent="0.2">
      <c r="A168" s="112" t="s">
        <v>179</v>
      </c>
      <c r="B168" s="112"/>
      <c r="C168" s="22">
        <v>8500</v>
      </c>
      <c r="D168" s="22">
        <v>1287</v>
      </c>
      <c r="E168" s="22">
        <v>2260</v>
      </c>
      <c r="F168" s="22">
        <v>1869</v>
      </c>
      <c r="G168" s="22">
        <v>2092</v>
      </c>
      <c r="H168" s="22">
        <v>670</v>
      </c>
      <c r="I168" s="22">
        <v>322</v>
      </c>
      <c r="J168" s="22">
        <v>0</v>
      </c>
    </row>
    <row r="169" spans="1:10" s="21" customFormat="1" ht="12" customHeight="1" x14ac:dyDescent="0.2">
      <c r="A169" s="112" t="s">
        <v>180</v>
      </c>
      <c r="B169" s="112"/>
      <c r="C169" s="22">
        <v>723</v>
      </c>
      <c r="D169" s="22">
        <v>88</v>
      </c>
      <c r="E169" s="22">
        <v>168</v>
      </c>
      <c r="F169" s="22">
        <v>141</v>
      </c>
      <c r="G169" s="22">
        <v>196</v>
      </c>
      <c r="H169" s="22">
        <v>105</v>
      </c>
      <c r="I169" s="22">
        <v>25</v>
      </c>
      <c r="J169" s="22">
        <v>0</v>
      </c>
    </row>
    <row r="170" spans="1:10" s="21" customFormat="1" ht="12" customHeight="1" x14ac:dyDescent="0.2">
      <c r="A170" s="112" t="s">
        <v>181</v>
      </c>
      <c r="B170" s="112"/>
      <c r="C170" s="22">
        <v>759</v>
      </c>
      <c r="D170" s="22">
        <v>98</v>
      </c>
      <c r="E170" s="22">
        <v>146</v>
      </c>
      <c r="F170" s="22">
        <v>180</v>
      </c>
      <c r="G170" s="22">
        <v>192</v>
      </c>
      <c r="H170" s="22">
        <v>85</v>
      </c>
      <c r="I170" s="22">
        <v>58</v>
      </c>
      <c r="J170" s="22">
        <v>0</v>
      </c>
    </row>
    <row r="171" spans="1:10" s="21" customFormat="1" ht="12" customHeight="1" x14ac:dyDescent="0.2">
      <c r="A171" s="112" t="s">
        <v>182</v>
      </c>
      <c r="B171" s="112"/>
      <c r="C171" s="22">
        <v>818</v>
      </c>
      <c r="D171" s="22">
        <v>127</v>
      </c>
      <c r="E171" s="22">
        <v>222</v>
      </c>
      <c r="F171" s="22">
        <v>201</v>
      </c>
      <c r="G171" s="22">
        <v>212</v>
      </c>
      <c r="H171" s="22">
        <v>50</v>
      </c>
      <c r="I171" s="22">
        <v>6</v>
      </c>
      <c r="J171" s="22">
        <v>0</v>
      </c>
    </row>
    <row r="172" spans="1:10" s="21" customFormat="1" ht="12" customHeight="1" x14ac:dyDescent="0.2">
      <c r="A172" s="112" t="s">
        <v>183</v>
      </c>
      <c r="B172" s="112"/>
      <c r="C172" s="22">
        <v>382</v>
      </c>
      <c r="D172" s="22">
        <v>61</v>
      </c>
      <c r="E172" s="22">
        <v>108</v>
      </c>
      <c r="F172" s="22">
        <v>96</v>
      </c>
      <c r="G172" s="22">
        <v>96</v>
      </c>
      <c r="H172" s="22">
        <v>15</v>
      </c>
      <c r="I172" s="22">
        <v>6</v>
      </c>
      <c r="J172" s="22">
        <v>1.31</v>
      </c>
    </row>
    <row r="173" spans="1:10" s="21" customFormat="1" ht="12" customHeight="1" x14ac:dyDescent="0.2">
      <c r="A173" s="112" t="s">
        <v>184</v>
      </c>
      <c r="B173" s="112"/>
      <c r="C173" s="22">
        <v>1385</v>
      </c>
      <c r="D173" s="22">
        <v>202</v>
      </c>
      <c r="E173" s="22">
        <v>354</v>
      </c>
      <c r="F173" s="22">
        <v>318</v>
      </c>
      <c r="G173" s="22">
        <v>340</v>
      </c>
      <c r="H173" s="22">
        <v>120</v>
      </c>
      <c r="I173" s="22">
        <v>51</v>
      </c>
      <c r="J173" s="22" t="s">
        <v>256</v>
      </c>
    </row>
    <row r="174" spans="1:10" s="21" customFormat="1" ht="12" customHeight="1" x14ac:dyDescent="0.2">
      <c r="A174" s="112" t="s">
        <v>185</v>
      </c>
      <c r="B174" s="112"/>
      <c r="C174" s="22">
        <v>127</v>
      </c>
      <c r="D174" s="22">
        <v>11</v>
      </c>
      <c r="E174" s="22">
        <v>28</v>
      </c>
      <c r="F174" s="22">
        <v>30</v>
      </c>
      <c r="G174" s="22">
        <v>24</v>
      </c>
      <c r="H174" s="22">
        <v>20</v>
      </c>
      <c r="I174" s="22">
        <v>14</v>
      </c>
      <c r="J174" s="22">
        <v>0</v>
      </c>
    </row>
    <row r="175" spans="1:10" s="21" customFormat="1" ht="12" customHeight="1" x14ac:dyDescent="0.2">
      <c r="A175" s="112" t="s">
        <v>186</v>
      </c>
      <c r="B175" s="112"/>
      <c r="C175" s="22">
        <v>2786</v>
      </c>
      <c r="D175" s="22">
        <v>409</v>
      </c>
      <c r="E175" s="22">
        <v>764</v>
      </c>
      <c r="F175" s="22">
        <v>576</v>
      </c>
      <c r="G175" s="22">
        <v>784</v>
      </c>
      <c r="H175" s="22">
        <v>215</v>
      </c>
      <c r="I175" s="22">
        <v>38</v>
      </c>
      <c r="J175" s="22">
        <v>0</v>
      </c>
    </row>
    <row r="176" spans="1:10" s="21" customFormat="1" ht="12" customHeight="1" x14ac:dyDescent="0.2">
      <c r="A176" s="112" t="s">
        <v>187</v>
      </c>
      <c r="B176" s="112"/>
      <c r="C176" s="22">
        <v>579</v>
      </c>
      <c r="D176" s="22">
        <v>85</v>
      </c>
      <c r="E176" s="22">
        <v>192</v>
      </c>
      <c r="F176" s="22">
        <v>135</v>
      </c>
      <c r="G176" s="22">
        <v>116</v>
      </c>
      <c r="H176" s="22">
        <v>45</v>
      </c>
      <c r="I176" s="22">
        <v>6</v>
      </c>
      <c r="J176" s="22">
        <v>0</v>
      </c>
    </row>
    <row r="177" spans="1:10" s="21" customFormat="1" ht="12" customHeight="1" x14ac:dyDescent="0.2">
      <c r="A177" s="112" t="s">
        <v>188</v>
      </c>
      <c r="B177" s="112"/>
      <c r="C177" s="22">
        <v>605</v>
      </c>
      <c r="D177" s="22">
        <v>64</v>
      </c>
      <c r="E177" s="22">
        <v>144</v>
      </c>
      <c r="F177" s="22">
        <v>129</v>
      </c>
      <c r="G177" s="22">
        <v>172</v>
      </c>
      <c r="H177" s="22">
        <v>65</v>
      </c>
      <c r="I177" s="22">
        <v>31</v>
      </c>
      <c r="J177" s="22">
        <v>0</v>
      </c>
    </row>
    <row r="178" spans="1:10" s="21" customFormat="1" ht="12" customHeight="1" x14ac:dyDescent="0.2">
      <c r="A178" s="112" t="s">
        <v>189</v>
      </c>
      <c r="B178" s="112"/>
      <c r="C178" s="22">
        <v>2358</v>
      </c>
      <c r="D178" s="22">
        <v>262</v>
      </c>
      <c r="E178" s="22">
        <v>658</v>
      </c>
      <c r="F178" s="22">
        <v>573</v>
      </c>
      <c r="G178" s="22">
        <v>596</v>
      </c>
      <c r="H178" s="22">
        <v>205</v>
      </c>
      <c r="I178" s="22">
        <v>64</v>
      </c>
      <c r="J178" s="22" t="s">
        <v>256</v>
      </c>
    </row>
    <row r="179" spans="1:10" s="21" customFormat="1" ht="12" customHeight="1" x14ac:dyDescent="0.2">
      <c r="A179" s="112" t="s">
        <v>190</v>
      </c>
      <c r="B179" s="112"/>
      <c r="C179" s="22">
        <v>230</v>
      </c>
      <c r="D179" s="22">
        <v>47</v>
      </c>
      <c r="E179" s="22">
        <v>74</v>
      </c>
      <c r="F179" s="22">
        <v>36</v>
      </c>
      <c r="G179" s="22">
        <v>48</v>
      </c>
      <c r="H179" s="22">
        <v>25</v>
      </c>
      <c r="I179" s="22">
        <v>0</v>
      </c>
      <c r="J179" s="22">
        <v>0</v>
      </c>
    </row>
    <row r="180" spans="1:10" s="21" customFormat="1" ht="12" customHeight="1" x14ac:dyDescent="0.2">
      <c r="A180" s="123" t="s">
        <v>191</v>
      </c>
      <c r="B180" s="123"/>
      <c r="C180" s="27">
        <v>3063</v>
      </c>
      <c r="D180" s="27">
        <v>404</v>
      </c>
      <c r="E180" s="27">
        <v>908</v>
      </c>
      <c r="F180" s="27">
        <v>693</v>
      </c>
      <c r="G180" s="27">
        <v>716</v>
      </c>
      <c r="H180" s="27">
        <v>270</v>
      </c>
      <c r="I180" s="27">
        <v>72</v>
      </c>
      <c r="J180" s="27">
        <v>0</v>
      </c>
    </row>
    <row r="181" spans="1:10" s="21" customFormat="1" ht="12" customHeight="1" x14ac:dyDescent="0.2">
      <c r="A181" s="25"/>
      <c r="B181" s="25"/>
      <c r="C181" s="25"/>
      <c r="D181" s="25"/>
      <c r="E181" s="25"/>
      <c r="F181" s="25"/>
      <c r="G181" s="25"/>
      <c r="H181" s="25"/>
      <c r="I181" s="25"/>
      <c r="J181" s="25"/>
    </row>
    <row r="182" spans="1:10" s="21" customFormat="1" ht="12" customHeight="1" x14ac:dyDescent="0.2">
      <c r="A182" s="111" t="s">
        <v>192</v>
      </c>
      <c r="B182" s="111"/>
      <c r="C182" s="17">
        <f t="shared" ref="C182:I182" si="46">SUM(C183:C188)</f>
        <v>12822</v>
      </c>
      <c r="D182" s="17">
        <f t="shared" si="46"/>
        <v>1600</v>
      </c>
      <c r="E182" s="17">
        <f t="shared" si="46"/>
        <v>3286</v>
      </c>
      <c r="F182" s="17">
        <f t="shared" si="46"/>
        <v>2781</v>
      </c>
      <c r="G182" s="17">
        <f t="shared" si="46"/>
        <v>3364</v>
      </c>
      <c r="H182" s="17">
        <f t="shared" si="46"/>
        <v>1265</v>
      </c>
      <c r="I182" s="17">
        <f t="shared" si="46"/>
        <v>526</v>
      </c>
      <c r="J182" s="17" t="s">
        <v>206</v>
      </c>
    </row>
    <row r="183" spans="1:10" s="21" customFormat="1" ht="12" customHeight="1" x14ac:dyDescent="0.2">
      <c r="A183" s="112" t="s">
        <v>193</v>
      </c>
      <c r="B183" s="112"/>
      <c r="C183" s="22">
        <v>6102</v>
      </c>
      <c r="D183" s="22">
        <v>804</v>
      </c>
      <c r="E183" s="22">
        <v>1666</v>
      </c>
      <c r="F183" s="22">
        <v>1314</v>
      </c>
      <c r="G183" s="22">
        <v>1456</v>
      </c>
      <c r="H183" s="22">
        <v>620</v>
      </c>
      <c r="I183" s="22">
        <v>242</v>
      </c>
      <c r="J183" s="22" t="s">
        <v>256</v>
      </c>
    </row>
    <row r="184" spans="1:10" s="21" customFormat="1" ht="12" customHeight="1" x14ac:dyDescent="0.2">
      <c r="A184" s="112" t="s">
        <v>194</v>
      </c>
      <c r="B184" s="112"/>
      <c r="C184" s="22">
        <v>2762</v>
      </c>
      <c r="D184" s="22">
        <v>288</v>
      </c>
      <c r="E184" s="22">
        <v>632</v>
      </c>
      <c r="F184" s="22">
        <v>558</v>
      </c>
      <c r="G184" s="22">
        <v>844</v>
      </c>
      <c r="H184" s="22">
        <v>290</v>
      </c>
      <c r="I184" s="22">
        <v>150</v>
      </c>
      <c r="J184" s="22">
        <v>0</v>
      </c>
    </row>
    <row r="185" spans="1:10" s="21" customFormat="1" ht="12" customHeight="1" x14ac:dyDescent="0.2">
      <c r="A185" s="112" t="s">
        <v>195</v>
      </c>
      <c r="B185" s="112"/>
      <c r="C185" s="22">
        <v>663</v>
      </c>
      <c r="D185" s="22">
        <v>107</v>
      </c>
      <c r="E185" s="22">
        <v>182</v>
      </c>
      <c r="F185" s="22">
        <v>171</v>
      </c>
      <c r="G185" s="22">
        <v>152</v>
      </c>
      <c r="H185" s="22">
        <v>45</v>
      </c>
      <c r="I185" s="22">
        <v>6</v>
      </c>
      <c r="J185" s="22" t="s">
        <v>256</v>
      </c>
    </row>
    <row r="186" spans="1:10" s="21" customFormat="1" ht="12" customHeight="1" x14ac:dyDescent="0.2">
      <c r="A186" s="112" t="s">
        <v>196</v>
      </c>
      <c r="B186" s="112"/>
      <c r="C186" s="22">
        <v>562</v>
      </c>
      <c r="D186" s="22">
        <v>76</v>
      </c>
      <c r="E186" s="22">
        <v>144</v>
      </c>
      <c r="F186" s="22">
        <v>114</v>
      </c>
      <c r="G186" s="22">
        <v>168</v>
      </c>
      <c r="H186" s="22">
        <v>40</v>
      </c>
      <c r="I186" s="22">
        <v>20</v>
      </c>
      <c r="J186" s="22">
        <v>0</v>
      </c>
    </row>
    <row r="187" spans="1:10" s="21" customFormat="1" ht="12" customHeight="1" x14ac:dyDescent="0.2">
      <c r="A187" s="112" t="s">
        <v>197</v>
      </c>
      <c r="B187" s="112"/>
      <c r="C187" s="22">
        <v>1716</v>
      </c>
      <c r="D187" s="22">
        <v>193</v>
      </c>
      <c r="E187" s="22">
        <v>436</v>
      </c>
      <c r="F187" s="22">
        <v>405</v>
      </c>
      <c r="G187" s="22">
        <v>464</v>
      </c>
      <c r="H187" s="22">
        <v>165</v>
      </c>
      <c r="I187" s="22">
        <v>53</v>
      </c>
      <c r="J187" s="22">
        <v>0</v>
      </c>
    </row>
    <row r="188" spans="1:10" s="21" customFormat="1" ht="12" customHeight="1" x14ac:dyDescent="0.2">
      <c r="A188" s="123" t="s">
        <v>198</v>
      </c>
      <c r="B188" s="123"/>
      <c r="C188" s="27">
        <v>1017</v>
      </c>
      <c r="D188" s="27">
        <v>132</v>
      </c>
      <c r="E188" s="27">
        <v>226</v>
      </c>
      <c r="F188" s="27">
        <v>219</v>
      </c>
      <c r="G188" s="27">
        <v>280</v>
      </c>
      <c r="H188" s="27">
        <v>105</v>
      </c>
      <c r="I188" s="27">
        <v>55</v>
      </c>
      <c r="J188" s="27">
        <v>0.79</v>
      </c>
    </row>
    <row r="189" spans="1:10" s="21" customFormat="1" ht="12" customHeight="1" x14ac:dyDescent="0.2">
      <c r="A189" s="25"/>
      <c r="B189" s="25"/>
      <c r="C189" s="25"/>
      <c r="D189" s="25"/>
      <c r="E189" s="25"/>
      <c r="F189" s="25"/>
      <c r="G189" s="25"/>
      <c r="H189" s="25"/>
      <c r="I189" s="25"/>
      <c r="J189" s="25"/>
    </row>
    <row r="190" spans="1:10" s="21" customFormat="1" ht="12" customHeight="1" x14ac:dyDescent="0.2">
      <c r="A190" s="111" t="s">
        <v>199</v>
      </c>
      <c r="B190" s="111"/>
      <c r="C190" s="17">
        <f t="shared" ref="C190:I190" si="47">SUM(C191:C193)</f>
        <v>5570</v>
      </c>
      <c r="D190" s="17">
        <f t="shared" si="47"/>
        <v>850</v>
      </c>
      <c r="E190" s="17">
        <f t="shared" si="47"/>
        <v>1384</v>
      </c>
      <c r="F190" s="17">
        <f t="shared" si="47"/>
        <v>1119</v>
      </c>
      <c r="G190" s="17">
        <f t="shared" si="47"/>
        <v>1352</v>
      </c>
      <c r="H190" s="17">
        <f t="shared" si="47"/>
        <v>535</v>
      </c>
      <c r="I190" s="17">
        <f t="shared" si="47"/>
        <v>330</v>
      </c>
      <c r="J190" s="17" t="s">
        <v>206</v>
      </c>
    </row>
    <row r="191" spans="1:10" s="21" customFormat="1" ht="12" customHeight="1" x14ac:dyDescent="0.2">
      <c r="A191" s="112" t="s">
        <v>200</v>
      </c>
      <c r="B191" s="112"/>
      <c r="C191" s="22">
        <v>1819</v>
      </c>
      <c r="D191" s="22">
        <v>305</v>
      </c>
      <c r="E191" s="22">
        <v>500</v>
      </c>
      <c r="F191" s="22">
        <v>318</v>
      </c>
      <c r="G191" s="22">
        <v>416</v>
      </c>
      <c r="H191" s="22">
        <v>180</v>
      </c>
      <c r="I191" s="22">
        <v>100</v>
      </c>
      <c r="J191" s="22">
        <v>0</v>
      </c>
    </row>
    <row r="192" spans="1:10" s="21" customFormat="1" ht="12" customHeight="1" x14ac:dyDescent="0.2">
      <c r="A192" s="112" t="s">
        <v>201</v>
      </c>
      <c r="B192" s="112"/>
      <c r="C192" s="22">
        <v>1707</v>
      </c>
      <c r="D192" s="22">
        <v>247</v>
      </c>
      <c r="E192" s="22">
        <v>362</v>
      </c>
      <c r="F192" s="22">
        <v>360</v>
      </c>
      <c r="G192" s="22">
        <v>372</v>
      </c>
      <c r="H192" s="22">
        <v>205</v>
      </c>
      <c r="I192" s="22">
        <v>161</v>
      </c>
      <c r="J192" s="22">
        <v>0</v>
      </c>
    </row>
    <row r="193" spans="1:10" s="21" customFormat="1" ht="12" customHeight="1" x14ac:dyDescent="0.2">
      <c r="A193" s="126" t="s">
        <v>243</v>
      </c>
      <c r="B193" s="126"/>
      <c r="C193" s="41">
        <v>2044</v>
      </c>
      <c r="D193" s="41">
        <v>298</v>
      </c>
      <c r="E193" s="41">
        <v>522</v>
      </c>
      <c r="F193" s="41">
        <v>441</v>
      </c>
      <c r="G193" s="41">
        <v>564</v>
      </c>
      <c r="H193" s="41">
        <v>150</v>
      </c>
      <c r="I193" s="41">
        <v>69</v>
      </c>
      <c r="J193" s="41">
        <v>0</v>
      </c>
    </row>
    <row r="194" spans="1:10" s="21" customFormat="1" ht="12" customHeight="1" x14ac:dyDescent="0.2">
      <c r="A194" s="25"/>
      <c r="B194" s="25"/>
      <c r="C194" s="25"/>
      <c r="D194" s="25"/>
      <c r="E194" s="25"/>
      <c r="F194" s="25"/>
      <c r="G194" s="25"/>
      <c r="H194" s="25"/>
      <c r="I194" s="25"/>
      <c r="J194" s="25"/>
    </row>
    <row r="195" spans="1:10" s="21" customFormat="1" ht="12" customHeight="1" x14ac:dyDescent="0.2">
      <c r="A195" s="111" t="s">
        <v>207</v>
      </c>
      <c r="B195" s="111"/>
      <c r="C195" s="17">
        <f t="shared" ref="C195:I195" si="48">SUM(C196:C206)</f>
        <v>9151</v>
      </c>
      <c r="D195" s="17">
        <f t="shared" si="48"/>
        <v>1623</v>
      </c>
      <c r="E195" s="17">
        <f t="shared" si="48"/>
        <v>2522</v>
      </c>
      <c r="F195" s="17">
        <f t="shared" si="48"/>
        <v>1836</v>
      </c>
      <c r="G195" s="17">
        <f t="shared" si="48"/>
        <v>1936</v>
      </c>
      <c r="H195" s="17">
        <f t="shared" si="48"/>
        <v>805</v>
      </c>
      <c r="I195" s="17">
        <f t="shared" si="48"/>
        <v>429</v>
      </c>
      <c r="J195" s="17" t="s">
        <v>206</v>
      </c>
    </row>
    <row r="196" spans="1:10" s="21" customFormat="1" ht="12" customHeight="1" x14ac:dyDescent="0.2">
      <c r="A196" s="112" t="s">
        <v>208</v>
      </c>
      <c r="B196" s="112"/>
      <c r="C196" s="22">
        <v>1547</v>
      </c>
      <c r="D196" s="22">
        <v>299</v>
      </c>
      <c r="E196" s="22">
        <v>430</v>
      </c>
      <c r="F196" s="22">
        <v>282</v>
      </c>
      <c r="G196" s="22">
        <v>332</v>
      </c>
      <c r="H196" s="22">
        <v>145</v>
      </c>
      <c r="I196" s="22">
        <v>59</v>
      </c>
      <c r="J196" s="22">
        <v>1.1000000000000001</v>
      </c>
    </row>
    <row r="197" spans="1:10" s="21" customFormat="1" ht="12" customHeight="1" x14ac:dyDescent="0.2">
      <c r="A197" s="112" t="s">
        <v>210</v>
      </c>
      <c r="B197" s="112"/>
      <c r="C197" s="22">
        <v>90</v>
      </c>
      <c r="D197" s="22">
        <v>20</v>
      </c>
      <c r="E197" s="22">
        <v>30</v>
      </c>
      <c r="F197" s="22">
        <v>27</v>
      </c>
      <c r="G197" s="22">
        <v>8</v>
      </c>
      <c r="H197" s="22">
        <v>5</v>
      </c>
      <c r="I197" s="22">
        <v>0</v>
      </c>
      <c r="J197" s="22">
        <v>0</v>
      </c>
    </row>
    <row r="198" spans="1:10" s="21" customFormat="1" ht="12" customHeight="1" x14ac:dyDescent="0.2">
      <c r="A198" s="112" t="s">
        <v>211</v>
      </c>
      <c r="B198" s="112"/>
      <c r="C198" s="22">
        <v>1026</v>
      </c>
      <c r="D198" s="22">
        <v>192</v>
      </c>
      <c r="E198" s="22">
        <v>272</v>
      </c>
      <c r="F198" s="22">
        <v>225</v>
      </c>
      <c r="G198" s="22">
        <v>180</v>
      </c>
      <c r="H198" s="22">
        <v>70</v>
      </c>
      <c r="I198" s="22">
        <v>87</v>
      </c>
      <c r="J198" s="22">
        <v>0.57999999999999996</v>
      </c>
    </row>
    <row r="199" spans="1:10" s="21" customFormat="1" ht="12" customHeight="1" x14ac:dyDescent="0.2">
      <c r="A199" s="112" t="s">
        <v>216</v>
      </c>
      <c r="B199" s="112"/>
      <c r="C199" s="22">
        <v>192</v>
      </c>
      <c r="D199" s="22">
        <v>26</v>
      </c>
      <c r="E199" s="22">
        <v>42</v>
      </c>
      <c r="F199" s="22">
        <v>45</v>
      </c>
      <c r="G199" s="22">
        <v>48</v>
      </c>
      <c r="H199" s="22">
        <v>25</v>
      </c>
      <c r="I199" s="22">
        <v>6</v>
      </c>
      <c r="J199" s="22">
        <v>0</v>
      </c>
    </row>
    <row r="200" spans="1:10" s="21" customFormat="1" ht="12" customHeight="1" x14ac:dyDescent="0.2">
      <c r="A200" s="112" t="s">
        <v>217</v>
      </c>
      <c r="B200" s="112"/>
      <c r="C200" s="22">
        <v>2859</v>
      </c>
      <c r="D200" s="22">
        <v>512</v>
      </c>
      <c r="E200" s="22">
        <v>834</v>
      </c>
      <c r="F200" s="22">
        <v>582</v>
      </c>
      <c r="G200" s="22">
        <v>612</v>
      </c>
      <c r="H200" s="22">
        <v>215</v>
      </c>
      <c r="I200" s="22">
        <v>104</v>
      </c>
      <c r="J200" s="22" t="s">
        <v>256</v>
      </c>
    </row>
    <row r="201" spans="1:10" s="21" customFormat="1" ht="12" customHeight="1" x14ac:dyDescent="0.2">
      <c r="A201" s="112" t="s">
        <v>218</v>
      </c>
      <c r="B201" s="112"/>
      <c r="C201" s="22">
        <v>860</v>
      </c>
      <c r="D201" s="22">
        <v>145</v>
      </c>
      <c r="E201" s="22">
        <v>244</v>
      </c>
      <c r="F201" s="22">
        <v>156</v>
      </c>
      <c r="G201" s="22">
        <v>188</v>
      </c>
      <c r="H201" s="22">
        <v>100</v>
      </c>
      <c r="I201" s="22">
        <v>27</v>
      </c>
      <c r="J201" s="22">
        <v>0.93</v>
      </c>
    </row>
    <row r="202" spans="1:10" s="21" customFormat="1" ht="12" customHeight="1" x14ac:dyDescent="0.2">
      <c r="A202" s="112" t="s">
        <v>221</v>
      </c>
      <c r="B202" s="112"/>
      <c r="C202" s="22">
        <v>343</v>
      </c>
      <c r="D202" s="22">
        <v>56</v>
      </c>
      <c r="E202" s="22">
        <v>76</v>
      </c>
      <c r="F202" s="22">
        <v>69</v>
      </c>
      <c r="G202" s="22">
        <v>88</v>
      </c>
      <c r="H202" s="22">
        <v>40</v>
      </c>
      <c r="I202" s="22">
        <v>14</v>
      </c>
      <c r="J202" s="22">
        <v>0</v>
      </c>
    </row>
    <row r="203" spans="1:10" s="21" customFormat="1" ht="12" customHeight="1" x14ac:dyDescent="0.2">
      <c r="A203" s="112" t="s">
        <v>222</v>
      </c>
      <c r="B203" s="112"/>
      <c r="C203" s="22">
        <v>746</v>
      </c>
      <c r="D203" s="22">
        <v>130</v>
      </c>
      <c r="E203" s="22">
        <v>180</v>
      </c>
      <c r="F203" s="22">
        <v>174</v>
      </c>
      <c r="G203" s="22">
        <v>176</v>
      </c>
      <c r="H203" s="22">
        <v>45</v>
      </c>
      <c r="I203" s="22">
        <v>41</v>
      </c>
      <c r="J203" s="22">
        <v>0.94</v>
      </c>
    </row>
    <row r="204" spans="1:10" s="21" customFormat="1" ht="12" customHeight="1" x14ac:dyDescent="0.2">
      <c r="A204" s="112" t="s">
        <v>223</v>
      </c>
      <c r="B204" s="112"/>
      <c r="C204" s="22">
        <v>400</v>
      </c>
      <c r="D204" s="22">
        <v>73</v>
      </c>
      <c r="E204" s="22">
        <v>96</v>
      </c>
      <c r="F204" s="22">
        <v>72</v>
      </c>
      <c r="G204" s="22">
        <v>100</v>
      </c>
      <c r="H204" s="22">
        <v>35</v>
      </c>
      <c r="I204" s="22">
        <v>24</v>
      </c>
      <c r="J204" s="22">
        <v>0</v>
      </c>
    </row>
    <row r="205" spans="1:10" s="21" customFormat="1" ht="12" customHeight="1" x14ac:dyDescent="0.2">
      <c r="A205" s="112" t="s">
        <v>224</v>
      </c>
      <c r="B205" s="112"/>
      <c r="C205" s="22">
        <v>1010</v>
      </c>
      <c r="D205" s="22">
        <v>154</v>
      </c>
      <c r="E205" s="22">
        <v>296</v>
      </c>
      <c r="F205" s="22">
        <v>189</v>
      </c>
      <c r="G205" s="22">
        <v>192</v>
      </c>
      <c r="H205" s="22">
        <v>120</v>
      </c>
      <c r="I205" s="22">
        <v>59</v>
      </c>
      <c r="J205" s="22">
        <v>0</v>
      </c>
    </row>
    <row r="206" spans="1:10" s="21" customFormat="1" ht="12" customHeight="1" x14ac:dyDescent="0.2">
      <c r="A206" s="123" t="s">
        <v>225</v>
      </c>
      <c r="B206" s="123"/>
      <c r="C206" s="27">
        <v>78</v>
      </c>
      <c r="D206" s="27">
        <v>16</v>
      </c>
      <c r="E206" s="27">
        <v>22</v>
      </c>
      <c r="F206" s="27">
        <v>15</v>
      </c>
      <c r="G206" s="27">
        <v>12</v>
      </c>
      <c r="H206" s="27">
        <v>5</v>
      </c>
      <c r="I206" s="27">
        <v>8</v>
      </c>
      <c r="J206" s="27">
        <v>0</v>
      </c>
    </row>
    <row r="207" spans="1:10" s="21" customFormat="1" ht="12" customHeight="1" x14ac:dyDescent="0.2">
      <c r="A207" s="25"/>
      <c r="B207" s="25"/>
      <c r="C207" s="25"/>
      <c r="D207" s="25"/>
      <c r="E207" s="25"/>
      <c r="F207" s="25"/>
      <c r="G207" s="25"/>
      <c r="H207" s="25"/>
      <c r="I207" s="25"/>
      <c r="J207" s="25"/>
    </row>
    <row r="208" spans="1:10" s="21" customFormat="1" ht="12" customHeight="1" x14ac:dyDescent="0.2">
      <c r="A208" s="111" t="s">
        <v>226</v>
      </c>
      <c r="B208" s="111"/>
      <c r="C208" s="17">
        <f t="shared" ref="C208:I208" si="49">SUM(C209:C216)</f>
        <v>344248</v>
      </c>
      <c r="D208" s="17">
        <f t="shared" si="49"/>
        <v>60222</v>
      </c>
      <c r="E208" s="17">
        <f t="shared" si="49"/>
        <v>95454</v>
      </c>
      <c r="F208" s="17">
        <f t="shared" si="49"/>
        <v>71358</v>
      </c>
      <c r="G208" s="17">
        <f t="shared" si="49"/>
        <v>78692</v>
      </c>
      <c r="H208" s="17">
        <f t="shared" si="49"/>
        <v>27705</v>
      </c>
      <c r="I208" s="17">
        <f t="shared" si="49"/>
        <v>10817</v>
      </c>
      <c r="J208" s="17" t="s">
        <v>206</v>
      </c>
    </row>
    <row r="209" spans="1:10" s="21" customFormat="1" ht="12" customHeight="1" x14ac:dyDescent="0.2">
      <c r="A209" s="112" t="s">
        <v>227</v>
      </c>
      <c r="B209" s="112"/>
      <c r="C209" s="22">
        <f t="shared" ref="C209:I209" si="50">SUM(C58:C68)</f>
        <v>50138</v>
      </c>
      <c r="D209" s="22">
        <f t="shared" si="50"/>
        <v>8265</v>
      </c>
      <c r="E209" s="22">
        <f t="shared" si="50"/>
        <v>14214</v>
      </c>
      <c r="F209" s="22">
        <f t="shared" si="50"/>
        <v>10725</v>
      </c>
      <c r="G209" s="22">
        <f t="shared" si="50"/>
        <v>11540</v>
      </c>
      <c r="H209" s="22">
        <f t="shared" si="50"/>
        <v>4055</v>
      </c>
      <c r="I209" s="22">
        <f t="shared" si="50"/>
        <v>1339</v>
      </c>
      <c r="J209" s="22" t="s">
        <v>206</v>
      </c>
    </row>
    <row r="210" spans="1:10" s="21" customFormat="1" ht="12" customHeight="1" x14ac:dyDescent="0.2">
      <c r="A210" s="112" t="s">
        <v>228</v>
      </c>
      <c r="B210" s="112"/>
      <c r="C210" s="22">
        <f t="shared" ref="C210:I210" si="51">SUM(C71:C122)</f>
        <v>148254</v>
      </c>
      <c r="D210" s="22">
        <f t="shared" si="51"/>
        <v>26823</v>
      </c>
      <c r="E210" s="22">
        <f t="shared" si="51"/>
        <v>40214</v>
      </c>
      <c r="F210" s="22">
        <f t="shared" si="51"/>
        <v>30516</v>
      </c>
      <c r="G210" s="22">
        <f t="shared" si="51"/>
        <v>33408</v>
      </c>
      <c r="H210" s="22">
        <f t="shared" si="51"/>
        <v>12205</v>
      </c>
      <c r="I210" s="22">
        <f t="shared" si="51"/>
        <v>5088</v>
      </c>
      <c r="J210" s="22" t="s">
        <v>206</v>
      </c>
    </row>
    <row r="211" spans="1:10" s="21" customFormat="1" ht="12" customHeight="1" x14ac:dyDescent="0.2">
      <c r="A211" s="112" t="s">
        <v>229</v>
      </c>
      <c r="B211" s="112"/>
      <c r="C211" s="22">
        <f t="shared" ref="C211:I211" si="52">SUM(C125:C151)</f>
        <v>62261</v>
      </c>
      <c r="D211" s="22">
        <f t="shared" si="52"/>
        <v>12172</v>
      </c>
      <c r="E211" s="22">
        <f t="shared" si="52"/>
        <v>18772</v>
      </c>
      <c r="F211" s="22">
        <f t="shared" si="52"/>
        <v>12231</v>
      </c>
      <c r="G211" s="22">
        <f t="shared" si="52"/>
        <v>13580</v>
      </c>
      <c r="H211" s="22">
        <f t="shared" si="52"/>
        <v>4270</v>
      </c>
      <c r="I211" s="22">
        <f t="shared" si="52"/>
        <v>1236</v>
      </c>
      <c r="J211" s="22" t="s">
        <v>206</v>
      </c>
    </row>
    <row r="212" spans="1:10" s="21" customFormat="1" ht="12" customHeight="1" x14ac:dyDescent="0.2">
      <c r="A212" s="112" t="s">
        <v>230</v>
      </c>
      <c r="B212" s="112"/>
      <c r="C212" s="22">
        <f t="shared" ref="C212:I212" si="53">SUM(C154:C161)</f>
        <v>5910</v>
      </c>
      <c r="D212" s="22">
        <f t="shared" si="53"/>
        <v>887</v>
      </c>
      <c r="E212" s="22">
        <f t="shared" si="53"/>
        <v>1526</v>
      </c>
      <c r="F212" s="22">
        <f t="shared" si="53"/>
        <v>1182</v>
      </c>
      <c r="G212" s="22">
        <f t="shared" si="53"/>
        <v>1448</v>
      </c>
      <c r="H212" s="22">
        <f t="shared" si="53"/>
        <v>620</v>
      </c>
      <c r="I212" s="22">
        <f t="shared" si="53"/>
        <v>247</v>
      </c>
      <c r="J212" s="22" t="s">
        <v>206</v>
      </c>
    </row>
    <row r="213" spans="1:10" s="21" customFormat="1" ht="12" customHeight="1" x14ac:dyDescent="0.2">
      <c r="A213" s="112" t="s">
        <v>231</v>
      </c>
      <c r="B213" s="112"/>
      <c r="C213" s="22">
        <f t="shared" ref="C213:I213" si="54">SUM(C164:C180)</f>
        <v>50142</v>
      </c>
      <c r="D213" s="22">
        <f t="shared" si="54"/>
        <v>8002</v>
      </c>
      <c r="E213" s="22">
        <f t="shared" si="54"/>
        <v>13536</v>
      </c>
      <c r="F213" s="22">
        <f t="shared" si="54"/>
        <v>10968</v>
      </c>
      <c r="G213" s="22">
        <f t="shared" si="54"/>
        <v>12064</v>
      </c>
      <c r="H213" s="22">
        <f t="shared" si="54"/>
        <v>3950</v>
      </c>
      <c r="I213" s="22">
        <f t="shared" si="54"/>
        <v>1622</v>
      </c>
      <c r="J213" s="22" t="s">
        <v>206</v>
      </c>
    </row>
    <row r="214" spans="1:10" s="21" customFormat="1" ht="12" customHeight="1" x14ac:dyDescent="0.2">
      <c r="A214" s="112" t="s">
        <v>232</v>
      </c>
      <c r="B214" s="112"/>
      <c r="C214" s="22">
        <f t="shared" ref="C214:I214" si="55">SUM(C183:C188)</f>
        <v>12822</v>
      </c>
      <c r="D214" s="22">
        <f t="shared" si="55"/>
        <v>1600</v>
      </c>
      <c r="E214" s="22">
        <f t="shared" si="55"/>
        <v>3286</v>
      </c>
      <c r="F214" s="22">
        <f t="shared" si="55"/>
        <v>2781</v>
      </c>
      <c r="G214" s="22">
        <f t="shared" si="55"/>
        <v>3364</v>
      </c>
      <c r="H214" s="22">
        <f t="shared" si="55"/>
        <v>1265</v>
      </c>
      <c r="I214" s="22">
        <f t="shared" si="55"/>
        <v>526</v>
      </c>
      <c r="J214" s="22" t="s">
        <v>206</v>
      </c>
    </row>
    <row r="215" spans="1:10" s="21" customFormat="1" ht="12" customHeight="1" x14ac:dyDescent="0.2">
      <c r="A215" s="112" t="s">
        <v>233</v>
      </c>
      <c r="B215" s="112"/>
      <c r="C215" s="22">
        <f t="shared" ref="C215:I215" si="56">SUM(C191:C193)</f>
        <v>5570</v>
      </c>
      <c r="D215" s="22">
        <f t="shared" si="56"/>
        <v>850</v>
      </c>
      <c r="E215" s="22">
        <f t="shared" si="56"/>
        <v>1384</v>
      </c>
      <c r="F215" s="22">
        <f t="shared" si="56"/>
        <v>1119</v>
      </c>
      <c r="G215" s="22">
        <f t="shared" si="56"/>
        <v>1352</v>
      </c>
      <c r="H215" s="22">
        <f t="shared" si="56"/>
        <v>535</v>
      </c>
      <c r="I215" s="22">
        <f t="shared" si="56"/>
        <v>330</v>
      </c>
      <c r="J215" s="22" t="s">
        <v>206</v>
      </c>
    </row>
    <row r="216" spans="1:10" s="21" customFormat="1" ht="12" customHeight="1" x14ac:dyDescent="0.2">
      <c r="A216" s="123" t="s">
        <v>234</v>
      </c>
      <c r="B216" s="123"/>
      <c r="C216" s="27">
        <f t="shared" ref="C216:I216" si="57">SUM(C196:C206)</f>
        <v>9151</v>
      </c>
      <c r="D216" s="27">
        <f t="shared" si="57"/>
        <v>1623</v>
      </c>
      <c r="E216" s="27">
        <f t="shared" si="57"/>
        <v>2522</v>
      </c>
      <c r="F216" s="27">
        <f t="shared" si="57"/>
        <v>1836</v>
      </c>
      <c r="G216" s="27">
        <f t="shared" si="57"/>
        <v>1936</v>
      </c>
      <c r="H216" s="27">
        <f t="shared" si="57"/>
        <v>805</v>
      </c>
      <c r="I216" s="27">
        <f t="shared" si="57"/>
        <v>429</v>
      </c>
      <c r="J216" s="27" t="s">
        <v>206</v>
      </c>
    </row>
    <row r="217" spans="1:10" s="21" customFormat="1" ht="12" customHeight="1" x14ac:dyDescent="0.2">
      <c r="A217" s="25"/>
      <c r="B217" s="25"/>
      <c r="C217" s="25"/>
      <c r="D217" s="25"/>
      <c r="E217" s="25"/>
      <c r="F217" s="25"/>
      <c r="G217" s="25"/>
      <c r="H217" s="25"/>
      <c r="I217" s="25"/>
      <c r="J217" s="25"/>
    </row>
    <row r="218" spans="1:10" s="21" customFormat="1" ht="12" customHeight="1" x14ac:dyDescent="0.2">
      <c r="A218" s="111" t="s">
        <v>269</v>
      </c>
      <c r="B218" s="111"/>
      <c r="C218" s="17">
        <f t="shared" ref="C218:I218" si="58">SUM(C219:C222)</f>
        <v>304702</v>
      </c>
      <c r="D218" s="17">
        <f t="shared" si="58"/>
        <v>53634</v>
      </c>
      <c r="E218" s="17">
        <f t="shared" si="58"/>
        <v>84712</v>
      </c>
      <c r="F218" s="17">
        <f t="shared" si="58"/>
        <v>63267</v>
      </c>
      <c r="G218" s="17">
        <f t="shared" si="58"/>
        <v>69756</v>
      </c>
      <c r="H218" s="17">
        <f t="shared" si="58"/>
        <v>24130</v>
      </c>
      <c r="I218" s="17">
        <f t="shared" si="58"/>
        <v>9203</v>
      </c>
      <c r="J218" s="17" t="s">
        <v>206</v>
      </c>
    </row>
    <row r="219" spans="1:10" s="21" customFormat="1" ht="12" customHeight="1" x14ac:dyDescent="0.2">
      <c r="A219" s="112" t="s">
        <v>231</v>
      </c>
      <c r="B219" s="112"/>
      <c r="C219" s="22">
        <f t="shared" ref="C219:I219" si="59">C164+C165+C166+C167+C168+C169+C170+C171+C173+C175+C176+C178+C180+C184+C177</f>
        <v>52165</v>
      </c>
      <c r="D219" s="22">
        <f t="shared" si="59"/>
        <v>8171</v>
      </c>
      <c r="E219" s="22">
        <f t="shared" si="59"/>
        <v>13958</v>
      </c>
      <c r="F219" s="22">
        <f t="shared" si="59"/>
        <v>11364</v>
      </c>
      <c r="G219" s="22">
        <f t="shared" si="59"/>
        <v>12740</v>
      </c>
      <c r="H219" s="22">
        <f t="shared" si="59"/>
        <v>4180</v>
      </c>
      <c r="I219" s="22">
        <f t="shared" si="59"/>
        <v>1752</v>
      </c>
      <c r="J219" s="22" t="s">
        <v>206</v>
      </c>
    </row>
    <row r="220" spans="1:10" s="21" customFormat="1" ht="12" customHeight="1" x14ac:dyDescent="0.2">
      <c r="A220" s="112" t="s">
        <v>235</v>
      </c>
      <c r="B220" s="112"/>
      <c r="C220" s="22">
        <f t="shared" ref="C220:I220" si="60">+C58+C60+C61+C62+C63+C64+C65+C66+C67+C68+C80+C59</f>
        <v>50622</v>
      </c>
      <c r="D220" s="22">
        <f t="shared" si="60"/>
        <v>8346</v>
      </c>
      <c r="E220" s="22">
        <f t="shared" si="60"/>
        <v>14370</v>
      </c>
      <c r="F220" s="22">
        <f t="shared" si="60"/>
        <v>10824</v>
      </c>
      <c r="G220" s="22">
        <f t="shared" si="60"/>
        <v>11668</v>
      </c>
      <c r="H220" s="22">
        <f t="shared" si="60"/>
        <v>4075</v>
      </c>
      <c r="I220" s="22">
        <f t="shared" si="60"/>
        <v>1339</v>
      </c>
      <c r="J220" s="22" t="s">
        <v>206</v>
      </c>
    </row>
    <row r="221" spans="1:10" s="21" customFormat="1" ht="12" customHeight="1" x14ac:dyDescent="0.2">
      <c r="A221" s="112" t="s">
        <v>229</v>
      </c>
      <c r="B221" s="112"/>
      <c r="C221" s="22">
        <f t="shared" ref="C221:I221" si="61">C125+C127+C131+C134+C138+C139+C141+C143+C145+C146+C148+C149+C154+C161+C137+C133</f>
        <v>61832</v>
      </c>
      <c r="D221" s="22">
        <f t="shared" si="61"/>
        <v>11755</v>
      </c>
      <c r="E221" s="22">
        <f t="shared" si="61"/>
        <v>18250</v>
      </c>
      <c r="F221" s="22">
        <f t="shared" si="61"/>
        <v>12285</v>
      </c>
      <c r="G221" s="22">
        <f t="shared" si="61"/>
        <v>13896</v>
      </c>
      <c r="H221" s="22">
        <f t="shared" si="61"/>
        <v>4375</v>
      </c>
      <c r="I221" s="22">
        <f t="shared" si="61"/>
        <v>1271</v>
      </c>
      <c r="J221" s="22" t="s">
        <v>206</v>
      </c>
    </row>
    <row r="222" spans="1:10" s="21" customFormat="1" ht="12" customHeight="1" x14ac:dyDescent="0.2">
      <c r="A222" s="123" t="s">
        <v>228</v>
      </c>
      <c r="B222" s="123"/>
      <c r="C222" s="27">
        <f t="shared" ref="C222:I222" si="62">+C71+C72+C73+C76+C77+C79+C78+C82+C81+C84+C83+C85+C88+C87+C86+C89+C90+C91+C92+C93+C95+C94+C96+C97+C99+C98+C101+C100+C105+C107+C106+C109+C108+C110+C111+C112+C113+C114+C115+C116+C118+C119+C120+C121+C122</f>
        <v>140083</v>
      </c>
      <c r="D222" s="27">
        <f t="shared" si="62"/>
        <v>25362</v>
      </c>
      <c r="E222" s="27">
        <f t="shared" si="62"/>
        <v>38134</v>
      </c>
      <c r="F222" s="27">
        <f t="shared" si="62"/>
        <v>28794</v>
      </c>
      <c r="G222" s="27">
        <f t="shared" si="62"/>
        <v>31452</v>
      </c>
      <c r="H222" s="27">
        <f t="shared" si="62"/>
        <v>11500</v>
      </c>
      <c r="I222" s="27">
        <f t="shared" si="62"/>
        <v>4841</v>
      </c>
      <c r="J222" s="27" t="s">
        <v>206</v>
      </c>
    </row>
    <row r="223" spans="1:10" s="34" customFormat="1" ht="12" customHeight="1" x14ac:dyDescent="0.15">
      <c r="A223" s="156"/>
      <c r="B223" s="156"/>
      <c r="C223" s="156"/>
      <c r="D223" s="156"/>
      <c r="E223" s="156"/>
      <c r="F223" s="156"/>
      <c r="G223" s="156"/>
      <c r="H223" s="156"/>
      <c r="I223" s="156"/>
      <c r="J223" s="156"/>
    </row>
    <row r="224" spans="1:10" s="35" customFormat="1" ht="12" customHeight="1" x14ac:dyDescent="0.2">
      <c r="A224" s="129" t="s">
        <v>254</v>
      </c>
      <c r="B224" s="129"/>
      <c r="C224" s="129"/>
      <c r="D224" s="129"/>
      <c r="E224" s="129"/>
      <c r="F224" s="129"/>
      <c r="G224" s="129"/>
      <c r="H224" s="129"/>
      <c r="I224" s="129"/>
      <c r="J224" s="129"/>
    </row>
    <row r="225" spans="1:10" s="42" customFormat="1" ht="34.5" customHeight="1" x14ac:dyDescent="0.15">
      <c r="A225" s="130" t="s">
        <v>251</v>
      </c>
      <c r="B225" s="130"/>
      <c r="C225" s="130"/>
      <c r="D225" s="130"/>
      <c r="E225" s="130"/>
      <c r="F225" s="130"/>
      <c r="G225" s="130"/>
      <c r="H225" s="130"/>
      <c r="I225" s="130"/>
      <c r="J225" s="130"/>
    </row>
    <row r="226" spans="1:10" s="35" customFormat="1" ht="12" customHeight="1" x14ac:dyDescent="0.2">
      <c r="A226" s="129" t="s">
        <v>270</v>
      </c>
      <c r="B226" s="129"/>
      <c r="C226" s="129"/>
      <c r="D226" s="129"/>
      <c r="E226" s="129"/>
      <c r="F226" s="129"/>
      <c r="G226" s="129"/>
      <c r="H226" s="129"/>
      <c r="I226" s="129"/>
      <c r="J226" s="132"/>
    </row>
    <row r="227" spans="1:10" s="37" customFormat="1" ht="5.25" customHeight="1" x14ac:dyDescent="0.2">
      <c r="A227" s="152"/>
      <c r="B227" s="152"/>
      <c r="C227" s="152"/>
      <c r="D227" s="152"/>
      <c r="E227" s="152"/>
      <c r="F227" s="152"/>
      <c r="G227" s="152"/>
      <c r="H227" s="152"/>
      <c r="I227" s="152"/>
      <c r="J227" s="152"/>
    </row>
    <row r="228" spans="1:10" s="35" customFormat="1" ht="11.25" customHeight="1" x14ac:dyDescent="0.2">
      <c r="A228" s="153" t="s">
        <v>239</v>
      </c>
      <c r="B228" s="153"/>
      <c r="C228" s="153"/>
      <c r="D228" s="153"/>
      <c r="E228" s="153"/>
      <c r="F228" s="153"/>
      <c r="G228" s="153"/>
      <c r="H228" s="153"/>
      <c r="I228" s="153"/>
      <c r="J228" s="153"/>
    </row>
    <row r="229" spans="1:10" s="37" customFormat="1" ht="5.25" customHeight="1" x14ac:dyDescent="0.2">
      <c r="A229" s="152"/>
      <c r="B229" s="152"/>
      <c r="C229" s="152"/>
      <c r="D229" s="152"/>
      <c r="E229" s="152"/>
      <c r="F229" s="152"/>
      <c r="G229" s="152"/>
      <c r="H229" s="152"/>
      <c r="I229" s="152"/>
      <c r="J229" s="152"/>
    </row>
    <row r="230" spans="1:10" s="39" customFormat="1" ht="11.25" customHeight="1" x14ac:dyDescent="0.2">
      <c r="A230" s="129" t="s">
        <v>258</v>
      </c>
      <c r="B230" s="129"/>
      <c r="C230" s="129"/>
      <c r="D230" s="129"/>
      <c r="E230" s="129"/>
      <c r="F230" s="129"/>
      <c r="G230" s="129"/>
      <c r="H230" s="129"/>
      <c r="I230" s="129"/>
      <c r="J230" s="129"/>
    </row>
    <row r="231" spans="1:10" s="39" customFormat="1" ht="11.25" customHeight="1" x14ac:dyDescent="0.2">
      <c r="A231" s="152" t="s">
        <v>241</v>
      </c>
      <c r="B231" s="152"/>
      <c r="C231" s="152"/>
      <c r="D231" s="152"/>
      <c r="E231" s="152"/>
      <c r="F231" s="152"/>
      <c r="G231" s="152"/>
      <c r="H231" s="152"/>
      <c r="I231" s="152"/>
      <c r="J231" s="152"/>
    </row>
    <row r="232" spans="1:10" ht="12" customHeight="1" x14ac:dyDescent="0.2"/>
    <row r="233" spans="1:10" ht="12" customHeight="1" x14ac:dyDescent="0.2"/>
    <row r="234" spans="1:10" ht="12" customHeight="1" x14ac:dyDescent="0.2"/>
    <row r="235" spans="1:10" ht="12" customHeight="1" x14ac:dyDescent="0.2"/>
    <row r="236" spans="1:10" ht="12" customHeight="1" x14ac:dyDescent="0.2"/>
    <row r="237" spans="1:10" ht="12" customHeight="1" x14ac:dyDescent="0.2"/>
    <row r="238" spans="1:10" ht="12" customHeight="1" x14ac:dyDescent="0.2"/>
    <row r="239" spans="1:10" ht="12" customHeight="1" x14ac:dyDescent="0.2"/>
    <row r="240" spans="1:1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</sheetData>
  <mergeCells count="197">
    <mergeCell ref="A1:J1"/>
    <mergeCell ref="A2:J2"/>
    <mergeCell ref="A3:J3"/>
    <mergeCell ref="A4:J4"/>
    <mergeCell ref="C5:I5"/>
    <mergeCell ref="C6:I6"/>
    <mergeCell ref="C7:I7"/>
    <mergeCell ref="A8:I8"/>
    <mergeCell ref="A10:B10"/>
    <mergeCell ref="A12:B12"/>
    <mergeCell ref="A13:B13"/>
    <mergeCell ref="A17:B17"/>
    <mergeCell ref="A21:B21"/>
    <mergeCell ref="A23:B23"/>
    <mergeCell ref="A24:B24"/>
    <mergeCell ref="A25:B25"/>
    <mergeCell ref="A26:B26"/>
    <mergeCell ref="A29:B29"/>
    <mergeCell ref="A32:B32"/>
    <mergeCell ref="A33:B33"/>
    <mergeCell ref="A38:B38"/>
    <mergeCell ref="A39:B39"/>
    <mergeCell ref="A40:B40"/>
    <mergeCell ref="A42:B42"/>
    <mergeCell ref="A43:B43"/>
    <mergeCell ref="A44:B44"/>
    <mergeCell ref="A47:B47"/>
    <mergeCell ref="A52:B52"/>
    <mergeCell ref="A53:B53"/>
    <mergeCell ref="A54:B54"/>
    <mergeCell ref="A55:B55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87:B187"/>
    <mergeCell ref="A188:B188"/>
    <mergeCell ref="A190:B190"/>
    <mergeCell ref="A174:B174"/>
    <mergeCell ref="A175:B175"/>
    <mergeCell ref="A176:B176"/>
    <mergeCell ref="A177:B177"/>
    <mergeCell ref="A178:B178"/>
    <mergeCell ref="A179:B179"/>
    <mergeCell ref="A180:B180"/>
    <mergeCell ref="A182:B182"/>
    <mergeCell ref="A183:B183"/>
    <mergeCell ref="A184:B184"/>
    <mergeCell ref="A185:B185"/>
    <mergeCell ref="A186:B186"/>
    <mergeCell ref="A191:B191"/>
    <mergeCell ref="A192:B192"/>
    <mergeCell ref="A193:B193"/>
    <mergeCell ref="A196:B196"/>
    <mergeCell ref="A197:B197"/>
    <mergeCell ref="A198:B198"/>
    <mergeCell ref="A195:B195"/>
    <mergeCell ref="A199:B199"/>
    <mergeCell ref="A200:B200"/>
    <mergeCell ref="A204:B204"/>
    <mergeCell ref="A201:B201"/>
    <mergeCell ref="A202:B202"/>
    <mergeCell ref="A203:B203"/>
    <mergeCell ref="A205:B205"/>
    <mergeCell ref="A206:B206"/>
    <mergeCell ref="A209:B209"/>
    <mergeCell ref="A210:B210"/>
    <mergeCell ref="A211:B211"/>
    <mergeCell ref="A208:B208"/>
    <mergeCell ref="A212:B212"/>
    <mergeCell ref="A213:B213"/>
    <mergeCell ref="A218:B218"/>
    <mergeCell ref="A214:B214"/>
    <mergeCell ref="A215:B215"/>
    <mergeCell ref="A216:B216"/>
    <mergeCell ref="A219:B219"/>
    <mergeCell ref="A220:B220"/>
    <mergeCell ref="A228:J228"/>
    <mergeCell ref="A229:J229"/>
    <mergeCell ref="A230:J230"/>
    <mergeCell ref="A231:J231"/>
    <mergeCell ref="A221:B221"/>
    <mergeCell ref="A222:B222"/>
    <mergeCell ref="A223:J223"/>
    <mergeCell ref="A224:J224"/>
    <mergeCell ref="A225:J225"/>
    <mergeCell ref="A227:J227"/>
    <mergeCell ref="A226:J2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13</vt:i4>
      </vt:variant>
      <vt:variant>
        <vt:lpstr>Intervalli denominati</vt:lpstr>
      </vt:variant>
      <vt:variant>
        <vt:i4>6</vt:i4>
      </vt:variant>
    </vt:vector>
  </HeadingPairs>
  <TitlesOfParts>
    <vt:vector size="19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'2010'!Area_stampa</vt:lpstr>
      <vt:lpstr>'2011'!Area_stampa</vt:lpstr>
      <vt:lpstr>'2012'!Area_stampa</vt:lpstr>
      <vt:lpstr>'2020'!Area_stampa</vt:lpstr>
      <vt:lpstr>'2021'!Area_stampa</vt:lpstr>
      <vt:lpstr>'2022'!Area_stampa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Abitazioni vuote, dal 1994, e tasso di abitazioni vuote, nel 2005</dc:title>
  <dc:creator>Charpié Antoine</dc:creator>
  <cp:lastModifiedBy>Charpié Antoine / T116896</cp:lastModifiedBy>
  <cp:lastPrinted>2005-10-11T07:47:56Z</cp:lastPrinted>
  <dcterms:created xsi:type="dcterms:W3CDTF">2000-10-02T13:15:38Z</dcterms:created>
  <dcterms:modified xsi:type="dcterms:W3CDTF">2023-10-04T12:44:15Z</dcterms:modified>
</cp:coreProperties>
</file>