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85" windowHeight="12105" activeTab="0"/>
  </bookViews>
  <sheets>
    <sheet name="2001" sheetId="1" r:id="rId1"/>
  </sheets>
  <definedNames>
    <definedName name="_xlnm.Print_Titles" localSheetId="0">'2001'!$1:$7</definedName>
  </definedNames>
  <calcPr fullCalcOnLoad="1"/>
</workbook>
</file>

<file path=xl/sharedStrings.xml><?xml version="1.0" encoding="utf-8"?>
<sst xmlns="http://schemas.openxmlformats.org/spreadsheetml/2006/main" count="320" uniqueCount="317">
  <si>
    <t>Alberi da frutto d'alto fusto nell'agricoltura, secondo la specie, nel 2001</t>
  </si>
  <si>
    <t>Totale</t>
  </si>
  <si>
    <t>Meli</t>
  </si>
  <si>
    <t>Peri</t>
  </si>
  <si>
    <t>Ciliegi</t>
  </si>
  <si>
    <t>Prugni e</t>
  </si>
  <si>
    <t>Albi-</t>
  </si>
  <si>
    <t>Peschi</t>
  </si>
  <si>
    <t>Cotogni</t>
  </si>
  <si>
    <t>Noci</t>
  </si>
  <si>
    <t>Casta-</t>
  </si>
  <si>
    <t>susini</t>
  </si>
  <si>
    <t>cocchi</t>
  </si>
  <si>
    <t>gni</t>
  </si>
  <si>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</si>
  <si>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</si>
  <si>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</si>
  <si>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</si>
  <si>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</si>
  <si>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</si>
  <si>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</si>
  <si>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</si>
  <si>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</si>
  <si>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</si>
  <si>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</si>
  <si>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 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</si>
  <si>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</si>
  <si>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</si>
  <si>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</si>
  <si>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</si>
  <si>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</si>
  <si>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</si>
  <si>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</si>
  <si>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</si>
  <si>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</si>
  <si>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V. Maggia</t>
  </si>
  <si>
    <t>Compr. Lavizzara</t>
  </si>
  <si>
    <t>Compr. Rovana</t>
  </si>
  <si>
    <t>Compr. Fondo V. 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</si>
  <si>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</si>
  <si>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</si>
  <si>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</si>
  <si>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</si>
  <si>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</si>
  <si>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</si>
  <si>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</si>
  <si>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</si>
  <si>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</si>
  <si>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</si>
  <si>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</si>
  <si>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</si>
  <si>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</si>
  <si>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</si>
  <si>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</si>
  <si>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</si>
  <si>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</si>
  <si>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</si>
  <si>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5241 Arzo</t>
  </si>
  <si>
    <t>5242 Balerna</t>
  </si>
  <si>
    <t>5243 Besazio</t>
  </si>
  <si>
    <t>5244 Bruzella</t>
  </si>
  <si>
    <t>5245 Cabbio</t>
  </si>
  <si>
    <t>5246 Caneggio</t>
  </si>
  <si>
    <t>5247 Capolago</t>
  </si>
  <si>
    <t>5248 Casima</t>
  </si>
  <si>
    <t>5249 Castel San Pietro</t>
  </si>
  <si>
    <t>5250 Chiasso</t>
  </si>
  <si>
    <t>5251 Coldrerio</t>
  </si>
  <si>
    <t>5252 Genestrerio</t>
  </si>
  <si>
    <t>5253 Ligornetto</t>
  </si>
  <si>
    <t>5254 Mendrisio</t>
  </si>
  <si>
    <t>5255 Meride</t>
  </si>
  <si>
    <t>5256 Monte</t>
  </si>
  <si>
    <t>5257 Morbio Inferiore</t>
  </si>
  <si>
    <t>5258 Morbio Superiore</t>
  </si>
  <si>
    <t>5259 Muggio</t>
  </si>
  <si>
    <t>5260 Novazzano</t>
  </si>
  <si>
    <t>5262 Rancate</t>
  </si>
  <si>
    <t>5263 Riva San Vitale</t>
  </si>
  <si>
    <t>5264 Sagno</t>
  </si>
  <si>
    <t>5265 Salorino</t>
  </si>
  <si>
    <t>5266 Stabio</t>
  </si>
  <si>
    <t>5267 Tremona</t>
  </si>
  <si>
    <t>5268 Vacallo</t>
  </si>
  <si>
    <t>Distretto di Lugano</t>
  </si>
  <si>
    <t>5141 Agno</t>
  </si>
  <si>
    <t>5142 Agra</t>
  </si>
  <si>
    <t>5143 Aranno</t>
  </si>
  <si>
    <t>5144 Arogno</t>
  </si>
  <si>
    <t>5145 Arosio</t>
  </si>
  <si>
    <t>5146 Astano</t>
  </si>
  <si>
    <t>5147 Barbengo</t>
  </si>
  <si>
    <t>5148 Bedano</t>
  </si>
  <si>
    <t>5149 Bedigliora</t>
  </si>
  <si>
    <t>5150 Bidogno</t>
  </si>
  <si>
    <t>5151 Bioggio</t>
  </si>
  <si>
    <t>5153 Bironico</t>
  </si>
  <si>
    <t>5154 Bissone</t>
  </si>
  <si>
    <t>5155 Bogno</t>
  </si>
  <si>
    <t>5156 Bosco Luganese</t>
  </si>
  <si>
    <t>5158 Breganzona</t>
  </si>
  <si>
    <t>5159 Breno</t>
  </si>
  <si>
    <t>5160 Brusino Arsizio</t>
  </si>
  <si>
    <t>5161 Cademario</t>
  </si>
  <si>
    <t>5162 Cadempino</t>
  </si>
  <si>
    <t>5163 Cadro</t>
  </si>
  <si>
    <t>5165 Camignolo</t>
  </si>
  <si>
    <t>5167 Canobbio</t>
  </si>
  <si>
    <t>5226 Capriasca</t>
  </si>
  <si>
    <t>5168 Carabbia</t>
  </si>
  <si>
    <t>5169 Carabietta</t>
  </si>
  <si>
    <t>5170 Carona</t>
  </si>
  <si>
    <t>5171 Caslano</t>
  </si>
  <si>
    <t>5173 Certara</t>
  </si>
  <si>
    <t>5174 Cimadera</t>
  </si>
  <si>
    <t>5175 Cimo</t>
  </si>
  <si>
    <t>5176 Comano</t>
  </si>
  <si>
    <t>5177 Corticiasca</t>
  </si>
  <si>
    <t>5178 Croglio</t>
  </si>
  <si>
    <t>5179 Cureggia</t>
  </si>
  <si>
    <t>5180 Cureglia</t>
  </si>
  <si>
    <t>5181 Curio</t>
  </si>
  <si>
    <t>5182 Davesco-Soragno</t>
  </si>
  <si>
    <t>5183 Fescoggia</t>
  </si>
  <si>
    <t>5184 Gandria</t>
  </si>
  <si>
    <t>5185 Gentilino</t>
  </si>
  <si>
    <t>5186 Grancia</t>
  </si>
  <si>
    <t>5187 Gravesano</t>
  </si>
  <si>
    <t>5188 Iseo</t>
  </si>
  <si>
    <t>5189 Lamone</t>
  </si>
  <si>
    <t>5191 Lugaggia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</si>
  <si>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</si>
  <si>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</si>
  <si>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</si>
  <si>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</si>
  <si>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</si>
  <si>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</si>
  <si>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</si>
  <si>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</si>
  <si>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</si>
  <si>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5201 Montagnola</t>
  </si>
  <si>
    <t>5202 Monteggio</t>
  </si>
  <si>
    <t>5203 Morcote</t>
  </si>
  <si>
    <t>5204 Mugena</t>
  </si>
  <si>
    <t>5205 Muzzano</t>
  </si>
  <si>
    <t>5206 Neggio</t>
  </si>
  <si>
    <t>5207 Novaggio</t>
  </si>
  <si>
    <t>5208 Origlio</t>
  </si>
  <si>
    <t>5209 Pambio-Noranco</t>
  </si>
  <si>
    <t>5210 Paradiso</t>
  </si>
  <si>
    <t>5211 Pazzallo</t>
  </si>
  <si>
    <t>5212 Ponte Capriasca</t>
  </si>
  <si>
    <t>5213 Ponte Tresa</t>
  </si>
  <si>
    <t>5214 Porza</t>
  </si>
  <si>
    <t>5215 Pregassona</t>
  </si>
  <si>
    <t>5216 Pura</t>
  </si>
  <si>
    <t>5217 Rivera</t>
  </si>
  <si>
    <t>5219 Rovio</t>
  </si>
  <si>
    <t>5221 Savosa</t>
  </si>
  <si>
    <t>5222 Sessa</t>
  </si>
  <si>
    <t>5223 Sigirino</t>
  </si>
  <si>
    <t>5224 Sonvico</t>
  </si>
  <si>
    <t>5225 Sorengo</t>
  </si>
  <si>
    <t>5227 Torricella-Taverne</t>
  </si>
  <si>
    <t>5229 Valcolla</t>
  </si>
  <si>
    <t>5230 Vernate</t>
  </si>
  <si>
    <t>5231 Vezia</t>
  </si>
  <si>
    <t>5232 Vezio</t>
  </si>
  <si>
    <t>5233 Vico Morcote</t>
  </si>
  <si>
    <t>5234 Viganello</t>
  </si>
  <si>
    <t>5235 Villa Luganese</t>
  </si>
  <si>
    <t>Distretto di Locarno</t>
  </si>
  <si>
    <t>5091 Ascona</t>
  </si>
  <si>
    <t>5094 Borgnone</t>
  </si>
  <si>
    <t>5095 Brione (Verzasca)</t>
  </si>
  <si>
    <t>5096 Brione sopra Minusio</t>
  </si>
  <si>
    <t>5097 Brissago</t>
  </si>
  <si>
    <t>5098 Caviano</t>
  </si>
  <si>
    <t>5099 Cavigliano</t>
  </si>
  <si>
    <t>5101 Contone</t>
  </si>
  <si>
    <t>5102 Corippo</t>
  </si>
  <si>
    <t>5104 Cugnasco</t>
  </si>
  <si>
    <t>5105 Frasco</t>
  </si>
  <si>
    <t>5106 Gerra (Gambarogno)</t>
  </si>
  <si>
    <t>5107 Gerra (Verzasca)</t>
  </si>
  <si>
    <t>5108 Gordola</t>
  </si>
  <si>
    <t>5109 Gresso</t>
  </si>
  <si>
    <t>5110 Indemini</t>
  </si>
  <si>
    <t>5111 Intragna</t>
  </si>
  <si>
    <t>5137 Isorno</t>
  </si>
  <si>
    <t>5112 Lavertezzo</t>
  </si>
  <si>
    <t>5113 Locarno</t>
  </si>
  <si>
    <t>5115 Losone</t>
  </si>
  <si>
    <t>5116 Magadino</t>
  </si>
  <si>
    <t>5117 Mergoscia</t>
  </si>
  <si>
    <t>5118 Minusio</t>
  </si>
  <si>
    <t>5119 Mosogno</t>
  </si>
  <si>
    <t>5120 Muralto</t>
  </si>
  <si>
    <t>5136 Onsernone</t>
  </si>
  <si>
    <t>5121 Orselina</t>
  </si>
  <si>
    <t>5122 Palagnedra</t>
  </si>
  <si>
    <t>5123 Piazzogna</t>
  </si>
  <si>
    <t>5125 Ronco sopra Ascona</t>
  </si>
  <si>
    <t>5127 San Nazzaro</t>
  </si>
  <si>
    <t>5128 Sant'Abbondio</t>
  </si>
  <si>
    <t>5129 Sonogno</t>
  </si>
  <si>
    <t>5130 Tegna</t>
  </si>
  <si>
    <t>5131 Tenero-Contra</t>
  </si>
  <si>
    <t>5132 Vergeletto</t>
  </si>
  <si>
    <t>5133 Verscio</t>
  </si>
  <si>
    <t>5134 Vira (Gambarogno)</t>
  </si>
  <si>
    <t>5135 Vogorno</t>
  </si>
  <si>
    <t>Distretto di Vallemaggia</t>
  </si>
  <si>
    <t>5301 Aurigeno</t>
  </si>
  <si>
    <t>5302 Avegno</t>
  </si>
  <si>
    <t>5303 Bignasco</t>
  </si>
  <si>
    <t>5304 Bosco/Gurin</t>
  </si>
  <si>
    <t>5305 Broglio</t>
  </si>
  <si>
    <t>5306 Brontallo</t>
  </si>
  <si>
    <t>5307 Campo (Vallemaggia)</t>
  </si>
  <si>
    <t>5308 Cavergno</t>
  </si>
  <si>
    <t>5309 Cerentino</t>
  </si>
  <si>
    <t>5310 Cevio</t>
  </si>
  <si>
    <t>5311 Coglio</t>
  </si>
  <si>
    <t>5312 Fusio</t>
  </si>
  <si>
    <t>5313 Giumaglio</t>
  </si>
  <si>
    <t>5314 Gordevio</t>
  </si>
  <si>
    <t>5315 Linescio</t>
  </si>
  <si>
    <t>5316 Lodano</t>
  </si>
  <si>
    <t>5317 Maggia</t>
  </si>
  <si>
    <t>5318 Menzonio</t>
  </si>
  <si>
    <t>5319 Moghegno</t>
  </si>
  <si>
    <t>5320 Peccia</t>
  </si>
  <si>
    <t>5321 Prato-Sornico</t>
  </si>
  <si>
    <t>5322 Someo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</si>
  <si>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</si>
  <si>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</si>
  <si>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</si>
  <si>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</si>
  <si>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</si>
  <si>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</si>
  <si>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</si>
  <si>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</si>
  <si>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</si>
  <si>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</si>
  <si>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</si>
  <si>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5011 Medeglia</t>
  </si>
  <si>
    <t>5012 Moleno</t>
  </si>
  <si>
    <t>5013 Monte Carasso</t>
  </si>
  <si>
    <t>5014 Pianezzo</t>
  </si>
  <si>
    <t>5015 Preonzo</t>
  </si>
  <si>
    <t>5016 Robasacco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</si>
  <si>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</si>
  <si>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</si>
  <si>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</si>
  <si>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</si>
  <si>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</si>
  <si>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</si>
  <si>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</si>
  <si>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</si>
  <si>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</si>
  <si>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</si>
  <si>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</si>
  <si>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5031 Aquila</t>
  </si>
  <si>
    <t>5032 Campo (Blenio)</t>
  </si>
  <si>
    <t>5033 Castro</t>
  </si>
  <si>
    <t>5034 Corzoneso</t>
  </si>
  <si>
    <t>5035 Dongio</t>
  </si>
  <si>
    <t>5036 Ghirone</t>
  </si>
  <si>
    <t>5037 Largario</t>
  </si>
  <si>
    <t>5038 Leontica</t>
  </si>
  <si>
    <t>5039 Lottigna</t>
  </si>
  <si>
    <t>5040 Ludiano</t>
  </si>
  <si>
    <t>5041 Malvaglia</t>
  </si>
  <si>
    <t>5042 Marolta</t>
  </si>
  <si>
    <t>5043 Olivone</t>
  </si>
  <si>
    <t>5044 Ponto Valentino</t>
  </si>
  <si>
    <t>5045 Prugiasco</t>
  </si>
  <si>
    <t>5046 Semione</t>
  </si>
  <si>
    <t>5047 Torre</t>
  </si>
  <si>
    <t>Distretto di Leventina</t>
  </si>
  <si>
    <t>5061 Airolo</t>
  </si>
  <si>
    <t>5062 Anzonico</t>
  </si>
  <si>
    <t>5063 Bedretto</t>
  </si>
  <si>
    <t>5064 Bodio</t>
  </si>
  <si>
    <t>5065 Calonico</t>
  </si>
  <si>
    <t>5066 Calpiogna</t>
  </si>
  <si>
    <t>5067 Campello</t>
  </si>
  <si>
    <t>5068 Cavagnago</t>
  </si>
  <si>
    <t>5069 Chiggiogna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</si>
  <si>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</si>
  <si>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</si>
  <si>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</si>
  <si>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</si>
  <si>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</si>
  <si>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</si>
  <si>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</si>
  <si>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</si>
  <si>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</si>
  <si>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</si>
  <si>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5080 Rossura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</si>
  <si>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</si>
  <si>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</si>
  <si>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</si>
  <si>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</si>
  <si>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</si>
  <si>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</si>
  <si>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</si>
  <si>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</si>
  <si>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</si>
  <si>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</si>
  <si>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</si>
  <si>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Chiasso-Mendrisio</t>
  </si>
  <si>
    <t>Avvertenza: stato dei comuni politici: 238 (15.10.2001 - 31.03.2004).</t>
  </si>
  <si>
    <t>Fonte: Censimento federale degli alberi da frutto, Ufficio federale di statistica, Neuchâtel</t>
  </si>
  <si>
    <t>Ustat, ultima modifica: 26.11.2008</t>
  </si>
  <si>
    <t>T_070203_010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</si>
</sst>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_);\(#,##0\)"/>
  </numFmts>
  <fonts count="46">
    <font>
      <sz val="10"/>
      <name val="Arial"/>
      <family val="0"/>
    </font>
    <font>
      <sz val="2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1" fontId="7" fillId="0" borderId="10" xfId="0" applyNumberFormat="1" applyFont="1" applyBorder="1" applyAlignment="1">
      <alignment horizontal="left"/>
    </xf>
    <xf numFmtId="1" fontId="7" fillId="0" borderId="11" xfId="0" applyNumberFormat="1" applyFont="1" applyBorder="1" applyAlignment="1">
      <alignment horizontal="left"/>
    </xf>
    <xf numFmtId="174" fontId="6" fillId="0" borderId="12" xfId="0" applyNumberFormat="1" applyFont="1" applyFill="1" applyBorder="1" applyAlignment="1">
      <alignment/>
    </xf>
    <xf numFmtId="1" fontId="7" fillId="0" borderId="12" xfId="0" applyNumberFormat="1" applyFont="1" applyBorder="1" applyAlignment="1">
      <alignment horizontal="left"/>
    </xf>
    <xf numFmtId="1" fontId="7" fillId="0" borderId="13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3" fontId="9" fillId="0" borderId="14" xfId="0" applyNumberFormat="1" applyFont="1" applyFill="1" applyBorder="1" applyAlignment="1">
      <alignment horizontal="right"/>
    </xf>
    <xf numFmtId="174" fontId="9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174" fontId="8" fillId="0" borderId="16" xfId="0" applyNumberFormat="1" applyFont="1" applyFill="1" applyBorder="1" applyAlignment="1">
      <alignment horizontal="left"/>
    </xf>
    <xf numFmtId="3" fontId="8" fillId="0" borderId="16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4" fontId="8" fillId="0" borderId="15" xfId="0" applyNumberFormat="1" applyFont="1" applyFill="1" applyBorder="1" applyAlignment="1">
      <alignment horizontal="left"/>
    </xf>
    <xf numFmtId="174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3" fontId="8" fillId="0" borderId="16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left"/>
    </xf>
    <xf numFmtId="174" fontId="7" fillId="0" borderId="0" xfId="0" applyNumberFormat="1" applyFont="1" applyFill="1" applyAlignment="1">
      <alignment horizontal="left"/>
    </xf>
    <xf numFmtId="174" fontId="7" fillId="0" borderId="15" xfId="0" applyNumberFormat="1" applyFont="1" applyFill="1" applyBorder="1" applyAlignment="1">
      <alignment horizontal="left"/>
    </xf>
    <xf numFmtId="174" fontId="9" fillId="0" borderId="14" xfId="0" applyNumberFormat="1" applyFont="1" applyFill="1" applyBorder="1" applyAlignment="1">
      <alignment horizontal="left"/>
    </xf>
    <xf numFmtId="174" fontId="9" fillId="0" borderId="16" xfId="0" applyNumberFormat="1" applyFont="1" applyFill="1" applyBorder="1" applyAlignment="1">
      <alignment horizontal="left"/>
    </xf>
    <xf numFmtId="174" fontId="8" fillId="0" borderId="16" xfId="0" applyNumberFormat="1" applyFont="1" applyFill="1" applyBorder="1" applyAlignment="1">
      <alignment horizontal="left"/>
    </xf>
    <xf numFmtId="174" fontId="8" fillId="0" borderId="0" xfId="0" applyNumberFormat="1" applyFont="1" applyFill="1" applyBorder="1" applyAlignment="1">
      <alignment horizontal="left"/>
    </xf>
    <xf numFmtId="174" fontId="8" fillId="0" borderId="15" xfId="0" applyNumberFormat="1" applyFont="1" applyFill="1" applyBorder="1" applyAlignment="1">
      <alignment horizontal="left"/>
    </xf>
    <xf numFmtId="174" fontId="9" fillId="0" borderId="15" xfId="0" applyNumberFormat="1" applyFont="1" applyFill="1" applyBorder="1" applyAlignment="1">
      <alignment horizontal="left"/>
    </xf>
    <xf numFmtId="174" fontId="8" fillId="0" borderId="14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10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L1"/>
    </sheetView>
  </sheetViews>
  <sheetFormatPr defaultColWidth="9.140625" defaultRowHeight="27.75" customHeight="1"/>
  <cols>
    <col min="1" max="1" width="2.7109375" style="2" customWidth="1"/>
    <col min="2" max="2" width="27.57421875" style="2" customWidth="1"/>
    <col min="3" max="12" width="9.421875" style="1" customWidth="1"/>
    <col min="13" max="16384" width="9.140625" style="1" customWidth="1"/>
  </cols>
  <sheetData>
    <row r="1" spans="1:12" s="3" customFormat="1" ht="12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3" customFormat="1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4" customFormat="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4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5" customFormat="1" ht="12.75" customHeight="1">
      <c r="A5" s="35"/>
      <c r="B5" s="35"/>
      <c r="C5" s="6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8" t="s">
        <v>10</v>
      </c>
    </row>
    <row r="6" spans="1:12" s="5" customFormat="1" ht="12.75" customHeight="1">
      <c r="A6" s="36"/>
      <c r="B6" s="36"/>
      <c r="C6" s="9"/>
      <c r="D6" s="10"/>
      <c r="E6" s="10"/>
      <c r="F6" s="10"/>
      <c r="G6" s="10" t="s">
        <v>11</v>
      </c>
      <c r="H6" s="10" t="s">
        <v>12</v>
      </c>
      <c r="I6" s="10"/>
      <c r="J6" s="10"/>
      <c r="K6" s="10"/>
      <c r="L6" s="11" t="s">
        <v>13</v>
      </c>
    </row>
    <row r="7" spans="1:12" s="5" customFormat="1" ht="12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s="12" customFormat="1" ht="12.75" customHeight="1">
      <c r="A8" s="38" t="s">
        <v>14</v>
      </c>
      <c r="B8" s="38"/>
      <c r="C8" s="13">
        <f aca="true" t="shared" si="0" ref="C8:L8">C10+C21+C36+C40+C51</f>
        <v>17345</v>
      </c>
      <c r="D8" s="13">
        <f t="shared" si="0"/>
        <v>2409</v>
      </c>
      <c r="E8" s="13">
        <f t="shared" si="0"/>
        <v>1271</v>
      </c>
      <c r="F8" s="13">
        <f t="shared" si="0"/>
        <v>2475</v>
      </c>
      <c r="G8" s="13">
        <f t="shared" si="0"/>
        <v>1282</v>
      </c>
      <c r="H8" s="13">
        <f t="shared" si="0"/>
        <v>238</v>
      </c>
      <c r="I8" s="13">
        <f t="shared" si="0"/>
        <v>492</v>
      </c>
      <c r="J8" s="13">
        <f t="shared" si="0"/>
        <v>84</v>
      </c>
      <c r="K8" s="13">
        <f t="shared" si="0"/>
        <v>3723</v>
      </c>
      <c r="L8" s="13">
        <f t="shared" si="0"/>
        <v>5371</v>
      </c>
    </row>
    <row r="9" spans="1:12" s="12" customFormat="1" ht="12.75" customHeight="1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12" customFormat="1" ht="12.75" customHeight="1">
      <c r="A10" s="39" t="s">
        <v>15</v>
      </c>
      <c r="B10" s="39"/>
      <c r="C10" s="15">
        <f aca="true" t="shared" si="1" ref="C10:L10">C11+C15+C19</f>
        <v>3867</v>
      </c>
      <c r="D10" s="15">
        <f t="shared" si="1"/>
        <v>439</v>
      </c>
      <c r="E10" s="15">
        <f t="shared" si="1"/>
        <v>296</v>
      </c>
      <c r="F10" s="15">
        <f t="shared" si="1"/>
        <v>569</v>
      </c>
      <c r="G10" s="15">
        <f t="shared" si="1"/>
        <v>170</v>
      </c>
      <c r="H10" s="15">
        <f t="shared" si="1"/>
        <v>24</v>
      </c>
      <c r="I10" s="15">
        <f t="shared" si="1"/>
        <v>35</v>
      </c>
      <c r="J10" s="15">
        <f t="shared" si="1"/>
        <v>17</v>
      </c>
      <c r="K10" s="15">
        <f t="shared" si="1"/>
        <v>1120</v>
      </c>
      <c r="L10" s="15">
        <f t="shared" si="1"/>
        <v>1197</v>
      </c>
    </row>
    <row r="11" spans="1:12" s="12" customFormat="1" ht="12.75" customHeight="1">
      <c r="A11" s="40" t="s">
        <v>16</v>
      </c>
      <c r="B11" s="40"/>
      <c r="C11" s="17">
        <f aca="true" t="shared" si="2" ref="C11:L11">C12+C13+C14</f>
        <v>677</v>
      </c>
      <c r="D11" s="17">
        <f t="shared" si="2"/>
        <v>65</v>
      </c>
      <c r="E11" s="17">
        <f t="shared" si="2"/>
        <v>57</v>
      </c>
      <c r="F11" s="17">
        <f t="shared" si="2"/>
        <v>119</v>
      </c>
      <c r="G11" s="17">
        <f t="shared" si="2"/>
        <v>33</v>
      </c>
      <c r="H11" s="17">
        <f t="shared" si="2"/>
        <v>6</v>
      </c>
      <c r="I11" s="17">
        <f t="shared" si="2"/>
        <v>6</v>
      </c>
      <c r="J11" s="17">
        <f t="shared" si="2"/>
        <v>1</v>
      </c>
      <c r="K11" s="17">
        <f t="shared" si="2"/>
        <v>175</v>
      </c>
      <c r="L11" s="17">
        <f t="shared" si="2"/>
        <v>215</v>
      </c>
    </row>
    <row r="12" spans="1:12" s="12" customFormat="1" ht="12.75" customHeight="1">
      <c r="A12" s="18"/>
      <c r="B12" s="16" t="s">
        <v>17</v>
      </c>
      <c r="C12" s="17">
        <f aca="true" t="shared" si="3" ref="C12:L12">C288+C290+C298+C305+C306</f>
        <v>38</v>
      </c>
      <c r="D12" s="17">
        <f t="shared" si="3"/>
        <v>4</v>
      </c>
      <c r="E12" s="17">
        <f t="shared" si="3"/>
        <v>10</v>
      </c>
      <c r="F12" s="17">
        <f t="shared" si="3"/>
        <v>10</v>
      </c>
      <c r="G12" s="17">
        <f t="shared" si="3"/>
        <v>10</v>
      </c>
      <c r="H12" s="17">
        <f t="shared" si="3"/>
        <v>2</v>
      </c>
      <c r="I12" s="17">
        <f t="shared" si="3"/>
        <v>0</v>
      </c>
      <c r="J12" s="17">
        <f t="shared" si="3"/>
        <v>0</v>
      </c>
      <c r="K12" s="17">
        <f t="shared" si="3"/>
        <v>2</v>
      </c>
      <c r="L12" s="17">
        <f t="shared" si="3"/>
        <v>0</v>
      </c>
    </row>
    <row r="13" spans="1:12" s="12" customFormat="1" ht="12.75" customHeight="1">
      <c r="A13" s="18"/>
      <c r="B13" s="16" t="s">
        <v>18</v>
      </c>
      <c r="C13" s="17">
        <f aca="true" t="shared" si="4" ref="C13:L13">C289+C292+C293+C294+C295+C296+C297+C299+C301+C302+C307+C308</f>
        <v>423</v>
      </c>
      <c r="D13" s="17">
        <f t="shared" si="4"/>
        <v>50</v>
      </c>
      <c r="E13" s="17">
        <f t="shared" si="4"/>
        <v>27</v>
      </c>
      <c r="F13" s="17">
        <f t="shared" si="4"/>
        <v>89</v>
      </c>
      <c r="G13" s="17">
        <f t="shared" si="4"/>
        <v>19</v>
      </c>
      <c r="H13" s="17">
        <f t="shared" si="4"/>
        <v>4</v>
      </c>
      <c r="I13" s="17">
        <f t="shared" si="4"/>
        <v>6</v>
      </c>
      <c r="J13" s="17">
        <f t="shared" si="4"/>
        <v>1</v>
      </c>
      <c r="K13" s="17">
        <f t="shared" si="4"/>
        <v>110</v>
      </c>
      <c r="L13" s="17">
        <f t="shared" si="4"/>
        <v>117</v>
      </c>
    </row>
    <row r="14" spans="1:12" s="12" customFormat="1" ht="12.75" customHeight="1">
      <c r="A14" s="19"/>
      <c r="B14" s="20" t="s">
        <v>19</v>
      </c>
      <c r="C14" s="17">
        <f aca="true" t="shared" si="5" ref="C14:L14">C291+C300+C303+C304</f>
        <v>216</v>
      </c>
      <c r="D14" s="17">
        <f t="shared" si="5"/>
        <v>11</v>
      </c>
      <c r="E14" s="17">
        <f t="shared" si="5"/>
        <v>20</v>
      </c>
      <c r="F14" s="17">
        <f t="shared" si="5"/>
        <v>20</v>
      </c>
      <c r="G14" s="17">
        <f t="shared" si="5"/>
        <v>4</v>
      </c>
      <c r="H14" s="17">
        <f t="shared" si="5"/>
        <v>0</v>
      </c>
      <c r="I14" s="17">
        <f t="shared" si="5"/>
        <v>0</v>
      </c>
      <c r="J14" s="17">
        <f t="shared" si="5"/>
        <v>0</v>
      </c>
      <c r="K14" s="17">
        <f t="shared" si="5"/>
        <v>63</v>
      </c>
      <c r="L14" s="17">
        <f t="shared" si="5"/>
        <v>98</v>
      </c>
    </row>
    <row r="15" spans="1:12" s="12" customFormat="1" ht="12.75" customHeight="1">
      <c r="A15" s="40" t="s">
        <v>20</v>
      </c>
      <c r="B15" s="40"/>
      <c r="C15" s="17">
        <f aca="true" t="shared" si="6" ref="C15:L15">C16+C17+C18</f>
        <v>2666</v>
      </c>
      <c r="D15" s="17">
        <f t="shared" si="6"/>
        <v>270</v>
      </c>
      <c r="E15" s="17">
        <f t="shared" si="6"/>
        <v>195</v>
      </c>
      <c r="F15" s="17">
        <f t="shared" si="6"/>
        <v>337</v>
      </c>
      <c r="G15" s="17">
        <f t="shared" si="6"/>
        <v>100</v>
      </c>
      <c r="H15" s="17">
        <f t="shared" si="6"/>
        <v>3</v>
      </c>
      <c r="I15" s="17">
        <f t="shared" si="6"/>
        <v>14</v>
      </c>
      <c r="J15" s="17">
        <f t="shared" si="6"/>
        <v>14</v>
      </c>
      <c r="K15" s="17">
        <f t="shared" si="6"/>
        <v>864</v>
      </c>
      <c r="L15" s="17">
        <f t="shared" si="6"/>
        <v>869</v>
      </c>
    </row>
    <row r="16" spans="1:12" s="12" customFormat="1" ht="12.75" customHeight="1">
      <c r="A16" s="18"/>
      <c r="B16" s="16" t="s">
        <v>21</v>
      </c>
      <c r="C16" s="17">
        <f aca="true" t="shared" si="7" ref="C16:L16">C269+C270+C274+C281+C285</f>
        <v>1281</v>
      </c>
      <c r="D16" s="17">
        <f t="shared" si="7"/>
        <v>107</v>
      </c>
      <c r="E16" s="17">
        <f t="shared" si="7"/>
        <v>69</v>
      </c>
      <c r="F16" s="17">
        <f t="shared" si="7"/>
        <v>141</v>
      </c>
      <c r="G16" s="17">
        <f t="shared" si="7"/>
        <v>53</v>
      </c>
      <c r="H16" s="17">
        <f t="shared" si="7"/>
        <v>3</v>
      </c>
      <c r="I16" s="17">
        <f t="shared" si="7"/>
        <v>3</v>
      </c>
      <c r="J16" s="17">
        <f t="shared" si="7"/>
        <v>8</v>
      </c>
      <c r="K16" s="17">
        <f t="shared" si="7"/>
        <v>560</v>
      </c>
      <c r="L16" s="17">
        <f t="shared" si="7"/>
        <v>337</v>
      </c>
    </row>
    <row r="17" spans="1:12" s="12" customFormat="1" ht="12.75" customHeight="1">
      <c r="A17" s="18"/>
      <c r="B17" s="16" t="s">
        <v>22</v>
      </c>
      <c r="C17" s="17">
        <f aca="true" t="shared" si="8" ref="C17:L17">C271+C272+C273+C275+C276+C277+C280+C282+C283</f>
        <v>915</v>
      </c>
      <c r="D17" s="17">
        <f t="shared" si="8"/>
        <v>122</v>
      </c>
      <c r="E17" s="17">
        <f t="shared" si="8"/>
        <v>68</v>
      </c>
      <c r="F17" s="17">
        <f t="shared" si="8"/>
        <v>111</v>
      </c>
      <c r="G17" s="17">
        <f t="shared" si="8"/>
        <v>18</v>
      </c>
      <c r="H17" s="17">
        <f t="shared" si="8"/>
        <v>0</v>
      </c>
      <c r="I17" s="17">
        <f t="shared" si="8"/>
        <v>2</v>
      </c>
      <c r="J17" s="17">
        <f t="shared" si="8"/>
        <v>3</v>
      </c>
      <c r="K17" s="17">
        <f t="shared" si="8"/>
        <v>212</v>
      </c>
      <c r="L17" s="17">
        <f t="shared" si="8"/>
        <v>379</v>
      </c>
    </row>
    <row r="18" spans="1:12" s="12" customFormat="1" ht="12.75" customHeight="1">
      <c r="A18" s="19"/>
      <c r="B18" s="16" t="s">
        <v>23</v>
      </c>
      <c r="C18" s="17">
        <f aca="true" t="shared" si="9" ref="C18:L18">C278+C279+C284</f>
        <v>470</v>
      </c>
      <c r="D18" s="17">
        <f t="shared" si="9"/>
        <v>41</v>
      </c>
      <c r="E18" s="17">
        <f t="shared" si="9"/>
        <v>58</v>
      </c>
      <c r="F18" s="17">
        <f t="shared" si="9"/>
        <v>85</v>
      </c>
      <c r="G18" s="17">
        <f t="shared" si="9"/>
        <v>29</v>
      </c>
      <c r="H18" s="17">
        <f t="shared" si="9"/>
        <v>0</v>
      </c>
      <c r="I18" s="17">
        <f t="shared" si="9"/>
        <v>9</v>
      </c>
      <c r="J18" s="17">
        <f t="shared" si="9"/>
        <v>3</v>
      </c>
      <c r="K18" s="17">
        <f t="shared" si="9"/>
        <v>92</v>
      </c>
      <c r="L18" s="17">
        <f t="shared" si="9"/>
        <v>153</v>
      </c>
    </row>
    <row r="19" spans="1:12" s="12" customFormat="1" ht="12.75" customHeight="1">
      <c r="A19" s="41" t="s">
        <v>24</v>
      </c>
      <c r="B19" s="41"/>
      <c r="C19" s="22">
        <f aca="true" t="shared" si="10" ref="C19:L19">C261+C262+C263+C245+C264+C265+C251+C266+C254</f>
        <v>524</v>
      </c>
      <c r="D19" s="22">
        <f t="shared" si="10"/>
        <v>104</v>
      </c>
      <c r="E19" s="22">
        <f t="shared" si="10"/>
        <v>44</v>
      </c>
      <c r="F19" s="22">
        <f t="shared" si="10"/>
        <v>113</v>
      </c>
      <c r="G19" s="22">
        <f t="shared" si="10"/>
        <v>37</v>
      </c>
      <c r="H19" s="22">
        <f t="shared" si="10"/>
        <v>15</v>
      </c>
      <c r="I19" s="22">
        <f t="shared" si="10"/>
        <v>15</v>
      </c>
      <c r="J19" s="22">
        <f t="shared" si="10"/>
        <v>2</v>
      </c>
      <c r="K19" s="22">
        <f t="shared" si="10"/>
        <v>81</v>
      </c>
      <c r="L19" s="22">
        <f t="shared" si="10"/>
        <v>113</v>
      </c>
    </row>
    <row r="20" spans="1:12" s="12" customFormat="1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s="12" customFormat="1" ht="12.75" customHeight="1">
      <c r="A21" s="39" t="s">
        <v>25</v>
      </c>
      <c r="B21" s="39"/>
      <c r="C21" s="15">
        <f aca="true" t="shared" si="11" ref="C21:L21">C22+C23+C24+C27+C30+C31</f>
        <v>3157</v>
      </c>
      <c r="D21" s="15">
        <f t="shared" si="11"/>
        <v>538</v>
      </c>
      <c r="E21" s="15">
        <f t="shared" si="11"/>
        <v>212</v>
      </c>
      <c r="F21" s="15">
        <f t="shared" si="11"/>
        <v>479</v>
      </c>
      <c r="G21" s="15">
        <f t="shared" si="11"/>
        <v>303</v>
      </c>
      <c r="H21" s="15">
        <f t="shared" si="11"/>
        <v>34</v>
      </c>
      <c r="I21" s="15">
        <f t="shared" si="11"/>
        <v>88</v>
      </c>
      <c r="J21" s="15">
        <f t="shared" si="11"/>
        <v>10</v>
      </c>
      <c r="K21" s="15">
        <f t="shared" si="11"/>
        <v>634</v>
      </c>
      <c r="L21" s="15">
        <f t="shared" si="11"/>
        <v>859</v>
      </c>
    </row>
    <row r="22" spans="1:12" s="12" customFormat="1" ht="12.75" customHeight="1">
      <c r="A22" s="40" t="s">
        <v>26</v>
      </c>
      <c r="B22" s="40"/>
      <c r="C22" s="17">
        <f aca="true" t="shared" si="12" ref="C22:L22">C174+C177+C178+C193+C194+C197+C199+C201+C204</f>
        <v>608</v>
      </c>
      <c r="D22" s="17">
        <f t="shared" si="12"/>
        <v>70</v>
      </c>
      <c r="E22" s="17">
        <f t="shared" si="12"/>
        <v>39</v>
      </c>
      <c r="F22" s="17">
        <f t="shared" si="12"/>
        <v>88</v>
      </c>
      <c r="G22" s="17">
        <f t="shared" si="12"/>
        <v>66</v>
      </c>
      <c r="H22" s="17">
        <f t="shared" si="12"/>
        <v>15</v>
      </c>
      <c r="I22" s="17">
        <f t="shared" si="12"/>
        <v>27</v>
      </c>
      <c r="J22" s="17">
        <f t="shared" si="12"/>
        <v>1</v>
      </c>
      <c r="K22" s="17">
        <f t="shared" si="12"/>
        <v>146</v>
      </c>
      <c r="L22" s="17">
        <f t="shared" si="12"/>
        <v>156</v>
      </c>
    </row>
    <row r="23" spans="1:12" s="12" customFormat="1" ht="12.75" customHeight="1">
      <c r="A23" s="40" t="s">
        <v>27</v>
      </c>
      <c r="B23" s="40"/>
      <c r="C23" s="17">
        <f aca="true" t="shared" si="13" ref="C23:L23">C179+C185+C189+C195+C203+C205+C206+C212</f>
        <v>136</v>
      </c>
      <c r="D23" s="17">
        <f t="shared" si="13"/>
        <v>40</v>
      </c>
      <c r="E23" s="17">
        <f t="shared" si="13"/>
        <v>1</v>
      </c>
      <c r="F23" s="17">
        <f t="shared" si="13"/>
        <v>13</v>
      </c>
      <c r="G23" s="17">
        <f t="shared" si="13"/>
        <v>6</v>
      </c>
      <c r="H23" s="17">
        <f t="shared" si="13"/>
        <v>3</v>
      </c>
      <c r="I23" s="17">
        <f t="shared" si="13"/>
        <v>2</v>
      </c>
      <c r="J23" s="17">
        <f t="shared" si="13"/>
        <v>1</v>
      </c>
      <c r="K23" s="17">
        <f t="shared" si="13"/>
        <v>8</v>
      </c>
      <c r="L23" s="17">
        <f t="shared" si="13"/>
        <v>62</v>
      </c>
    </row>
    <row r="24" spans="1:12" s="12" customFormat="1" ht="12.75" customHeight="1">
      <c r="A24" s="40" t="s">
        <v>28</v>
      </c>
      <c r="B24" s="40"/>
      <c r="C24" s="17">
        <f aca="true" t="shared" si="14" ref="C24:L24">C25+C26</f>
        <v>1044</v>
      </c>
      <c r="D24" s="17">
        <f t="shared" si="14"/>
        <v>221</v>
      </c>
      <c r="E24" s="17">
        <f t="shared" si="14"/>
        <v>92</v>
      </c>
      <c r="F24" s="17">
        <f t="shared" si="14"/>
        <v>183</v>
      </c>
      <c r="G24" s="17">
        <f t="shared" si="14"/>
        <v>106</v>
      </c>
      <c r="H24" s="17">
        <f t="shared" si="14"/>
        <v>10</v>
      </c>
      <c r="I24" s="17">
        <f t="shared" si="14"/>
        <v>47</v>
      </c>
      <c r="J24" s="17">
        <f t="shared" si="14"/>
        <v>3</v>
      </c>
      <c r="K24" s="17">
        <f t="shared" si="14"/>
        <v>209</v>
      </c>
      <c r="L24" s="17">
        <f t="shared" si="14"/>
        <v>173</v>
      </c>
    </row>
    <row r="25" spans="1:12" s="12" customFormat="1" ht="12.75" customHeight="1">
      <c r="A25" s="18"/>
      <c r="B25" s="16" t="s">
        <v>29</v>
      </c>
      <c r="C25" s="17">
        <f aca="true" t="shared" si="15" ref="C25:L25">C176+C182+C184+C196+C207+C213</f>
        <v>550</v>
      </c>
      <c r="D25" s="17">
        <f t="shared" si="15"/>
        <v>133</v>
      </c>
      <c r="E25" s="17">
        <f t="shared" si="15"/>
        <v>56</v>
      </c>
      <c r="F25" s="17">
        <f t="shared" si="15"/>
        <v>104</v>
      </c>
      <c r="G25" s="17">
        <f t="shared" si="15"/>
        <v>49</v>
      </c>
      <c r="H25" s="17">
        <f t="shared" si="15"/>
        <v>2</v>
      </c>
      <c r="I25" s="17">
        <f t="shared" si="15"/>
        <v>10</v>
      </c>
      <c r="J25" s="17">
        <f t="shared" si="15"/>
        <v>1</v>
      </c>
      <c r="K25" s="17">
        <f t="shared" si="15"/>
        <v>133</v>
      </c>
      <c r="L25" s="17">
        <f t="shared" si="15"/>
        <v>62</v>
      </c>
    </row>
    <row r="26" spans="1:12" s="12" customFormat="1" ht="12.75" customHeight="1">
      <c r="A26" s="19"/>
      <c r="B26" s="20" t="s">
        <v>30</v>
      </c>
      <c r="C26" s="17">
        <f aca="true" t="shared" si="16" ref="C26:L26">C183+C186+C187+C192+C209</f>
        <v>494</v>
      </c>
      <c r="D26" s="17">
        <f t="shared" si="16"/>
        <v>88</v>
      </c>
      <c r="E26" s="17">
        <f t="shared" si="16"/>
        <v>36</v>
      </c>
      <c r="F26" s="17">
        <f t="shared" si="16"/>
        <v>79</v>
      </c>
      <c r="G26" s="17">
        <f t="shared" si="16"/>
        <v>57</v>
      </c>
      <c r="H26" s="17">
        <f t="shared" si="16"/>
        <v>8</v>
      </c>
      <c r="I26" s="17">
        <f t="shared" si="16"/>
        <v>37</v>
      </c>
      <c r="J26" s="17">
        <f t="shared" si="16"/>
        <v>2</v>
      </c>
      <c r="K26" s="17">
        <f t="shared" si="16"/>
        <v>76</v>
      </c>
      <c r="L26" s="17">
        <f t="shared" si="16"/>
        <v>111</v>
      </c>
    </row>
    <row r="27" spans="1:12" s="12" customFormat="1" ht="12.75" customHeight="1">
      <c r="A27" s="40" t="s">
        <v>31</v>
      </c>
      <c r="B27" s="40"/>
      <c r="C27" s="17">
        <f aca="true" t="shared" si="17" ref="C27:L27">C28+C29</f>
        <v>607</v>
      </c>
      <c r="D27" s="17">
        <f t="shared" si="17"/>
        <v>83</v>
      </c>
      <c r="E27" s="17">
        <f t="shared" si="17"/>
        <v>27</v>
      </c>
      <c r="F27" s="17">
        <f t="shared" si="17"/>
        <v>52</v>
      </c>
      <c r="G27" s="17">
        <f t="shared" si="17"/>
        <v>24</v>
      </c>
      <c r="H27" s="17">
        <f t="shared" si="17"/>
        <v>3</v>
      </c>
      <c r="I27" s="17">
        <f t="shared" si="17"/>
        <v>8</v>
      </c>
      <c r="J27" s="17">
        <f t="shared" si="17"/>
        <v>1</v>
      </c>
      <c r="K27" s="17">
        <f t="shared" si="17"/>
        <v>127</v>
      </c>
      <c r="L27" s="17">
        <f t="shared" si="17"/>
        <v>282</v>
      </c>
    </row>
    <row r="28" spans="1:12" s="12" customFormat="1" ht="12.75" customHeight="1">
      <c r="A28" s="18"/>
      <c r="B28" s="16" t="s">
        <v>32</v>
      </c>
      <c r="C28" s="17">
        <f aca="true" t="shared" si="18" ref="C28:L28">C175+C190+C202</f>
        <v>607</v>
      </c>
      <c r="D28" s="17">
        <f t="shared" si="18"/>
        <v>83</v>
      </c>
      <c r="E28" s="17">
        <f t="shared" si="18"/>
        <v>27</v>
      </c>
      <c r="F28" s="17">
        <f t="shared" si="18"/>
        <v>52</v>
      </c>
      <c r="G28" s="17">
        <f t="shared" si="18"/>
        <v>24</v>
      </c>
      <c r="H28" s="17">
        <f t="shared" si="18"/>
        <v>3</v>
      </c>
      <c r="I28" s="17">
        <f t="shared" si="18"/>
        <v>8</v>
      </c>
      <c r="J28" s="17">
        <f t="shared" si="18"/>
        <v>1</v>
      </c>
      <c r="K28" s="17">
        <f t="shared" si="18"/>
        <v>127</v>
      </c>
      <c r="L28" s="17">
        <f t="shared" si="18"/>
        <v>282</v>
      </c>
    </row>
    <row r="29" spans="1:12" s="12" customFormat="1" ht="12.75" customHeight="1">
      <c r="A29" s="19"/>
      <c r="B29" s="20" t="s">
        <v>33</v>
      </c>
      <c r="C29" s="17">
        <f aca="true" t="shared" si="19" ref="C29:L29">C180+C208+C211</f>
        <v>0</v>
      </c>
      <c r="D29" s="17">
        <f t="shared" si="19"/>
        <v>0</v>
      </c>
      <c r="E29" s="17">
        <f t="shared" si="19"/>
        <v>0</v>
      </c>
      <c r="F29" s="17">
        <f t="shared" si="19"/>
        <v>0</v>
      </c>
      <c r="G29" s="17">
        <f t="shared" si="19"/>
        <v>0</v>
      </c>
      <c r="H29" s="17">
        <f t="shared" si="19"/>
        <v>0</v>
      </c>
      <c r="I29" s="17">
        <f t="shared" si="19"/>
        <v>0</v>
      </c>
      <c r="J29" s="17">
        <f t="shared" si="19"/>
        <v>0</v>
      </c>
      <c r="K29" s="17">
        <f t="shared" si="19"/>
        <v>0</v>
      </c>
      <c r="L29" s="17">
        <f t="shared" si="19"/>
        <v>0</v>
      </c>
    </row>
    <row r="30" spans="1:12" s="12" customFormat="1" ht="12.75" customHeight="1">
      <c r="A30" s="40" t="s">
        <v>34</v>
      </c>
      <c r="B30" s="40"/>
      <c r="C30" s="17">
        <f aca="true" t="shared" si="20" ref="C30:L30">C188+C191+C198+C200+C210</f>
        <v>171</v>
      </c>
      <c r="D30" s="17">
        <f t="shared" si="20"/>
        <v>63</v>
      </c>
      <c r="E30" s="17">
        <f t="shared" si="20"/>
        <v>17</v>
      </c>
      <c r="F30" s="17">
        <f t="shared" si="20"/>
        <v>38</v>
      </c>
      <c r="G30" s="17">
        <f t="shared" si="20"/>
        <v>24</v>
      </c>
      <c r="H30" s="17">
        <f t="shared" si="20"/>
        <v>3</v>
      </c>
      <c r="I30" s="17">
        <f t="shared" si="20"/>
        <v>0</v>
      </c>
      <c r="J30" s="17">
        <f t="shared" si="20"/>
        <v>1</v>
      </c>
      <c r="K30" s="17">
        <f t="shared" si="20"/>
        <v>24</v>
      </c>
      <c r="L30" s="17">
        <f t="shared" si="20"/>
        <v>1</v>
      </c>
    </row>
    <row r="31" spans="1:12" s="12" customFormat="1" ht="12.75" customHeight="1">
      <c r="A31" s="40" t="s">
        <v>35</v>
      </c>
      <c r="B31" s="40"/>
      <c r="C31" s="17">
        <f aca="true" t="shared" si="21" ref="C31:L31">C32+C33+C34</f>
        <v>591</v>
      </c>
      <c r="D31" s="17">
        <f t="shared" si="21"/>
        <v>61</v>
      </c>
      <c r="E31" s="17">
        <f t="shared" si="21"/>
        <v>36</v>
      </c>
      <c r="F31" s="17">
        <f t="shared" si="21"/>
        <v>105</v>
      </c>
      <c r="G31" s="17">
        <f t="shared" si="21"/>
        <v>77</v>
      </c>
      <c r="H31" s="17">
        <f t="shared" si="21"/>
        <v>0</v>
      </c>
      <c r="I31" s="17">
        <f t="shared" si="21"/>
        <v>4</v>
      </c>
      <c r="J31" s="17">
        <f t="shared" si="21"/>
        <v>3</v>
      </c>
      <c r="K31" s="17">
        <f t="shared" si="21"/>
        <v>120</v>
      </c>
      <c r="L31" s="17">
        <f t="shared" si="21"/>
        <v>185</v>
      </c>
    </row>
    <row r="32" spans="1:12" s="12" customFormat="1" ht="12.75" customHeight="1">
      <c r="A32" s="18"/>
      <c r="B32" s="16" t="s">
        <v>36</v>
      </c>
      <c r="C32" s="17">
        <f aca="true" t="shared" si="22" ref="C32:L32">C220+C221+C227+C233+C235+C236</f>
        <v>237</v>
      </c>
      <c r="D32" s="17">
        <f t="shared" si="22"/>
        <v>15</v>
      </c>
      <c r="E32" s="17">
        <f t="shared" si="22"/>
        <v>4</v>
      </c>
      <c r="F32" s="17">
        <f t="shared" si="22"/>
        <v>43</v>
      </c>
      <c r="G32" s="17">
        <f t="shared" si="22"/>
        <v>37</v>
      </c>
      <c r="H32" s="17">
        <f t="shared" si="22"/>
        <v>0</v>
      </c>
      <c r="I32" s="17">
        <f t="shared" si="22"/>
        <v>0</v>
      </c>
      <c r="J32" s="17">
        <f t="shared" si="22"/>
        <v>0</v>
      </c>
      <c r="K32" s="17">
        <f t="shared" si="22"/>
        <v>25</v>
      </c>
      <c r="L32" s="17">
        <f t="shared" si="22"/>
        <v>113</v>
      </c>
    </row>
    <row r="33" spans="1:12" s="12" customFormat="1" ht="12.75" customHeight="1">
      <c r="A33" s="18"/>
      <c r="B33" s="16" t="s">
        <v>37</v>
      </c>
      <c r="C33" s="17">
        <f aca="true" t="shared" si="23" ref="C33:L33">C219+C222+C224+C230</f>
        <v>98</v>
      </c>
      <c r="D33" s="17">
        <f t="shared" si="23"/>
        <v>4</v>
      </c>
      <c r="E33" s="17">
        <f t="shared" si="23"/>
        <v>3</v>
      </c>
      <c r="F33" s="17">
        <f t="shared" si="23"/>
        <v>20</v>
      </c>
      <c r="G33" s="17">
        <f t="shared" si="23"/>
        <v>7</v>
      </c>
      <c r="H33" s="17">
        <f t="shared" si="23"/>
        <v>0</v>
      </c>
      <c r="I33" s="17">
        <f t="shared" si="23"/>
        <v>1</v>
      </c>
      <c r="J33" s="17">
        <f t="shared" si="23"/>
        <v>0</v>
      </c>
      <c r="K33" s="17">
        <f t="shared" si="23"/>
        <v>33</v>
      </c>
      <c r="L33" s="17">
        <f t="shared" si="23"/>
        <v>30</v>
      </c>
    </row>
    <row r="34" spans="1:12" s="12" customFormat="1" ht="12.75" customHeight="1">
      <c r="A34" s="18"/>
      <c r="B34" s="21" t="s">
        <v>38</v>
      </c>
      <c r="C34" s="22">
        <f aca="true" t="shared" si="24" ref="C34:L34">C216+C217+C218+C223+C225+C226+C228+C229+C231+C232+C234+C237</f>
        <v>256</v>
      </c>
      <c r="D34" s="22">
        <f t="shared" si="24"/>
        <v>42</v>
      </c>
      <c r="E34" s="22">
        <f t="shared" si="24"/>
        <v>29</v>
      </c>
      <c r="F34" s="22">
        <f t="shared" si="24"/>
        <v>42</v>
      </c>
      <c r="G34" s="22">
        <f t="shared" si="24"/>
        <v>33</v>
      </c>
      <c r="H34" s="22">
        <f t="shared" si="24"/>
        <v>0</v>
      </c>
      <c r="I34" s="22">
        <f t="shared" si="24"/>
        <v>3</v>
      </c>
      <c r="J34" s="22">
        <f t="shared" si="24"/>
        <v>3</v>
      </c>
      <c r="K34" s="22">
        <f t="shared" si="24"/>
        <v>62</v>
      </c>
      <c r="L34" s="22">
        <f t="shared" si="24"/>
        <v>42</v>
      </c>
    </row>
    <row r="35" spans="1:12" s="12" customFormat="1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12" customFormat="1" ht="12.75" customHeight="1">
      <c r="A36" s="39" t="s">
        <v>39</v>
      </c>
      <c r="B36" s="39"/>
      <c r="C36" s="15">
        <f aca="true" t="shared" si="25" ref="C36:L36">C37+C38</f>
        <v>717</v>
      </c>
      <c r="D36" s="15">
        <f t="shared" si="25"/>
        <v>119</v>
      </c>
      <c r="E36" s="15">
        <f t="shared" si="25"/>
        <v>53</v>
      </c>
      <c r="F36" s="15">
        <f t="shared" si="25"/>
        <v>180</v>
      </c>
      <c r="G36" s="15">
        <f t="shared" si="25"/>
        <v>94</v>
      </c>
      <c r="H36" s="15">
        <f t="shared" si="25"/>
        <v>24</v>
      </c>
      <c r="I36" s="15">
        <f t="shared" si="25"/>
        <v>51</v>
      </c>
      <c r="J36" s="15">
        <f t="shared" si="25"/>
        <v>3</v>
      </c>
      <c r="K36" s="15">
        <f t="shared" si="25"/>
        <v>116</v>
      </c>
      <c r="L36" s="15">
        <f t="shared" si="25"/>
        <v>77</v>
      </c>
    </row>
    <row r="37" spans="1:12" s="12" customFormat="1" ht="12.75" customHeight="1">
      <c r="A37" s="40" t="s">
        <v>40</v>
      </c>
      <c r="B37" s="40"/>
      <c r="C37" s="17">
        <f aca="true" t="shared" si="26" ref="C37:L37">C240+C241+C243+C244+C246+C249+C252+C253+C257+C258</f>
        <v>412</v>
      </c>
      <c r="D37" s="17">
        <f t="shared" si="26"/>
        <v>53</v>
      </c>
      <c r="E37" s="17">
        <f t="shared" si="26"/>
        <v>25</v>
      </c>
      <c r="F37" s="17">
        <f t="shared" si="26"/>
        <v>115</v>
      </c>
      <c r="G37" s="17">
        <f t="shared" si="26"/>
        <v>49</v>
      </c>
      <c r="H37" s="17">
        <f t="shared" si="26"/>
        <v>9</v>
      </c>
      <c r="I37" s="17">
        <f t="shared" si="26"/>
        <v>31</v>
      </c>
      <c r="J37" s="17">
        <f t="shared" si="26"/>
        <v>0</v>
      </c>
      <c r="K37" s="17">
        <f t="shared" si="26"/>
        <v>63</v>
      </c>
      <c r="L37" s="17">
        <f t="shared" si="26"/>
        <v>67</v>
      </c>
    </row>
    <row r="38" spans="1:12" s="12" customFormat="1" ht="12.75" customHeight="1">
      <c r="A38" s="41" t="s">
        <v>41</v>
      </c>
      <c r="B38" s="41"/>
      <c r="C38" s="22">
        <f aca="true" t="shared" si="27" ref="C38:L38">C242+C181+C247+C255+C256</f>
        <v>305</v>
      </c>
      <c r="D38" s="22">
        <f t="shared" si="27"/>
        <v>66</v>
      </c>
      <c r="E38" s="22">
        <f t="shared" si="27"/>
        <v>28</v>
      </c>
      <c r="F38" s="22">
        <f t="shared" si="27"/>
        <v>65</v>
      </c>
      <c r="G38" s="22">
        <f t="shared" si="27"/>
        <v>45</v>
      </c>
      <c r="H38" s="22">
        <f t="shared" si="27"/>
        <v>15</v>
      </c>
      <c r="I38" s="22">
        <f t="shared" si="27"/>
        <v>20</v>
      </c>
      <c r="J38" s="22">
        <f t="shared" si="27"/>
        <v>3</v>
      </c>
      <c r="K38" s="22">
        <f t="shared" si="27"/>
        <v>53</v>
      </c>
      <c r="L38" s="22">
        <f t="shared" si="27"/>
        <v>10</v>
      </c>
    </row>
    <row r="39" spans="1:12" s="12" customFormat="1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s="12" customFormat="1" ht="12.75" customHeight="1">
      <c r="A40" s="39" t="s">
        <v>42</v>
      </c>
      <c r="B40" s="39"/>
      <c r="C40" s="15">
        <f aca="true" t="shared" si="28" ref="C40:L40">C41+C42+C46</f>
        <v>6394</v>
      </c>
      <c r="D40" s="15">
        <f t="shared" si="28"/>
        <v>982</v>
      </c>
      <c r="E40" s="15">
        <f t="shared" si="28"/>
        <v>284</v>
      </c>
      <c r="F40" s="15">
        <f t="shared" si="28"/>
        <v>641</v>
      </c>
      <c r="G40" s="15">
        <f t="shared" si="28"/>
        <v>435</v>
      </c>
      <c r="H40" s="15">
        <f t="shared" si="28"/>
        <v>57</v>
      </c>
      <c r="I40" s="15">
        <f t="shared" si="28"/>
        <v>142</v>
      </c>
      <c r="J40" s="15">
        <f t="shared" si="28"/>
        <v>34</v>
      </c>
      <c r="K40" s="15">
        <f t="shared" si="28"/>
        <v>970</v>
      </c>
      <c r="L40" s="15">
        <f t="shared" si="28"/>
        <v>2849</v>
      </c>
    </row>
    <row r="41" spans="1:12" s="12" customFormat="1" ht="12.75" customHeight="1">
      <c r="A41" s="40" t="s">
        <v>43</v>
      </c>
      <c r="B41" s="40"/>
      <c r="C41" s="17">
        <f aca="true" t="shared" si="29" ref="C41:L41">C87+C92+C101+C105+C106+C108+C110+C111+C112+C117+C120+C121+C123+C125+C126+C127+C130+C132+C136+C138+C141+C143+C145+C149+C150+C151+C154+C155+C159+C163+C167+C169+C170</f>
        <v>1122</v>
      </c>
      <c r="D41" s="17">
        <f t="shared" si="29"/>
        <v>141</v>
      </c>
      <c r="E41" s="17">
        <f t="shared" si="29"/>
        <v>54</v>
      </c>
      <c r="F41" s="17">
        <f t="shared" si="29"/>
        <v>117</v>
      </c>
      <c r="G41" s="17">
        <f t="shared" si="29"/>
        <v>122</v>
      </c>
      <c r="H41" s="17">
        <f t="shared" si="29"/>
        <v>34</v>
      </c>
      <c r="I41" s="17">
        <f t="shared" si="29"/>
        <v>47</v>
      </c>
      <c r="J41" s="17">
        <f t="shared" si="29"/>
        <v>9</v>
      </c>
      <c r="K41" s="17">
        <f t="shared" si="29"/>
        <v>98</v>
      </c>
      <c r="L41" s="17">
        <f t="shared" si="29"/>
        <v>500</v>
      </c>
    </row>
    <row r="42" spans="1:12" s="12" customFormat="1" ht="12.75" customHeight="1">
      <c r="A42" s="40" t="s">
        <v>44</v>
      </c>
      <c r="B42" s="40"/>
      <c r="C42" s="17">
        <f aca="true" t="shared" si="30" ref="C42:L42">C43+C44+C45</f>
        <v>1339</v>
      </c>
      <c r="D42" s="17">
        <f t="shared" si="30"/>
        <v>322</v>
      </c>
      <c r="E42" s="17">
        <f t="shared" si="30"/>
        <v>79</v>
      </c>
      <c r="F42" s="17">
        <f t="shared" si="30"/>
        <v>232</v>
      </c>
      <c r="G42" s="17">
        <f t="shared" si="30"/>
        <v>110</v>
      </c>
      <c r="H42" s="17">
        <f t="shared" si="30"/>
        <v>12</v>
      </c>
      <c r="I42" s="17">
        <f t="shared" si="30"/>
        <v>14</v>
      </c>
      <c r="J42" s="17">
        <f t="shared" si="30"/>
        <v>3</v>
      </c>
      <c r="K42" s="17">
        <f t="shared" si="30"/>
        <v>268</v>
      </c>
      <c r="L42" s="17">
        <f t="shared" si="30"/>
        <v>299</v>
      </c>
    </row>
    <row r="43" spans="1:12" s="12" customFormat="1" ht="12.75" customHeight="1">
      <c r="A43" s="23"/>
      <c r="B43" s="16" t="s">
        <v>45</v>
      </c>
      <c r="C43" s="17">
        <f aca="true" t="shared" si="31" ref="C43:L43">C93+C97+C107+C128+C248+C134+C250+C139+C157+C161+C164</f>
        <v>308</v>
      </c>
      <c r="D43" s="17">
        <f t="shared" si="31"/>
        <v>85</v>
      </c>
      <c r="E43" s="17">
        <f t="shared" si="31"/>
        <v>46</v>
      </c>
      <c r="F43" s="17">
        <f t="shared" si="31"/>
        <v>46</v>
      </c>
      <c r="G43" s="17">
        <f t="shared" si="31"/>
        <v>34</v>
      </c>
      <c r="H43" s="17">
        <f t="shared" si="31"/>
        <v>7</v>
      </c>
      <c r="I43" s="17">
        <f t="shared" si="31"/>
        <v>1</v>
      </c>
      <c r="J43" s="17">
        <f t="shared" si="31"/>
        <v>1</v>
      </c>
      <c r="K43" s="17">
        <f t="shared" si="31"/>
        <v>80</v>
      </c>
      <c r="L43" s="17">
        <f t="shared" si="31"/>
        <v>8</v>
      </c>
    </row>
    <row r="44" spans="1:12" s="12" customFormat="1" ht="12.75" customHeight="1">
      <c r="A44" s="18"/>
      <c r="B44" s="16" t="s">
        <v>46</v>
      </c>
      <c r="C44" s="17">
        <f aca="true" t="shared" si="32" ref="C44:L44">C95+C109+C118+C131+C148+C152+C162+C171</f>
        <v>1022</v>
      </c>
      <c r="D44" s="17">
        <f t="shared" si="32"/>
        <v>234</v>
      </c>
      <c r="E44" s="17">
        <f t="shared" si="32"/>
        <v>32</v>
      </c>
      <c r="F44" s="17">
        <f t="shared" si="32"/>
        <v>183</v>
      </c>
      <c r="G44" s="17">
        <f t="shared" si="32"/>
        <v>75</v>
      </c>
      <c r="H44" s="17">
        <f t="shared" si="32"/>
        <v>4</v>
      </c>
      <c r="I44" s="17">
        <f t="shared" si="32"/>
        <v>13</v>
      </c>
      <c r="J44" s="17">
        <f t="shared" si="32"/>
        <v>2</v>
      </c>
      <c r="K44" s="17">
        <f t="shared" si="32"/>
        <v>188</v>
      </c>
      <c r="L44" s="17">
        <f t="shared" si="32"/>
        <v>291</v>
      </c>
    </row>
    <row r="45" spans="1:12" s="12" customFormat="1" ht="12.75" customHeight="1">
      <c r="A45" s="19"/>
      <c r="B45" s="20" t="s">
        <v>47</v>
      </c>
      <c r="C45" s="17">
        <f aca="true" t="shared" si="33" ref="C45:L45">C99+C114+C115+C165</f>
        <v>9</v>
      </c>
      <c r="D45" s="17">
        <f t="shared" si="33"/>
        <v>3</v>
      </c>
      <c r="E45" s="17">
        <f t="shared" si="33"/>
        <v>1</v>
      </c>
      <c r="F45" s="17">
        <f t="shared" si="33"/>
        <v>3</v>
      </c>
      <c r="G45" s="17">
        <f t="shared" si="33"/>
        <v>1</v>
      </c>
      <c r="H45" s="17">
        <f t="shared" si="33"/>
        <v>1</v>
      </c>
      <c r="I45" s="17">
        <f t="shared" si="33"/>
        <v>0</v>
      </c>
      <c r="J45" s="17">
        <f t="shared" si="33"/>
        <v>0</v>
      </c>
      <c r="K45" s="17">
        <f t="shared" si="33"/>
        <v>0</v>
      </c>
      <c r="L45" s="17">
        <f t="shared" si="33"/>
        <v>0</v>
      </c>
    </row>
    <row r="46" spans="1:12" s="12" customFormat="1" ht="12.75" customHeight="1">
      <c r="A46" s="40" t="s">
        <v>48</v>
      </c>
      <c r="B46" s="40"/>
      <c r="C46" s="17">
        <f aca="true" t="shared" si="34" ref="C46:L46">C47+C48+C49</f>
        <v>3933</v>
      </c>
      <c r="D46" s="17">
        <f t="shared" si="34"/>
        <v>519</v>
      </c>
      <c r="E46" s="17">
        <f t="shared" si="34"/>
        <v>151</v>
      </c>
      <c r="F46" s="17">
        <f t="shared" si="34"/>
        <v>292</v>
      </c>
      <c r="G46" s="17">
        <f t="shared" si="34"/>
        <v>203</v>
      </c>
      <c r="H46" s="17">
        <f t="shared" si="34"/>
        <v>11</v>
      </c>
      <c r="I46" s="17">
        <f t="shared" si="34"/>
        <v>81</v>
      </c>
      <c r="J46" s="17">
        <f t="shared" si="34"/>
        <v>22</v>
      </c>
      <c r="K46" s="17">
        <f t="shared" si="34"/>
        <v>604</v>
      </c>
      <c r="L46" s="17">
        <f t="shared" si="34"/>
        <v>2050</v>
      </c>
    </row>
    <row r="47" spans="1:12" s="12" customFormat="1" ht="12.75" customHeight="1">
      <c r="A47" s="18"/>
      <c r="B47" s="16" t="s">
        <v>49</v>
      </c>
      <c r="C47" s="17">
        <f aca="true" t="shared" si="35" ref="C47:L47">C88+C90+C102+C104+C124+C129+C140+C144+C168</f>
        <v>3047</v>
      </c>
      <c r="D47" s="17">
        <f t="shared" si="35"/>
        <v>307</v>
      </c>
      <c r="E47" s="17">
        <f t="shared" si="35"/>
        <v>63</v>
      </c>
      <c r="F47" s="17">
        <f t="shared" si="35"/>
        <v>171</v>
      </c>
      <c r="G47" s="17">
        <f t="shared" si="35"/>
        <v>122</v>
      </c>
      <c r="H47" s="17">
        <f t="shared" si="35"/>
        <v>7</v>
      </c>
      <c r="I47" s="17">
        <f t="shared" si="35"/>
        <v>29</v>
      </c>
      <c r="J47" s="17">
        <f t="shared" si="35"/>
        <v>6</v>
      </c>
      <c r="K47" s="17">
        <f t="shared" si="35"/>
        <v>379</v>
      </c>
      <c r="L47" s="17">
        <f t="shared" si="35"/>
        <v>1963</v>
      </c>
    </row>
    <row r="48" spans="1:12" s="12" customFormat="1" ht="12.75" customHeight="1">
      <c r="A48" s="18"/>
      <c r="B48" s="16" t="s">
        <v>50</v>
      </c>
      <c r="C48" s="17">
        <f aca="true" t="shared" si="36" ref="C48:L48">C91+C94+C119+C122+C142+C147+C156+C160</f>
        <v>752</v>
      </c>
      <c r="D48" s="17">
        <f t="shared" si="36"/>
        <v>196</v>
      </c>
      <c r="E48" s="17">
        <f t="shared" si="36"/>
        <v>66</v>
      </c>
      <c r="F48" s="17">
        <f t="shared" si="36"/>
        <v>107</v>
      </c>
      <c r="G48" s="17">
        <f t="shared" si="36"/>
        <v>66</v>
      </c>
      <c r="H48" s="17">
        <f t="shared" si="36"/>
        <v>3</v>
      </c>
      <c r="I48" s="17">
        <f t="shared" si="36"/>
        <v>31</v>
      </c>
      <c r="J48" s="17">
        <f t="shared" si="36"/>
        <v>14</v>
      </c>
      <c r="K48" s="17">
        <f t="shared" si="36"/>
        <v>196</v>
      </c>
      <c r="L48" s="17">
        <f t="shared" si="36"/>
        <v>73</v>
      </c>
    </row>
    <row r="49" spans="1:12" s="12" customFormat="1" ht="12.75" customHeight="1">
      <c r="A49" s="18"/>
      <c r="B49" s="21" t="s">
        <v>51</v>
      </c>
      <c r="C49" s="22">
        <f aca="true" t="shared" si="37" ref="C49:L49">C86+C96+C100+C113+C116+C133+C146+C153+C166</f>
        <v>134</v>
      </c>
      <c r="D49" s="22">
        <f t="shared" si="37"/>
        <v>16</v>
      </c>
      <c r="E49" s="22">
        <f t="shared" si="37"/>
        <v>22</v>
      </c>
      <c r="F49" s="22">
        <f t="shared" si="37"/>
        <v>14</v>
      </c>
      <c r="G49" s="22">
        <f t="shared" si="37"/>
        <v>15</v>
      </c>
      <c r="H49" s="22">
        <f t="shared" si="37"/>
        <v>1</v>
      </c>
      <c r="I49" s="22">
        <f t="shared" si="37"/>
        <v>21</v>
      </c>
      <c r="J49" s="22">
        <f t="shared" si="37"/>
        <v>2</v>
      </c>
      <c r="K49" s="22">
        <f t="shared" si="37"/>
        <v>29</v>
      </c>
      <c r="L49" s="22">
        <f t="shared" si="37"/>
        <v>14</v>
      </c>
    </row>
    <row r="50" spans="1:12" s="12" customFormat="1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s="12" customFormat="1" ht="12.75" customHeight="1">
      <c r="A51" s="39" t="s">
        <v>52</v>
      </c>
      <c r="B51" s="39"/>
      <c r="C51" s="15">
        <f aca="true" t="shared" si="38" ref="C51:L51">C52+C53+C54</f>
        <v>3210</v>
      </c>
      <c r="D51" s="15">
        <f t="shared" si="38"/>
        <v>331</v>
      </c>
      <c r="E51" s="15">
        <f t="shared" si="38"/>
        <v>426</v>
      </c>
      <c r="F51" s="15">
        <f t="shared" si="38"/>
        <v>606</v>
      </c>
      <c r="G51" s="15">
        <f t="shared" si="38"/>
        <v>280</v>
      </c>
      <c r="H51" s="15">
        <f t="shared" si="38"/>
        <v>99</v>
      </c>
      <c r="I51" s="15">
        <f t="shared" si="38"/>
        <v>176</v>
      </c>
      <c r="J51" s="15">
        <f t="shared" si="38"/>
        <v>20</v>
      </c>
      <c r="K51" s="15">
        <f t="shared" si="38"/>
        <v>883</v>
      </c>
      <c r="L51" s="15">
        <f t="shared" si="38"/>
        <v>389</v>
      </c>
    </row>
    <row r="52" spans="1:12" s="12" customFormat="1" ht="12.75" customHeight="1">
      <c r="A52" s="42" t="s">
        <v>53</v>
      </c>
      <c r="B52" s="42"/>
      <c r="C52" s="17">
        <f aca="true" t="shared" si="39" ref="C52:L52">C58+C66+C73+C83</f>
        <v>386</v>
      </c>
      <c r="D52" s="17">
        <f t="shared" si="39"/>
        <v>72</v>
      </c>
      <c r="E52" s="17">
        <f t="shared" si="39"/>
        <v>34</v>
      </c>
      <c r="F52" s="17">
        <f t="shared" si="39"/>
        <v>84</v>
      </c>
      <c r="G52" s="17">
        <f t="shared" si="39"/>
        <v>52</v>
      </c>
      <c r="H52" s="17">
        <f t="shared" si="39"/>
        <v>34</v>
      </c>
      <c r="I52" s="17">
        <f t="shared" si="39"/>
        <v>41</v>
      </c>
      <c r="J52" s="17">
        <f t="shared" si="39"/>
        <v>4</v>
      </c>
      <c r="K52" s="17">
        <f t="shared" si="39"/>
        <v>49</v>
      </c>
      <c r="L52" s="17">
        <f t="shared" si="39"/>
        <v>16</v>
      </c>
    </row>
    <row r="53" spans="1:12" s="12" customFormat="1" ht="12.75" customHeight="1">
      <c r="A53" s="40" t="s">
        <v>54</v>
      </c>
      <c r="B53" s="40"/>
      <c r="C53" s="17">
        <f aca="true" t="shared" si="40" ref="C53:L53">C89+C57+C59+C98+C103+C63+C67+C68+C69+C135+C137+C70+C71+C76+C77+C78+C158+C80+C81+C82</f>
        <v>1815</v>
      </c>
      <c r="D53" s="17">
        <f t="shared" si="40"/>
        <v>156</v>
      </c>
      <c r="E53" s="17">
        <f t="shared" si="40"/>
        <v>140</v>
      </c>
      <c r="F53" s="17">
        <f t="shared" si="40"/>
        <v>416</v>
      </c>
      <c r="G53" s="17">
        <f t="shared" si="40"/>
        <v>156</v>
      </c>
      <c r="H53" s="17">
        <f t="shared" si="40"/>
        <v>48</v>
      </c>
      <c r="I53" s="17">
        <f t="shared" si="40"/>
        <v>73</v>
      </c>
      <c r="J53" s="17">
        <f t="shared" si="40"/>
        <v>12</v>
      </c>
      <c r="K53" s="17">
        <f t="shared" si="40"/>
        <v>575</v>
      </c>
      <c r="L53" s="17">
        <f t="shared" si="40"/>
        <v>239</v>
      </c>
    </row>
    <row r="54" spans="1:12" s="12" customFormat="1" ht="12.75" customHeight="1">
      <c r="A54" s="41" t="s">
        <v>55</v>
      </c>
      <c r="B54" s="41"/>
      <c r="C54" s="22">
        <f aca="true" t="shared" si="41" ref="C54:L54">C60+C61+C62+C64+C65+C72+C74+C75+C79</f>
        <v>1009</v>
      </c>
      <c r="D54" s="22">
        <f t="shared" si="41"/>
        <v>103</v>
      </c>
      <c r="E54" s="22">
        <f t="shared" si="41"/>
        <v>252</v>
      </c>
      <c r="F54" s="22">
        <f t="shared" si="41"/>
        <v>106</v>
      </c>
      <c r="G54" s="22">
        <f t="shared" si="41"/>
        <v>72</v>
      </c>
      <c r="H54" s="22">
        <f t="shared" si="41"/>
        <v>17</v>
      </c>
      <c r="I54" s="22">
        <f t="shared" si="41"/>
        <v>62</v>
      </c>
      <c r="J54" s="22">
        <f t="shared" si="41"/>
        <v>4</v>
      </c>
      <c r="K54" s="22">
        <f t="shared" si="41"/>
        <v>259</v>
      </c>
      <c r="L54" s="22">
        <f t="shared" si="41"/>
        <v>134</v>
      </c>
    </row>
    <row r="55" spans="1:12" s="12" customFormat="1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s="24" customFormat="1" ht="12.75" customHeight="1">
      <c r="A56" s="39" t="s">
        <v>56</v>
      </c>
      <c r="B56" s="39"/>
      <c r="C56" s="15">
        <f aca="true" t="shared" si="42" ref="C56:L56">SUM(C57:C83)</f>
        <v>2310</v>
      </c>
      <c r="D56" s="15">
        <f t="shared" si="42"/>
        <v>253</v>
      </c>
      <c r="E56" s="15">
        <f t="shared" si="42"/>
        <v>392</v>
      </c>
      <c r="F56" s="15">
        <f t="shared" si="42"/>
        <v>438</v>
      </c>
      <c r="G56" s="15">
        <f t="shared" si="42"/>
        <v>210</v>
      </c>
      <c r="H56" s="15">
        <f t="shared" si="42"/>
        <v>86</v>
      </c>
      <c r="I56" s="15">
        <f t="shared" si="42"/>
        <v>156</v>
      </c>
      <c r="J56" s="15">
        <f t="shared" si="42"/>
        <v>17</v>
      </c>
      <c r="K56" s="15">
        <f t="shared" si="42"/>
        <v>458</v>
      </c>
      <c r="L56" s="15">
        <f t="shared" si="42"/>
        <v>300</v>
      </c>
    </row>
    <row r="57" spans="1:12" s="12" customFormat="1" ht="12.75" customHeight="1">
      <c r="A57" s="40" t="s">
        <v>57</v>
      </c>
      <c r="B57" s="40"/>
      <c r="C57" s="17">
        <v>192</v>
      </c>
      <c r="D57" s="17">
        <v>13</v>
      </c>
      <c r="E57" s="17">
        <v>3</v>
      </c>
      <c r="F57" s="17">
        <v>80</v>
      </c>
      <c r="G57" s="17">
        <v>8</v>
      </c>
      <c r="H57" s="17">
        <v>2</v>
      </c>
      <c r="I57" s="17">
        <v>1</v>
      </c>
      <c r="J57" s="17">
        <v>0</v>
      </c>
      <c r="K57" s="17">
        <v>19</v>
      </c>
      <c r="L57" s="17">
        <v>66</v>
      </c>
    </row>
    <row r="58" spans="1:12" s="12" customFormat="1" ht="12.75" customHeight="1">
      <c r="A58" s="40" t="s">
        <v>58</v>
      </c>
      <c r="B58" s="40"/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</row>
    <row r="59" spans="1:12" s="12" customFormat="1" ht="12.75" customHeight="1">
      <c r="A59" s="40" t="s">
        <v>59</v>
      </c>
      <c r="B59" s="40"/>
      <c r="C59" s="17">
        <v>18</v>
      </c>
      <c r="D59" s="17">
        <v>2</v>
      </c>
      <c r="E59" s="17">
        <v>0</v>
      </c>
      <c r="F59" s="17">
        <v>7</v>
      </c>
      <c r="G59" s="17">
        <v>2</v>
      </c>
      <c r="H59" s="17">
        <v>0</v>
      </c>
      <c r="I59" s="17">
        <v>2</v>
      </c>
      <c r="J59" s="17">
        <v>0</v>
      </c>
      <c r="K59" s="17">
        <v>2</v>
      </c>
      <c r="L59" s="17">
        <v>3</v>
      </c>
    </row>
    <row r="60" spans="1:12" s="12" customFormat="1" ht="12.75" customHeight="1">
      <c r="A60" s="40" t="s">
        <v>60</v>
      </c>
      <c r="B60" s="40"/>
      <c r="C60" s="17">
        <v>76</v>
      </c>
      <c r="D60" s="17">
        <v>7</v>
      </c>
      <c r="E60" s="17">
        <v>6</v>
      </c>
      <c r="F60" s="17">
        <v>8</v>
      </c>
      <c r="G60" s="17">
        <v>6</v>
      </c>
      <c r="H60" s="17">
        <v>1</v>
      </c>
      <c r="I60" s="17">
        <v>3</v>
      </c>
      <c r="J60" s="17">
        <v>0</v>
      </c>
      <c r="K60" s="17">
        <v>10</v>
      </c>
      <c r="L60" s="17">
        <v>35</v>
      </c>
    </row>
    <row r="61" spans="1:12" s="12" customFormat="1" ht="12.75" customHeight="1">
      <c r="A61" s="40" t="s">
        <v>61</v>
      </c>
      <c r="B61" s="40"/>
      <c r="C61" s="17">
        <v>110</v>
      </c>
      <c r="D61" s="17">
        <v>9</v>
      </c>
      <c r="E61" s="17">
        <v>5</v>
      </c>
      <c r="F61" s="17">
        <v>13</v>
      </c>
      <c r="G61" s="17">
        <v>20</v>
      </c>
      <c r="H61" s="17">
        <v>3</v>
      </c>
      <c r="I61" s="17">
        <v>0</v>
      </c>
      <c r="J61" s="17">
        <v>3</v>
      </c>
      <c r="K61" s="17">
        <v>48</v>
      </c>
      <c r="L61" s="17">
        <v>9</v>
      </c>
    </row>
    <row r="62" spans="1:12" s="12" customFormat="1" ht="12.75" customHeight="1">
      <c r="A62" s="40" t="s">
        <v>62</v>
      </c>
      <c r="B62" s="40"/>
      <c r="C62" s="17">
        <v>90</v>
      </c>
      <c r="D62" s="17">
        <v>11</v>
      </c>
      <c r="E62" s="17">
        <v>2</v>
      </c>
      <c r="F62" s="17">
        <v>5</v>
      </c>
      <c r="G62" s="17">
        <v>3</v>
      </c>
      <c r="H62" s="17">
        <v>0</v>
      </c>
      <c r="I62" s="17">
        <v>4</v>
      </c>
      <c r="J62" s="17">
        <v>0</v>
      </c>
      <c r="K62" s="17">
        <v>15</v>
      </c>
      <c r="L62" s="17">
        <v>50</v>
      </c>
    </row>
    <row r="63" spans="1:12" s="12" customFormat="1" ht="12.75" customHeight="1">
      <c r="A63" s="40" t="s">
        <v>63</v>
      </c>
      <c r="B63" s="40"/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</row>
    <row r="64" spans="1:12" s="12" customFormat="1" ht="12.75" customHeight="1">
      <c r="A64" s="40" t="s">
        <v>64</v>
      </c>
      <c r="B64" s="40"/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</row>
    <row r="65" spans="1:12" s="12" customFormat="1" ht="12.75" customHeight="1">
      <c r="A65" s="40" t="s">
        <v>65</v>
      </c>
      <c r="B65" s="40"/>
      <c r="C65" s="17">
        <v>524</v>
      </c>
      <c r="D65" s="17">
        <v>68</v>
      </c>
      <c r="E65" s="17">
        <v>233</v>
      </c>
      <c r="F65" s="17">
        <v>52</v>
      </c>
      <c r="G65" s="17">
        <v>37</v>
      </c>
      <c r="H65" s="17">
        <v>10</v>
      </c>
      <c r="I65" s="17">
        <v>53</v>
      </c>
      <c r="J65" s="17">
        <v>1</v>
      </c>
      <c r="K65" s="17">
        <v>56</v>
      </c>
      <c r="L65" s="17">
        <v>14</v>
      </c>
    </row>
    <row r="66" spans="1:12" s="12" customFormat="1" ht="12.75" customHeight="1">
      <c r="A66" s="40" t="s">
        <v>66</v>
      </c>
      <c r="B66" s="40"/>
      <c r="C66" s="17">
        <v>285</v>
      </c>
      <c r="D66" s="17">
        <v>53</v>
      </c>
      <c r="E66" s="17">
        <v>24</v>
      </c>
      <c r="F66" s="17">
        <v>62</v>
      </c>
      <c r="G66" s="17">
        <v>27</v>
      </c>
      <c r="H66" s="17">
        <v>27</v>
      </c>
      <c r="I66" s="17">
        <v>32</v>
      </c>
      <c r="J66" s="17">
        <v>4</v>
      </c>
      <c r="K66" s="17">
        <v>42</v>
      </c>
      <c r="L66" s="17">
        <v>14</v>
      </c>
    </row>
    <row r="67" spans="1:12" s="12" customFormat="1" ht="12.75" customHeight="1">
      <c r="A67" s="40" t="s">
        <v>67</v>
      </c>
      <c r="B67" s="40"/>
      <c r="C67" s="17">
        <v>143</v>
      </c>
      <c r="D67" s="17">
        <v>6</v>
      </c>
      <c r="E67" s="17">
        <v>40</v>
      </c>
      <c r="F67" s="17">
        <v>18</v>
      </c>
      <c r="G67" s="17">
        <v>13</v>
      </c>
      <c r="H67" s="17">
        <v>22</v>
      </c>
      <c r="I67" s="17">
        <v>9</v>
      </c>
      <c r="J67" s="17">
        <v>2</v>
      </c>
      <c r="K67" s="17">
        <v>19</v>
      </c>
      <c r="L67" s="17">
        <v>14</v>
      </c>
    </row>
    <row r="68" spans="1:12" s="12" customFormat="1" ht="12.75" customHeight="1">
      <c r="A68" s="40" t="s">
        <v>68</v>
      </c>
      <c r="B68" s="40"/>
      <c r="C68" s="17">
        <v>49</v>
      </c>
      <c r="D68" s="17">
        <v>3</v>
      </c>
      <c r="E68" s="17">
        <v>15</v>
      </c>
      <c r="F68" s="17">
        <v>3</v>
      </c>
      <c r="G68" s="17">
        <v>11</v>
      </c>
      <c r="H68" s="17">
        <v>2</v>
      </c>
      <c r="I68" s="17">
        <v>5</v>
      </c>
      <c r="J68" s="17">
        <v>0</v>
      </c>
      <c r="K68" s="17">
        <v>3</v>
      </c>
      <c r="L68" s="17">
        <v>7</v>
      </c>
    </row>
    <row r="69" spans="1:12" s="12" customFormat="1" ht="12.75" customHeight="1">
      <c r="A69" s="40" t="s">
        <v>69</v>
      </c>
      <c r="B69" s="40"/>
      <c r="C69" s="17">
        <v>41</v>
      </c>
      <c r="D69" s="17">
        <v>5</v>
      </c>
      <c r="E69" s="17">
        <v>1</v>
      </c>
      <c r="F69" s="17">
        <v>12</v>
      </c>
      <c r="G69" s="17">
        <v>3</v>
      </c>
      <c r="H69" s="17">
        <v>1</v>
      </c>
      <c r="I69" s="17">
        <v>8</v>
      </c>
      <c r="J69" s="17">
        <v>0</v>
      </c>
      <c r="K69" s="17">
        <v>4</v>
      </c>
      <c r="L69" s="17">
        <v>7</v>
      </c>
    </row>
    <row r="70" spans="1:12" s="12" customFormat="1" ht="12.75" customHeight="1">
      <c r="A70" s="40" t="s">
        <v>70</v>
      </c>
      <c r="B70" s="40"/>
      <c r="C70" s="17">
        <v>33</v>
      </c>
      <c r="D70" s="17">
        <v>1</v>
      </c>
      <c r="E70" s="17">
        <v>3</v>
      </c>
      <c r="F70" s="17">
        <v>7</v>
      </c>
      <c r="G70" s="17">
        <v>5</v>
      </c>
      <c r="H70" s="17">
        <v>0</v>
      </c>
      <c r="I70" s="17">
        <v>10</v>
      </c>
      <c r="J70" s="17">
        <v>0</v>
      </c>
      <c r="K70" s="17">
        <v>7</v>
      </c>
      <c r="L70" s="17">
        <v>0</v>
      </c>
    </row>
    <row r="71" spans="1:12" s="12" customFormat="1" ht="12.75" customHeight="1">
      <c r="A71" s="40" t="s">
        <v>71</v>
      </c>
      <c r="B71" s="40"/>
      <c r="C71" s="17">
        <v>109</v>
      </c>
      <c r="D71" s="17">
        <v>4</v>
      </c>
      <c r="E71" s="17">
        <v>2</v>
      </c>
      <c r="F71" s="17">
        <v>50</v>
      </c>
      <c r="G71" s="17">
        <v>11</v>
      </c>
      <c r="H71" s="17">
        <v>2</v>
      </c>
      <c r="I71" s="17">
        <v>0</v>
      </c>
      <c r="J71" s="17">
        <v>0</v>
      </c>
      <c r="K71" s="17">
        <v>29</v>
      </c>
      <c r="L71" s="17">
        <v>11</v>
      </c>
    </row>
    <row r="72" spans="1:12" s="12" customFormat="1" ht="12.75" customHeight="1">
      <c r="A72" s="40" t="s">
        <v>72</v>
      </c>
      <c r="B72" s="40"/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</row>
    <row r="73" spans="1:12" s="12" customFormat="1" ht="12.75" customHeight="1">
      <c r="A73" s="40" t="s">
        <v>73</v>
      </c>
      <c r="B73" s="40"/>
      <c r="C73" s="17">
        <v>54</v>
      </c>
      <c r="D73" s="17">
        <v>9</v>
      </c>
      <c r="E73" s="17">
        <v>6</v>
      </c>
      <c r="F73" s="17">
        <v>13</v>
      </c>
      <c r="G73" s="17">
        <v>15</v>
      </c>
      <c r="H73" s="17">
        <v>4</v>
      </c>
      <c r="I73" s="17">
        <v>4</v>
      </c>
      <c r="J73" s="17">
        <v>0</v>
      </c>
      <c r="K73" s="17">
        <v>3</v>
      </c>
      <c r="L73" s="17">
        <v>0</v>
      </c>
    </row>
    <row r="74" spans="1:12" s="12" customFormat="1" ht="12.75" customHeight="1">
      <c r="A74" s="40" t="s">
        <v>74</v>
      </c>
      <c r="B74" s="40"/>
      <c r="C74" s="17">
        <v>22</v>
      </c>
      <c r="D74" s="17">
        <v>2</v>
      </c>
      <c r="E74" s="17">
        <v>1</v>
      </c>
      <c r="F74" s="17">
        <v>12</v>
      </c>
      <c r="G74" s="17">
        <v>0</v>
      </c>
      <c r="H74" s="17">
        <v>2</v>
      </c>
      <c r="I74" s="17">
        <v>2</v>
      </c>
      <c r="J74" s="17">
        <v>0</v>
      </c>
      <c r="K74" s="17">
        <v>3</v>
      </c>
      <c r="L74" s="17">
        <v>0</v>
      </c>
    </row>
    <row r="75" spans="1:12" s="12" customFormat="1" ht="12.75" customHeight="1">
      <c r="A75" s="40" t="s">
        <v>75</v>
      </c>
      <c r="B75" s="40"/>
      <c r="C75" s="17">
        <v>187</v>
      </c>
      <c r="D75" s="17">
        <v>6</v>
      </c>
      <c r="E75" s="17">
        <v>5</v>
      </c>
      <c r="F75" s="17">
        <v>16</v>
      </c>
      <c r="G75" s="17">
        <v>6</v>
      </c>
      <c r="H75" s="17">
        <v>1</v>
      </c>
      <c r="I75" s="17">
        <v>0</v>
      </c>
      <c r="J75" s="17">
        <v>0</v>
      </c>
      <c r="K75" s="17">
        <v>127</v>
      </c>
      <c r="L75" s="17">
        <v>26</v>
      </c>
    </row>
    <row r="76" spans="1:12" s="12" customFormat="1" ht="12.75" customHeight="1">
      <c r="A76" s="40" t="s">
        <v>76</v>
      </c>
      <c r="B76" s="40"/>
      <c r="C76" s="17">
        <v>81</v>
      </c>
      <c r="D76" s="17">
        <v>16</v>
      </c>
      <c r="E76" s="17">
        <v>9</v>
      </c>
      <c r="F76" s="17">
        <v>25</v>
      </c>
      <c r="G76" s="17">
        <v>5</v>
      </c>
      <c r="H76" s="17">
        <v>0</v>
      </c>
      <c r="I76" s="17">
        <v>1</v>
      </c>
      <c r="J76" s="17">
        <v>0</v>
      </c>
      <c r="K76" s="17">
        <v>18</v>
      </c>
      <c r="L76" s="17">
        <v>7</v>
      </c>
    </row>
    <row r="77" spans="1:12" s="12" customFormat="1" ht="12.75" customHeight="1">
      <c r="A77" s="40" t="s">
        <v>77</v>
      </c>
      <c r="B77" s="40"/>
      <c r="C77" s="17">
        <v>52</v>
      </c>
      <c r="D77" s="17">
        <v>2</v>
      </c>
      <c r="E77" s="17">
        <v>0</v>
      </c>
      <c r="F77" s="17">
        <v>20</v>
      </c>
      <c r="G77" s="17">
        <v>8</v>
      </c>
      <c r="H77" s="17">
        <v>0</v>
      </c>
      <c r="I77" s="17">
        <v>12</v>
      </c>
      <c r="J77" s="17">
        <v>1</v>
      </c>
      <c r="K77" s="17">
        <v>2</v>
      </c>
      <c r="L77" s="17">
        <v>7</v>
      </c>
    </row>
    <row r="78" spans="1:12" s="12" customFormat="1" ht="12.75" customHeight="1">
      <c r="A78" s="40" t="s">
        <v>78</v>
      </c>
      <c r="B78" s="40"/>
      <c r="C78" s="17">
        <v>36</v>
      </c>
      <c r="D78" s="17">
        <v>0</v>
      </c>
      <c r="E78" s="17">
        <v>0</v>
      </c>
      <c r="F78" s="17">
        <v>12</v>
      </c>
      <c r="G78" s="17">
        <v>5</v>
      </c>
      <c r="H78" s="17">
        <v>3</v>
      </c>
      <c r="I78" s="17">
        <v>0</v>
      </c>
      <c r="J78" s="17">
        <v>0</v>
      </c>
      <c r="K78" s="17">
        <v>10</v>
      </c>
      <c r="L78" s="17">
        <v>6</v>
      </c>
    </row>
    <row r="79" spans="1:12" s="12" customFormat="1" ht="12.75" customHeight="1">
      <c r="A79" s="40" t="s">
        <v>79</v>
      </c>
      <c r="B79" s="40"/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</row>
    <row r="80" spans="1:12" s="12" customFormat="1" ht="12.75" customHeight="1">
      <c r="A80" s="40" t="s">
        <v>80</v>
      </c>
      <c r="B80" s="40"/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</row>
    <row r="81" spans="1:12" s="12" customFormat="1" ht="12.75" customHeight="1">
      <c r="A81" s="40" t="s">
        <v>81</v>
      </c>
      <c r="B81" s="40"/>
      <c r="C81" s="17">
        <v>161</v>
      </c>
      <c r="D81" s="17">
        <v>26</v>
      </c>
      <c r="E81" s="17">
        <v>33</v>
      </c>
      <c r="F81" s="17">
        <v>14</v>
      </c>
      <c r="G81" s="17">
        <v>15</v>
      </c>
      <c r="H81" s="17">
        <v>3</v>
      </c>
      <c r="I81" s="17">
        <v>5</v>
      </c>
      <c r="J81" s="17">
        <v>6</v>
      </c>
      <c r="K81" s="17">
        <v>37</v>
      </c>
      <c r="L81" s="17">
        <v>22</v>
      </c>
    </row>
    <row r="82" spans="1:12" s="12" customFormat="1" ht="12.75" customHeight="1">
      <c r="A82" s="40" t="s">
        <v>82</v>
      </c>
      <c r="B82" s="40"/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</row>
    <row r="83" spans="1:12" s="12" customFormat="1" ht="12.75" customHeight="1">
      <c r="A83" s="41" t="s">
        <v>83</v>
      </c>
      <c r="B83" s="41"/>
      <c r="C83" s="22">
        <v>47</v>
      </c>
      <c r="D83" s="22">
        <v>10</v>
      </c>
      <c r="E83" s="22">
        <v>4</v>
      </c>
      <c r="F83" s="22">
        <v>9</v>
      </c>
      <c r="G83" s="22">
        <v>10</v>
      </c>
      <c r="H83" s="22">
        <v>3</v>
      </c>
      <c r="I83" s="22">
        <v>5</v>
      </c>
      <c r="J83" s="22">
        <v>0</v>
      </c>
      <c r="K83" s="22">
        <v>4</v>
      </c>
      <c r="L83" s="22">
        <v>2</v>
      </c>
    </row>
    <row r="84" spans="1:12" s="12" customFormat="1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s="24" customFormat="1" ht="12.75" customHeight="1">
      <c r="A85" s="43" t="s">
        <v>84</v>
      </c>
      <c r="B85" s="43"/>
      <c r="C85" s="15">
        <f aca="true" t="shared" si="43" ref="C85:L85">SUM(C86:C171)</f>
        <v>7294</v>
      </c>
      <c r="D85" s="15">
        <f t="shared" si="43"/>
        <v>1060</v>
      </c>
      <c r="E85" s="15">
        <f t="shared" si="43"/>
        <v>318</v>
      </c>
      <c r="F85" s="15">
        <f t="shared" si="43"/>
        <v>809</v>
      </c>
      <c r="G85" s="15">
        <f t="shared" si="43"/>
        <v>505</v>
      </c>
      <c r="H85" s="15">
        <f t="shared" si="43"/>
        <v>70</v>
      </c>
      <c r="I85" s="15">
        <f t="shared" si="43"/>
        <v>162</v>
      </c>
      <c r="J85" s="15">
        <f t="shared" si="43"/>
        <v>37</v>
      </c>
      <c r="K85" s="15">
        <f t="shared" si="43"/>
        <v>1395</v>
      </c>
      <c r="L85" s="15">
        <f t="shared" si="43"/>
        <v>2938</v>
      </c>
    </row>
    <row r="86" spans="1:12" s="12" customFormat="1" ht="12.75" customHeight="1">
      <c r="A86" s="40" t="s">
        <v>85</v>
      </c>
      <c r="B86" s="40"/>
      <c r="C86" s="25">
        <v>45</v>
      </c>
      <c r="D86" s="25">
        <v>11</v>
      </c>
      <c r="E86" s="25">
        <v>4</v>
      </c>
      <c r="F86" s="25">
        <v>3</v>
      </c>
      <c r="G86" s="25">
        <v>4</v>
      </c>
      <c r="H86" s="25">
        <v>0</v>
      </c>
      <c r="I86" s="25">
        <v>21</v>
      </c>
      <c r="J86" s="25">
        <v>2</v>
      </c>
      <c r="K86" s="25">
        <v>0</v>
      </c>
      <c r="L86" s="25">
        <v>0</v>
      </c>
    </row>
    <row r="87" spans="1:12" s="12" customFormat="1" ht="12.75" customHeight="1">
      <c r="A87" s="40" t="s">
        <v>86</v>
      </c>
      <c r="B87" s="40"/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</row>
    <row r="88" spans="1:12" s="12" customFormat="1" ht="12.75" customHeight="1">
      <c r="A88" s="40" t="s">
        <v>87</v>
      </c>
      <c r="B88" s="40"/>
      <c r="C88" s="25">
        <v>368</v>
      </c>
      <c r="D88" s="25">
        <v>7</v>
      </c>
      <c r="E88" s="25">
        <v>6</v>
      </c>
      <c r="F88" s="25">
        <v>7</v>
      </c>
      <c r="G88" s="25">
        <v>12</v>
      </c>
      <c r="H88" s="25">
        <v>6</v>
      </c>
      <c r="I88" s="25">
        <v>4</v>
      </c>
      <c r="J88" s="25">
        <v>3</v>
      </c>
      <c r="K88" s="25">
        <v>6</v>
      </c>
      <c r="L88" s="25">
        <v>317</v>
      </c>
    </row>
    <row r="89" spans="1:12" s="12" customFormat="1" ht="12.75" customHeight="1">
      <c r="A89" s="40" t="s">
        <v>88</v>
      </c>
      <c r="B89" s="40"/>
      <c r="C89" s="25">
        <v>829</v>
      </c>
      <c r="D89" s="25">
        <v>62</v>
      </c>
      <c r="E89" s="25">
        <v>29</v>
      </c>
      <c r="F89" s="25">
        <v>152</v>
      </c>
      <c r="G89" s="25">
        <v>63</v>
      </c>
      <c r="H89" s="25">
        <v>7</v>
      </c>
      <c r="I89" s="25">
        <v>13</v>
      </c>
      <c r="J89" s="25">
        <v>3</v>
      </c>
      <c r="K89" s="25">
        <v>412</v>
      </c>
      <c r="L89" s="25">
        <v>88</v>
      </c>
    </row>
    <row r="90" spans="1:12" s="12" customFormat="1" ht="12.75" customHeight="1">
      <c r="A90" s="40" t="s">
        <v>89</v>
      </c>
      <c r="B90" s="40"/>
      <c r="C90" s="25">
        <v>719</v>
      </c>
      <c r="D90" s="25">
        <v>1</v>
      </c>
      <c r="E90" s="25">
        <v>0</v>
      </c>
      <c r="F90" s="25">
        <v>20</v>
      </c>
      <c r="G90" s="25">
        <v>0</v>
      </c>
      <c r="H90" s="25">
        <v>0</v>
      </c>
      <c r="I90" s="25">
        <v>0</v>
      </c>
      <c r="J90" s="25">
        <v>0</v>
      </c>
      <c r="K90" s="25">
        <v>38</v>
      </c>
      <c r="L90" s="25">
        <v>660</v>
      </c>
    </row>
    <row r="91" spans="1:12" s="12" customFormat="1" ht="12.75" customHeight="1">
      <c r="A91" s="40" t="s">
        <v>90</v>
      </c>
      <c r="B91" s="40"/>
      <c r="C91" s="25">
        <v>29</v>
      </c>
      <c r="D91" s="25">
        <v>6</v>
      </c>
      <c r="E91" s="25">
        <v>5</v>
      </c>
      <c r="F91" s="25">
        <v>7</v>
      </c>
      <c r="G91" s="25">
        <v>6</v>
      </c>
      <c r="H91" s="25">
        <v>0</v>
      </c>
      <c r="I91" s="25">
        <v>0</v>
      </c>
      <c r="J91" s="25">
        <v>1</v>
      </c>
      <c r="K91" s="25">
        <v>4</v>
      </c>
      <c r="L91" s="25">
        <v>0</v>
      </c>
    </row>
    <row r="92" spans="1:12" s="12" customFormat="1" ht="12.75" customHeight="1">
      <c r="A92" s="40" t="s">
        <v>91</v>
      </c>
      <c r="B92" s="40"/>
      <c r="C92" s="25">
        <v>50</v>
      </c>
      <c r="D92" s="25">
        <v>6</v>
      </c>
      <c r="E92" s="25">
        <v>0</v>
      </c>
      <c r="F92" s="25">
        <v>16</v>
      </c>
      <c r="G92" s="25">
        <v>9</v>
      </c>
      <c r="H92" s="25">
        <v>0</v>
      </c>
      <c r="I92" s="25">
        <v>3</v>
      </c>
      <c r="J92" s="25">
        <v>1</v>
      </c>
      <c r="K92" s="25">
        <v>15</v>
      </c>
      <c r="L92" s="25">
        <v>0</v>
      </c>
    </row>
    <row r="93" spans="1:12" s="12" customFormat="1" ht="12.75" customHeight="1">
      <c r="A93" s="40" t="s">
        <v>92</v>
      </c>
      <c r="B93" s="40"/>
      <c r="C93" s="25">
        <v>73</v>
      </c>
      <c r="D93" s="25">
        <v>22</v>
      </c>
      <c r="E93" s="25">
        <v>9</v>
      </c>
      <c r="F93" s="25">
        <v>15</v>
      </c>
      <c r="G93" s="25">
        <v>5</v>
      </c>
      <c r="H93" s="25">
        <v>1</v>
      </c>
      <c r="I93" s="25">
        <v>1</v>
      </c>
      <c r="J93" s="25">
        <v>0</v>
      </c>
      <c r="K93" s="25">
        <v>14</v>
      </c>
      <c r="L93" s="25">
        <v>6</v>
      </c>
    </row>
    <row r="94" spans="1:12" s="12" customFormat="1" ht="12.75" customHeight="1">
      <c r="A94" s="40" t="s">
        <v>93</v>
      </c>
      <c r="B94" s="40"/>
      <c r="C94" s="25">
        <v>69</v>
      </c>
      <c r="D94" s="25">
        <v>13</v>
      </c>
      <c r="E94" s="25">
        <v>4</v>
      </c>
      <c r="F94" s="25">
        <v>15</v>
      </c>
      <c r="G94" s="25">
        <v>10</v>
      </c>
      <c r="H94" s="25">
        <v>0</v>
      </c>
      <c r="I94" s="25">
        <v>4</v>
      </c>
      <c r="J94" s="25">
        <v>0</v>
      </c>
      <c r="K94" s="25">
        <v>12</v>
      </c>
      <c r="L94" s="25">
        <v>11</v>
      </c>
    </row>
    <row r="95" spans="1:12" s="12" customFormat="1" ht="12.75" customHeight="1">
      <c r="A95" s="40" t="s">
        <v>94</v>
      </c>
      <c r="B95" s="40"/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</row>
    <row r="96" spans="1:12" s="12" customFormat="1" ht="12.75" customHeight="1">
      <c r="A96" s="40" t="s">
        <v>95</v>
      </c>
      <c r="B96" s="40"/>
      <c r="C96" s="25">
        <v>35</v>
      </c>
      <c r="D96" s="25">
        <v>2</v>
      </c>
      <c r="E96" s="25">
        <v>13</v>
      </c>
      <c r="F96" s="25">
        <v>1</v>
      </c>
      <c r="G96" s="25">
        <v>0</v>
      </c>
      <c r="H96" s="25">
        <v>0</v>
      </c>
      <c r="I96" s="25">
        <v>0</v>
      </c>
      <c r="J96" s="25">
        <v>0</v>
      </c>
      <c r="K96" s="25">
        <v>19</v>
      </c>
      <c r="L96" s="25">
        <v>0</v>
      </c>
    </row>
    <row r="97" spans="1:12" s="12" customFormat="1" ht="12.75" customHeight="1">
      <c r="A97" s="40" t="s">
        <v>96</v>
      </c>
      <c r="B97" s="40"/>
      <c r="C97" s="25">
        <v>15</v>
      </c>
      <c r="D97" s="25">
        <v>0</v>
      </c>
      <c r="E97" s="25">
        <v>0</v>
      </c>
      <c r="F97" s="25">
        <v>3</v>
      </c>
      <c r="G97" s="25">
        <v>0</v>
      </c>
      <c r="H97" s="25">
        <v>0</v>
      </c>
      <c r="I97" s="25">
        <v>0</v>
      </c>
      <c r="J97" s="25">
        <v>0</v>
      </c>
      <c r="K97" s="25">
        <v>12</v>
      </c>
      <c r="L97" s="25">
        <v>0</v>
      </c>
    </row>
    <row r="98" spans="1:12" s="12" customFormat="1" ht="12.75" customHeight="1">
      <c r="A98" s="40" t="s">
        <v>97</v>
      </c>
      <c r="B98" s="40"/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</row>
    <row r="99" spans="1:12" s="12" customFormat="1" ht="12.75" customHeight="1">
      <c r="A99" s="40" t="s">
        <v>98</v>
      </c>
      <c r="B99" s="40"/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</row>
    <row r="100" spans="1:12" s="12" customFormat="1" ht="12.75" customHeight="1">
      <c r="A100" s="40" t="s">
        <v>99</v>
      </c>
      <c r="B100" s="40"/>
      <c r="C100" s="25">
        <v>20</v>
      </c>
      <c r="D100" s="25">
        <v>0</v>
      </c>
      <c r="E100" s="25">
        <v>0</v>
      </c>
      <c r="F100" s="25">
        <v>7</v>
      </c>
      <c r="G100" s="25">
        <v>0</v>
      </c>
      <c r="H100" s="25">
        <v>0</v>
      </c>
      <c r="I100" s="25">
        <v>0</v>
      </c>
      <c r="J100" s="25">
        <v>0</v>
      </c>
      <c r="K100" s="25">
        <v>1</v>
      </c>
      <c r="L100" s="25">
        <v>12</v>
      </c>
    </row>
    <row r="101" spans="1:12" s="12" customFormat="1" ht="12.75" customHeight="1">
      <c r="A101" s="40" t="s">
        <v>100</v>
      </c>
      <c r="B101" s="40"/>
      <c r="C101" s="25">
        <v>52</v>
      </c>
      <c r="D101" s="25">
        <v>17</v>
      </c>
      <c r="E101" s="25">
        <v>6</v>
      </c>
      <c r="F101" s="25">
        <v>10</v>
      </c>
      <c r="G101" s="25">
        <v>6</v>
      </c>
      <c r="H101" s="25">
        <v>1</v>
      </c>
      <c r="I101" s="25">
        <v>3</v>
      </c>
      <c r="J101" s="25">
        <v>1</v>
      </c>
      <c r="K101" s="25">
        <v>7</v>
      </c>
      <c r="L101" s="25">
        <v>1</v>
      </c>
    </row>
    <row r="102" spans="1:12" s="12" customFormat="1" ht="12.75" customHeight="1">
      <c r="A102" s="40" t="s">
        <v>101</v>
      </c>
      <c r="B102" s="40"/>
      <c r="C102" s="25">
        <v>397</v>
      </c>
      <c r="D102" s="25">
        <v>108</v>
      </c>
      <c r="E102" s="25">
        <v>20</v>
      </c>
      <c r="F102" s="25">
        <v>65</v>
      </c>
      <c r="G102" s="25">
        <v>22</v>
      </c>
      <c r="H102" s="25">
        <v>0</v>
      </c>
      <c r="I102" s="25">
        <v>2</v>
      </c>
      <c r="J102" s="25">
        <v>0</v>
      </c>
      <c r="K102" s="25">
        <v>114</v>
      </c>
      <c r="L102" s="25">
        <v>66</v>
      </c>
    </row>
    <row r="103" spans="1:12" s="12" customFormat="1" ht="12.75" customHeight="1">
      <c r="A103" s="40" t="s">
        <v>102</v>
      </c>
      <c r="B103" s="40"/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</row>
    <row r="104" spans="1:12" s="12" customFormat="1" ht="12.75" customHeight="1">
      <c r="A104" s="40" t="s">
        <v>103</v>
      </c>
      <c r="B104" s="40"/>
      <c r="C104" s="25">
        <v>156</v>
      </c>
      <c r="D104" s="25">
        <v>74</v>
      </c>
      <c r="E104" s="25">
        <v>6</v>
      </c>
      <c r="F104" s="25">
        <v>27</v>
      </c>
      <c r="G104" s="25">
        <v>27</v>
      </c>
      <c r="H104" s="25">
        <v>0</v>
      </c>
      <c r="I104" s="25">
        <v>10</v>
      </c>
      <c r="J104" s="25">
        <v>1</v>
      </c>
      <c r="K104" s="25">
        <v>11</v>
      </c>
      <c r="L104" s="25">
        <v>0</v>
      </c>
    </row>
    <row r="105" spans="1:12" s="12" customFormat="1" ht="12.75" customHeight="1">
      <c r="A105" s="40" t="s">
        <v>104</v>
      </c>
      <c r="B105" s="40"/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</row>
    <row r="106" spans="1:12" s="12" customFormat="1" ht="12.75" customHeight="1">
      <c r="A106" s="40" t="s">
        <v>105</v>
      </c>
      <c r="B106" s="40"/>
      <c r="C106" s="25">
        <v>187</v>
      </c>
      <c r="D106" s="25">
        <v>38</v>
      </c>
      <c r="E106" s="25">
        <v>11</v>
      </c>
      <c r="F106" s="25">
        <v>43</v>
      </c>
      <c r="G106" s="25">
        <v>42</v>
      </c>
      <c r="H106" s="25">
        <v>0</v>
      </c>
      <c r="I106" s="25">
        <v>2</v>
      </c>
      <c r="J106" s="25">
        <v>0</v>
      </c>
      <c r="K106" s="25">
        <v>28</v>
      </c>
      <c r="L106" s="25">
        <v>23</v>
      </c>
    </row>
    <row r="107" spans="1:12" s="12" customFormat="1" ht="12.75" customHeight="1">
      <c r="A107" s="40" t="s">
        <v>106</v>
      </c>
      <c r="B107" s="40"/>
      <c r="C107" s="25">
        <v>21</v>
      </c>
      <c r="D107" s="25">
        <v>9</v>
      </c>
      <c r="E107" s="25">
        <v>1</v>
      </c>
      <c r="F107" s="25">
        <v>5</v>
      </c>
      <c r="G107" s="25">
        <v>4</v>
      </c>
      <c r="H107" s="25">
        <v>1</v>
      </c>
      <c r="I107" s="25">
        <v>0</v>
      </c>
      <c r="J107" s="25">
        <v>0</v>
      </c>
      <c r="K107" s="25">
        <v>1</v>
      </c>
      <c r="L107" s="25">
        <v>0</v>
      </c>
    </row>
    <row r="108" spans="1:12" s="12" customFormat="1" ht="12.75" customHeight="1">
      <c r="A108" s="40" t="s">
        <v>107</v>
      </c>
      <c r="B108" s="40"/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</row>
    <row r="109" spans="1:12" s="12" customFormat="1" ht="12.75" customHeight="1">
      <c r="A109" s="40" t="s">
        <v>108</v>
      </c>
      <c r="B109" s="40"/>
      <c r="C109" s="17">
        <v>614</v>
      </c>
      <c r="D109" s="17">
        <v>124</v>
      </c>
      <c r="E109" s="17">
        <v>15</v>
      </c>
      <c r="F109" s="17">
        <v>114</v>
      </c>
      <c r="G109" s="17">
        <v>28</v>
      </c>
      <c r="H109" s="17">
        <v>3</v>
      </c>
      <c r="I109" s="17">
        <v>10</v>
      </c>
      <c r="J109" s="17">
        <v>2</v>
      </c>
      <c r="K109" s="17">
        <v>102</v>
      </c>
      <c r="L109" s="17">
        <v>216</v>
      </c>
    </row>
    <row r="110" spans="1:12" s="12" customFormat="1" ht="12.75" customHeight="1">
      <c r="A110" s="40" t="s">
        <v>109</v>
      </c>
      <c r="B110" s="40"/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</row>
    <row r="111" spans="1:12" s="12" customFormat="1" ht="12.75" customHeight="1">
      <c r="A111" s="40" t="s">
        <v>110</v>
      </c>
      <c r="B111" s="40"/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</row>
    <row r="112" spans="1:12" s="12" customFormat="1" ht="12.75" customHeight="1">
      <c r="A112" s="40" t="s">
        <v>111</v>
      </c>
      <c r="B112" s="40"/>
      <c r="C112" s="25">
        <v>44</v>
      </c>
      <c r="D112" s="25">
        <v>5</v>
      </c>
      <c r="E112" s="25">
        <v>7</v>
      </c>
      <c r="F112" s="25">
        <v>4</v>
      </c>
      <c r="G112" s="25">
        <v>8</v>
      </c>
      <c r="H112" s="25">
        <v>2</v>
      </c>
      <c r="I112" s="25">
        <v>0</v>
      </c>
      <c r="J112" s="25">
        <v>2</v>
      </c>
      <c r="K112" s="25">
        <v>6</v>
      </c>
      <c r="L112" s="25">
        <v>10</v>
      </c>
    </row>
    <row r="113" spans="1:12" s="12" customFormat="1" ht="12.75" customHeight="1">
      <c r="A113" s="40" t="s">
        <v>112</v>
      </c>
      <c r="B113" s="40"/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</row>
    <row r="114" spans="1:12" s="12" customFormat="1" ht="12.75" customHeight="1">
      <c r="A114" s="40" t="s">
        <v>113</v>
      </c>
      <c r="B114" s="40"/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</row>
    <row r="115" spans="1:12" s="12" customFormat="1" ht="12.75" customHeight="1">
      <c r="A115" s="40" t="s">
        <v>114</v>
      </c>
      <c r="B115" s="40"/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1:12" s="12" customFormat="1" ht="12.75" customHeight="1">
      <c r="A116" s="40" t="s">
        <v>115</v>
      </c>
      <c r="B116" s="40"/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</row>
    <row r="117" spans="1:12" s="12" customFormat="1" ht="12.75" customHeight="1">
      <c r="A117" s="40" t="s">
        <v>116</v>
      </c>
      <c r="B117" s="40"/>
      <c r="C117" s="25">
        <v>54</v>
      </c>
      <c r="D117" s="25">
        <v>23</v>
      </c>
      <c r="E117" s="25">
        <v>5</v>
      </c>
      <c r="F117" s="25">
        <v>11</v>
      </c>
      <c r="G117" s="25">
        <v>5</v>
      </c>
      <c r="H117" s="25">
        <v>2</v>
      </c>
      <c r="I117" s="25">
        <v>3</v>
      </c>
      <c r="J117" s="25">
        <v>0</v>
      </c>
      <c r="K117" s="25">
        <v>5</v>
      </c>
      <c r="L117" s="25">
        <v>0</v>
      </c>
    </row>
    <row r="118" spans="1:12" s="12" customFormat="1" ht="12.75" customHeight="1">
      <c r="A118" s="40" t="s">
        <v>117</v>
      </c>
      <c r="B118" s="40"/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</row>
    <row r="119" spans="1:12" s="12" customFormat="1" ht="12.75" customHeight="1">
      <c r="A119" s="40" t="s">
        <v>118</v>
      </c>
      <c r="B119" s="40"/>
      <c r="C119" s="25">
        <v>4</v>
      </c>
      <c r="D119" s="25">
        <v>2</v>
      </c>
      <c r="E119" s="25">
        <v>1</v>
      </c>
      <c r="F119" s="25">
        <v>0</v>
      </c>
      <c r="G119" s="25">
        <v>0</v>
      </c>
      <c r="H119" s="25">
        <v>0</v>
      </c>
      <c r="I119" s="25">
        <v>0</v>
      </c>
      <c r="J119" s="25">
        <v>1</v>
      </c>
      <c r="K119" s="25">
        <v>0</v>
      </c>
      <c r="L119" s="25">
        <v>0</v>
      </c>
    </row>
    <row r="120" spans="1:12" s="12" customFormat="1" ht="12.75" customHeight="1">
      <c r="A120" s="40" t="s">
        <v>119</v>
      </c>
      <c r="B120" s="40"/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</row>
    <row r="121" spans="1:12" s="12" customFormat="1" ht="12.75" customHeight="1">
      <c r="A121" s="40" t="s">
        <v>120</v>
      </c>
      <c r="B121" s="40"/>
      <c r="C121" s="25">
        <v>1</v>
      </c>
      <c r="D121" s="25">
        <v>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</row>
    <row r="122" spans="1:12" s="12" customFormat="1" ht="12.75" customHeight="1">
      <c r="A122" s="40" t="s">
        <v>121</v>
      </c>
      <c r="B122" s="40"/>
      <c r="C122" s="25">
        <v>71</v>
      </c>
      <c r="D122" s="25">
        <v>12</v>
      </c>
      <c r="E122" s="25">
        <v>2</v>
      </c>
      <c r="F122" s="25">
        <v>6</v>
      </c>
      <c r="G122" s="25">
        <v>7</v>
      </c>
      <c r="H122" s="25">
        <v>1</v>
      </c>
      <c r="I122" s="25">
        <v>3</v>
      </c>
      <c r="J122" s="25">
        <v>1</v>
      </c>
      <c r="K122" s="25">
        <v>32</v>
      </c>
      <c r="L122" s="25">
        <v>7</v>
      </c>
    </row>
    <row r="123" spans="1:12" s="12" customFormat="1" ht="12.75" customHeight="1">
      <c r="A123" s="40" t="s">
        <v>122</v>
      </c>
      <c r="B123" s="40"/>
      <c r="C123" s="25">
        <v>50</v>
      </c>
      <c r="D123" s="25">
        <v>8</v>
      </c>
      <c r="E123" s="25">
        <v>2</v>
      </c>
      <c r="F123" s="25">
        <v>0</v>
      </c>
      <c r="G123" s="25">
        <v>5</v>
      </c>
      <c r="H123" s="25">
        <v>0</v>
      </c>
      <c r="I123" s="25">
        <v>10</v>
      </c>
      <c r="J123" s="25">
        <v>0</v>
      </c>
      <c r="K123" s="25">
        <v>14</v>
      </c>
      <c r="L123" s="25">
        <v>11</v>
      </c>
    </row>
    <row r="124" spans="1:12" s="12" customFormat="1" ht="12.75" customHeight="1">
      <c r="A124" s="40" t="s">
        <v>123</v>
      </c>
      <c r="B124" s="40"/>
      <c r="C124" s="25">
        <v>137</v>
      </c>
      <c r="D124" s="25">
        <v>10</v>
      </c>
      <c r="E124" s="25">
        <v>1</v>
      </c>
      <c r="F124" s="25">
        <v>9</v>
      </c>
      <c r="G124" s="25">
        <v>21</v>
      </c>
      <c r="H124" s="25">
        <v>0</v>
      </c>
      <c r="I124" s="25">
        <v>1</v>
      </c>
      <c r="J124" s="25">
        <v>0</v>
      </c>
      <c r="K124" s="25">
        <v>52</v>
      </c>
      <c r="L124" s="25">
        <v>43</v>
      </c>
    </row>
    <row r="125" spans="1:12" s="12" customFormat="1" ht="12.75" customHeight="1">
      <c r="A125" s="40" t="s">
        <v>124</v>
      </c>
      <c r="B125" s="40"/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</row>
    <row r="126" spans="1:12" s="12" customFormat="1" ht="12.75" customHeight="1">
      <c r="A126" s="40" t="s">
        <v>125</v>
      </c>
      <c r="B126" s="40"/>
      <c r="C126" s="25">
        <v>9</v>
      </c>
      <c r="D126" s="25">
        <v>0</v>
      </c>
      <c r="E126" s="25">
        <v>0</v>
      </c>
      <c r="F126" s="25">
        <v>3</v>
      </c>
      <c r="G126" s="25">
        <v>4</v>
      </c>
      <c r="H126" s="25">
        <v>2</v>
      </c>
      <c r="I126" s="25">
        <v>0</v>
      </c>
      <c r="J126" s="25">
        <v>0</v>
      </c>
      <c r="K126" s="25">
        <v>0</v>
      </c>
      <c r="L126" s="25">
        <v>0</v>
      </c>
    </row>
    <row r="127" spans="1:12" s="12" customFormat="1" ht="12.75" customHeight="1">
      <c r="A127" s="40" t="s">
        <v>126</v>
      </c>
      <c r="B127" s="40"/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1:12" s="12" customFormat="1" ht="12.75" customHeight="1">
      <c r="A128" s="40" t="s">
        <v>127</v>
      </c>
      <c r="B128" s="40"/>
      <c r="C128" s="25">
        <v>30</v>
      </c>
      <c r="D128" s="25">
        <v>0</v>
      </c>
      <c r="E128" s="25">
        <v>0</v>
      </c>
      <c r="F128" s="25">
        <v>10</v>
      </c>
      <c r="G128" s="25">
        <v>11</v>
      </c>
      <c r="H128" s="25">
        <v>2</v>
      </c>
      <c r="I128" s="25">
        <v>0</v>
      </c>
      <c r="J128" s="25">
        <v>0</v>
      </c>
      <c r="K128" s="25">
        <v>7</v>
      </c>
      <c r="L128" s="25">
        <v>0</v>
      </c>
    </row>
    <row r="129" spans="1:12" s="12" customFormat="1" ht="12.75" customHeight="1">
      <c r="A129" s="40" t="s">
        <v>128</v>
      </c>
      <c r="B129" s="40"/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</row>
    <row r="130" spans="1:12" s="12" customFormat="1" ht="12.75" customHeight="1">
      <c r="A130" s="40" t="s">
        <v>129</v>
      </c>
      <c r="B130" s="40"/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</row>
    <row r="131" spans="1:12" s="12" customFormat="1" ht="12.75" customHeight="1">
      <c r="A131" s="40" t="s">
        <v>130</v>
      </c>
      <c r="B131" s="40"/>
      <c r="C131" s="25">
        <v>22</v>
      </c>
      <c r="D131" s="25">
        <v>5</v>
      </c>
      <c r="E131" s="25">
        <v>1</v>
      </c>
      <c r="F131" s="25">
        <v>3</v>
      </c>
      <c r="G131" s="25">
        <v>5</v>
      </c>
      <c r="H131" s="25">
        <v>0</v>
      </c>
      <c r="I131" s="25">
        <v>0</v>
      </c>
      <c r="J131" s="25">
        <v>0</v>
      </c>
      <c r="K131" s="25">
        <v>8</v>
      </c>
      <c r="L131" s="25">
        <v>0</v>
      </c>
    </row>
    <row r="132" spans="1:12" s="12" customFormat="1" ht="12.75" customHeight="1">
      <c r="A132" s="40" t="s">
        <v>131</v>
      </c>
      <c r="B132" s="40"/>
      <c r="C132" s="25">
        <v>217</v>
      </c>
      <c r="D132" s="25">
        <v>9</v>
      </c>
      <c r="E132" s="25">
        <v>7</v>
      </c>
      <c r="F132" s="25">
        <v>6</v>
      </c>
      <c r="G132" s="25">
        <v>17</v>
      </c>
      <c r="H132" s="25">
        <v>13</v>
      </c>
      <c r="I132" s="25">
        <v>7</v>
      </c>
      <c r="J132" s="25">
        <v>2</v>
      </c>
      <c r="K132" s="25">
        <v>6</v>
      </c>
      <c r="L132" s="25">
        <v>150</v>
      </c>
    </row>
    <row r="133" spans="1:12" s="12" customFormat="1" ht="12.75" customHeight="1">
      <c r="A133" s="40" t="s">
        <v>132</v>
      </c>
      <c r="B133" s="40"/>
      <c r="C133" s="25">
        <v>1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1</v>
      </c>
      <c r="L133" s="25">
        <v>0</v>
      </c>
    </row>
    <row r="134" spans="1:12" s="12" customFormat="1" ht="12.75" customHeight="1">
      <c r="A134" s="40" t="s">
        <v>133</v>
      </c>
      <c r="B134" s="40"/>
      <c r="C134" s="25">
        <v>41</v>
      </c>
      <c r="D134" s="25">
        <v>12</v>
      </c>
      <c r="E134" s="25">
        <v>6</v>
      </c>
      <c r="F134" s="25">
        <v>5</v>
      </c>
      <c r="G134" s="25">
        <v>3</v>
      </c>
      <c r="H134" s="25">
        <v>0</v>
      </c>
      <c r="I134" s="25">
        <v>0</v>
      </c>
      <c r="J134" s="25">
        <v>0</v>
      </c>
      <c r="K134" s="25">
        <v>15</v>
      </c>
      <c r="L134" s="25">
        <v>0</v>
      </c>
    </row>
    <row r="135" spans="1:12" s="12" customFormat="1" ht="12.75" customHeight="1">
      <c r="A135" s="40" t="s">
        <v>134</v>
      </c>
      <c r="B135" s="40"/>
      <c r="C135" s="25">
        <v>7</v>
      </c>
      <c r="D135" s="25">
        <v>0</v>
      </c>
      <c r="E135" s="25">
        <v>0</v>
      </c>
      <c r="F135" s="25">
        <v>4</v>
      </c>
      <c r="G135" s="25">
        <v>0</v>
      </c>
      <c r="H135" s="25">
        <v>0</v>
      </c>
      <c r="I135" s="25">
        <v>1</v>
      </c>
      <c r="J135" s="25">
        <v>0</v>
      </c>
      <c r="K135" s="25">
        <v>2</v>
      </c>
      <c r="L135" s="25">
        <v>0</v>
      </c>
    </row>
    <row r="136" spans="1:12" s="12" customFormat="1" ht="12.75" customHeight="1">
      <c r="A136" s="40" t="s">
        <v>135</v>
      </c>
      <c r="B136" s="40"/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</row>
    <row r="137" spans="1:12" s="12" customFormat="1" ht="12.75" customHeight="1">
      <c r="A137" s="40" t="s">
        <v>136</v>
      </c>
      <c r="B137" s="40"/>
      <c r="C137" s="25">
        <v>58</v>
      </c>
      <c r="D137" s="25">
        <v>14</v>
      </c>
      <c r="E137" s="25">
        <v>5</v>
      </c>
      <c r="F137" s="25">
        <v>12</v>
      </c>
      <c r="G137" s="25">
        <v>7</v>
      </c>
      <c r="H137" s="25">
        <v>6</v>
      </c>
      <c r="I137" s="25">
        <v>6</v>
      </c>
      <c r="J137" s="25">
        <v>0</v>
      </c>
      <c r="K137" s="25">
        <v>8</v>
      </c>
      <c r="L137" s="25">
        <v>0</v>
      </c>
    </row>
    <row r="138" spans="1:12" s="12" customFormat="1" ht="12.75" customHeight="1">
      <c r="A138" s="40" t="s">
        <v>137</v>
      </c>
      <c r="B138" s="40"/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</row>
    <row r="139" spans="1:12" s="12" customFormat="1" ht="12.75" customHeight="1">
      <c r="A139" s="40" t="s">
        <v>138</v>
      </c>
      <c r="B139" s="40"/>
      <c r="C139" s="25">
        <v>9</v>
      </c>
      <c r="D139" s="25">
        <v>2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7</v>
      </c>
      <c r="L139" s="25">
        <v>0</v>
      </c>
    </row>
    <row r="140" spans="1:12" s="12" customFormat="1" ht="12.75" customHeight="1">
      <c r="A140" s="40" t="s">
        <v>139</v>
      </c>
      <c r="B140" s="40"/>
      <c r="C140" s="25">
        <v>308</v>
      </c>
      <c r="D140" s="25">
        <v>88</v>
      </c>
      <c r="E140" s="25">
        <v>29</v>
      </c>
      <c r="F140" s="25">
        <v>36</v>
      </c>
      <c r="G140" s="25">
        <v>40</v>
      </c>
      <c r="H140" s="25">
        <v>1</v>
      </c>
      <c r="I140" s="25">
        <v>9</v>
      </c>
      <c r="J140" s="25">
        <v>2</v>
      </c>
      <c r="K140" s="25">
        <v>82</v>
      </c>
      <c r="L140" s="25">
        <v>21</v>
      </c>
    </row>
    <row r="141" spans="1:12" s="12" customFormat="1" ht="12.75" customHeight="1">
      <c r="A141" s="40" t="s">
        <v>140</v>
      </c>
      <c r="B141" s="40"/>
      <c r="C141" s="25">
        <v>22</v>
      </c>
      <c r="D141" s="25">
        <v>5</v>
      </c>
      <c r="E141" s="25">
        <v>1</v>
      </c>
      <c r="F141" s="25">
        <v>6</v>
      </c>
      <c r="G141" s="25">
        <v>0</v>
      </c>
      <c r="H141" s="25">
        <v>0</v>
      </c>
      <c r="I141" s="25">
        <v>1</v>
      </c>
      <c r="J141" s="25">
        <v>0</v>
      </c>
      <c r="K141" s="25">
        <v>6</v>
      </c>
      <c r="L141" s="25">
        <v>3</v>
      </c>
    </row>
    <row r="142" spans="1:12" s="12" customFormat="1" ht="12.75" customHeight="1">
      <c r="A142" s="40" t="s">
        <v>141</v>
      </c>
      <c r="B142" s="40"/>
      <c r="C142" s="25">
        <v>51</v>
      </c>
      <c r="D142" s="25">
        <v>18</v>
      </c>
      <c r="E142" s="25">
        <v>6</v>
      </c>
      <c r="F142" s="25">
        <v>8</v>
      </c>
      <c r="G142" s="25">
        <v>3</v>
      </c>
      <c r="H142" s="25">
        <v>0</v>
      </c>
      <c r="I142" s="25">
        <v>1</v>
      </c>
      <c r="J142" s="25">
        <v>3</v>
      </c>
      <c r="K142" s="25">
        <v>9</v>
      </c>
      <c r="L142" s="25">
        <v>3</v>
      </c>
    </row>
    <row r="143" spans="1:12" s="12" customFormat="1" ht="12.75" customHeight="1">
      <c r="A143" s="40" t="s">
        <v>142</v>
      </c>
      <c r="B143" s="40"/>
      <c r="C143" s="25">
        <v>0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</row>
    <row r="144" spans="1:12" s="12" customFormat="1" ht="12.75" customHeight="1">
      <c r="A144" s="40" t="s">
        <v>143</v>
      </c>
      <c r="B144" s="40"/>
      <c r="C144" s="25">
        <v>454</v>
      </c>
      <c r="D144" s="25">
        <v>7</v>
      </c>
      <c r="E144" s="25">
        <v>1</v>
      </c>
      <c r="F144" s="25">
        <v>2</v>
      </c>
      <c r="G144" s="25">
        <v>0</v>
      </c>
      <c r="H144" s="25">
        <v>0</v>
      </c>
      <c r="I144" s="25">
        <v>0</v>
      </c>
      <c r="J144" s="25">
        <v>0</v>
      </c>
      <c r="K144" s="25">
        <v>35</v>
      </c>
      <c r="L144" s="25">
        <v>409</v>
      </c>
    </row>
    <row r="145" spans="1:12" s="12" customFormat="1" ht="12.75" customHeight="1">
      <c r="A145" s="40" t="s">
        <v>144</v>
      </c>
      <c r="B145" s="40"/>
      <c r="C145" s="25">
        <v>0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</row>
    <row r="146" spans="1:12" s="12" customFormat="1" ht="12.75" customHeight="1">
      <c r="A146" s="40" t="s">
        <v>145</v>
      </c>
      <c r="B146" s="40"/>
      <c r="C146" s="25">
        <v>23</v>
      </c>
      <c r="D146" s="25">
        <v>2</v>
      </c>
      <c r="E146" s="25">
        <v>5</v>
      </c>
      <c r="F146" s="25">
        <v>2</v>
      </c>
      <c r="G146" s="25">
        <v>5</v>
      </c>
      <c r="H146" s="25">
        <v>1</v>
      </c>
      <c r="I146" s="25">
        <v>0</v>
      </c>
      <c r="J146" s="25">
        <v>0</v>
      </c>
      <c r="K146" s="25">
        <v>6</v>
      </c>
      <c r="L146" s="25">
        <v>2</v>
      </c>
    </row>
    <row r="147" spans="1:12" s="12" customFormat="1" ht="12.75" customHeight="1">
      <c r="A147" s="40" t="s">
        <v>146</v>
      </c>
      <c r="B147" s="40"/>
      <c r="C147" s="25">
        <v>308</v>
      </c>
      <c r="D147" s="25">
        <v>77</v>
      </c>
      <c r="E147" s="25">
        <v>22</v>
      </c>
      <c r="F147" s="25">
        <v>45</v>
      </c>
      <c r="G147" s="25">
        <v>19</v>
      </c>
      <c r="H147" s="25">
        <v>1</v>
      </c>
      <c r="I147" s="25">
        <v>8</v>
      </c>
      <c r="J147" s="25">
        <v>1</v>
      </c>
      <c r="K147" s="25">
        <v>105</v>
      </c>
      <c r="L147" s="25">
        <v>30</v>
      </c>
    </row>
    <row r="148" spans="1:12" s="12" customFormat="1" ht="12.75" customHeight="1">
      <c r="A148" s="40" t="s">
        <v>147</v>
      </c>
      <c r="B148" s="40"/>
      <c r="C148" s="25">
        <v>115</v>
      </c>
      <c r="D148" s="25">
        <v>41</v>
      </c>
      <c r="E148" s="25">
        <v>6</v>
      </c>
      <c r="F148" s="25">
        <v>19</v>
      </c>
      <c r="G148" s="25">
        <v>19</v>
      </c>
      <c r="H148" s="25">
        <v>1</v>
      </c>
      <c r="I148" s="25">
        <v>0</v>
      </c>
      <c r="J148" s="25">
        <v>0</v>
      </c>
      <c r="K148" s="25">
        <v>12</v>
      </c>
      <c r="L148" s="25">
        <v>17</v>
      </c>
    </row>
    <row r="149" spans="1:12" s="12" customFormat="1" ht="12.75" customHeight="1">
      <c r="A149" s="40" t="s">
        <v>148</v>
      </c>
      <c r="B149" s="40"/>
      <c r="C149" s="25">
        <v>38</v>
      </c>
      <c r="D149" s="25">
        <v>12</v>
      </c>
      <c r="E149" s="25">
        <v>2</v>
      </c>
      <c r="F149" s="25">
        <v>8</v>
      </c>
      <c r="G149" s="25">
        <v>9</v>
      </c>
      <c r="H149" s="25">
        <v>0</v>
      </c>
      <c r="I149" s="25">
        <v>2</v>
      </c>
      <c r="J149" s="25">
        <v>1</v>
      </c>
      <c r="K149" s="25">
        <v>4</v>
      </c>
      <c r="L149" s="25">
        <v>0</v>
      </c>
    </row>
    <row r="150" spans="1:12" s="12" customFormat="1" ht="12.75" customHeight="1">
      <c r="A150" s="40" t="s">
        <v>149</v>
      </c>
      <c r="B150" s="40"/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</row>
    <row r="151" spans="1:12" s="12" customFormat="1" ht="12.75" customHeight="1">
      <c r="A151" s="40" t="s">
        <v>150</v>
      </c>
      <c r="B151" s="40"/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</row>
    <row r="152" spans="1:12" s="12" customFormat="1" ht="12.75" customHeight="1">
      <c r="A152" s="40" t="s">
        <v>151</v>
      </c>
      <c r="B152" s="40"/>
      <c r="C152" s="25">
        <v>52</v>
      </c>
      <c r="D152" s="25">
        <v>28</v>
      </c>
      <c r="E152" s="25">
        <v>7</v>
      </c>
      <c r="F152" s="25">
        <v>15</v>
      </c>
      <c r="G152" s="25">
        <v>1</v>
      </c>
      <c r="H152" s="25">
        <v>0</v>
      </c>
      <c r="I152" s="25">
        <v>0</v>
      </c>
      <c r="J152" s="25">
        <v>0</v>
      </c>
      <c r="K152" s="25">
        <v>0</v>
      </c>
      <c r="L152" s="25">
        <v>1</v>
      </c>
    </row>
    <row r="153" spans="1:12" s="12" customFormat="1" ht="12.75" customHeight="1">
      <c r="A153" s="40" t="s">
        <v>152</v>
      </c>
      <c r="B153" s="40"/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</row>
    <row r="154" spans="1:12" s="12" customFormat="1" ht="12.75" customHeight="1">
      <c r="A154" s="40" t="s">
        <v>153</v>
      </c>
      <c r="B154" s="40"/>
      <c r="C154" s="25">
        <v>6</v>
      </c>
      <c r="D154" s="25">
        <v>1</v>
      </c>
      <c r="E154" s="25">
        <v>0</v>
      </c>
      <c r="F154" s="25">
        <v>1</v>
      </c>
      <c r="G154" s="25">
        <v>1</v>
      </c>
      <c r="H154" s="25">
        <v>0</v>
      </c>
      <c r="I154" s="25">
        <v>0</v>
      </c>
      <c r="J154" s="25">
        <v>0</v>
      </c>
      <c r="K154" s="25">
        <v>1</v>
      </c>
      <c r="L154" s="25">
        <v>2</v>
      </c>
    </row>
    <row r="155" spans="1:12" s="12" customFormat="1" ht="12.75" customHeight="1">
      <c r="A155" s="40" t="s">
        <v>154</v>
      </c>
      <c r="B155" s="40"/>
      <c r="C155" s="25">
        <v>6</v>
      </c>
      <c r="D155" s="25">
        <v>1</v>
      </c>
      <c r="E155" s="25">
        <v>0</v>
      </c>
      <c r="F155" s="25">
        <v>1</v>
      </c>
      <c r="G155" s="25">
        <v>1</v>
      </c>
      <c r="H155" s="25">
        <v>0</v>
      </c>
      <c r="I155" s="25">
        <v>0</v>
      </c>
      <c r="J155" s="25">
        <v>0</v>
      </c>
      <c r="K155" s="25">
        <v>1</v>
      </c>
      <c r="L155" s="25">
        <v>2</v>
      </c>
    </row>
    <row r="156" spans="1:12" s="12" customFormat="1" ht="12.75" customHeight="1">
      <c r="A156" s="40" t="s">
        <v>155</v>
      </c>
      <c r="B156" s="40"/>
      <c r="C156" s="25">
        <v>113</v>
      </c>
      <c r="D156" s="25">
        <v>30</v>
      </c>
      <c r="E156" s="25">
        <v>21</v>
      </c>
      <c r="F156" s="25">
        <v>16</v>
      </c>
      <c r="G156" s="25">
        <v>13</v>
      </c>
      <c r="H156" s="25">
        <v>1</v>
      </c>
      <c r="I156" s="25">
        <v>10</v>
      </c>
      <c r="J156" s="25">
        <v>6</v>
      </c>
      <c r="K156" s="25">
        <v>5</v>
      </c>
      <c r="L156" s="25">
        <v>11</v>
      </c>
    </row>
    <row r="157" spans="1:12" s="12" customFormat="1" ht="12.75" customHeight="1">
      <c r="A157" s="40" t="s">
        <v>156</v>
      </c>
      <c r="B157" s="40"/>
      <c r="C157" s="25">
        <v>66</v>
      </c>
      <c r="D157" s="25">
        <v>26</v>
      </c>
      <c r="E157" s="25">
        <v>5</v>
      </c>
      <c r="F157" s="25">
        <v>5</v>
      </c>
      <c r="G157" s="25">
        <v>7</v>
      </c>
      <c r="H157" s="25">
        <v>3</v>
      </c>
      <c r="I157" s="25">
        <v>0</v>
      </c>
      <c r="J157" s="25">
        <v>1</v>
      </c>
      <c r="K157" s="25">
        <v>17</v>
      </c>
      <c r="L157" s="25">
        <v>2</v>
      </c>
    </row>
    <row r="158" spans="1:12" s="12" customFormat="1" ht="12.75" customHeight="1">
      <c r="A158" s="40" t="s">
        <v>157</v>
      </c>
      <c r="B158" s="40"/>
      <c r="C158" s="25">
        <v>6</v>
      </c>
      <c r="D158" s="25">
        <v>2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3</v>
      </c>
      <c r="L158" s="25">
        <v>1</v>
      </c>
    </row>
    <row r="159" spans="1:12" s="12" customFormat="1" ht="12.75" customHeight="1">
      <c r="A159" s="40" t="s">
        <v>158</v>
      </c>
      <c r="B159" s="40"/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</row>
    <row r="160" spans="1:12" s="12" customFormat="1" ht="12.75" customHeight="1">
      <c r="A160" s="40" t="s">
        <v>159</v>
      </c>
      <c r="B160" s="40"/>
      <c r="C160" s="25">
        <v>107</v>
      </c>
      <c r="D160" s="25">
        <v>38</v>
      </c>
      <c r="E160" s="25">
        <v>5</v>
      </c>
      <c r="F160" s="25">
        <v>10</v>
      </c>
      <c r="G160" s="25">
        <v>8</v>
      </c>
      <c r="H160" s="25">
        <v>0</v>
      </c>
      <c r="I160" s="25">
        <v>5</v>
      </c>
      <c r="J160" s="25">
        <v>1</v>
      </c>
      <c r="K160" s="25">
        <v>29</v>
      </c>
      <c r="L160" s="25">
        <v>11</v>
      </c>
    </row>
    <row r="161" spans="1:12" s="12" customFormat="1" ht="12.75" customHeight="1">
      <c r="A161" s="40" t="s">
        <v>160</v>
      </c>
      <c r="B161" s="40"/>
      <c r="C161" s="25">
        <v>6</v>
      </c>
      <c r="D161" s="25">
        <v>5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1</v>
      </c>
      <c r="L161" s="25">
        <v>0</v>
      </c>
    </row>
    <row r="162" spans="1:12" s="12" customFormat="1" ht="12.75" customHeight="1">
      <c r="A162" s="40" t="s">
        <v>161</v>
      </c>
      <c r="B162" s="40"/>
      <c r="C162" s="25">
        <v>191</v>
      </c>
      <c r="D162" s="25">
        <v>24</v>
      </c>
      <c r="E162" s="25">
        <v>1</v>
      </c>
      <c r="F162" s="25">
        <v>25</v>
      </c>
      <c r="G162" s="25">
        <v>15</v>
      </c>
      <c r="H162" s="25">
        <v>0</v>
      </c>
      <c r="I162" s="25">
        <v>3</v>
      </c>
      <c r="J162" s="25">
        <v>0</v>
      </c>
      <c r="K162" s="25">
        <v>66</v>
      </c>
      <c r="L162" s="25">
        <v>57</v>
      </c>
    </row>
    <row r="163" spans="1:12" s="12" customFormat="1" ht="12.75" customHeight="1">
      <c r="A163" s="40" t="s">
        <v>162</v>
      </c>
      <c r="B163" s="40"/>
      <c r="C163" s="25">
        <v>374</v>
      </c>
      <c r="D163" s="25">
        <v>9</v>
      </c>
      <c r="E163" s="25">
        <v>7</v>
      </c>
      <c r="F163" s="25">
        <v>8</v>
      </c>
      <c r="G163" s="25">
        <v>15</v>
      </c>
      <c r="H163" s="25">
        <v>14</v>
      </c>
      <c r="I163" s="25">
        <v>16</v>
      </c>
      <c r="J163" s="25">
        <v>2</v>
      </c>
      <c r="K163" s="25">
        <v>5</v>
      </c>
      <c r="L163" s="25">
        <v>298</v>
      </c>
    </row>
    <row r="164" spans="1:12" s="12" customFormat="1" ht="12.75" customHeight="1">
      <c r="A164" s="40" t="s">
        <v>163</v>
      </c>
      <c r="B164" s="40"/>
      <c r="C164" s="25">
        <v>47</v>
      </c>
      <c r="D164" s="25">
        <v>9</v>
      </c>
      <c r="E164" s="25">
        <v>25</v>
      </c>
      <c r="F164" s="25">
        <v>3</v>
      </c>
      <c r="G164" s="25">
        <v>4</v>
      </c>
      <c r="H164" s="25">
        <v>0</v>
      </c>
      <c r="I164" s="25">
        <v>0</v>
      </c>
      <c r="J164" s="25">
        <v>0</v>
      </c>
      <c r="K164" s="25">
        <v>6</v>
      </c>
      <c r="L164" s="25">
        <v>0</v>
      </c>
    </row>
    <row r="165" spans="1:12" s="12" customFormat="1" ht="12.75" customHeight="1">
      <c r="A165" s="40" t="s">
        <v>164</v>
      </c>
      <c r="B165" s="40"/>
      <c r="C165" s="25">
        <v>9</v>
      </c>
      <c r="D165" s="25">
        <v>3</v>
      </c>
      <c r="E165" s="25">
        <v>1</v>
      </c>
      <c r="F165" s="25">
        <v>3</v>
      </c>
      <c r="G165" s="25">
        <v>1</v>
      </c>
      <c r="H165" s="25">
        <v>1</v>
      </c>
      <c r="I165" s="25">
        <v>0</v>
      </c>
      <c r="J165" s="25">
        <v>0</v>
      </c>
      <c r="K165" s="25">
        <v>0</v>
      </c>
      <c r="L165" s="25">
        <v>0</v>
      </c>
    </row>
    <row r="166" spans="1:12" s="12" customFormat="1" ht="12.75" customHeight="1">
      <c r="A166" s="40" t="s">
        <v>165</v>
      </c>
      <c r="B166" s="40"/>
      <c r="C166" s="25">
        <v>10</v>
      </c>
      <c r="D166" s="25">
        <v>1</v>
      </c>
      <c r="E166" s="25">
        <v>0</v>
      </c>
      <c r="F166" s="25">
        <v>1</v>
      </c>
      <c r="G166" s="25">
        <v>6</v>
      </c>
      <c r="H166" s="25">
        <v>0</v>
      </c>
      <c r="I166" s="25">
        <v>0</v>
      </c>
      <c r="J166" s="25">
        <v>0</v>
      </c>
      <c r="K166" s="25">
        <v>2</v>
      </c>
      <c r="L166" s="25">
        <v>0</v>
      </c>
    </row>
    <row r="167" spans="1:12" s="12" customFormat="1" ht="12.75" customHeight="1">
      <c r="A167" s="40" t="s">
        <v>166</v>
      </c>
      <c r="B167" s="40"/>
      <c r="C167" s="25">
        <v>12</v>
      </c>
      <c r="D167" s="25">
        <v>6</v>
      </c>
      <c r="E167" s="25">
        <v>6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</row>
    <row r="168" spans="1:12" s="12" customFormat="1" ht="12.75" customHeight="1">
      <c r="A168" s="40" t="s">
        <v>167</v>
      </c>
      <c r="B168" s="40"/>
      <c r="C168" s="25">
        <v>508</v>
      </c>
      <c r="D168" s="25">
        <v>12</v>
      </c>
      <c r="E168" s="25">
        <v>0</v>
      </c>
      <c r="F168" s="25">
        <v>5</v>
      </c>
      <c r="G168" s="25">
        <v>0</v>
      </c>
      <c r="H168" s="25">
        <v>0</v>
      </c>
      <c r="I168" s="25">
        <v>3</v>
      </c>
      <c r="J168" s="25">
        <v>0</v>
      </c>
      <c r="K168" s="25">
        <v>41</v>
      </c>
      <c r="L168" s="25">
        <v>447</v>
      </c>
    </row>
    <row r="169" spans="1:12" s="12" customFormat="1" ht="12.75" customHeight="1">
      <c r="A169" s="40" t="s">
        <v>168</v>
      </c>
      <c r="B169" s="40"/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</row>
    <row r="170" spans="1:12" s="12" customFormat="1" ht="12.75" customHeight="1">
      <c r="A170" s="40" t="s">
        <v>169</v>
      </c>
      <c r="B170" s="40"/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</row>
    <row r="171" spans="1:12" s="12" customFormat="1" ht="12.75" customHeight="1">
      <c r="A171" s="41" t="s">
        <v>170</v>
      </c>
      <c r="B171" s="41"/>
      <c r="C171" s="26">
        <v>28</v>
      </c>
      <c r="D171" s="26">
        <v>12</v>
      </c>
      <c r="E171" s="26">
        <v>2</v>
      </c>
      <c r="F171" s="26">
        <v>7</v>
      </c>
      <c r="G171" s="26">
        <v>7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</row>
    <row r="172" spans="1:12" s="12" customFormat="1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s="24" customFormat="1" ht="12.75" customHeight="1">
      <c r="A173" s="39" t="s">
        <v>171</v>
      </c>
      <c r="B173" s="39"/>
      <c r="C173" s="15">
        <f aca="true" t="shared" si="44" ref="C173:L173">SUM(C174:C213)</f>
        <v>2589</v>
      </c>
      <c r="D173" s="15">
        <f t="shared" si="44"/>
        <v>477</v>
      </c>
      <c r="E173" s="15">
        <f t="shared" si="44"/>
        <v>176</v>
      </c>
      <c r="F173" s="15">
        <f t="shared" si="44"/>
        <v>382</v>
      </c>
      <c r="G173" s="15">
        <f t="shared" si="44"/>
        <v>227</v>
      </c>
      <c r="H173" s="15">
        <f t="shared" si="44"/>
        <v>37</v>
      </c>
      <c r="I173" s="15">
        <f t="shared" si="44"/>
        <v>87</v>
      </c>
      <c r="J173" s="15">
        <f t="shared" si="44"/>
        <v>7</v>
      </c>
      <c r="K173" s="15">
        <f t="shared" si="44"/>
        <v>522</v>
      </c>
      <c r="L173" s="15">
        <f t="shared" si="44"/>
        <v>674</v>
      </c>
    </row>
    <row r="174" spans="1:12" s="12" customFormat="1" ht="12.75" customHeight="1">
      <c r="A174" s="40" t="s">
        <v>172</v>
      </c>
      <c r="B174" s="40"/>
      <c r="C174" s="25">
        <v>36</v>
      </c>
      <c r="D174" s="25">
        <v>4</v>
      </c>
      <c r="E174" s="25">
        <v>2</v>
      </c>
      <c r="F174" s="25">
        <v>1</v>
      </c>
      <c r="G174" s="25">
        <v>8</v>
      </c>
      <c r="H174" s="25">
        <v>2</v>
      </c>
      <c r="I174" s="25">
        <v>2</v>
      </c>
      <c r="J174" s="25">
        <v>0</v>
      </c>
      <c r="K174" s="25">
        <v>3</v>
      </c>
      <c r="L174" s="25">
        <v>14</v>
      </c>
    </row>
    <row r="175" spans="1:12" s="12" customFormat="1" ht="12.75" customHeight="1">
      <c r="A175" s="40" t="s">
        <v>173</v>
      </c>
      <c r="B175" s="40"/>
      <c r="C175" s="25">
        <v>86</v>
      </c>
      <c r="D175" s="25">
        <v>37</v>
      </c>
      <c r="E175" s="25">
        <v>12</v>
      </c>
      <c r="F175" s="25">
        <v>12</v>
      </c>
      <c r="G175" s="25">
        <v>6</v>
      </c>
      <c r="H175" s="25">
        <v>0</v>
      </c>
      <c r="I175" s="25">
        <v>3</v>
      </c>
      <c r="J175" s="25">
        <v>0</v>
      </c>
      <c r="K175" s="25">
        <v>13</v>
      </c>
      <c r="L175" s="25">
        <v>3</v>
      </c>
    </row>
    <row r="176" spans="1:12" s="12" customFormat="1" ht="12.75" customHeight="1">
      <c r="A176" s="40" t="s">
        <v>174</v>
      </c>
      <c r="B176" s="40"/>
      <c r="C176" s="25">
        <v>131</v>
      </c>
      <c r="D176" s="25">
        <v>7</v>
      </c>
      <c r="E176" s="25">
        <v>4</v>
      </c>
      <c r="F176" s="25">
        <v>42</v>
      </c>
      <c r="G176" s="25">
        <v>9</v>
      </c>
      <c r="H176" s="25">
        <v>1</v>
      </c>
      <c r="I176" s="25">
        <v>0</v>
      </c>
      <c r="J176" s="25">
        <v>0</v>
      </c>
      <c r="K176" s="25">
        <v>59</v>
      </c>
      <c r="L176" s="25">
        <v>9</v>
      </c>
    </row>
    <row r="177" spans="1:12" s="12" customFormat="1" ht="12.75" customHeight="1">
      <c r="A177" s="40" t="s">
        <v>175</v>
      </c>
      <c r="B177" s="40"/>
      <c r="C177" s="25">
        <v>15</v>
      </c>
      <c r="D177" s="25">
        <v>6</v>
      </c>
      <c r="E177" s="25">
        <v>2</v>
      </c>
      <c r="F177" s="25">
        <v>3</v>
      </c>
      <c r="G177" s="25">
        <v>3</v>
      </c>
      <c r="H177" s="25">
        <v>0</v>
      </c>
      <c r="I177" s="25">
        <v>1</v>
      </c>
      <c r="J177" s="25">
        <v>0</v>
      </c>
      <c r="K177" s="25">
        <v>0</v>
      </c>
      <c r="L177" s="25">
        <v>0</v>
      </c>
    </row>
    <row r="178" spans="1:12" s="12" customFormat="1" ht="12.75" customHeight="1">
      <c r="A178" s="40" t="s">
        <v>176</v>
      </c>
      <c r="B178" s="40"/>
      <c r="C178" s="25">
        <v>230</v>
      </c>
      <c r="D178" s="25">
        <v>30</v>
      </c>
      <c r="E178" s="25">
        <v>16</v>
      </c>
      <c r="F178" s="25">
        <v>66</v>
      </c>
      <c r="G178" s="25">
        <v>30</v>
      </c>
      <c r="H178" s="25">
        <v>7</v>
      </c>
      <c r="I178" s="25">
        <v>16</v>
      </c>
      <c r="J178" s="25">
        <v>1</v>
      </c>
      <c r="K178" s="25">
        <v>35</v>
      </c>
      <c r="L178" s="25">
        <v>29</v>
      </c>
    </row>
    <row r="179" spans="1:12" s="12" customFormat="1" ht="12.75" customHeight="1">
      <c r="A179" s="40" t="s">
        <v>177</v>
      </c>
      <c r="B179" s="40"/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</row>
    <row r="180" spans="1:12" s="12" customFormat="1" ht="12.75" customHeight="1">
      <c r="A180" s="40" t="s">
        <v>178</v>
      </c>
      <c r="B180" s="40"/>
      <c r="C180" s="25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</row>
    <row r="181" spans="1:12" s="12" customFormat="1" ht="12.75" customHeight="1">
      <c r="A181" s="40" t="s">
        <v>179</v>
      </c>
      <c r="B181" s="40"/>
      <c r="C181" s="25">
        <v>23</v>
      </c>
      <c r="D181" s="25">
        <v>0</v>
      </c>
      <c r="E181" s="25">
        <v>0</v>
      </c>
      <c r="F181" s="25">
        <v>8</v>
      </c>
      <c r="G181" s="25">
        <v>1</v>
      </c>
      <c r="H181" s="25">
        <v>3</v>
      </c>
      <c r="I181" s="25">
        <v>3</v>
      </c>
      <c r="J181" s="25">
        <v>0</v>
      </c>
      <c r="K181" s="25">
        <v>8</v>
      </c>
      <c r="L181" s="25">
        <v>0</v>
      </c>
    </row>
    <row r="182" spans="1:12" s="12" customFormat="1" ht="12.75" customHeight="1">
      <c r="A182" s="40" t="s">
        <v>180</v>
      </c>
      <c r="B182" s="40"/>
      <c r="C182" s="25">
        <v>27</v>
      </c>
      <c r="D182" s="25">
        <v>0</v>
      </c>
      <c r="E182" s="25">
        <v>0</v>
      </c>
      <c r="F182" s="25">
        <v>3</v>
      </c>
      <c r="G182" s="25">
        <v>0</v>
      </c>
      <c r="H182" s="25">
        <v>0</v>
      </c>
      <c r="I182" s="25">
        <v>0</v>
      </c>
      <c r="J182" s="25">
        <v>0</v>
      </c>
      <c r="K182" s="25">
        <v>13</v>
      </c>
      <c r="L182" s="25">
        <v>11</v>
      </c>
    </row>
    <row r="183" spans="1:12" s="12" customFormat="1" ht="12.75" customHeight="1">
      <c r="A183" s="40" t="s">
        <v>181</v>
      </c>
      <c r="B183" s="40"/>
      <c r="C183" s="25">
        <v>57</v>
      </c>
      <c r="D183" s="25">
        <v>19</v>
      </c>
      <c r="E183" s="25">
        <v>4</v>
      </c>
      <c r="F183" s="25">
        <v>11</v>
      </c>
      <c r="G183" s="25">
        <v>4</v>
      </c>
      <c r="H183" s="25">
        <v>2</v>
      </c>
      <c r="I183" s="25">
        <v>9</v>
      </c>
      <c r="J183" s="25">
        <v>0</v>
      </c>
      <c r="K183" s="25">
        <v>8</v>
      </c>
      <c r="L183" s="25">
        <v>0</v>
      </c>
    </row>
    <row r="184" spans="1:12" s="12" customFormat="1" ht="12.75" customHeight="1">
      <c r="A184" s="40" t="s">
        <v>182</v>
      </c>
      <c r="B184" s="40"/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</row>
    <row r="185" spans="1:12" s="12" customFormat="1" ht="12.75" customHeight="1">
      <c r="A185" s="40" t="s">
        <v>183</v>
      </c>
      <c r="B185" s="40"/>
      <c r="C185" s="25">
        <v>50</v>
      </c>
      <c r="D185" s="25">
        <v>34</v>
      </c>
      <c r="E185" s="25">
        <v>1</v>
      </c>
      <c r="F185" s="25">
        <v>4</v>
      </c>
      <c r="G185" s="25">
        <v>3</v>
      </c>
      <c r="H185" s="25">
        <v>1</v>
      </c>
      <c r="I185" s="25">
        <v>0</v>
      </c>
      <c r="J185" s="25">
        <v>0</v>
      </c>
      <c r="K185" s="25">
        <v>2</v>
      </c>
      <c r="L185" s="25">
        <v>5</v>
      </c>
    </row>
    <row r="186" spans="1:12" s="12" customFormat="1" ht="12.75" customHeight="1">
      <c r="A186" s="40" t="s">
        <v>184</v>
      </c>
      <c r="B186" s="40"/>
      <c r="C186" s="25">
        <v>26</v>
      </c>
      <c r="D186" s="25">
        <v>2</v>
      </c>
      <c r="E186" s="25">
        <v>2</v>
      </c>
      <c r="F186" s="25">
        <v>12</v>
      </c>
      <c r="G186" s="25">
        <v>6</v>
      </c>
      <c r="H186" s="25">
        <v>1</v>
      </c>
      <c r="I186" s="25">
        <v>3</v>
      </c>
      <c r="J186" s="25">
        <v>0</v>
      </c>
      <c r="K186" s="25">
        <v>0</v>
      </c>
      <c r="L186" s="25">
        <v>0</v>
      </c>
    </row>
    <row r="187" spans="1:12" s="12" customFormat="1" ht="12.75" customHeight="1">
      <c r="A187" s="40" t="s">
        <v>185</v>
      </c>
      <c r="B187" s="40"/>
      <c r="C187" s="25">
        <v>113</v>
      </c>
      <c r="D187" s="25">
        <v>32</v>
      </c>
      <c r="E187" s="25">
        <v>10</v>
      </c>
      <c r="F187" s="25">
        <v>21</v>
      </c>
      <c r="G187" s="25">
        <v>18</v>
      </c>
      <c r="H187" s="25">
        <v>1</v>
      </c>
      <c r="I187" s="25">
        <v>9</v>
      </c>
      <c r="J187" s="25">
        <v>1</v>
      </c>
      <c r="K187" s="25">
        <v>7</v>
      </c>
      <c r="L187" s="25">
        <v>14</v>
      </c>
    </row>
    <row r="188" spans="1:12" s="12" customFormat="1" ht="12.75" customHeight="1">
      <c r="A188" s="40" t="s">
        <v>186</v>
      </c>
      <c r="B188" s="40"/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</row>
    <row r="189" spans="1:12" s="12" customFormat="1" ht="12.75" customHeight="1">
      <c r="A189" s="40" t="s">
        <v>187</v>
      </c>
      <c r="B189" s="40"/>
      <c r="C189" s="25">
        <v>73</v>
      </c>
      <c r="D189" s="25">
        <v>1</v>
      </c>
      <c r="E189" s="25">
        <v>0</v>
      </c>
      <c r="F189" s="25">
        <v>9</v>
      </c>
      <c r="G189" s="25">
        <v>0</v>
      </c>
      <c r="H189" s="25">
        <v>0</v>
      </c>
      <c r="I189" s="25">
        <v>0</v>
      </c>
      <c r="J189" s="25">
        <v>0</v>
      </c>
      <c r="K189" s="25">
        <v>6</v>
      </c>
      <c r="L189" s="25">
        <v>57</v>
      </c>
    </row>
    <row r="190" spans="1:12" s="12" customFormat="1" ht="12.75" customHeight="1">
      <c r="A190" s="40" t="s">
        <v>188</v>
      </c>
      <c r="B190" s="40"/>
      <c r="C190" s="25">
        <v>26</v>
      </c>
      <c r="D190" s="25">
        <v>3</v>
      </c>
      <c r="E190" s="25">
        <v>3</v>
      </c>
      <c r="F190" s="25">
        <v>3</v>
      </c>
      <c r="G190" s="25">
        <v>4</v>
      </c>
      <c r="H190" s="25">
        <v>0</v>
      </c>
      <c r="I190" s="25">
        <v>0</v>
      </c>
      <c r="J190" s="25">
        <v>1</v>
      </c>
      <c r="K190" s="25">
        <v>6</v>
      </c>
      <c r="L190" s="25">
        <v>6</v>
      </c>
    </row>
    <row r="191" spans="1:12" s="12" customFormat="1" ht="12.75" customHeight="1">
      <c r="A191" s="40" t="s">
        <v>189</v>
      </c>
      <c r="B191" s="40"/>
      <c r="C191" s="17">
        <v>32</v>
      </c>
      <c r="D191" s="17">
        <v>21</v>
      </c>
      <c r="E191" s="17">
        <v>0</v>
      </c>
      <c r="F191" s="17">
        <v>1</v>
      </c>
      <c r="G191" s="17">
        <v>7</v>
      </c>
      <c r="H191" s="17">
        <v>0</v>
      </c>
      <c r="I191" s="17">
        <v>0</v>
      </c>
      <c r="J191" s="17">
        <v>0</v>
      </c>
      <c r="K191" s="17">
        <v>3</v>
      </c>
      <c r="L191" s="17">
        <v>0</v>
      </c>
    </row>
    <row r="192" spans="1:12" s="12" customFormat="1" ht="12.75" customHeight="1">
      <c r="A192" s="40" t="s">
        <v>190</v>
      </c>
      <c r="B192" s="40"/>
      <c r="C192" s="25">
        <v>268</v>
      </c>
      <c r="D192" s="25">
        <v>33</v>
      </c>
      <c r="E192" s="25">
        <v>16</v>
      </c>
      <c r="F192" s="25">
        <v>31</v>
      </c>
      <c r="G192" s="25">
        <v>27</v>
      </c>
      <c r="H192" s="25">
        <v>3</v>
      </c>
      <c r="I192" s="25">
        <v>14</v>
      </c>
      <c r="J192" s="25">
        <v>0</v>
      </c>
      <c r="K192" s="25">
        <v>50</v>
      </c>
      <c r="L192" s="25">
        <v>94</v>
      </c>
    </row>
    <row r="193" spans="1:12" s="12" customFormat="1" ht="12.75" customHeight="1">
      <c r="A193" s="40" t="s">
        <v>191</v>
      </c>
      <c r="B193" s="40"/>
      <c r="C193" s="25">
        <v>164</v>
      </c>
      <c r="D193" s="25">
        <v>4</v>
      </c>
      <c r="E193" s="25">
        <v>10</v>
      </c>
      <c r="F193" s="25">
        <v>5</v>
      </c>
      <c r="G193" s="25">
        <v>2</v>
      </c>
      <c r="H193" s="25">
        <v>2</v>
      </c>
      <c r="I193" s="25">
        <v>0</v>
      </c>
      <c r="J193" s="25">
        <v>0</v>
      </c>
      <c r="K193" s="25">
        <v>81</v>
      </c>
      <c r="L193" s="25">
        <v>60</v>
      </c>
    </row>
    <row r="194" spans="1:12" s="12" customFormat="1" ht="12.75" customHeight="1">
      <c r="A194" s="40" t="s">
        <v>192</v>
      </c>
      <c r="B194" s="40"/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</row>
    <row r="195" spans="1:12" s="12" customFormat="1" ht="12.75" customHeight="1">
      <c r="A195" s="40" t="s">
        <v>193</v>
      </c>
      <c r="B195" s="40"/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</row>
    <row r="196" spans="1:12" s="12" customFormat="1" ht="12.75" customHeight="1">
      <c r="A196" s="40" t="s">
        <v>194</v>
      </c>
      <c r="B196" s="40"/>
      <c r="C196" s="25">
        <v>158</v>
      </c>
      <c r="D196" s="25">
        <v>38</v>
      </c>
      <c r="E196" s="25">
        <v>25</v>
      </c>
      <c r="F196" s="25">
        <v>23</v>
      </c>
      <c r="G196" s="25">
        <v>12</v>
      </c>
      <c r="H196" s="25">
        <v>0</v>
      </c>
      <c r="I196" s="25">
        <v>6</v>
      </c>
      <c r="J196" s="25">
        <v>1</v>
      </c>
      <c r="K196" s="25">
        <v>20</v>
      </c>
      <c r="L196" s="25">
        <v>33</v>
      </c>
    </row>
    <row r="197" spans="1:12" s="12" customFormat="1" ht="12.75" customHeight="1">
      <c r="A197" s="40" t="s">
        <v>195</v>
      </c>
      <c r="B197" s="40"/>
      <c r="C197" s="25">
        <v>85</v>
      </c>
      <c r="D197" s="25">
        <v>17</v>
      </c>
      <c r="E197" s="25">
        <v>7</v>
      </c>
      <c r="F197" s="25">
        <v>3</v>
      </c>
      <c r="G197" s="25">
        <v>14</v>
      </c>
      <c r="H197" s="25">
        <v>1</v>
      </c>
      <c r="I197" s="25">
        <v>8</v>
      </c>
      <c r="J197" s="25">
        <v>0</v>
      </c>
      <c r="K197" s="25">
        <v>9</v>
      </c>
      <c r="L197" s="25">
        <v>26</v>
      </c>
    </row>
    <row r="198" spans="1:12" s="12" customFormat="1" ht="12.75" customHeight="1">
      <c r="A198" s="40" t="s">
        <v>196</v>
      </c>
      <c r="B198" s="40"/>
      <c r="C198" s="25">
        <v>70</v>
      </c>
      <c r="D198" s="25">
        <v>37</v>
      </c>
      <c r="E198" s="25">
        <v>14</v>
      </c>
      <c r="F198" s="25">
        <v>8</v>
      </c>
      <c r="G198" s="25">
        <v>3</v>
      </c>
      <c r="H198" s="25">
        <v>0</v>
      </c>
      <c r="I198" s="25">
        <v>0</v>
      </c>
      <c r="J198" s="25">
        <v>1</v>
      </c>
      <c r="K198" s="25">
        <v>7</v>
      </c>
      <c r="L198" s="25">
        <v>0</v>
      </c>
    </row>
    <row r="199" spans="1:12" s="12" customFormat="1" ht="12.75" customHeight="1">
      <c r="A199" s="40" t="s">
        <v>197</v>
      </c>
      <c r="B199" s="40"/>
      <c r="C199" s="25">
        <v>0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1:12" s="12" customFormat="1" ht="12.75" customHeight="1">
      <c r="A200" s="40" t="s">
        <v>198</v>
      </c>
      <c r="B200" s="40"/>
      <c r="C200" s="25">
        <v>69</v>
      </c>
      <c r="D200" s="25">
        <v>5</v>
      </c>
      <c r="E200" s="25">
        <v>3</v>
      </c>
      <c r="F200" s="25">
        <v>29</v>
      </c>
      <c r="G200" s="25">
        <v>14</v>
      </c>
      <c r="H200" s="25">
        <v>3</v>
      </c>
      <c r="I200" s="25">
        <v>0</v>
      </c>
      <c r="J200" s="25">
        <v>0</v>
      </c>
      <c r="K200" s="25">
        <v>14</v>
      </c>
      <c r="L200" s="25">
        <v>1</v>
      </c>
    </row>
    <row r="201" spans="1:12" s="12" customFormat="1" ht="12.75" customHeight="1">
      <c r="A201" s="40" t="s">
        <v>199</v>
      </c>
      <c r="B201" s="40"/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</row>
    <row r="202" spans="1:12" s="12" customFormat="1" ht="12.75" customHeight="1">
      <c r="A202" s="40" t="s">
        <v>200</v>
      </c>
      <c r="B202" s="40"/>
      <c r="C202" s="25">
        <v>495</v>
      </c>
      <c r="D202" s="25">
        <v>43</v>
      </c>
      <c r="E202" s="25">
        <v>12</v>
      </c>
      <c r="F202" s="25">
        <v>37</v>
      </c>
      <c r="G202" s="25">
        <v>14</v>
      </c>
      <c r="H202" s="25">
        <v>3</v>
      </c>
      <c r="I202" s="25">
        <v>5</v>
      </c>
      <c r="J202" s="25">
        <v>0</v>
      </c>
      <c r="K202" s="25">
        <v>108</v>
      </c>
      <c r="L202" s="25">
        <v>273</v>
      </c>
    </row>
    <row r="203" spans="1:12" s="12" customFormat="1" ht="12.75" customHeight="1">
      <c r="A203" s="40" t="s">
        <v>201</v>
      </c>
      <c r="B203" s="40"/>
      <c r="C203" s="25">
        <v>3</v>
      </c>
      <c r="D203" s="25">
        <v>3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</row>
    <row r="204" spans="1:12" s="12" customFormat="1" ht="12.75" customHeight="1">
      <c r="A204" s="40" t="s">
        <v>202</v>
      </c>
      <c r="B204" s="40"/>
      <c r="C204" s="25">
        <v>78</v>
      </c>
      <c r="D204" s="25">
        <v>9</v>
      </c>
      <c r="E204" s="25">
        <v>2</v>
      </c>
      <c r="F204" s="25">
        <v>10</v>
      </c>
      <c r="G204" s="25">
        <v>9</v>
      </c>
      <c r="H204" s="25">
        <v>3</v>
      </c>
      <c r="I204" s="25">
        <v>0</v>
      </c>
      <c r="J204" s="25">
        <v>0</v>
      </c>
      <c r="K204" s="25">
        <v>18</v>
      </c>
      <c r="L204" s="25">
        <v>27</v>
      </c>
    </row>
    <row r="205" spans="1:12" s="12" customFormat="1" ht="12.75" customHeight="1">
      <c r="A205" s="40" t="s">
        <v>203</v>
      </c>
      <c r="B205" s="40"/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</row>
    <row r="206" spans="1:12" s="12" customFormat="1" ht="12.75" customHeight="1">
      <c r="A206" s="40" t="s">
        <v>204</v>
      </c>
      <c r="B206" s="40"/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</row>
    <row r="207" spans="1:12" s="12" customFormat="1" ht="12.75" customHeight="1">
      <c r="A207" s="40" t="s">
        <v>205</v>
      </c>
      <c r="B207" s="40"/>
      <c r="C207" s="25">
        <v>31</v>
      </c>
      <c r="D207" s="25">
        <v>5</v>
      </c>
      <c r="E207" s="25">
        <v>2</v>
      </c>
      <c r="F207" s="25">
        <v>0</v>
      </c>
      <c r="G207" s="25">
        <v>2</v>
      </c>
      <c r="H207" s="25">
        <v>0</v>
      </c>
      <c r="I207" s="25">
        <v>0</v>
      </c>
      <c r="J207" s="25">
        <v>0</v>
      </c>
      <c r="K207" s="25">
        <v>17</v>
      </c>
      <c r="L207" s="25">
        <v>5</v>
      </c>
    </row>
    <row r="208" spans="1:12" s="12" customFormat="1" ht="12.75" customHeight="1">
      <c r="A208" s="40" t="s">
        <v>206</v>
      </c>
      <c r="B208" s="40"/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</row>
    <row r="209" spans="1:12" s="12" customFormat="1" ht="12.75" customHeight="1">
      <c r="A209" s="40" t="s">
        <v>207</v>
      </c>
      <c r="B209" s="40"/>
      <c r="C209" s="25">
        <v>30</v>
      </c>
      <c r="D209" s="25">
        <v>2</v>
      </c>
      <c r="E209" s="25">
        <v>4</v>
      </c>
      <c r="F209" s="25">
        <v>4</v>
      </c>
      <c r="G209" s="25">
        <v>2</v>
      </c>
      <c r="H209" s="25">
        <v>1</v>
      </c>
      <c r="I209" s="25">
        <v>2</v>
      </c>
      <c r="J209" s="25">
        <v>1</v>
      </c>
      <c r="K209" s="25">
        <v>11</v>
      </c>
      <c r="L209" s="25">
        <v>3</v>
      </c>
    </row>
    <row r="210" spans="1:12" s="12" customFormat="1" ht="12.75" customHeight="1">
      <c r="A210" s="40" t="s">
        <v>208</v>
      </c>
      <c r="B210" s="40"/>
      <c r="C210" s="25">
        <v>0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</row>
    <row r="211" spans="1:12" s="12" customFormat="1" ht="12.75" customHeight="1">
      <c r="A211" s="40" t="s">
        <v>209</v>
      </c>
      <c r="B211" s="40"/>
      <c r="C211" s="25"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1:12" s="12" customFormat="1" ht="12.75" customHeight="1">
      <c r="A212" s="40" t="s">
        <v>210</v>
      </c>
      <c r="B212" s="40"/>
      <c r="C212" s="25">
        <v>10</v>
      </c>
      <c r="D212" s="25">
        <v>2</v>
      </c>
      <c r="E212" s="25">
        <v>0</v>
      </c>
      <c r="F212" s="25">
        <v>0</v>
      </c>
      <c r="G212" s="25">
        <v>3</v>
      </c>
      <c r="H212" s="25">
        <v>2</v>
      </c>
      <c r="I212" s="25">
        <v>2</v>
      </c>
      <c r="J212" s="25">
        <v>1</v>
      </c>
      <c r="K212" s="25">
        <v>0</v>
      </c>
      <c r="L212" s="25">
        <v>0</v>
      </c>
    </row>
    <row r="213" spans="1:12" s="12" customFormat="1" ht="12.75" customHeight="1">
      <c r="A213" s="41" t="s">
        <v>211</v>
      </c>
      <c r="B213" s="41"/>
      <c r="C213" s="26">
        <v>203</v>
      </c>
      <c r="D213" s="26">
        <v>83</v>
      </c>
      <c r="E213" s="26">
        <v>25</v>
      </c>
      <c r="F213" s="26">
        <v>36</v>
      </c>
      <c r="G213" s="26">
        <v>26</v>
      </c>
      <c r="H213" s="26">
        <v>1</v>
      </c>
      <c r="I213" s="26">
        <v>4</v>
      </c>
      <c r="J213" s="26">
        <v>0</v>
      </c>
      <c r="K213" s="26">
        <v>24</v>
      </c>
      <c r="L213" s="26">
        <v>4</v>
      </c>
    </row>
    <row r="214" spans="1:12" s="12" customFormat="1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1:12" s="24" customFormat="1" ht="12.75" customHeight="1">
      <c r="A215" s="43" t="s">
        <v>212</v>
      </c>
      <c r="B215" s="43"/>
      <c r="C215" s="15">
        <f aca="true" t="shared" si="45" ref="C215:L215">SUM(C216:C237)</f>
        <v>591</v>
      </c>
      <c r="D215" s="15">
        <f t="shared" si="45"/>
        <v>61</v>
      </c>
      <c r="E215" s="15">
        <f t="shared" si="45"/>
        <v>36</v>
      </c>
      <c r="F215" s="15">
        <f t="shared" si="45"/>
        <v>105</v>
      </c>
      <c r="G215" s="15">
        <f t="shared" si="45"/>
        <v>77</v>
      </c>
      <c r="H215" s="15">
        <f t="shared" si="45"/>
        <v>0</v>
      </c>
      <c r="I215" s="15">
        <f t="shared" si="45"/>
        <v>4</v>
      </c>
      <c r="J215" s="15">
        <f t="shared" si="45"/>
        <v>3</v>
      </c>
      <c r="K215" s="15">
        <f t="shared" si="45"/>
        <v>120</v>
      </c>
      <c r="L215" s="15">
        <f t="shared" si="45"/>
        <v>185</v>
      </c>
    </row>
    <row r="216" spans="1:12" s="12" customFormat="1" ht="12.75" customHeight="1">
      <c r="A216" s="40" t="s">
        <v>213</v>
      </c>
      <c r="B216" s="40"/>
      <c r="C216" s="25">
        <v>25</v>
      </c>
      <c r="D216" s="25">
        <v>0</v>
      </c>
      <c r="E216" s="25">
        <v>1</v>
      </c>
      <c r="F216" s="25">
        <v>2</v>
      </c>
      <c r="G216" s="25">
        <v>20</v>
      </c>
      <c r="H216" s="25">
        <v>0</v>
      </c>
      <c r="I216" s="25">
        <v>0</v>
      </c>
      <c r="J216" s="25">
        <v>2</v>
      </c>
      <c r="K216" s="25">
        <v>0</v>
      </c>
      <c r="L216" s="25">
        <v>0</v>
      </c>
    </row>
    <row r="217" spans="1:12" s="12" customFormat="1" ht="12.75" customHeight="1">
      <c r="A217" s="40" t="s">
        <v>214</v>
      </c>
      <c r="B217" s="40"/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</row>
    <row r="218" spans="1:12" s="12" customFormat="1" ht="12.75" customHeight="1">
      <c r="A218" s="40" t="s">
        <v>215</v>
      </c>
      <c r="B218" s="40"/>
      <c r="C218" s="25">
        <v>12</v>
      </c>
      <c r="D218" s="25">
        <v>3</v>
      </c>
      <c r="E218" s="25">
        <v>0</v>
      </c>
      <c r="F218" s="25">
        <v>6</v>
      </c>
      <c r="G218" s="25">
        <v>2</v>
      </c>
      <c r="H218" s="25">
        <v>0</v>
      </c>
      <c r="I218" s="25">
        <v>0</v>
      </c>
      <c r="J218" s="25">
        <v>0</v>
      </c>
      <c r="K218" s="25">
        <v>1</v>
      </c>
      <c r="L218" s="25">
        <v>0</v>
      </c>
    </row>
    <row r="219" spans="1:12" s="12" customFormat="1" ht="12.75" customHeight="1">
      <c r="A219" s="40" t="s">
        <v>216</v>
      </c>
      <c r="B219" s="40"/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</row>
    <row r="220" spans="1:12" s="12" customFormat="1" ht="12.75" customHeight="1">
      <c r="A220" s="40" t="s">
        <v>217</v>
      </c>
      <c r="B220" s="40"/>
      <c r="C220" s="25">
        <v>13</v>
      </c>
      <c r="D220" s="25">
        <v>5</v>
      </c>
      <c r="E220" s="25">
        <v>0</v>
      </c>
      <c r="F220" s="25">
        <v>6</v>
      </c>
      <c r="G220" s="25">
        <v>1</v>
      </c>
      <c r="H220" s="25">
        <v>0</v>
      </c>
      <c r="I220" s="25">
        <v>0</v>
      </c>
      <c r="J220" s="25">
        <v>0</v>
      </c>
      <c r="K220" s="25">
        <v>1</v>
      </c>
      <c r="L220" s="25">
        <v>0</v>
      </c>
    </row>
    <row r="221" spans="1:12" s="12" customFormat="1" ht="12.75" customHeight="1">
      <c r="A221" s="40" t="s">
        <v>218</v>
      </c>
      <c r="B221" s="40"/>
      <c r="C221" s="25">
        <v>124</v>
      </c>
      <c r="D221" s="25">
        <v>4</v>
      </c>
      <c r="E221" s="25">
        <v>3</v>
      </c>
      <c r="F221" s="25">
        <v>7</v>
      </c>
      <c r="G221" s="25">
        <v>11</v>
      </c>
      <c r="H221" s="25">
        <v>0</v>
      </c>
      <c r="I221" s="25">
        <v>0</v>
      </c>
      <c r="J221" s="25">
        <v>0</v>
      </c>
      <c r="K221" s="25">
        <v>11</v>
      </c>
      <c r="L221" s="25">
        <v>88</v>
      </c>
    </row>
    <row r="222" spans="1:12" s="12" customFormat="1" ht="12.75" customHeight="1">
      <c r="A222" s="40" t="s">
        <v>219</v>
      </c>
      <c r="B222" s="40"/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</row>
    <row r="223" spans="1:12" s="12" customFormat="1" ht="12.75" customHeight="1">
      <c r="A223" s="40" t="s">
        <v>220</v>
      </c>
      <c r="B223" s="40"/>
      <c r="C223" s="25">
        <v>65</v>
      </c>
      <c r="D223" s="25">
        <v>7</v>
      </c>
      <c r="E223" s="25">
        <v>12</v>
      </c>
      <c r="F223" s="25">
        <v>10</v>
      </c>
      <c r="G223" s="25">
        <v>7</v>
      </c>
      <c r="H223" s="25">
        <v>0</v>
      </c>
      <c r="I223" s="25">
        <v>1</v>
      </c>
      <c r="J223" s="25">
        <v>0</v>
      </c>
      <c r="K223" s="25">
        <v>7</v>
      </c>
      <c r="L223" s="25">
        <v>21</v>
      </c>
    </row>
    <row r="224" spans="1:12" s="12" customFormat="1" ht="12.75" customHeight="1">
      <c r="A224" s="40" t="s">
        <v>221</v>
      </c>
      <c r="B224" s="40"/>
      <c r="C224" s="25">
        <v>75</v>
      </c>
      <c r="D224" s="25">
        <v>1</v>
      </c>
      <c r="E224" s="25">
        <v>1</v>
      </c>
      <c r="F224" s="25">
        <v>17</v>
      </c>
      <c r="G224" s="25">
        <v>5</v>
      </c>
      <c r="H224" s="25">
        <v>0</v>
      </c>
      <c r="I224" s="25">
        <v>0</v>
      </c>
      <c r="J224" s="25">
        <v>0</v>
      </c>
      <c r="K224" s="25">
        <v>28</v>
      </c>
      <c r="L224" s="25">
        <v>23</v>
      </c>
    </row>
    <row r="225" spans="1:12" s="12" customFormat="1" ht="12.75" customHeight="1">
      <c r="A225" s="40" t="s">
        <v>222</v>
      </c>
      <c r="B225" s="40"/>
      <c r="C225" s="25">
        <v>5</v>
      </c>
      <c r="D225" s="25">
        <v>0</v>
      </c>
      <c r="E225" s="25">
        <v>4</v>
      </c>
      <c r="F225" s="25">
        <v>0</v>
      </c>
      <c r="G225" s="25">
        <v>0</v>
      </c>
      <c r="H225" s="25">
        <v>0</v>
      </c>
      <c r="I225" s="25">
        <v>1</v>
      </c>
      <c r="J225" s="25">
        <v>0</v>
      </c>
      <c r="K225" s="25">
        <v>0</v>
      </c>
      <c r="L225" s="25">
        <v>0</v>
      </c>
    </row>
    <row r="226" spans="1:12" s="12" customFormat="1" ht="12.75" customHeight="1">
      <c r="A226" s="40" t="s">
        <v>223</v>
      </c>
      <c r="B226" s="40"/>
      <c r="C226" s="25">
        <v>15</v>
      </c>
      <c r="D226" s="25">
        <v>0</v>
      </c>
      <c r="E226" s="25">
        <v>2</v>
      </c>
      <c r="F226" s="25">
        <v>1</v>
      </c>
      <c r="G226" s="25">
        <v>0</v>
      </c>
      <c r="H226" s="25">
        <v>0</v>
      </c>
      <c r="I226" s="25">
        <v>0</v>
      </c>
      <c r="J226" s="25">
        <v>1</v>
      </c>
      <c r="K226" s="25">
        <v>11</v>
      </c>
      <c r="L226" s="25">
        <v>0</v>
      </c>
    </row>
    <row r="227" spans="1:12" s="12" customFormat="1" ht="12.75" customHeight="1">
      <c r="A227" s="40" t="s">
        <v>224</v>
      </c>
      <c r="B227" s="40"/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</row>
    <row r="228" spans="1:12" s="12" customFormat="1" ht="12.75" customHeight="1">
      <c r="A228" s="40" t="s">
        <v>225</v>
      </c>
      <c r="B228" s="40"/>
      <c r="C228" s="25">
        <v>10</v>
      </c>
      <c r="D228" s="25">
        <v>2</v>
      </c>
      <c r="E228" s="25">
        <v>3</v>
      </c>
      <c r="F228" s="25">
        <v>1</v>
      </c>
      <c r="G228" s="25">
        <v>0</v>
      </c>
      <c r="H228" s="25">
        <v>0</v>
      </c>
      <c r="I228" s="25">
        <v>0</v>
      </c>
      <c r="J228" s="25">
        <v>0</v>
      </c>
      <c r="K228" s="25">
        <v>4</v>
      </c>
      <c r="L228" s="25">
        <v>0</v>
      </c>
    </row>
    <row r="229" spans="1:12" s="12" customFormat="1" ht="12.75" customHeight="1">
      <c r="A229" s="40" t="s">
        <v>226</v>
      </c>
      <c r="B229" s="40"/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</row>
    <row r="230" spans="1:12" s="12" customFormat="1" ht="12.75" customHeight="1">
      <c r="A230" s="40" t="s">
        <v>227</v>
      </c>
      <c r="B230" s="40"/>
      <c r="C230" s="25">
        <v>23</v>
      </c>
      <c r="D230" s="25">
        <v>3</v>
      </c>
      <c r="E230" s="25">
        <v>2</v>
      </c>
      <c r="F230" s="25">
        <v>3</v>
      </c>
      <c r="G230" s="25">
        <v>2</v>
      </c>
      <c r="H230" s="25">
        <v>0</v>
      </c>
      <c r="I230" s="25">
        <v>1</v>
      </c>
      <c r="J230" s="25">
        <v>0</v>
      </c>
      <c r="K230" s="25">
        <v>5</v>
      </c>
      <c r="L230" s="25">
        <v>7</v>
      </c>
    </row>
    <row r="231" spans="1:12" s="12" customFormat="1" ht="12.75" customHeight="1">
      <c r="A231" s="40" t="s">
        <v>228</v>
      </c>
      <c r="B231" s="40"/>
      <c r="C231" s="25">
        <v>22</v>
      </c>
      <c r="D231" s="25">
        <v>13</v>
      </c>
      <c r="E231" s="25">
        <v>1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2</v>
      </c>
      <c r="L231" s="25">
        <v>6</v>
      </c>
    </row>
    <row r="232" spans="1:12" s="12" customFormat="1" ht="12.75" customHeight="1">
      <c r="A232" s="40" t="s">
        <v>229</v>
      </c>
      <c r="B232" s="40"/>
      <c r="C232" s="25">
        <v>41</v>
      </c>
      <c r="D232" s="25">
        <v>0</v>
      </c>
      <c r="E232" s="25">
        <v>0</v>
      </c>
      <c r="F232" s="25">
        <v>14</v>
      </c>
      <c r="G232" s="25">
        <v>0</v>
      </c>
      <c r="H232" s="25">
        <v>0</v>
      </c>
      <c r="I232" s="25">
        <v>0</v>
      </c>
      <c r="J232" s="25">
        <v>0</v>
      </c>
      <c r="K232" s="25">
        <v>27</v>
      </c>
      <c r="L232" s="25">
        <v>0</v>
      </c>
    </row>
    <row r="233" spans="1:12" s="12" customFormat="1" ht="12.75" customHeight="1">
      <c r="A233" s="40" t="s">
        <v>230</v>
      </c>
      <c r="B233" s="40"/>
      <c r="C233" s="25">
        <v>0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</row>
    <row r="234" spans="1:12" s="12" customFormat="1" ht="12.75" customHeight="1">
      <c r="A234" s="40" t="s">
        <v>231</v>
      </c>
      <c r="B234" s="40"/>
      <c r="C234" s="25">
        <v>15</v>
      </c>
      <c r="D234" s="25">
        <v>11</v>
      </c>
      <c r="E234" s="25">
        <v>2</v>
      </c>
      <c r="F234" s="25">
        <v>2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</row>
    <row r="235" spans="1:12" s="12" customFormat="1" ht="12.75" customHeight="1">
      <c r="A235" s="40" t="s">
        <v>232</v>
      </c>
      <c r="B235" s="40"/>
      <c r="C235" s="25">
        <v>100</v>
      </c>
      <c r="D235" s="25">
        <v>6</v>
      </c>
      <c r="E235" s="25">
        <v>1</v>
      </c>
      <c r="F235" s="25">
        <v>30</v>
      </c>
      <c r="G235" s="25">
        <v>25</v>
      </c>
      <c r="H235" s="25">
        <v>0</v>
      </c>
      <c r="I235" s="25">
        <v>0</v>
      </c>
      <c r="J235" s="25">
        <v>0</v>
      </c>
      <c r="K235" s="25">
        <v>13</v>
      </c>
      <c r="L235" s="25">
        <v>25</v>
      </c>
    </row>
    <row r="236" spans="1:12" s="12" customFormat="1" ht="12.75" customHeight="1">
      <c r="A236" s="40" t="s">
        <v>233</v>
      </c>
      <c r="B236" s="40"/>
      <c r="C236" s="25">
        <v>0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</row>
    <row r="237" spans="1:12" s="12" customFormat="1" ht="12.75" customHeight="1">
      <c r="A237" s="41" t="s">
        <v>234</v>
      </c>
      <c r="B237" s="41"/>
      <c r="C237" s="26">
        <v>46</v>
      </c>
      <c r="D237" s="26">
        <v>6</v>
      </c>
      <c r="E237" s="26">
        <v>4</v>
      </c>
      <c r="F237" s="26">
        <v>6</v>
      </c>
      <c r="G237" s="26">
        <v>4</v>
      </c>
      <c r="H237" s="26">
        <v>0</v>
      </c>
      <c r="I237" s="26">
        <v>1</v>
      </c>
      <c r="J237" s="26">
        <v>0</v>
      </c>
      <c r="K237" s="26">
        <v>10</v>
      </c>
      <c r="L237" s="26">
        <v>15</v>
      </c>
    </row>
    <row r="238" spans="1:12" s="12" customFormat="1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1:12" s="24" customFormat="1" ht="12.75" customHeight="1">
      <c r="A239" s="43" t="s">
        <v>235</v>
      </c>
      <c r="B239" s="43"/>
      <c r="C239" s="15">
        <f aca="true" t="shared" si="46" ref="C239:L239">SUM(C240:C258)</f>
        <v>694</v>
      </c>
      <c r="D239" s="15">
        <f t="shared" si="46"/>
        <v>119</v>
      </c>
      <c r="E239" s="15">
        <f t="shared" si="46"/>
        <v>53</v>
      </c>
      <c r="F239" s="15">
        <f t="shared" si="46"/>
        <v>172</v>
      </c>
      <c r="G239" s="15">
        <f t="shared" si="46"/>
        <v>93</v>
      </c>
      <c r="H239" s="15">
        <f t="shared" si="46"/>
        <v>21</v>
      </c>
      <c r="I239" s="15">
        <f t="shared" si="46"/>
        <v>48</v>
      </c>
      <c r="J239" s="15">
        <f t="shared" si="46"/>
        <v>3</v>
      </c>
      <c r="K239" s="15">
        <f t="shared" si="46"/>
        <v>108</v>
      </c>
      <c r="L239" s="15">
        <f t="shared" si="46"/>
        <v>77</v>
      </c>
    </row>
    <row r="240" spans="1:12" s="12" customFormat="1" ht="12.75" customHeight="1">
      <c r="A240" s="40" t="s">
        <v>236</v>
      </c>
      <c r="B240" s="40"/>
      <c r="C240" s="25">
        <v>81</v>
      </c>
      <c r="D240" s="25">
        <v>7</v>
      </c>
      <c r="E240" s="25">
        <v>6</v>
      </c>
      <c r="F240" s="25">
        <v>8</v>
      </c>
      <c r="G240" s="25">
        <v>0</v>
      </c>
      <c r="H240" s="25">
        <v>0</v>
      </c>
      <c r="I240" s="25">
        <v>0</v>
      </c>
      <c r="J240" s="25">
        <v>0</v>
      </c>
      <c r="K240" s="25">
        <v>7</v>
      </c>
      <c r="L240" s="25">
        <v>53</v>
      </c>
    </row>
    <row r="241" spans="1:12" s="12" customFormat="1" ht="12.75" customHeight="1">
      <c r="A241" s="40" t="s">
        <v>237</v>
      </c>
      <c r="B241" s="40"/>
      <c r="C241" s="25">
        <v>10</v>
      </c>
      <c r="D241" s="25">
        <v>3</v>
      </c>
      <c r="E241" s="25">
        <v>0</v>
      </c>
      <c r="F241" s="25">
        <v>3</v>
      </c>
      <c r="G241" s="25">
        <v>2</v>
      </c>
      <c r="H241" s="25">
        <v>0</v>
      </c>
      <c r="I241" s="25">
        <v>0</v>
      </c>
      <c r="J241" s="25">
        <v>0</v>
      </c>
      <c r="K241" s="25">
        <v>2</v>
      </c>
      <c r="L241" s="25">
        <v>0</v>
      </c>
    </row>
    <row r="242" spans="1:12" s="12" customFormat="1" ht="12.75" customHeight="1">
      <c r="A242" s="40" t="s">
        <v>238</v>
      </c>
      <c r="B242" s="40"/>
      <c r="C242" s="25">
        <v>110</v>
      </c>
      <c r="D242" s="25">
        <v>20</v>
      </c>
      <c r="E242" s="25">
        <v>15</v>
      </c>
      <c r="F242" s="25">
        <v>20</v>
      </c>
      <c r="G242" s="25">
        <v>12</v>
      </c>
      <c r="H242" s="25">
        <v>6</v>
      </c>
      <c r="I242" s="25">
        <v>6</v>
      </c>
      <c r="J242" s="25">
        <v>2</v>
      </c>
      <c r="K242" s="25">
        <v>24</v>
      </c>
      <c r="L242" s="25">
        <v>5</v>
      </c>
    </row>
    <row r="243" spans="1:12" s="12" customFormat="1" ht="12.75" customHeight="1">
      <c r="A243" s="40" t="s">
        <v>239</v>
      </c>
      <c r="B243" s="40"/>
      <c r="C243" s="25">
        <v>88</v>
      </c>
      <c r="D243" s="25">
        <v>8</v>
      </c>
      <c r="E243" s="25">
        <v>6</v>
      </c>
      <c r="F243" s="25">
        <v>19</v>
      </c>
      <c r="G243" s="25">
        <v>15</v>
      </c>
      <c r="H243" s="25">
        <v>4</v>
      </c>
      <c r="I243" s="25">
        <v>12</v>
      </c>
      <c r="J243" s="25">
        <v>0</v>
      </c>
      <c r="K243" s="25">
        <v>12</v>
      </c>
      <c r="L243" s="25">
        <v>12</v>
      </c>
    </row>
    <row r="244" spans="1:12" s="12" customFormat="1" ht="12.75" customHeight="1">
      <c r="A244" s="40" t="s">
        <v>240</v>
      </c>
      <c r="B244" s="40"/>
      <c r="C244" s="25">
        <v>92</v>
      </c>
      <c r="D244" s="25">
        <v>18</v>
      </c>
      <c r="E244" s="25">
        <v>8</v>
      </c>
      <c r="F244" s="25">
        <v>21</v>
      </c>
      <c r="G244" s="25">
        <v>13</v>
      </c>
      <c r="H244" s="25">
        <v>3</v>
      </c>
      <c r="I244" s="25">
        <v>5</v>
      </c>
      <c r="J244" s="25">
        <v>0</v>
      </c>
      <c r="K244" s="25">
        <v>24</v>
      </c>
      <c r="L244" s="25">
        <v>0</v>
      </c>
    </row>
    <row r="245" spans="1:12" s="12" customFormat="1" ht="12.75" customHeight="1">
      <c r="A245" s="40" t="s">
        <v>241</v>
      </c>
      <c r="B245" s="40"/>
      <c r="C245" s="25">
        <v>0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</row>
    <row r="246" spans="1:12" s="12" customFormat="1" ht="12.75" customHeight="1">
      <c r="A246" s="40" t="s">
        <v>242</v>
      </c>
      <c r="B246" s="40"/>
      <c r="C246" s="25">
        <v>4</v>
      </c>
      <c r="D246" s="25">
        <v>0</v>
      </c>
      <c r="E246" s="25">
        <v>0</v>
      </c>
      <c r="F246" s="25">
        <v>1</v>
      </c>
      <c r="G246" s="25">
        <v>0</v>
      </c>
      <c r="H246" s="25">
        <v>0</v>
      </c>
      <c r="I246" s="25">
        <v>0</v>
      </c>
      <c r="J246" s="25">
        <v>0</v>
      </c>
      <c r="K246" s="25">
        <v>3</v>
      </c>
      <c r="L246" s="25">
        <v>0</v>
      </c>
    </row>
    <row r="247" spans="1:12" s="12" customFormat="1" ht="12.75" customHeight="1">
      <c r="A247" s="40" t="s">
        <v>243</v>
      </c>
      <c r="B247" s="40"/>
      <c r="C247" s="25">
        <v>112</v>
      </c>
      <c r="D247" s="25">
        <v>28</v>
      </c>
      <c r="E247" s="25">
        <v>10</v>
      </c>
      <c r="F247" s="25">
        <v>23</v>
      </c>
      <c r="G247" s="25">
        <v>22</v>
      </c>
      <c r="H247" s="25">
        <v>4</v>
      </c>
      <c r="I247" s="25">
        <v>6</v>
      </c>
      <c r="J247" s="25">
        <v>0</v>
      </c>
      <c r="K247" s="25">
        <v>16</v>
      </c>
      <c r="L247" s="25">
        <v>3</v>
      </c>
    </row>
    <row r="248" spans="1:12" s="12" customFormat="1" ht="12.75" customHeight="1">
      <c r="A248" s="40" t="s">
        <v>244</v>
      </c>
      <c r="B248" s="40"/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</row>
    <row r="249" spans="1:12" s="12" customFormat="1" ht="12.75" customHeight="1">
      <c r="A249" s="40" t="s">
        <v>245</v>
      </c>
      <c r="B249" s="40"/>
      <c r="C249" s="25">
        <v>7</v>
      </c>
      <c r="D249" s="25">
        <v>0</v>
      </c>
      <c r="E249" s="25">
        <v>0</v>
      </c>
      <c r="F249" s="25">
        <v>7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</row>
    <row r="250" spans="1:12" s="12" customFormat="1" ht="12.75" customHeight="1">
      <c r="A250" s="40" t="s">
        <v>246</v>
      </c>
      <c r="B250" s="40"/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</row>
    <row r="251" spans="1:12" s="12" customFormat="1" ht="12.75" customHeight="1">
      <c r="A251" s="40" t="s">
        <v>247</v>
      </c>
      <c r="B251" s="40"/>
      <c r="C251" s="25">
        <v>0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</row>
    <row r="252" spans="1:12" s="12" customFormat="1" ht="12.75" customHeight="1">
      <c r="A252" s="40" t="s">
        <v>248</v>
      </c>
      <c r="B252" s="40"/>
      <c r="C252" s="25">
        <v>25</v>
      </c>
      <c r="D252" s="25">
        <v>5</v>
      </c>
      <c r="E252" s="25">
        <v>1</v>
      </c>
      <c r="F252" s="25">
        <v>10</v>
      </c>
      <c r="G252" s="25">
        <v>5</v>
      </c>
      <c r="H252" s="25">
        <v>0</v>
      </c>
      <c r="I252" s="25">
        <v>2</v>
      </c>
      <c r="J252" s="25">
        <v>0</v>
      </c>
      <c r="K252" s="25">
        <v>2</v>
      </c>
      <c r="L252" s="25">
        <v>0</v>
      </c>
    </row>
    <row r="253" spans="1:12" s="12" customFormat="1" ht="12.75" customHeight="1">
      <c r="A253" s="40" t="s">
        <v>249</v>
      </c>
      <c r="B253" s="40"/>
      <c r="C253" s="25">
        <v>0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</row>
    <row r="254" spans="1:12" s="12" customFormat="1" ht="12.75" customHeight="1">
      <c r="A254" s="40" t="s">
        <v>250</v>
      </c>
      <c r="B254" s="40"/>
      <c r="C254" s="25">
        <v>0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</row>
    <row r="255" spans="1:12" s="12" customFormat="1" ht="12.75" customHeight="1">
      <c r="A255" s="40" t="s">
        <v>251</v>
      </c>
      <c r="B255" s="40"/>
      <c r="C255" s="25">
        <v>0</v>
      </c>
      <c r="D255" s="2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</row>
    <row r="256" spans="1:12" s="12" customFormat="1" ht="12.75" customHeight="1">
      <c r="A256" s="40" t="s">
        <v>252</v>
      </c>
      <c r="B256" s="40"/>
      <c r="C256" s="25">
        <v>60</v>
      </c>
      <c r="D256" s="25">
        <v>18</v>
      </c>
      <c r="E256" s="25">
        <v>3</v>
      </c>
      <c r="F256" s="25">
        <v>14</v>
      </c>
      <c r="G256" s="25">
        <v>10</v>
      </c>
      <c r="H256" s="25">
        <v>2</v>
      </c>
      <c r="I256" s="25">
        <v>5</v>
      </c>
      <c r="J256" s="25">
        <v>1</v>
      </c>
      <c r="K256" s="25">
        <v>5</v>
      </c>
      <c r="L256" s="25">
        <v>2</v>
      </c>
    </row>
    <row r="257" spans="1:12" s="12" customFormat="1" ht="12.75" customHeight="1">
      <c r="A257" s="40" t="s">
        <v>253</v>
      </c>
      <c r="B257" s="40"/>
      <c r="C257" s="25">
        <v>0</v>
      </c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</row>
    <row r="258" spans="1:12" s="12" customFormat="1" ht="12.75" customHeight="1">
      <c r="A258" s="41" t="s">
        <v>254</v>
      </c>
      <c r="B258" s="41"/>
      <c r="C258" s="26">
        <v>105</v>
      </c>
      <c r="D258" s="26">
        <v>12</v>
      </c>
      <c r="E258" s="26">
        <v>4</v>
      </c>
      <c r="F258" s="26">
        <v>46</v>
      </c>
      <c r="G258" s="26">
        <v>14</v>
      </c>
      <c r="H258" s="26">
        <v>2</v>
      </c>
      <c r="I258" s="26">
        <v>12</v>
      </c>
      <c r="J258" s="26">
        <v>0</v>
      </c>
      <c r="K258" s="26">
        <v>13</v>
      </c>
      <c r="L258" s="26">
        <v>2</v>
      </c>
    </row>
    <row r="259" spans="1:12" s="12" customFormat="1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1:12" s="24" customFormat="1" ht="12.75" customHeight="1">
      <c r="A260" s="43" t="s">
        <v>255</v>
      </c>
      <c r="B260" s="43"/>
      <c r="C260" s="15">
        <f aca="true" t="shared" si="47" ref="C260:L260">SUM(C261:C266)</f>
        <v>524</v>
      </c>
      <c r="D260" s="15">
        <f t="shared" si="47"/>
        <v>104</v>
      </c>
      <c r="E260" s="15">
        <f t="shared" si="47"/>
        <v>44</v>
      </c>
      <c r="F260" s="15">
        <f t="shared" si="47"/>
        <v>113</v>
      </c>
      <c r="G260" s="15">
        <f t="shared" si="47"/>
        <v>37</v>
      </c>
      <c r="H260" s="15">
        <f t="shared" si="47"/>
        <v>15</v>
      </c>
      <c r="I260" s="15">
        <f t="shared" si="47"/>
        <v>15</v>
      </c>
      <c r="J260" s="15">
        <f t="shared" si="47"/>
        <v>2</v>
      </c>
      <c r="K260" s="15">
        <f t="shared" si="47"/>
        <v>81</v>
      </c>
      <c r="L260" s="15">
        <f t="shared" si="47"/>
        <v>113</v>
      </c>
    </row>
    <row r="261" spans="1:12" s="12" customFormat="1" ht="12.75" customHeight="1">
      <c r="A261" s="40" t="s">
        <v>256</v>
      </c>
      <c r="B261" s="40"/>
      <c r="C261" s="25">
        <v>313</v>
      </c>
      <c r="D261" s="25">
        <v>10</v>
      </c>
      <c r="E261" s="25">
        <v>7</v>
      </c>
      <c r="F261" s="25">
        <v>81</v>
      </c>
      <c r="G261" s="25">
        <v>26</v>
      </c>
      <c r="H261" s="25">
        <v>10</v>
      </c>
      <c r="I261" s="25">
        <v>2</v>
      </c>
      <c r="J261" s="25">
        <v>0</v>
      </c>
      <c r="K261" s="25">
        <v>66</v>
      </c>
      <c r="L261" s="25">
        <v>111</v>
      </c>
    </row>
    <row r="262" spans="1:12" s="12" customFormat="1" ht="12.75" customHeight="1">
      <c r="A262" s="40" t="s">
        <v>257</v>
      </c>
      <c r="B262" s="40"/>
      <c r="C262" s="25">
        <v>184</v>
      </c>
      <c r="D262" s="25">
        <v>83</v>
      </c>
      <c r="E262" s="25">
        <v>33</v>
      </c>
      <c r="F262" s="25">
        <v>28</v>
      </c>
      <c r="G262" s="25">
        <v>9</v>
      </c>
      <c r="H262" s="25">
        <v>5</v>
      </c>
      <c r="I262" s="25">
        <v>13</v>
      </c>
      <c r="J262" s="25">
        <v>1</v>
      </c>
      <c r="K262" s="25">
        <v>11</v>
      </c>
      <c r="L262" s="25">
        <v>1</v>
      </c>
    </row>
    <row r="263" spans="1:12" s="12" customFormat="1" ht="12.75" customHeight="1">
      <c r="A263" s="40" t="s">
        <v>258</v>
      </c>
      <c r="B263" s="40"/>
      <c r="C263" s="25">
        <v>1</v>
      </c>
      <c r="D263" s="25">
        <v>0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1</v>
      </c>
      <c r="L263" s="25">
        <v>0</v>
      </c>
    </row>
    <row r="264" spans="1:12" s="12" customFormat="1" ht="12.75" customHeight="1">
      <c r="A264" s="40" t="s">
        <v>259</v>
      </c>
      <c r="B264" s="40"/>
      <c r="C264" s="25">
        <v>16</v>
      </c>
      <c r="D264" s="25">
        <v>8</v>
      </c>
      <c r="E264" s="25">
        <v>4</v>
      </c>
      <c r="F264" s="25">
        <v>2</v>
      </c>
      <c r="G264" s="25">
        <v>2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</row>
    <row r="265" spans="1:12" s="12" customFormat="1" ht="12.75" customHeight="1">
      <c r="A265" s="40" t="s">
        <v>260</v>
      </c>
      <c r="B265" s="40"/>
      <c r="C265" s="25">
        <v>4</v>
      </c>
      <c r="D265" s="25">
        <v>3</v>
      </c>
      <c r="E265" s="25">
        <v>0</v>
      </c>
      <c r="F265" s="25">
        <v>1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</row>
    <row r="266" spans="1:12" s="12" customFormat="1" ht="12.75" customHeight="1">
      <c r="A266" s="41" t="s">
        <v>261</v>
      </c>
      <c r="B266" s="41"/>
      <c r="C266" s="26">
        <v>6</v>
      </c>
      <c r="D266" s="26">
        <v>0</v>
      </c>
      <c r="E266" s="26">
        <v>0</v>
      </c>
      <c r="F266" s="26">
        <v>1</v>
      </c>
      <c r="G266" s="26">
        <v>0</v>
      </c>
      <c r="H266" s="26">
        <v>0</v>
      </c>
      <c r="I266" s="26">
        <v>0</v>
      </c>
      <c r="J266" s="26">
        <v>1</v>
      </c>
      <c r="K266" s="26">
        <v>3</v>
      </c>
      <c r="L266" s="26">
        <v>1</v>
      </c>
    </row>
    <row r="267" spans="1:12" s="12" customFormat="1" ht="12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1:12" s="24" customFormat="1" ht="12.75" customHeight="1">
      <c r="A268" s="43" t="s">
        <v>262</v>
      </c>
      <c r="B268" s="43"/>
      <c r="C268" s="15">
        <f aca="true" t="shared" si="48" ref="C268:L268">SUM(C269:C285)</f>
        <v>2666</v>
      </c>
      <c r="D268" s="15">
        <f t="shared" si="48"/>
        <v>270</v>
      </c>
      <c r="E268" s="15">
        <f t="shared" si="48"/>
        <v>195</v>
      </c>
      <c r="F268" s="15">
        <f t="shared" si="48"/>
        <v>337</v>
      </c>
      <c r="G268" s="15">
        <f t="shared" si="48"/>
        <v>100</v>
      </c>
      <c r="H268" s="15">
        <f t="shared" si="48"/>
        <v>3</v>
      </c>
      <c r="I268" s="15">
        <f t="shared" si="48"/>
        <v>14</v>
      </c>
      <c r="J268" s="15">
        <f t="shared" si="48"/>
        <v>14</v>
      </c>
      <c r="K268" s="15">
        <f t="shared" si="48"/>
        <v>864</v>
      </c>
      <c r="L268" s="15">
        <f t="shared" si="48"/>
        <v>869</v>
      </c>
    </row>
    <row r="269" spans="1:12" s="12" customFormat="1" ht="12.75" customHeight="1">
      <c r="A269" s="40" t="s">
        <v>263</v>
      </c>
      <c r="B269" s="40"/>
      <c r="C269" s="25">
        <v>548</v>
      </c>
      <c r="D269" s="25">
        <v>35</v>
      </c>
      <c r="E269" s="25">
        <v>24</v>
      </c>
      <c r="F269" s="25">
        <v>59</v>
      </c>
      <c r="G269" s="25">
        <v>13</v>
      </c>
      <c r="H269" s="25">
        <v>0</v>
      </c>
      <c r="I269" s="25">
        <v>0</v>
      </c>
      <c r="J269" s="25">
        <v>5</v>
      </c>
      <c r="K269" s="25">
        <v>206</v>
      </c>
      <c r="L269" s="25">
        <v>206</v>
      </c>
    </row>
    <row r="270" spans="1:12" s="12" customFormat="1" ht="12.75" customHeight="1">
      <c r="A270" s="40" t="s">
        <v>264</v>
      </c>
      <c r="B270" s="40"/>
      <c r="C270" s="25">
        <v>7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5</v>
      </c>
      <c r="L270" s="25">
        <v>2</v>
      </c>
    </row>
    <row r="271" spans="1:12" s="12" customFormat="1" ht="12.75" customHeight="1">
      <c r="A271" s="40" t="s">
        <v>265</v>
      </c>
      <c r="B271" s="40"/>
      <c r="C271" s="25">
        <v>92</v>
      </c>
      <c r="D271" s="25">
        <v>9</v>
      </c>
      <c r="E271" s="25">
        <v>7</v>
      </c>
      <c r="F271" s="25">
        <v>3</v>
      </c>
      <c r="G271" s="25">
        <v>2</v>
      </c>
      <c r="H271" s="25">
        <v>0</v>
      </c>
      <c r="I271" s="25">
        <v>0</v>
      </c>
      <c r="J271" s="25">
        <v>0</v>
      </c>
      <c r="K271" s="25">
        <v>25</v>
      </c>
      <c r="L271" s="25">
        <v>46</v>
      </c>
    </row>
    <row r="272" spans="1:12" s="12" customFormat="1" ht="12.75" customHeight="1">
      <c r="A272" s="40" t="s">
        <v>266</v>
      </c>
      <c r="B272" s="40"/>
      <c r="C272" s="25">
        <v>116</v>
      </c>
      <c r="D272" s="25">
        <v>16</v>
      </c>
      <c r="E272" s="25">
        <v>14</v>
      </c>
      <c r="F272" s="25">
        <v>9</v>
      </c>
      <c r="G272" s="25">
        <v>2</v>
      </c>
      <c r="H272" s="25">
        <v>0</v>
      </c>
      <c r="I272" s="25">
        <v>1</v>
      </c>
      <c r="J272" s="25">
        <v>1</v>
      </c>
      <c r="K272" s="25">
        <v>26</v>
      </c>
      <c r="L272" s="25">
        <v>47</v>
      </c>
    </row>
    <row r="273" spans="1:12" s="12" customFormat="1" ht="12.75" customHeight="1">
      <c r="A273" s="40" t="s">
        <v>267</v>
      </c>
      <c r="B273" s="40"/>
      <c r="C273" s="25">
        <v>6</v>
      </c>
      <c r="D273" s="25">
        <v>1</v>
      </c>
      <c r="E273" s="25">
        <v>0</v>
      </c>
      <c r="F273" s="25">
        <v>1</v>
      </c>
      <c r="G273" s="25">
        <v>0</v>
      </c>
      <c r="H273" s="25">
        <v>0</v>
      </c>
      <c r="I273" s="25">
        <v>0</v>
      </c>
      <c r="J273" s="25">
        <v>0</v>
      </c>
      <c r="K273" s="25">
        <v>1</v>
      </c>
      <c r="L273" s="25">
        <v>3</v>
      </c>
    </row>
    <row r="274" spans="1:12" s="12" customFormat="1" ht="12.75" customHeight="1">
      <c r="A274" s="40" t="s">
        <v>268</v>
      </c>
      <c r="B274" s="40"/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</row>
    <row r="275" spans="1:12" s="12" customFormat="1" ht="12.75" customHeight="1">
      <c r="A275" s="40" t="s">
        <v>269</v>
      </c>
      <c r="B275" s="40"/>
      <c r="C275" s="25">
        <v>220</v>
      </c>
      <c r="D275" s="25">
        <v>15</v>
      </c>
      <c r="E275" s="25">
        <v>13</v>
      </c>
      <c r="F275" s="25">
        <v>23</v>
      </c>
      <c r="G275" s="25">
        <v>0</v>
      </c>
      <c r="H275" s="25">
        <v>0</v>
      </c>
      <c r="I275" s="25">
        <v>0</v>
      </c>
      <c r="J275" s="25">
        <v>2</v>
      </c>
      <c r="K275" s="25">
        <v>51</v>
      </c>
      <c r="L275" s="25">
        <v>116</v>
      </c>
    </row>
    <row r="276" spans="1:12" s="12" customFormat="1" ht="12.75" customHeight="1">
      <c r="A276" s="40" t="s">
        <v>270</v>
      </c>
      <c r="B276" s="40"/>
      <c r="C276" s="25">
        <v>150</v>
      </c>
      <c r="D276" s="25">
        <v>37</v>
      </c>
      <c r="E276" s="25">
        <v>14</v>
      </c>
      <c r="F276" s="25">
        <v>22</v>
      </c>
      <c r="G276" s="25">
        <v>0</v>
      </c>
      <c r="H276" s="25">
        <v>0</v>
      </c>
      <c r="I276" s="25">
        <v>0</v>
      </c>
      <c r="J276" s="25">
        <v>0</v>
      </c>
      <c r="K276" s="25">
        <v>21</v>
      </c>
      <c r="L276" s="25">
        <v>56</v>
      </c>
    </row>
    <row r="277" spans="1:12" s="12" customFormat="1" ht="12.75" customHeight="1">
      <c r="A277" s="40" t="s">
        <v>271</v>
      </c>
      <c r="B277" s="40"/>
      <c r="C277" s="25">
        <v>49</v>
      </c>
      <c r="D277" s="25">
        <v>12</v>
      </c>
      <c r="E277" s="25">
        <v>3</v>
      </c>
      <c r="F277" s="25">
        <v>7</v>
      </c>
      <c r="G277" s="25">
        <v>5</v>
      </c>
      <c r="H277" s="25">
        <v>0</v>
      </c>
      <c r="I277" s="25">
        <v>0</v>
      </c>
      <c r="J277" s="25">
        <v>0</v>
      </c>
      <c r="K277" s="25">
        <v>22</v>
      </c>
      <c r="L277" s="25">
        <v>0</v>
      </c>
    </row>
    <row r="278" spans="1:12" s="12" customFormat="1" ht="12.75" customHeight="1">
      <c r="A278" s="40" t="s">
        <v>272</v>
      </c>
      <c r="B278" s="40"/>
      <c r="C278" s="25">
        <v>56</v>
      </c>
      <c r="D278" s="25">
        <v>5</v>
      </c>
      <c r="E278" s="25">
        <v>4</v>
      </c>
      <c r="F278" s="25">
        <v>14</v>
      </c>
      <c r="G278" s="25">
        <v>4</v>
      </c>
      <c r="H278" s="25">
        <v>0</v>
      </c>
      <c r="I278" s="25">
        <v>0</v>
      </c>
      <c r="J278" s="25">
        <v>0</v>
      </c>
      <c r="K278" s="25">
        <v>18</v>
      </c>
      <c r="L278" s="25">
        <v>11</v>
      </c>
    </row>
    <row r="279" spans="1:12" s="12" customFormat="1" ht="12.75" customHeight="1">
      <c r="A279" s="40" t="s">
        <v>273</v>
      </c>
      <c r="B279" s="40"/>
      <c r="C279" s="25">
        <v>107</v>
      </c>
      <c r="D279" s="25">
        <v>10</v>
      </c>
      <c r="E279" s="25">
        <v>14</v>
      </c>
      <c r="F279" s="25">
        <v>28</v>
      </c>
      <c r="G279" s="25">
        <v>13</v>
      </c>
      <c r="H279" s="25">
        <v>0</v>
      </c>
      <c r="I279" s="25">
        <v>7</v>
      </c>
      <c r="J279" s="25">
        <v>1</v>
      </c>
      <c r="K279" s="25">
        <v>16</v>
      </c>
      <c r="L279" s="25">
        <v>18</v>
      </c>
    </row>
    <row r="280" spans="1:12" s="12" customFormat="1" ht="12.75" customHeight="1">
      <c r="A280" s="40" t="s">
        <v>274</v>
      </c>
      <c r="B280" s="40"/>
      <c r="C280" s="25">
        <v>43</v>
      </c>
      <c r="D280" s="25">
        <v>11</v>
      </c>
      <c r="E280" s="25">
        <v>5</v>
      </c>
      <c r="F280" s="25">
        <v>8</v>
      </c>
      <c r="G280" s="25">
        <v>2</v>
      </c>
      <c r="H280" s="25">
        <v>0</v>
      </c>
      <c r="I280" s="25">
        <v>0</v>
      </c>
      <c r="J280" s="25">
        <v>0</v>
      </c>
      <c r="K280" s="25">
        <v>5</v>
      </c>
      <c r="L280" s="25">
        <v>12</v>
      </c>
    </row>
    <row r="281" spans="1:12" s="12" customFormat="1" ht="12.75" customHeight="1">
      <c r="A281" s="40" t="s">
        <v>275</v>
      </c>
      <c r="B281" s="40"/>
      <c r="C281" s="25">
        <v>430</v>
      </c>
      <c r="D281" s="25">
        <v>30</v>
      </c>
      <c r="E281" s="25">
        <v>15</v>
      </c>
      <c r="F281" s="25">
        <v>45</v>
      </c>
      <c r="G281" s="25">
        <v>21</v>
      </c>
      <c r="H281" s="25">
        <v>0</v>
      </c>
      <c r="I281" s="25">
        <v>0</v>
      </c>
      <c r="J281" s="25">
        <v>3</v>
      </c>
      <c r="K281" s="25">
        <v>312</v>
      </c>
      <c r="L281" s="25">
        <v>4</v>
      </c>
    </row>
    <row r="282" spans="1:12" s="12" customFormat="1" ht="12.75" customHeight="1">
      <c r="A282" s="40" t="s">
        <v>276</v>
      </c>
      <c r="B282" s="40"/>
      <c r="C282" s="25">
        <v>166</v>
      </c>
      <c r="D282" s="25">
        <v>9</v>
      </c>
      <c r="E282" s="25">
        <v>11</v>
      </c>
      <c r="F282" s="25">
        <v>27</v>
      </c>
      <c r="G282" s="25">
        <v>3</v>
      </c>
      <c r="H282" s="25">
        <v>0</v>
      </c>
      <c r="I282" s="25">
        <v>1</v>
      </c>
      <c r="J282" s="25">
        <v>0</v>
      </c>
      <c r="K282" s="25">
        <v>38</v>
      </c>
      <c r="L282" s="25">
        <v>77</v>
      </c>
    </row>
    <row r="283" spans="1:12" s="12" customFormat="1" ht="12.75" customHeight="1">
      <c r="A283" s="40" t="s">
        <v>277</v>
      </c>
      <c r="B283" s="40"/>
      <c r="C283" s="25">
        <v>73</v>
      </c>
      <c r="D283" s="25">
        <v>12</v>
      </c>
      <c r="E283" s="25">
        <v>1</v>
      </c>
      <c r="F283" s="25">
        <v>11</v>
      </c>
      <c r="G283" s="25">
        <v>4</v>
      </c>
      <c r="H283" s="25">
        <v>0</v>
      </c>
      <c r="I283" s="25">
        <v>0</v>
      </c>
      <c r="J283" s="25">
        <v>0</v>
      </c>
      <c r="K283" s="25">
        <v>23</v>
      </c>
      <c r="L283" s="25">
        <v>22</v>
      </c>
    </row>
    <row r="284" spans="1:12" s="12" customFormat="1" ht="12.75" customHeight="1">
      <c r="A284" s="40" t="s">
        <v>278</v>
      </c>
      <c r="B284" s="40"/>
      <c r="C284" s="25">
        <v>307</v>
      </c>
      <c r="D284" s="25">
        <v>26</v>
      </c>
      <c r="E284" s="25">
        <v>40</v>
      </c>
      <c r="F284" s="25">
        <v>43</v>
      </c>
      <c r="G284" s="25">
        <v>12</v>
      </c>
      <c r="H284" s="25">
        <v>0</v>
      </c>
      <c r="I284" s="25">
        <v>2</v>
      </c>
      <c r="J284" s="25">
        <v>2</v>
      </c>
      <c r="K284" s="25">
        <v>58</v>
      </c>
      <c r="L284" s="25">
        <v>124</v>
      </c>
    </row>
    <row r="285" spans="1:12" s="12" customFormat="1" ht="12.75" customHeight="1">
      <c r="A285" s="41" t="s">
        <v>279</v>
      </c>
      <c r="B285" s="41"/>
      <c r="C285" s="26">
        <v>296</v>
      </c>
      <c r="D285" s="26">
        <v>42</v>
      </c>
      <c r="E285" s="26">
        <v>30</v>
      </c>
      <c r="F285" s="26">
        <v>37</v>
      </c>
      <c r="G285" s="26">
        <v>19</v>
      </c>
      <c r="H285" s="26">
        <v>3</v>
      </c>
      <c r="I285" s="26">
        <v>3</v>
      </c>
      <c r="J285" s="26">
        <v>0</v>
      </c>
      <c r="K285" s="26">
        <v>37</v>
      </c>
      <c r="L285" s="26">
        <v>125</v>
      </c>
    </row>
    <row r="286" spans="1:12" s="12" customFormat="1" ht="12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1:12" s="24" customFormat="1" ht="12.75" customHeight="1">
      <c r="A287" s="43" t="s">
        <v>280</v>
      </c>
      <c r="B287" s="43"/>
      <c r="C287" s="15">
        <f aca="true" t="shared" si="49" ref="C287:L287">SUM(C288:C308)</f>
        <v>677</v>
      </c>
      <c r="D287" s="15">
        <f t="shared" si="49"/>
        <v>65</v>
      </c>
      <c r="E287" s="15">
        <f t="shared" si="49"/>
        <v>57</v>
      </c>
      <c r="F287" s="15">
        <f t="shared" si="49"/>
        <v>119</v>
      </c>
      <c r="G287" s="15">
        <f t="shared" si="49"/>
        <v>33</v>
      </c>
      <c r="H287" s="15">
        <f t="shared" si="49"/>
        <v>6</v>
      </c>
      <c r="I287" s="15">
        <f t="shared" si="49"/>
        <v>6</v>
      </c>
      <c r="J287" s="15">
        <f t="shared" si="49"/>
        <v>1</v>
      </c>
      <c r="K287" s="15">
        <f t="shared" si="49"/>
        <v>175</v>
      </c>
      <c r="L287" s="15">
        <f t="shared" si="49"/>
        <v>215</v>
      </c>
    </row>
    <row r="288" spans="1:12" s="12" customFormat="1" ht="12.75" customHeight="1">
      <c r="A288" s="40" t="s">
        <v>281</v>
      </c>
      <c r="B288" s="40"/>
      <c r="C288" s="25">
        <v>6</v>
      </c>
      <c r="D288" s="25">
        <v>0</v>
      </c>
      <c r="E288" s="25">
        <v>0</v>
      </c>
      <c r="F288" s="25">
        <v>1</v>
      </c>
      <c r="G288" s="25">
        <v>3</v>
      </c>
      <c r="H288" s="25">
        <v>0</v>
      </c>
      <c r="I288" s="25">
        <v>0</v>
      </c>
      <c r="J288" s="25">
        <v>0</v>
      </c>
      <c r="K288" s="25">
        <v>2</v>
      </c>
      <c r="L288" s="25">
        <v>0</v>
      </c>
    </row>
    <row r="289" spans="1:12" s="12" customFormat="1" ht="12.75" customHeight="1">
      <c r="A289" s="40" t="s">
        <v>282</v>
      </c>
      <c r="B289" s="40"/>
      <c r="C289" s="25">
        <v>16</v>
      </c>
      <c r="D289" s="25">
        <v>4</v>
      </c>
      <c r="E289" s="25">
        <v>0</v>
      </c>
      <c r="F289" s="25">
        <v>6</v>
      </c>
      <c r="G289" s="25">
        <v>0</v>
      </c>
      <c r="H289" s="25">
        <v>0</v>
      </c>
      <c r="I289" s="25">
        <v>0</v>
      </c>
      <c r="J289" s="25">
        <v>0</v>
      </c>
      <c r="K289" s="25">
        <v>6</v>
      </c>
      <c r="L289" s="25">
        <v>0</v>
      </c>
    </row>
    <row r="290" spans="1:12" s="12" customFormat="1" ht="12.75" customHeight="1">
      <c r="A290" s="40" t="s">
        <v>283</v>
      </c>
      <c r="B290" s="40"/>
      <c r="C290" s="25">
        <v>0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</row>
    <row r="291" spans="1:12" s="12" customFormat="1" ht="12.75" customHeight="1">
      <c r="A291" s="40" t="s">
        <v>284</v>
      </c>
      <c r="B291" s="40"/>
      <c r="C291" s="25">
        <v>150</v>
      </c>
      <c r="D291" s="25">
        <v>10</v>
      </c>
      <c r="E291" s="25">
        <v>14</v>
      </c>
      <c r="F291" s="25">
        <v>19</v>
      </c>
      <c r="G291" s="25">
        <v>4</v>
      </c>
      <c r="H291" s="25">
        <v>0</v>
      </c>
      <c r="I291" s="25">
        <v>0</v>
      </c>
      <c r="J291" s="25">
        <v>0</v>
      </c>
      <c r="K291" s="25">
        <v>53</v>
      </c>
      <c r="L291" s="25">
        <v>50</v>
      </c>
    </row>
    <row r="292" spans="1:12" s="12" customFormat="1" ht="12.75" customHeight="1">
      <c r="A292" s="40" t="s">
        <v>285</v>
      </c>
      <c r="B292" s="40"/>
      <c r="C292" s="25">
        <v>0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</row>
    <row r="293" spans="1:12" s="12" customFormat="1" ht="12.75" customHeight="1">
      <c r="A293" s="40" t="s">
        <v>286</v>
      </c>
      <c r="B293" s="40"/>
      <c r="C293" s="25">
        <v>0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</row>
    <row r="294" spans="1:12" s="12" customFormat="1" ht="12.75" customHeight="1">
      <c r="A294" s="40" t="s">
        <v>287</v>
      </c>
      <c r="B294" s="40"/>
      <c r="C294" s="25">
        <v>0</v>
      </c>
      <c r="D294" s="25">
        <v>0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</row>
    <row r="295" spans="1:12" s="12" customFormat="1" ht="12.75" customHeight="1">
      <c r="A295" s="40" t="s">
        <v>288</v>
      </c>
      <c r="B295" s="40"/>
      <c r="C295" s="25">
        <v>14</v>
      </c>
      <c r="D295" s="25">
        <v>8</v>
      </c>
      <c r="E295" s="25">
        <v>2</v>
      </c>
      <c r="F295" s="25">
        <v>3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1</v>
      </c>
    </row>
    <row r="296" spans="1:12" s="12" customFormat="1" ht="12.75" customHeight="1">
      <c r="A296" s="40" t="s">
        <v>289</v>
      </c>
      <c r="B296" s="40"/>
      <c r="C296" s="25">
        <v>41</v>
      </c>
      <c r="D296" s="25">
        <v>10</v>
      </c>
      <c r="E296" s="25">
        <v>8</v>
      </c>
      <c r="F296" s="25">
        <v>5</v>
      </c>
      <c r="G296" s="25">
        <v>4</v>
      </c>
      <c r="H296" s="25">
        <v>0</v>
      </c>
      <c r="I296" s="25">
        <v>0</v>
      </c>
      <c r="J296" s="25">
        <v>0</v>
      </c>
      <c r="K296" s="25">
        <v>14</v>
      </c>
      <c r="L296" s="25">
        <v>0</v>
      </c>
    </row>
    <row r="297" spans="1:12" s="12" customFormat="1" ht="12.75" customHeight="1">
      <c r="A297" s="40" t="s">
        <v>290</v>
      </c>
      <c r="B297" s="40"/>
      <c r="C297" s="25">
        <v>35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35</v>
      </c>
    </row>
    <row r="298" spans="1:12" s="12" customFormat="1" ht="12.75" customHeight="1">
      <c r="A298" s="40" t="s">
        <v>291</v>
      </c>
      <c r="B298" s="40"/>
      <c r="C298" s="25">
        <v>0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</row>
    <row r="299" spans="1:12" s="12" customFormat="1" ht="12.75" customHeight="1">
      <c r="A299" s="40" t="s">
        <v>292</v>
      </c>
      <c r="B299" s="40"/>
      <c r="C299" s="25">
        <v>134</v>
      </c>
      <c r="D299" s="25">
        <v>24</v>
      </c>
      <c r="E299" s="25">
        <v>10</v>
      </c>
      <c r="F299" s="25">
        <v>13</v>
      </c>
      <c r="G299" s="25">
        <v>10</v>
      </c>
      <c r="H299" s="25">
        <v>3</v>
      </c>
      <c r="I299" s="25">
        <v>6</v>
      </c>
      <c r="J299" s="25">
        <v>1</v>
      </c>
      <c r="K299" s="25">
        <v>64</v>
      </c>
      <c r="L299" s="25">
        <v>3</v>
      </c>
    </row>
    <row r="300" spans="1:12" s="12" customFormat="1" ht="12.75" customHeight="1">
      <c r="A300" s="40" t="s">
        <v>293</v>
      </c>
      <c r="B300" s="40"/>
      <c r="C300" s="25">
        <v>0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</row>
    <row r="301" spans="1:12" s="12" customFormat="1" ht="12.75" customHeight="1">
      <c r="A301" s="40" t="s">
        <v>294</v>
      </c>
      <c r="B301" s="40"/>
      <c r="C301" s="25">
        <v>29</v>
      </c>
      <c r="D301" s="25">
        <v>3</v>
      </c>
      <c r="E301" s="25">
        <v>0</v>
      </c>
      <c r="F301" s="25">
        <v>4</v>
      </c>
      <c r="G301" s="25">
        <v>1</v>
      </c>
      <c r="H301" s="25">
        <v>0</v>
      </c>
      <c r="I301" s="25">
        <v>0</v>
      </c>
      <c r="J301" s="25">
        <v>0</v>
      </c>
      <c r="K301" s="25">
        <v>14</v>
      </c>
      <c r="L301" s="25">
        <v>7</v>
      </c>
    </row>
    <row r="302" spans="1:12" s="12" customFormat="1" ht="12.75" customHeight="1">
      <c r="A302" s="40" t="s">
        <v>295</v>
      </c>
      <c r="B302" s="40"/>
      <c r="C302" s="25">
        <v>56</v>
      </c>
      <c r="D302" s="25">
        <v>1</v>
      </c>
      <c r="E302" s="25">
        <v>5</v>
      </c>
      <c r="F302" s="25">
        <v>42</v>
      </c>
      <c r="G302" s="25">
        <v>3</v>
      </c>
      <c r="H302" s="25">
        <v>1</v>
      </c>
      <c r="I302" s="25">
        <v>0</v>
      </c>
      <c r="J302" s="25">
        <v>0</v>
      </c>
      <c r="K302" s="25">
        <v>1</v>
      </c>
      <c r="L302" s="25">
        <v>3</v>
      </c>
    </row>
    <row r="303" spans="1:12" s="12" customFormat="1" ht="12.75" customHeight="1">
      <c r="A303" s="40" t="s">
        <v>296</v>
      </c>
      <c r="B303" s="40"/>
      <c r="C303" s="25">
        <v>0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</row>
    <row r="304" spans="1:12" s="12" customFormat="1" ht="12.75" customHeight="1">
      <c r="A304" s="40" t="s">
        <v>297</v>
      </c>
      <c r="B304" s="40"/>
      <c r="C304" s="25">
        <v>66</v>
      </c>
      <c r="D304" s="25">
        <v>1</v>
      </c>
      <c r="E304" s="25">
        <v>6</v>
      </c>
      <c r="F304" s="25">
        <v>1</v>
      </c>
      <c r="G304" s="25">
        <v>0</v>
      </c>
      <c r="H304" s="25">
        <v>0</v>
      </c>
      <c r="I304" s="25">
        <v>0</v>
      </c>
      <c r="J304" s="25">
        <v>0</v>
      </c>
      <c r="K304" s="25">
        <v>10</v>
      </c>
      <c r="L304" s="25">
        <v>48</v>
      </c>
    </row>
    <row r="305" spans="1:12" s="12" customFormat="1" ht="12.75" customHeight="1">
      <c r="A305" s="40" t="s">
        <v>298</v>
      </c>
      <c r="B305" s="40"/>
      <c r="C305" s="25">
        <v>20</v>
      </c>
      <c r="D305" s="25">
        <v>4</v>
      </c>
      <c r="E305" s="25">
        <v>4</v>
      </c>
      <c r="F305" s="25">
        <v>6</v>
      </c>
      <c r="G305" s="25">
        <v>4</v>
      </c>
      <c r="H305" s="25">
        <v>2</v>
      </c>
      <c r="I305" s="25">
        <v>0</v>
      </c>
      <c r="J305" s="25">
        <v>0</v>
      </c>
      <c r="K305" s="25">
        <v>0</v>
      </c>
      <c r="L305" s="25">
        <v>0</v>
      </c>
    </row>
    <row r="306" spans="1:12" s="12" customFormat="1" ht="12.75" customHeight="1">
      <c r="A306" s="40" t="s">
        <v>299</v>
      </c>
      <c r="B306" s="40"/>
      <c r="C306" s="25">
        <v>12</v>
      </c>
      <c r="D306" s="25">
        <v>0</v>
      </c>
      <c r="E306" s="25">
        <v>6</v>
      </c>
      <c r="F306" s="25">
        <v>3</v>
      </c>
      <c r="G306" s="25">
        <v>3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</row>
    <row r="307" spans="1:12" s="12" customFormat="1" ht="12.75" customHeight="1">
      <c r="A307" s="40" t="s">
        <v>300</v>
      </c>
      <c r="B307" s="40"/>
      <c r="C307" s="25">
        <v>71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4</v>
      </c>
      <c r="L307" s="25">
        <v>67</v>
      </c>
    </row>
    <row r="308" spans="1:12" s="12" customFormat="1" ht="12.75" customHeight="1">
      <c r="A308" s="41" t="s">
        <v>301</v>
      </c>
      <c r="B308" s="41"/>
      <c r="C308" s="26">
        <v>27</v>
      </c>
      <c r="D308" s="26">
        <v>0</v>
      </c>
      <c r="E308" s="26">
        <v>2</v>
      </c>
      <c r="F308" s="26">
        <v>16</v>
      </c>
      <c r="G308" s="26">
        <v>1</v>
      </c>
      <c r="H308" s="26">
        <v>0</v>
      </c>
      <c r="I308" s="26">
        <v>0</v>
      </c>
      <c r="J308" s="26">
        <v>0</v>
      </c>
      <c r="K308" s="26">
        <v>7</v>
      </c>
      <c r="L308" s="26">
        <v>1</v>
      </c>
    </row>
    <row r="309" spans="1:12" s="12" customFormat="1" ht="12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</row>
    <row r="310" spans="1:12" s="12" customFormat="1" ht="12.75" customHeight="1">
      <c r="A310" s="39" t="s">
        <v>302</v>
      </c>
      <c r="B310" s="39"/>
      <c r="C310" s="27">
        <f aca="true" t="shared" si="50" ref="C310:L310">SUM(C311:C318)</f>
        <v>17345</v>
      </c>
      <c r="D310" s="27">
        <f t="shared" si="50"/>
        <v>2409</v>
      </c>
      <c r="E310" s="27">
        <f t="shared" si="50"/>
        <v>1271</v>
      </c>
      <c r="F310" s="27">
        <f t="shared" si="50"/>
        <v>2475</v>
      </c>
      <c r="G310" s="27">
        <f t="shared" si="50"/>
        <v>1282</v>
      </c>
      <c r="H310" s="27">
        <f t="shared" si="50"/>
        <v>238</v>
      </c>
      <c r="I310" s="27">
        <f t="shared" si="50"/>
        <v>492</v>
      </c>
      <c r="J310" s="27">
        <f t="shared" si="50"/>
        <v>84</v>
      </c>
      <c r="K310" s="27">
        <f t="shared" si="50"/>
        <v>3723</v>
      </c>
      <c r="L310" s="27">
        <f t="shared" si="50"/>
        <v>5371</v>
      </c>
    </row>
    <row r="311" spans="1:12" s="12" customFormat="1" ht="12.75" customHeight="1">
      <c r="A311" s="40" t="s">
        <v>303</v>
      </c>
      <c r="B311" s="40"/>
      <c r="C311" s="17">
        <f aca="true" t="shared" si="51" ref="C311:L311">SUM(C57:C83)</f>
        <v>2310</v>
      </c>
      <c r="D311" s="17">
        <f t="shared" si="51"/>
        <v>253</v>
      </c>
      <c r="E311" s="17">
        <f t="shared" si="51"/>
        <v>392</v>
      </c>
      <c r="F311" s="17">
        <f t="shared" si="51"/>
        <v>438</v>
      </c>
      <c r="G311" s="17">
        <f t="shared" si="51"/>
        <v>210</v>
      </c>
      <c r="H311" s="17">
        <f t="shared" si="51"/>
        <v>86</v>
      </c>
      <c r="I311" s="17">
        <f t="shared" si="51"/>
        <v>156</v>
      </c>
      <c r="J311" s="17">
        <f t="shared" si="51"/>
        <v>17</v>
      </c>
      <c r="K311" s="17">
        <f t="shared" si="51"/>
        <v>458</v>
      </c>
      <c r="L311" s="17">
        <f t="shared" si="51"/>
        <v>300</v>
      </c>
    </row>
    <row r="312" spans="1:12" s="12" customFormat="1" ht="12.75" customHeight="1">
      <c r="A312" s="40" t="s">
        <v>304</v>
      </c>
      <c r="B312" s="40"/>
      <c r="C312" s="17">
        <f aca="true" t="shared" si="52" ref="C312:L312">SUM(C86:C171)</f>
        <v>7294</v>
      </c>
      <c r="D312" s="17">
        <f t="shared" si="52"/>
        <v>1060</v>
      </c>
      <c r="E312" s="17">
        <f t="shared" si="52"/>
        <v>318</v>
      </c>
      <c r="F312" s="17">
        <f t="shared" si="52"/>
        <v>809</v>
      </c>
      <c r="G312" s="17">
        <f t="shared" si="52"/>
        <v>505</v>
      </c>
      <c r="H312" s="17">
        <f t="shared" si="52"/>
        <v>70</v>
      </c>
      <c r="I312" s="17">
        <f t="shared" si="52"/>
        <v>162</v>
      </c>
      <c r="J312" s="17">
        <f t="shared" si="52"/>
        <v>37</v>
      </c>
      <c r="K312" s="17">
        <f t="shared" si="52"/>
        <v>1395</v>
      </c>
      <c r="L312" s="17">
        <f t="shared" si="52"/>
        <v>2938</v>
      </c>
    </row>
    <row r="313" spans="1:12" s="12" customFormat="1" ht="12.75" customHeight="1">
      <c r="A313" s="40" t="s">
        <v>305</v>
      </c>
      <c r="B313" s="40"/>
      <c r="C313" s="17">
        <f aca="true" t="shared" si="53" ref="C313:L313">SUM(C174:C213)</f>
        <v>2589</v>
      </c>
      <c r="D313" s="17">
        <f t="shared" si="53"/>
        <v>477</v>
      </c>
      <c r="E313" s="17">
        <f t="shared" si="53"/>
        <v>176</v>
      </c>
      <c r="F313" s="17">
        <f t="shared" si="53"/>
        <v>382</v>
      </c>
      <c r="G313" s="17">
        <f t="shared" si="53"/>
        <v>227</v>
      </c>
      <c r="H313" s="17">
        <f t="shared" si="53"/>
        <v>37</v>
      </c>
      <c r="I313" s="17">
        <f t="shared" si="53"/>
        <v>87</v>
      </c>
      <c r="J313" s="17">
        <f t="shared" si="53"/>
        <v>7</v>
      </c>
      <c r="K313" s="17">
        <f t="shared" si="53"/>
        <v>522</v>
      </c>
      <c r="L313" s="17">
        <f t="shared" si="53"/>
        <v>674</v>
      </c>
    </row>
    <row r="314" spans="1:12" s="12" customFormat="1" ht="12.75" customHeight="1">
      <c r="A314" s="40" t="s">
        <v>306</v>
      </c>
      <c r="B314" s="40"/>
      <c r="C314" s="17">
        <f aca="true" t="shared" si="54" ref="C314:L314">SUM(C216:C237)</f>
        <v>591</v>
      </c>
      <c r="D314" s="17">
        <f t="shared" si="54"/>
        <v>61</v>
      </c>
      <c r="E314" s="17">
        <f t="shared" si="54"/>
        <v>36</v>
      </c>
      <c r="F314" s="17">
        <f t="shared" si="54"/>
        <v>105</v>
      </c>
      <c r="G314" s="17">
        <f t="shared" si="54"/>
        <v>77</v>
      </c>
      <c r="H314" s="17">
        <f t="shared" si="54"/>
        <v>0</v>
      </c>
      <c r="I314" s="17">
        <f t="shared" si="54"/>
        <v>4</v>
      </c>
      <c r="J314" s="17">
        <f t="shared" si="54"/>
        <v>3</v>
      </c>
      <c r="K314" s="17">
        <f t="shared" si="54"/>
        <v>120</v>
      </c>
      <c r="L314" s="17">
        <f t="shared" si="54"/>
        <v>185</v>
      </c>
    </row>
    <row r="315" spans="1:12" s="12" customFormat="1" ht="12.75" customHeight="1">
      <c r="A315" s="40" t="s">
        <v>307</v>
      </c>
      <c r="B315" s="40"/>
      <c r="C315" s="17">
        <f aca="true" t="shared" si="55" ref="C315:L315">SUM(C240:C258)</f>
        <v>694</v>
      </c>
      <c r="D315" s="17">
        <f t="shared" si="55"/>
        <v>119</v>
      </c>
      <c r="E315" s="17">
        <f t="shared" si="55"/>
        <v>53</v>
      </c>
      <c r="F315" s="17">
        <f t="shared" si="55"/>
        <v>172</v>
      </c>
      <c r="G315" s="17">
        <f t="shared" si="55"/>
        <v>93</v>
      </c>
      <c r="H315" s="17">
        <f t="shared" si="55"/>
        <v>21</v>
      </c>
      <c r="I315" s="17">
        <f t="shared" si="55"/>
        <v>48</v>
      </c>
      <c r="J315" s="17">
        <f t="shared" si="55"/>
        <v>3</v>
      </c>
      <c r="K315" s="17">
        <f t="shared" si="55"/>
        <v>108</v>
      </c>
      <c r="L315" s="17">
        <f t="shared" si="55"/>
        <v>77</v>
      </c>
    </row>
    <row r="316" spans="1:12" s="12" customFormat="1" ht="12.75" customHeight="1">
      <c r="A316" s="40" t="s">
        <v>308</v>
      </c>
      <c r="B316" s="40"/>
      <c r="C316" s="17">
        <f aca="true" t="shared" si="56" ref="C316:L316">SUM(C261:C266)</f>
        <v>524</v>
      </c>
      <c r="D316" s="17">
        <f t="shared" si="56"/>
        <v>104</v>
      </c>
      <c r="E316" s="17">
        <f t="shared" si="56"/>
        <v>44</v>
      </c>
      <c r="F316" s="17">
        <f t="shared" si="56"/>
        <v>113</v>
      </c>
      <c r="G316" s="17">
        <f t="shared" si="56"/>
        <v>37</v>
      </c>
      <c r="H316" s="17">
        <f t="shared" si="56"/>
        <v>15</v>
      </c>
      <c r="I316" s="17">
        <f t="shared" si="56"/>
        <v>15</v>
      </c>
      <c r="J316" s="17">
        <f t="shared" si="56"/>
        <v>2</v>
      </c>
      <c r="K316" s="17">
        <f t="shared" si="56"/>
        <v>81</v>
      </c>
      <c r="L316" s="17">
        <f t="shared" si="56"/>
        <v>113</v>
      </c>
    </row>
    <row r="317" spans="1:12" s="12" customFormat="1" ht="12.75" customHeight="1">
      <c r="A317" s="40" t="s">
        <v>309</v>
      </c>
      <c r="B317" s="40"/>
      <c r="C317" s="17">
        <f aca="true" t="shared" si="57" ref="C317:L317">SUM(C269:C285)</f>
        <v>2666</v>
      </c>
      <c r="D317" s="17">
        <f t="shared" si="57"/>
        <v>270</v>
      </c>
      <c r="E317" s="17">
        <f t="shared" si="57"/>
        <v>195</v>
      </c>
      <c r="F317" s="17">
        <f t="shared" si="57"/>
        <v>337</v>
      </c>
      <c r="G317" s="17">
        <f t="shared" si="57"/>
        <v>100</v>
      </c>
      <c r="H317" s="17">
        <f t="shared" si="57"/>
        <v>3</v>
      </c>
      <c r="I317" s="17">
        <f t="shared" si="57"/>
        <v>14</v>
      </c>
      <c r="J317" s="17">
        <f t="shared" si="57"/>
        <v>14</v>
      </c>
      <c r="K317" s="17">
        <f t="shared" si="57"/>
        <v>864</v>
      </c>
      <c r="L317" s="17">
        <f t="shared" si="57"/>
        <v>869</v>
      </c>
    </row>
    <row r="318" spans="1:12" s="12" customFormat="1" ht="12.75" customHeight="1">
      <c r="A318" s="44" t="s">
        <v>310</v>
      </c>
      <c r="B318" s="44"/>
      <c r="C318" s="28">
        <f aca="true" t="shared" si="58" ref="C318:L318">SUM(C288:C308)</f>
        <v>677</v>
      </c>
      <c r="D318" s="28">
        <f t="shared" si="58"/>
        <v>65</v>
      </c>
      <c r="E318" s="28">
        <f t="shared" si="58"/>
        <v>57</v>
      </c>
      <c r="F318" s="28">
        <f t="shared" si="58"/>
        <v>119</v>
      </c>
      <c r="G318" s="28">
        <f t="shared" si="58"/>
        <v>33</v>
      </c>
      <c r="H318" s="28">
        <f t="shared" si="58"/>
        <v>6</v>
      </c>
      <c r="I318" s="28">
        <f t="shared" si="58"/>
        <v>6</v>
      </c>
      <c r="J318" s="28">
        <f t="shared" si="58"/>
        <v>1</v>
      </c>
      <c r="K318" s="28">
        <f t="shared" si="58"/>
        <v>175</v>
      </c>
      <c r="L318" s="28">
        <f t="shared" si="58"/>
        <v>215</v>
      </c>
    </row>
    <row r="319" spans="1:12" s="12" customFormat="1" ht="12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1:12" s="12" customFormat="1" ht="12.75" customHeight="1">
      <c r="A320" s="39" t="s">
        <v>311</v>
      </c>
      <c r="B320" s="39"/>
      <c r="C320" s="27">
        <f aca="true" t="shared" si="59" ref="C320:L320">SUM(C321:C324)</f>
        <v>8003</v>
      </c>
      <c r="D320" s="27">
        <f t="shared" si="59"/>
        <v>1246</v>
      </c>
      <c r="E320" s="27">
        <f t="shared" si="59"/>
        <v>739</v>
      </c>
      <c r="F320" s="27">
        <f t="shared" si="59"/>
        <v>1175</v>
      </c>
      <c r="G320" s="27">
        <f t="shared" si="59"/>
        <v>714</v>
      </c>
      <c r="H320" s="27">
        <f t="shared" si="59"/>
        <v>181</v>
      </c>
      <c r="I320" s="27">
        <f t="shared" si="59"/>
        <v>389</v>
      </c>
      <c r="J320" s="27">
        <f t="shared" si="59"/>
        <v>49</v>
      </c>
      <c r="K320" s="27">
        <f t="shared" si="59"/>
        <v>1165</v>
      </c>
      <c r="L320" s="27">
        <f t="shared" si="59"/>
        <v>2345</v>
      </c>
    </row>
    <row r="321" spans="1:12" s="12" customFormat="1" ht="12.75" customHeight="1">
      <c r="A321" s="40" t="s">
        <v>307</v>
      </c>
      <c r="B321" s="40"/>
      <c r="C321" s="17">
        <f aca="true" t="shared" si="60" ref="C321:L321">C240+C241+C242+C243+C244+C245+C246+C247+C249+C252+C253+C256+C258+C262+C181+C254</f>
        <v>901</v>
      </c>
      <c r="D321" s="17">
        <f t="shared" si="60"/>
        <v>202</v>
      </c>
      <c r="E321" s="17">
        <f t="shared" si="60"/>
        <v>86</v>
      </c>
      <c r="F321" s="17">
        <f t="shared" si="60"/>
        <v>208</v>
      </c>
      <c r="G321" s="17">
        <f t="shared" si="60"/>
        <v>103</v>
      </c>
      <c r="H321" s="17">
        <f t="shared" si="60"/>
        <v>29</v>
      </c>
      <c r="I321" s="17">
        <f t="shared" si="60"/>
        <v>64</v>
      </c>
      <c r="J321" s="17">
        <f t="shared" si="60"/>
        <v>4</v>
      </c>
      <c r="K321" s="17">
        <f t="shared" si="60"/>
        <v>127</v>
      </c>
      <c r="L321" s="17">
        <f t="shared" si="60"/>
        <v>78</v>
      </c>
    </row>
    <row r="322" spans="1:12" s="12" customFormat="1" ht="12.75" customHeight="1">
      <c r="A322" s="40" t="s">
        <v>312</v>
      </c>
      <c r="B322" s="40"/>
      <c r="C322" s="17">
        <f aca="true" t="shared" si="61" ref="C322:L322">C57+C58+C59+C63+C65+C66+C67+C68+C69+C70+C73+C74+C76+C77+C78+C79+C80+C81+C82+C83+C103</f>
        <v>1738</v>
      </c>
      <c r="D322" s="17">
        <f t="shared" si="61"/>
        <v>216</v>
      </c>
      <c r="E322" s="17">
        <f t="shared" si="61"/>
        <v>372</v>
      </c>
      <c r="F322" s="17">
        <f t="shared" si="61"/>
        <v>346</v>
      </c>
      <c r="G322" s="17">
        <f t="shared" si="61"/>
        <v>164</v>
      </c>
      <c r="H322" s="17">
        <f t="shared" si="61"/>
        <v>79</v>
      </c>
      <c r="I322" s="17">
        <f t="shared" si="61"/>
        <v>149</v>
      </c>
      <c r="J322" s="17">
        <f t="shared" si="61"/>
        <v>14</v>
      </c>
      <c r="K322" s="17">
        <f t="shared" si="61"/>
        <v>229</v>
      </c>
      <c r="L322" s="17">
        <f t="shared" si="61"/>
        <v>169</v>
      </c>
    </row>
    <row r="323" spans="1:12" s="12" customFormat="1" ht="12.75" customHeight="1">
      <c r="A323" s="40" t="s">
        <v>305</v>
      </c>
      <c r="B323" s="40"/>
      <c r="C323" s="17">
        <f aca="true" t="shared" si="62" ref="C323:L323">C174+C177+C180+C183+C187+C193+C194+C197+C199+C201+C204+C208+C209+C211+C216+C217+C229+C231+C232+C234+C186+C190+C192+C195</f>
        <v>1001</v>
      </c>
      <c r="D323" s="17">
        <f t="shared" si="62"/>
        <v>155</v>
      </c>
      <c r="E323" s="17">
        <f t="shared" si="62"/>
        <v>66</v>
      </c>
      <c r="F323" s="17">
        <f t="shared" si="62"/>
        <v>122</v>
      </c>
      <c r="G323" s="17">
        <f t="shared" si="62"/>
        <v>117</v>
      </c>
      <c r="H323" s="17">
        <f t="shared" si="62"/>
        <v>16</v>
      </c>
      <c r="I323" s="17">
        <f t="shared" si="62"/>
        <v>48</v>
      </c>
      <c r="J323" s="17">
        <f t="shared" si="62"/>
        <v>5</v>
      </c>
      <c r="K323" s="17">
        <f t="shared" si="62"/>
        <v>222</v>
      </c>
      <c r="L323" s="17">
        <f t="shared" si="62"/>
        <v>250</v>
      </c>
    </row>
    <row r="324" spans="1:12" s="12" customFormat="1" ht="12.75" customHeight="1">
      <c r="A324" s="41" t="s">
        <v>304</v>
      </c>
      <c r="B324" s="41"/>
      <c r="C324" s="28">
        <f aca="true" t="shared" si="63" ref="C324:L324">+C86+C87+C88+C90+C92+C93+C94+C98+C96+C101+C100+C105+C104+C109+C106+C111+C108+C112+C110+C116+C113+C119+C117+C120+C121+C122+C123+C125+C126+C127+C128+C129+C130+C131+C133+C132+C134+C135+C137+C136+C139+C138+C143+C141+C146+C145+C148+C147+C149+C150+C151+C152+C153+C154+C155+C156+C158+C159+C162+C161+C163+C164+C166+C167+C170+C169+C171</f>
        <v>4363</v>
      </c>
      <c r="D324" s="28">
        <f t="shared" si="63"/>
        <v>673</v>
      </c>
      <c r="E324" s="28">
        <f t="shared" si="63"/>
        <v>215</v>
      </c>
      <c r="F324" s="28">
        <f t="shared" si="63"/>
        <v>499</v>
      </c>
      <c r="G324" s="28">
        <f t="shared" si="63"/>
        <v>330</v>
      </c>
      <c r="H324" s="28">
        <f t="shared" si="63"/>
        <v>57</v>
      </c>
      <c r="I324" s="28">
        <f t="shared" si="63"/>
        <v>128</v>
      </c>
      <c r="J324" s="28">
        <f t="shared" si="63"/>
        <v>26</v>
      </c>
      <c r="K324" s="28">
        <f t="shared" si="63"/>
        <v>587</v>
      </c>
      <c r="L324" s="28">
        <f t="shared" si="63"/>
        <v>1848</v>
      </c>
    </row>
    <row r="325" spans="1:12" s="29" customFormat="1" ht="12" customHeight="1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s="30" customFormat="1" ht="12.75" customHeight="1">
      <c r="A326" s="45" t="s">
        <v>313</v>
      </c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</row>
    <row r="327" spans="1:12" s="30" customFormat="1" ht="12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</row>
    <row r="328" spans="1:12" s="29" customFormat="1" ht="12.75" customHeight="1">
      <c r="A328" s="47" t="s">
        <v>314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</row>
    <row r="329" spans="1:12" s="29" customFormat="1" ht="7.5" customHeight="1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s="29" customFormat="1" ht="13.5" customHeight="1">
      <c r="A330" s="45" t="s">
        <v>315</v>
      </c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</row>
    <row r="331" spans="1:12" s="29" customFormat="1" ht="12.75" customHeight="1">
      <c r="A331" s="45" t="s">
        <v>316</v>
      </c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</row>
  </sheetData>
  <sheetProtection/>
  <mergeCells count="297">
    <mergeCell ref="A323:B323"/>
    <mergeCell ref="A324:B324"/>
    <mergeCell ref="A325:L325"/>
    <mergeCell ref="A326:L326"/>
    <mergeCell ref="A331:L331"/>
    <mergeCell ref="A327:L327"/>
    <mergeCell ref="A328:L328"/>
    <mergeCell ref="A329:L329"/>
    <mergeCell ref="A330:L330"/>
    <mergeCell ref="A316:B316"/>
    <mergeCell ref="A317:B317"/>
    <mergeCell ref="A318:B318"/>
    <mergeCell ref="A320:B320"/>
    <mergeCell ref="A321:B321"/>
    <mergeCell ref="A322:B322"/>
    <mergeCell ref="A310:B310"/>
    <mergeCell ref="A311:B311"/>
    <mergeCell ref="A312:B312"/>
    <mergeCell ref="A313:B313"/>
    <mergeCell ref="A314:B314"/>
    <mergeCell ref="A315:B315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4:B284"/>
    <mergeCell ref="A285:B285"/>
    <mergeCell ref="A287:B287"/>
    <mergeCell ref="A288:B288"/>
    <mergeCell ref="A289:B289"/>
    <mergeCell ref="A290:B290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5:B265"/>
    <mergeCell ref="A266:B266"/>
    <mergeCell ref="A268:B268"/>
    <mergeCell ref="A269:B269"/>
    <mergeCell ref="A270:B270"/>
    <mergeCell ref="A271:B271"/>
    <mergeCell ref="A258:B258"/>
    <mergeCell ref="A260:B260"/>
    <mergeCell ref="A261:B261"/>
    <mergeCell ref="A262:B262"/>
    <mergeCell ref="A263:B263"/>
    <mergeCell ref="A264:B264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3:B233"/>
    <mergeCell ref="A234:B234"/>
    <mergeCell ref="A235:B235"/>
    <mergeCell ref="A236:B236"/>
    <mergeCell ref="A237:B237"/>
    <mergeCell ref="A239:B239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1:B171"/>
    <mergeCell ref="A173:B173"/>
    <mergeCell ref="A174:B174"/>
    <mergeCell ref="A175:B175"/>
    <mergeCell ref="A176:B176"/>
    <mergeCell ref="A177:B177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0:B80"/>
    <mergeCell ref="A81:B81"/>
    <mergeCell ref="A82:B82"/>
    <mergeCell ref="A83:B83"/>
    <mergeCell ref="A85:B85"/>
    <mergeCell ref="A86:B86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42:B42"/>
    <mergeCell ref="A46:B46"/>
    <mergeCell ref="A51:B51"/>
    <mergeCell ref="A52:B52"/>
    <mergeCell ref="A53:B53"/>
    <mergeCell ref="A54:B54"/>
    <mergeCell ref="A31:B31"/>
    <mergeCell ref="A36:B36"/>
    <mergeCell ref="A37:B37"/>
    <mergeCell ref="A38:B38"/>
    <mergeCell ref="A40:B40"/>
    <mergeCell ref="A41:B41"/>
    <mergeCell ref="A21:B21"/>
    <mergeCell ref="A22:B22"/>
    <mergeCell ref="A23:B23"/>
    <mergeCell ref="A24:B24"/>
    <mergeCell ref="A27:B27"/>
    <mergeCell ref="A30:B30"/>
    <mergeCell ref="A7:L7"/>
    <mergeCell ref="A8:B8"/>
    <mergeCell ref="A10:B10"/>
    <mergeCell ref="A11:B11"/>
    <mergeCell ref="A15:B15"/>
    <mergeCell ref="A19:B19"/>
    <mergeCell ref="A1:L1"/>
    <mergeCell ref="A2:L2"/>
    <mergeCell ref="A3:L3"/>
    <mergeCell ref="A4:L4"/>
    <mergeCell ref="A5:B5"/>
    <mergeCell ref="A6:B6"/>
  </mergeCells>
  <printOptions/>
  <pageMargins left="0" right="0" top="0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Alberi da frutto d'alto fusto nell'agricoltura, secondo la specie, nel 2001</dc:title>
  <dc:subject/>
  <dc:creator>Cavallo Giovanna</dc:creator>
  <cp:keywords/>
  <dc:description/>
  <cp:lastModifiedBy>Oberti Gallo Alessandra / fust009</cp:lastModifiedBy>
  <cp:lastPrinted>2011-08-19T08:22:00Z</cp:lastPrinted>
  <dcterms:created xsi:type="dcterms:W3CDTF">2000-10-02T13:15:38Z</dcterms:created>
  <dcterms:modified xsi:type="dcterms:W3CDTF">2021-08-19T15:03:16Z</dcterms:modified>
  <cp:category/>
  <cp:version/>
  <cp:contentType/>
  <cp:contentStatus/>
</cp:coreProperties>
</file>