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7140" windowHeight="9120" activeTab="1"/>
  </bookViews>
  <sheets>
    <sheet name="Serie dal 2010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>
    <definedName name="_xlnm.Print_Titles" localSheetId="13">'2010'!$1:$7</definedName>
    <definedName name="_xlnm.Print_Titles" localSheetId="12">'2011'!$1:$7</definedName>
  </definedNames>
  <calcPr fullCalcOnLoad="1"/>
</workbook>
</file>

<file path=xl/sharedStrings.xml><?xml version="1.0" encoding="utf-8"?>
<sst xmlns="http://schemas.openxmlformats.org/spreadsheetml/2006/main" count="2776" uniqueCount="284">
  <si>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</si>
  <si>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</si>
  <si>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</si>
  <si>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</si>
  <si>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</si>
  <si>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</si>
  <si>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</si>
  <si>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</si>
  <si>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</si>
  <si>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</si>
  <si>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</si>
  <si>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</si>
  <si>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</si>
  <si>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</si>
  <si>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</si>
  <si>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</si>
  <si>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</si>
  <si>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</si>
  <si>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</si>
  <si>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</si>
  <si>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</si>
  <si>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</si>
  <si>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</si>
  <si>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</si>
  <si>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</si>
  <si>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</si>
  <si>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</si>
  <si>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</si>
  <si>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</si>
  <si>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</si>
  <si>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</si>
  <si>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</si>
  <si>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</si>
  <si>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</si>
  <si>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</si>
  <si>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</si>
  <si>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</si>
  <si>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</si>
  <si>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</si>
  <si>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</si>
  <si>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</si>
  <si>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</si>
  <si>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</si>
  <si>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</si>
  <si>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</si>
  <si>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</si>
  <si>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</si>
  <si>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</si>
  <si>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</si>
  <si>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</si>
  <si>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</si>
  <si>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</si>
  <si>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</si>
  <si>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</si>
  <si>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</si>
  <si>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</si>
  <si>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</si>
  <si>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</si>
  <si>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</si>
  <si>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</si>
  <si>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</si>
  <si>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</si>
  <si>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</si>
  <si>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</si>
  <si>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</si>
  <si>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</si>
  <si>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</si>
  <si>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5155 Bogno</t>
  </si>
  <si>
    <t>5160 Brusino Arsizio</t>
  </si>
  <si>
    <t>5161 Cademario</t>
  </si>
  <si>
    <t>5162 Cadempino</t>
  </si>
  <si>
    <t>5163 Cadro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</si>
  <si>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</si>
  <si>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</si>
  <si>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</si>
  <si>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</si>
  <si>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</si>
  <si>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</si>
  <si>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</si>
  <si>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</si>
  <si>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</si>
  <si>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</si>
  <si>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</si>
  <si>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</si>
  <si>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</si>
  <si>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</si>
  <si>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</si>
  <si>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</si>
  <si>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</si>
  <si>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</si>
  <si>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</si>
  <si>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</si>
  <si>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</si>
  <si>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</si>
  <si>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</si>
  <si>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</si>
  <si>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5238 Monteceneri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</si>
  <si>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</si>
  <si>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</si>
  <si>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</si>
  <si>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</si>
  <si>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</si>
  <si>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</si>
  <si>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</si>
  <si>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</si>
  <si>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</si>
  <si>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</si>
  <si>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</si>
  <si>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</si>
  <si>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</si>
  <si>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</si>
  <si>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</si>
  <si>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</si>
  <si>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</si>
  <si>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</si>
  <si>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</si>
  <si>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</si>
  <si>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</si>
  <si>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</si>
  <si>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</si>
  <si>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</si>
  <si>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</si>
  <si>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</si>
  <si>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5099 Cavigliano</t>
  </si>
  <si>
    <t>5397 Centovalli</t>
  </si>
  <si>
    <t>5102 Corippo</t>
  </si>
  <si>
    <t>5138 Cugnasco-Gerra</t>
  </si>
  <si>
    <t>5105 Frasco</t>
  </si>
  <si>
    <t>5398 Gambarogno</t>
  </si>
  <si>
    <t>5108 Gordola</t>
  </si>
  <si>
    <t>5109 Gresso</t>
  </si>
  <si>
    <t>5137 Isorno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</si>
  <si>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</si>
  <si>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</si>
  <si>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</si>
  <si>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</si>
  <si>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</si>
  <si>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</si>
  <si>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</si>
  <si>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5136 Onsernone</t>
  </si>
  <si>
    <t>5121 Orselina</t>
  </si>
  <si>
    <t>5125 Ronco sopra Ascona</t>
  </si>
  <si>
    <t>5129 Sonogno</t>
  </si>
  <si>
    <t>5130 Tegna</t>
  </si>
  <si>
    <t>5131 Tenero-Contra</t>
  </si>
  <si>
    <t>5132 Vergeletto</t>
  </si>
  <si>
    <t>5133 Verscio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</si>
  <si>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</si>
  <si>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</si>
  <si>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</si>
  <si>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</si>
  <si>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</si>
  <si>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</si>
  <si>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</si>
  <si>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</si>
  <si>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</si>
  <si>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</si>
  <si>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</si>
  <si>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</si>
  <si>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</si>
  <si>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</si>
  <si>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</si>
  <si>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</si>
  <si>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</si>
  <si>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</si>
  <si>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</si>
  <si>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</si>
  <si>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</si>
  <si>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</si>
  <si>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</si>
  <si>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</si>
  <si>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</si>
  <si>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</si>
  <si>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</si>
  <si>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</si>
  <si>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</si>
  <si>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</si>
  <si>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</si>
  <si>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</si>
  <si>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</si>
  <si>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</si>
  <si>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</si>
  <si>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</si>
  <si>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</si>
  <si>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</si>
  <si>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</si>
  <si>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</si>
  <si>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</si>
  <si>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</si>
  <si>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</si>
  <si>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</si>
  <si>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</si>
  <si>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</si>
  <si>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</si>
  <si>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</si>
  <si>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</si>
  <si>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</si>
  <si>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</si>
  <si>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</si>
  <si>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</si>
  <si>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</si>
  <si>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</si>
  <si>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</si>
  <si>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</si>
  <si>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</si>
  <si>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</si>
  <si>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</si>
  <si>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</si>
  <si>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</si>
  <si>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</si>
  <si>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</si>
  <si>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</si>
  <si>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</si>
  <si>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</si>
  <si>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</si>
  <si>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</si>
  <si>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</si>
  <si>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</si>
  <si>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Edifici ad uso abitativo, nel 2010</t>
  </si>
  <si>
    <t>Totale</t>
  </si>
  <si>
    <t>Fonte: Statistica degli edifici e delle abitazioni (SEA), Ufficio federale di statistica, Neuchâtel</t>
  </si>
  <si>
    <t>Ustat, ultima modifica: 16.04.2012</t>
  </si>
  <si>
    <t>T_090202_020</t>
  </si>
  <si>
    <t>Edifici ad uso abitativo, nel 2011</t>
  </si>
  <si>
    <t>Ustat, ultima modifica: 07.09.2012</t>
  </si>
  <si>
    <t>5050 Serravalle</t>
  </si>
  <si>
    <t>Compr. Fondo Vallemaggia</t>
  </si>
  <si>
    <t>Sub-Regione Vallemaggia</t>
  </si>
  <si>
    <t>Regione Locarnese e Vallemaggia</t>
  </si>
  <si>
    <t>Edifici ad uso abitativo, nel 2012</t>
  </si>
  <si>
    <t>Ustat, ultima modifica: 17.12.2013</t>
  </si>
  <si>
    <t>Edifici ad uso abitativo, nel 2013</t>
  </si>
  <si>
    <t>5396 Terre di Pedemonte</t>
  </si>
  <si>
    <t>Ustat, ultima modifica: 16.12.2014</t>
  </si>
  <si>
    <t>Edifici ad uso abitativo, nel 2014</t>
  </si>
  <si>
    <t>Ustat, ultima modifica: 15.12.2015</t>
  </si>
  <si>
    <t>Edifici ad uso abitativo, nel 2015</t>
  </si>
  <si>
    <t>Ustat, ultima modifica: 16.12.2016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</si>
  <si>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</si>
  <si>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</si>
  <si>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</si>
  <si>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</si>
  <si>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</si>
  <si>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</si>
  <si>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</si>
  <si>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del 2012.</t>
    </r>
  </si>
  <si>
    <t>Edifici ad uso abitativo, nel 2016</t>
  </si>
  <si>
    <t>Ustat, ultima modifica: 18.12.2017</t>
  </si>
  <si>
    <t>5287 Riviera</t>
  </si>
  <si>
    <t>Edifici ad uso abitativo, nel 2017</t>
  </si>
  <si>
    <t>Ustat, ultima modifica: 05.11.2018</t>
  </si>
  <si>
    <t>Edifici ad uso abitativo, dal 2010</t>
  </si>
  <si>
    <t>Edifici ad uso abitativo, nel 2018</t>
  </si>
  <si>
    <t>Ustat, ultima modifica: 10.10.2019</t>
  </si>
  <si>
    <t>Edifici ad uso abitativo, nel 2019</t>
  </si>
  <si>
    <t>Ustat, ultima modifica: 08.10.2020</t>
  </si>
  <si>
    <t>5399 Verzasca</t>
  </si>
  <si>
    <t>Edifici ad uso abitativo, nel 2020</t>
  </si>
  <si>
    <t>Ustat, ultima modifica: 07.10.2021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</si>
  <si>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</si>
  <si>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</si>
  <si>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</si>
  <si>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</si>
  <si>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</si>
  <si>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</si>
  <si>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</si>
  <si>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</si>
  <si>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</si>
  <si>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</si>
  <si>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</si>
  <si>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Avvertenza: stato dei comuni politici: 111 (dal 18.10.2020).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</si>
  <si>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dei comuni politici: 115 (dal 02.04.2017).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</si>
  <si>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dei comuni politici: 130 (dal 10.04.2016).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</si>
  <si>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dei comuni politici: 135 (dal 14.04.2013).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</si>
  <si>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dei comuni politici: 147 (dal 01.04.2012 al 13.04.2013).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</si>
  <si>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 xml:space="preserve">Avvertenza: stato dei comuni politici: 157 (dal 21.11.2010).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</si>
  <si>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>5239 Tresa</t>
  </si>
  <si>
    <t xml:space="preserve">Avvertenza: stato dei comuni politici: 108 (dal 18.04.2021).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</si>
  <si>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>Edifici ad uso abitativo, nel 2021</t>
  </si>
  <si>
    <t>Ustat, ultima modifica: 06.10.2022</t>
  </si>
  <si>
    <t>5240 Val Mara</t>
  </si>
  <si>
    <t xml:space="preserve">Avvertenza: stato dei comuni politici: 106 (dal 10.04.2022). Il numero di edifici evolve in base alle attività edilizie di costruzione, demolizione e trasformazione, ma anche a seguito dei lavori di revisione, miglioramento e armonizzazione con la Misurazione ufficiale di cui è oggetto il Registro degli edifici e delle abitazioni, su cui si basa la Statistica degli edifici e delle abitazioni. </t>
  </si>
  <si>
    <t>Edifici ad uso abitativo, nel 2022</t>
  </si>
  <si>
    <t>Ustat, ultima modifica: 26.09.2023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</si>
</sst>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  <numFmt numFmtId="181" formatCode="#\ ###\ ##0__;\-#\ ###\ ##0__;\-__;@__\ "/>
  </numFmts>
  <fonts count="61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1"/>
      <name val="Arial"/>
      <family val="2"/>
    </font>
    <font>
      <sz val="1"/>
      <color indexed="8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8.5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47" applyFont="1" applyFill="1" applyAlignment="1">
      <alignment horizontal="left"/>
      <protection/>
    </xf>
    <xf numFmtId="0" fontId="5" fillId="0" borderId="0" xfId="47" applyFont="1" applyFill="1" applyBorder="1" applyAlignment="1">
      <alignment horizontal="left"/>
      <protection/>
    </xf>
    <xf numFmtId="49" fontId="5" fillId="0" borderId="0" xfId="47" applyNumberFormat="1" applyFont="1" applyFill="1" applyBorder="1" applyAlignment="1">
      <alignment/>
      <protection/>
    </xf>
    <xf numFmtId="0" fontId="5" fillId="0" borderId="10" xfId="47" applyFont="1" applyFill="1" applyBorder="1" applyAlignment="1">
      <alignment horizontal="left"/>
      <protection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4" xfId="47" applyFont="1" applyFill="1" applyBorder="1" applyAlignment="1">
      <alignment horizontal="left"/>
      <protection/>
    </xf>
    <xf numFmtId="180" fontId="1" fillId="0" borderId="1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4" xfId="49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left"/>
      <protection/>
    </xf>
    <xf numFmtId="49" fontId="5" fillId="0" borderId="0" xfId="49" applyNumberFormat="1" applyFont="1" applyFill="1" applyBorder="1" applyAlignment="1">
      <alignment/>
      <protection/>
    </xf>
    <xf numFmtId="0" fontId="5" fillId="0" borderId="0" xfId="49" applyFont="1" applyFill="1" applyAlignment="1">
      <alignment horizontal="left"/>
      <protection/>
    </xf>
    <xf numFmtId="0" fontId="5" fillId="0" borderId="10" xfId="49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right"/>
    </xf>
    <xf numFmtId="180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15" fillId="0" borderId="0" xfId="48" applyFont="1" applyFill="1" applyAlignment="1">
      <alignment horizontal="left"/>
      <protection/>
    </xf>
    <xf numFmtId="0" fontId="5" fillId="0" borderId="14" xfId="48" applyFont="1" applyFill="1" applyBorder="1" applyAlignment="1">
      <alignment horizontal="left"/>
      <protection/>
    </xf>
    <xf numFmtId="0" fontId="5" fillId="0" borderId="0" xfId="48" applyFont="1" applyFill="1" applyAlignment="1">
      <alignment horizontal="left"/>
      <protection/>
    </xf>
    <xf numFmtId="0" fontId="5" fillId="0" borderId="10" xfId="48" applyFont="1" applyFill="1" applyBorder="1" applyAlignment="1">
      <alignment horizontal="left"/>
      <protection/>
    </xf>
    <xf numFmtId="0" fontId="5" fillId="0" borderId="0" xfId="48" applyFont="1" applyFill="1" applyBorder="1" applyAlignment="1">
      <alignment horizontal="left"/>
      <protection/>
    </xf>
    <xf numFmtId="0" fontId="5" fillId="0" borderId="11" xfId="48" applyFont="1" applyFill="1" applyBorder="1" applyAlignment="1">
      <alignment horizontal="left"/>
      <protection/>
    </xf>
    <xf numFmtId="0" fontId="0" fillId="0" borderId="0" xfId="0" applyFill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21" fillId="0" borderId="16" xfId="46" applyFont="1" applyFill="1" applyBorder="1" applyAlignment="1">
      <alignment horizontal="center"/>
      <protection/>
    </xf>
    <xf numFmtId="0" fontId="21" fillId="0" borderId="10" xfId="46" applyFont="1" applyFill="1" applyBorder="1" applyAlignment="1">
      <alignment horizontal="center"/>
      <protection/>
    </xf>
    <xf numFmtId="0" fontId="5" fillId="0" borderId="13" xfId="47" applyFont="1" applyFill="1" applyBorder="1" applyAlignment="1">
      <alignment horizontal="left"/>
      <protection/>
    </xf>
    <xf numFmtId="0" fontId="5" fillId="0" borderId="0" xfId="47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9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47" applyFont="1" applyFill="1" applyAlignment="1">
      <alignment horizontal="left"/>
      <protection/>
    </xf>
    <xf numFmtId="0" fontId="9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left"/>
    </xf>
    <xf numFmtId="0" fontId="5" fillId="0" borderId="13" xfId="48" applyFont="1" applyFill="1" applyBorder="1" applyAlignment="1">
      <alignment horizontal="left"/>
      <protection/>
    </xf>
    <xf numFmtId="0" fontId="5" fillId="0" borderId="17" xfId="48" applyFont="1" applyFill="1" applyBorder="1" applyAlignment="1">
      <alignment horizontal="left"/>
      <protection/>
    </xf>
    <xf numFmtId="0" fontId="5" fillId="0" borderId="0" xfId="48" applyFont="1" applyFill="1" applyAlignment="1">
      <alignment horizontal="left"/>
      <protection/>
    </xf>
    <xf numFmtId="0" fontId="5" fillId="0" borderId="18" xfId="48" applyFont="1" applyFill="1" applyBorder="1" applyAlignment="1">
      <alignment horizontal="left"/>
      <protection/>
    </xf>
    <xf numFmtId="180" fontId="7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3" xfId="49" applyFont="1" applyFill="1" applyBorder="1" applyAlignment="1">
      <alignment horizontal="left"/>
      <protection/>
    </xf>
    <xf numFmtId="0" fontId="5" fillId="0" borderId="0" xfId="49" applyFont="1" applyFill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49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TI_Stat2013_Comuni" xfId="46"/>
    <cellStyle name="Normale_T_010203_020" xfId="47"/>
    <cellStyle name="Normale_T_010203_020_T_010202_020" xfId="48"/>
    <cellStyle name="Normale_T_010203_020_T_090202_020_xNico" xfId="49"/>
    <cellStyle name="Nota" xfId="50"/>
    <cellStyle name="Output" xfId="51"/>
    <cellStyle name="Percent" xfId="52"/>
    <cellStyle name="Standard_GWS09_StatLex_Gde_101210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2.7109375" style="45" customWidth="1"/>
    <col min="2" max="2" width="26.28125" style="45" customWidth="1"/>
    <col min="3" max="15" width="9.7109375" style="69" customWidth="1"/>
    <col min="16" max="16384" width="9.140625" style="45" customWidth="1"/>
  </cols>
  <sheetData>
    <row r="1" spans="1:15" s="66" customFormat="1" ht="12.75" customHeight="1">
      <c r="A1" s="88"/>
      <c r="B1" s="88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66" customFormat="1" ht="12.75" customHeight="1">
      <c r="A2" s="88" t="s">
        <v>251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4" customFormat="1" ht="12.75" customHeight="1">
      <c r="A3" s="90"/>
      <c r="B3" s="90"/>
      <c r="C3" s="90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4" customFormat="1" ht="12.75" customHeight="1">
      <c r="A4" s="91"/>
      <c r="B4" s="91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s="6" customFormat="1" ht="12" customHeight="1">
      <c r="A5" s="77"/>
      <c r="B5" s="77"/>
      <c r="C5" s="73" t="s">
        <v>259</v>
      </c>
      <c r="D5" s="73" t="s">
        <v>260</v>
      </c>
      <c r="E5" s="73" t="s">
        <v>261</v>
      </c>
      <c r="F5" s="73" t="s">
        <v>262</v>
      </c>
      <c r="G5" s="73" t="s">
        <v>263</v>
      </c>
      <c r="H5" s="73" t="s">
        <v>264</v>
      </c>
      <c r="I5" s="73" t="s">
        <v>265</v>
      </c>
      <c r="J5" s="73" t="s">
        <v>266</v>
      </c>
      <c r="K5" s="73" t="s">
        <v>267</v>
      </c>
      <c r="L5" s="73" t="s">
        <v>268</v>
      </c>
      <c r="M5" s="74" t="s">
        <v>269</v>
      </c>
      <c r="N5" s="74">
        <v>2021</v>
      </c>
      <c r="O5" s="74">
        <v>2022</v>
      </c>
    </row>
    <row r="6" spans="1:15" s="6" customFormat="1" ht="12" customHeight="1">
      <c r="A6" s="78"/>
      <c r="B6" s="78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3" s="67" customFormat="1" ht="12" customHeight="1">
      <c r="A7" s="82"/>
      <c r="B7" s="82"/>
      <c r="C7" s="82"/>
    </row>
    <row r="8" spans="1:15" s="37" customFormat="1" ht="12" customHeight="1">
      <c r="A8" s="81" t="s">
        <v>0</v>
      </c>
      <c r="B8" s="81"/>
      <c r="C8" s="12">
        <f aca="true" t="shared" si="0" ref="C8:M8">C10+C21+C36+C40+C50</f>
        <v>102366</v>
      </c>
      <c r="D8" s="68">
        <f t="shared" si="0"/>
        <v>103227</v>
      </c>
      <c r="E8" s="68">
        <f t="shared" si="0"/>
        <v>104032</v>
      </c>
      <c r="F8" s="68">
        <f t="shared" si="0"/>
        <v>104522</v>
      </c>
      <c r="G8" s="68">
        <f t="shared" si="0"/>
        <v>105582</v>
      </c>
      <c r="H8" s="68">
        <f t="shared" si="0"/>
        <v>108439</v>
      </c>
      <c r="I8" s="68">
        <f t="shared" si="0"/>
        <v>110583</v>
      </c>
      <c r="J8" s="68">
        <f t="shared" si="0"/>
        <v>111307</v>
      </c>
      <c r="K8" s="68">
        <f t="shared" si="0"/>
        <v>111867</v>
      </c>
      <c r="L8" s="68">
        <f t="shared" si="0"/>
        <v>112085</v>
      </c>
      <c r="M8" s="68">
        <f t="shared" si="0"/>
        <v>112562</v>
      </c>
      <c r="N8" s="68">
        <f>N10+N21+N36+N40+N50</f>
        <v>113368</v>
      </c>
      <c r="O8" s="68">
        <v>114039</v>
      </c>
    </row>
    <row r="9" spans="1:15" s="37" customFormat="1" ht="12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38" customFormat="1" ht="12" customHeight="1">
      <c r="A10" s="80" t="s">
        <v>1</v>
      </c>
      <c r="B10" s="80"/>
      <c r="C10" s="16">
        <f aca="true" t="shared" si="1" ref="C10:M10">C11+C15+C19</f>
        <v>13411</v>
      </c>
      <c r="D10" s="16">
        <f t="shared" si="1"/>
        <v>13512</v>
      </c>
      <c r="E10" s="16">
        <f t="shared" si="1"/>
        <v>13656</v>
      </c>
      <c r="F10" s="16">
        <f t="shared" si="1"/>
        <v>13704</v>
      </c>
      <c r="G10" s="16">
        <f t="shared" si="1"/>
        <v>13874</v>
      </c>
      <c r="H10" s="16">
        <f t="shared" si="1"/>
        <v>15090</v>
      </c>
      <c r="I10" s="16">
        <f t="shared" si="1"/>
        <v>15534</v>
      </c>
      <c r="J10" s="16">
        <f t="shared" si="1"/>
        <v>15664</v>
      </c>
      <c r="K10" s="16">
        <f t="shared" si="1"/>
        <v>15750</v>
      </c>
      <c r="L10" s="16">
        <f t="shared" si="1"/>
        <v>15814</v>
      </c>
      <c r="M10" s="16">
        <f t="shared" si="1"/>
        <v>16038</v>
      </c>
      <c r="N10" s="16">
        <f>N11+N15+N19</f>
        <v>16166</v>
      </c>
      <c r="O10" s="16">
        <v>16272</v>
      </c>
    </row>
    <row r="11" spans="1:15" s="39" customFormat="1" ht="12" customHeight="1">
      <c r="A11" s="83" t="s">
        <v>2</v>
      </c>
      <c r="B11" s="83"/>
      <c r="C11" s="18">
        <f aca="true" t="shared" si="2" ref="C11:M11">C12+C13+C14</f>
        <v>6023</v>
      </c>
      <c r="D11" s="18">
        <f t="shared" si="2"/>
        <v>6054</v>
      </c>
      <c r="E11" s="18">
        <f t="shared" si="2"/>
        <v>6131</v>
      </c>
      <c r="F11" s="18">
        <f t="shared" si="2"/>
        <v>6138</v>
      </c>
      <c r="G11" s="18">
        <f t="shared" si="2"/>
        <v>6229</v>
      </c>
      <c r="H11" s="18">
        <f t="shared" si="2"/>
        <v>6297</v>
      </c>
      <c r="I11" s="18">
        <f t="shared" si="2"/>
        <v>6380</v>
      </c>
      <c r="J11" s="18">
        <f t="shared" si="2"/>
        <v>6467</v>
      </c>
      <c r="K11" s="18">
        <f t="shared" si="2"/>
        <v>6496</v>
      </c>
      <c r="L11" s="18">
        <f t="shared" si="2"/>
        <v>6528</v>
      </c>
      <c r="M11" s="18">
        <f t="shared" si="2"/>
        <v>6577</v>
      </c>
      <c r="N11" s="18">
        <f>N12+N13+N14</f>
        <v>6617</v>
      </c>
      <c r="O11" s="18">
        <v>6668</v>
      </c>
    </row>
    <row r="12" spans="1:15" s="39" customFormat="1" ht="12" customHeight="1">
      <c r="A12" s="19"/>
      <c r="B12" s="20" t="s">
        <v>3</v>
      </c>
      <c r="C12" s="18">
        <f>C166+C167+C169+C174+C175</f>
        <v>2257</v>
      </c>
      <c r="D12" s="18">
        <f aca="true" t="shared" si="3" ref="D12:M12">D166+D167+D169+D174+D175</f>
        <v>2266</v>
      </c>
      <c r="E12" s="18">
        <f t="shared" si="3"/>
        <v>2272</v>
      </c>
      <c r="F12" s="18">
        <f t="shared" si="3"/>
        <v>2266</v>
      </c>
      <c r="G12" s="18">
        <f t="shared" si="3"/>
        <v>2337</v>
      </c>
      <c r="H12" s="18">
        <f t="shared" si="3"/>
        <v>2351</v>
      </c>
      <c r="I12" s="18">
        <f t="shared" si="3"/>
        <v>2372</v>
      </c>
      <c r="J12" s="18">
        <f t="shared" si="3"/>
        <v>2420</v>
      </c>
      <c r="K12" s="18">
        <f t="shared" si="3"/>
        <v>2424</v>
      </c>
      <c r="L12" s="18">
        <f t="shared" si="3"/>
        <v>2435</v>
      </c>
      <c r="M12" s="18">
        <f t="shared" si="3"/>
        <v>2454</v>
      </c>
      <c r="N12" s="18">
        <f>N166+N167+N169+N174+N175</f>
        <v>2464</v>
      </c>
      <c r="O12" s="18">
        <v>2490</v>
      </c>
    </row>
    <row r="13" spans="1:15" s="39" customFormat="1" ht="12" customHeight="1">
      <c r="A13" s="19"/>
      <c r="B13" s="20" t="s">
        <v>4</v>
      </c>
      <c r="C13" s="18">
        <f>+C170</f>
        <v>2659</v>
      </c>
      <c r="D13" s="18">
        <f aca="true" t="shared" si="4" ref="D13:M13">+D170</f>
        <v>2675</v>
      </c>
      <c r="E13" s="18">
        <f t="shared" si="4"/>
        <v>2741</v>
      </c>
      <c r="F13" s="18">
        <f t="shared" si="4"/>
        <v>2752</v>
      </c>
      <c r="G13" s="18">
        <f t="shared" si="4"/>
        <v>2760</v>
      </c>
      <c r="H13" s="18">
        <f t="shared" si="4"/>
        <v>2806</v>
      </c>
      <c r="I13" s="18">
        <f t="shared" si="4"/>
        <v>2844</v>
      </c>
      <c r="J13" s="18">
        <f t="shared" si="4"/>
        <v>2851</v>
      </c>
      <c r="K13" s="18">
        <f t="shared" si="4"/>
        <v>2857</v>
      </c>
      <c r="L13" s="18">
        <f t="shared" si="4"/>
        <v>2866</v>
      </c>
      <c r="M13" s="18">
        <f t="shared" si="4"/>
        <v>2885</v>
      </c>
      <c r="N13" s="18">
        <f>+N170</f>
        <v>2903</v>
      </c>
      <c r="O13" s="18">
        <v>2908</v>
      </c>
    </row>
    <row r="14" spans="1:15" s="39" customFormat="1" ht="12" customHeight="1">
      <c r="A14" s="19"/>
      <c r="B14" s="21" t="s">
        <v>5</v>
      </c>
      <c r="C14" s="18">
        <f>C168+C171+C172+C173</f>
        <v>1107</v>
      </c>
      <c r="D14" s="18">
        <f aca="true" t="shared" si="5" ref="D14:M14">D168+D171+D172+D173</f>
        <v>1113</v>
      </c>
      <c r="E14" s="18">
        <f t="shared" si="5"/>
        <v>1118</v>
      </c>
      <c r="F14" s="18">
        <f t="shared" si="5"/>
        <v>1120</v>
      </c>
      <c r="G14" s="18">
        <f t="shared" si="5"/>
        <v>1132</v>
      </c>
      <c r="H14" s="18">
        <f t="shared" si="5"/>
        <v>1140</v>
      </c>
      <c r="I14" s="18">
        <f t="shared" si="5"/>
        <v>1164</v>
      </c>
      <c r="J14" s="18">
        <f t="shared" si="5"/>
        <v>1196</v>
      </c>
      <c r="K14" s="18">
        <f t="shared" si="5"/>
        <v>1215</v>
      </c>
      <c r="L14" s="18">
        <f t="shared" si="5"/>
        <v>1227</v>
      </c>
      <c r="M14" s="18">
        <f t="shared" si="5"/>
        <v>1238</v>
      </c>
      <c r="N14" s="18">
        <f>N168+N171+N172+N173</f>
        <v>1250</v>
      </c>
      <c r="O14" s="18">
        <v>1270</v>
      </c>
    </row>
    <row r="15" spans="1:15" s="39" customFormat="1" ht="12" customHeight="1">
      <c r="A15" s="83" t="s">
        <v>6</v>
      </c>
      <c r="B15" s="83"/>
      <c r="C15" s="18">
        <f aca="true" t="shared" si="6" ref="C15:M15">C16+C17+C18</f>
        <v>4490</v>
      </c>
      <c r="D15" s="18">
        <f t="shared" si="6"/>
        <v>4520</v>
      </c>
      <c r="E15" s="18">
        <f t="shared" si="6"/>
        <v>4546</v>
      </c>
      <c r="F15" s="18">
        <f t="shared" si="6"/>
        <v>4561</v>
      </c>
      <c r="G15" s="18">
        <f t="shared" si="6"/>
        <v>4566</v>
      </c>
      <c r="H15" s="18">
        <f t="shared" si="6"/>
        <v>5588</v>
      </c>
      <c r="I15" s="18">
        <f t="shared" si="6"/>
        <v>5852</v>
      </c>
      <c r="J15" s="18">
        <f t="shared" si="6"/>
        <v>5872</v>
      </c>
      <c r="K15" s="18">
        <f t="shared" si="6"/>
        <v>5897</v>
      </c>
      <c r="L15" s="18">
        <f t="shared" si="6"/>
        <v>5907</v>
      </c>
      <c r="M15" s="18">
        <f t="shared" si="6"/>
        <v>6017</v>
      </c>
      <c r="N15" s="18">
        <f>N16+N17+N18</f>
        <v>6061</v>
      </c>
      <c r="O15" s="18">
        <v>6085</v>
      </c>
    </row>
    <row r="16" spans="1:15" s="39" customFormat="1" ht="12" customHeight="1">
      <c r="A16" s="19"/>
      <c r="B16" s="20" t="s">
        <v>7</v>
      </c>
      <c r="C16" s="18">
        <f>+C162</f>
        <v>1633</v>
      </c>
      <c r="D16" s="18">
        <f aca="true" t="shared" si="7" ref="D16:M16">+D162</f>
        <v>1642</v>
      </c>
      <c r="E16" s="18">
        <f t="shared" si="7"/>
        <v>1650</v>
      </c>
      <c r="F16" s="18">
        <f t="shared" si="7"/>
        <v>1650</v>
      </c>
      <c r="G16" s="18">
        <f t="shared" si="7"/>
        <v>1651</v>
      </c>
      <c r="H16" s="18">
        <f t="shared" si="7"/>
        <v>1976</v>
      </c>
      <c r="I16" s="18">
        <f t="shared" si="7"/>
        <v>2018</v>
      </c>
      <c r="J16" s="18">
        <f t="shared" si="7"/>
        <v>2032</v>
      </c>
      <c r="K16" s="18">
        <f t="shared" si="7"/>
        <v>2034</v>
      </c>
      <c r="L16" s="18">
        <f t="shared" si="7"/>
        <v>2037</v>
      </c>
      <c r="M16" s="18">
        <f t="shared" si="7"/>
        <v>2074</v>
      </c>
      <c r="N16" s="18">
        <f>+N162</f>
        <v>2089</v>
      </c>
      <c r="O16" s="18">
        <v>2101</v>
      </c>
    </row>
    <row r="17" spans="1:15" s="39" customFormat="1" ht="12" customHeight="1">
      <c r="A17" s="19"/>
      <c r="B17" s="20" t="s">
        <v>8</v>
      </c>
      <c r="C17" s="18">
        <f>+C161</f>
        <v>1519</v>
      </c>
      <c r="D17" s="18">
        <f aca="true" t="shared" si="8" ref="D17:M17">+D161</f>
        <v>1529</v>
      </c>
      <c r="E17" s="18">
        <f t="shared" si="8"/>
        <v>1539</v>
      </c>
      <c r="F17" s="18">
        <f t="shared" si="8"/>
        <v>1547</v>
      </c>
      <c r="G17" s="18">
        <f t="shared" si="8"/>
        <v>1552</v>
      </c>
      <c r="H17" s="18">
        <f t="shared" si="8"/>
        <v>1739</v>
      </c>
      <c r="I17" s="18">
        <f t="shared" si="8"/>
        <v>1879</v>
      </c>
      <c r="J17" s="18">
        <f t="shared" si="8"/>
        <v>1885</v>
      </c>
      <c r="K17" s="18">
        <f t="shared" si="8"/>
        <v>1895</v>
      </c>
      <c r="L17" s="18">
        <f t="shared" si="8"/>
        <v>1898</v>
      </c>
      <c r="M17" s="18">
        <f t="shared" si="8"/>
        <v>1923</v>
      </c>
      <c r="N17" s="18">
        <f>+N161</f>
        <v>1935</v>
      </c>
      <c r="O17" s="18">
        <v>1942</v>
      </c>
    </row>
    <row r="18" spans="1:15" s="39" customFormat="1" ht="12" customHeight="1">
      <c r="A18" s="22"/>
      <c r="B18" s="20" t="s">
        <v>9</v>
      </c>
      <c r="C18" s="18">
        <f>C163</f>
        <v>1338</v>
      </c>
      <c r="D18" s="18">
        <f aca="true" t="shared" si="9" ref="D18:M18">D163</f>
        <v>1349</v>
      </c>
      <c r="E18" s="18">
        <f t="shared" si="9"/>
        <v>1357</v>
      </c>
      <c r="F18" s="18">
        <f t="shared" si="9"/>
        <v>1364</v>
      </c>
      <c r="G18" s="18">
        <f t="shared" si="9"/>
        <v>1363</v>
      </c>
      <c r="H18" s="18">
        <f t="shared" si="9"/>
        <v>1873</v>
      </c>
      <c r="I18" s="18">
        <f t="shared" si="9"/>
        <v>1955</v>
      </c>
      <c r="J18" s="18">
        <f t="shared" si="9"/>
        <v>1955</v>
      </c>
      <c r="K18" s="18">
        <f t="shared" si="9"/>
        <v>1968</v>
      </c>
      <c r="L18" s="18">
        <f t="shared" si="9"/>
        <v>1972</v>
      </c>
      <c r="M18" s="18">
        <f t="shared" si="9"/>
        <v>2020</v>
      </c>
      <c r="N18" s="18">
        <f>N163</f>
        <v>2037</v>
      </c>
      <c r="O18" s="18">
        <v>2042</v>
      </c>
    </row>
    <row r="19" spans="1:15" s="39" customFormat="1" ht="12" customHeight="1">
      <c r="A19" s="79" t="s">
        <v>10</v>
      </c>
      <c r="B19" s="79"/>
      <c r="C19" s="23">
        <f>C157+C158</f>
        <v>2898</v>
      </c>
      <c r="D19" s="23">
        <f aca="true" t="shared" si="10" ref="D19:M19">D157+D158</f>
        <v>2938</v>
      </c>
      <c r="E19" s="23">
        <f t="shared" si="10"/>
        <v>2979</v>
      </c>
      <c r="F19" s="23">
        <f t="shared" si="10"/>
        <v>3005</v>
      </c>
      <c r="G19" s="23">
        <f t="shared" si="10"/>
        <v>3079</v>
      </c>
      <c r="H19" s="23">
        <f t="shared" si="10"/>
        <v>3205</v>
      </c>
      <c r="I19" s="23">
        <f t="shared" si="10"/>
        <v>3302</v>
      </c>
      <c r="J19" s="23">
        <f t="shared" si="10"/>
        <v>3325</v>
      </c>
      <c r="K19" s="23">
        <f t="shared" si="10"/>
        <v>3357</v>
      </c>
      <c r="L19" s="23">
        <f t="shared" si="10"/>
        <v>3379</v>
      </c>
      <c r="M19" s="23">
        <f t="shared" si="10"/>
        <v>3444</v>
      </c>
      <c r="N19" s="23">
        <f>N157+N158</f>
        <v>3488</v>
      </c>
      <c r="O19" s="23">
        <v>3519</v>
      </c>
    </row>
    <row r="20" spans="1:15" s="39" customFormat="1" ht="12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38" customFormat="1" ht="12" customHeight="1">
      <c r="A21" s="80" t="s">
        <v>228</v>
      </c>
      <c r="B21" s="80"/>
      <c r="C21" s="16">
        <f aca="true" t="shared" si="11" ref="C21:M21">C22+C23+C24+C27+C30+C31</f>
        <v>28340</v>
      </c>
      <c r="D21" s="16">
        <f t="shared" si="11"/>
        <v>28546</v>
      </c>
      <c r="E21" s="16">
        <f t="shared" si="11"/>
        <v>28709</v>
      </c>
      <c r="F21" s="16">
        <f t="shared" si="11"/>
        <v>28784</v>
      </c>
      <c r="G21" s="16">
        <f t="shared" si="11"/>
        <v>29135</v>
      </c>
      <c r="H21" s="16">
        <f t="shared" si="11"/>
        <v>30230</v>
      </c>
      <c r="I21" s="16">
        <f t="shared" si="11"/>
        <v>30981</v>
      </c>
      <c r="J21" s="16">
        <f t="shared" si="11"/>
        <v>31214</v>
      </c>
      <c r="K21" s="16">
        <f t="shared" si="11"/>
        <v>31436</v>
      </c>
      <c r="L21" s="16">
        <f t="shared" si="11"/>
        <v>31530</v>
      </c>
      <c r="M21" s="16">
        <f t="shared" si="11"/>
        <v>31617</v>
      </c>
      <c r="N21" s="16">
        <f>N22+N23+N24+N27+N30+N31</f>
        <v>31925</v>
      </c>
      <c r="O21" s="16">
        <v>32139</v>
      </c>
    </row>
    <row r="22" spans="1:15" s="39" customFormat="1" ht="12" customHeight="1">
      <c r="A22" s="83" t="s">
        <v>12</v>
      </c>
      <c r="B22" s="83"/>
      <c r="C22" s="18">
        <f aca="true" t="shared" si="12" ref="C22:M22">C118+C119+C120+C126+C127+C129+C130+C132+C133</f>
        <v>10934</v>
      </c>
      <c r="D22" s="18">
        <f t="shared" si="12"/>
        <v>11000</v>
      </c>
      <c r="E22" s="18">
        <f t="shared" si="12"/>
        <v>11045</v>
      </c>
      <c r="F22" s="18">
        <f t="shared" si="12"/>
        <v>11045</v>
      </c>
      <c r="G22" s="18">
        <f t="shared" si="12"/>
        <v>11145</v>
      </c>
      <c r="H22" s="18">
        <f t="shared" si="12"/>
        <v>11239</v>
      </c>
      <c r="I22" s="18">
        <f t="shared" si="12"/>
        <v>11358</v>
      </c>
      <c r="J22" s="18">
        <f t="shared" si="12"/>
        <v>11438</v>
      </c>
      <c r="K22" s="18">
        <f t="shared" si="12"/>
        <v>11440</v>
      </c>
      <c r="L22" s="18">
        <f t="shared" si="12"/>
        <v>11395</v>
      </c>
      <c r="M22" s="18">
        <f t="shared" si="12"/>
        <v>11383</v>
      </c>
      <c r="N22" s="18">
        <f>N118+N119+N120+N126+N127+N129+N130+N132+N133</f>
        <v>11366</v>
      </c>
      <c r="O22" s="18">
        <v>11456</v>
      </c>
    </row>
    <row r="23" spans="1:15" s="39" customFormat="1" ht="12" customHeight="1">
      <c r="A23" s="83" t="s">
        <v>13</v>
      </c>
      <c r="B23" s="83"/>
      <c r="C23" s="18">
        <f aca="true" t="shared" si="13" ref="C23:M23">C123</f>
        <v>3653</v>
      </c>
      <c r="D23" s="18">
        <f t="shared" si="13"/>
        <v>3669</v>
      </c>
      <c r="E23" s="18">
        <f t="shared" si="13"/>
        <v>3694</v>
      </c>
      <c r="F23" s="18">
        <f t="shared" si="13"/>
        <v>3717</v>
      </c>
      <c r="G23" s="18">
        <f t="shared" si="13"/>
        <v>3749</v>
      </c>
      <c r="H23" s="18">
        <f t="shared" si="13"/>
        <v>3951</v>
      </c>
      <c r="I23" s="18">
        <f t="shared" si="13"/>
        <v>4015</v>
      </c>
      <c r="J23" s="18">
        <f t="shared" si="13"/>
        <v>4039</v>
      </c>
      <c r="K23" s="18">
        <f t="shared" si="13"/>
        <v>4057</v>
      </c>
      <c r="L23" s="18">
        <f t="shared" si="13"/>
        <v>4078</v>
      </c>
      <c r="M23" s="18">
        <f t="shared" si="13"/>
        <v>4088</v>
      </c>
      <c r="N23" s="18">
        <f>N123</f>
        <v>4115</v>
      </c>
      <c r="O23" s="18">
        <v>4133</v>
      </c>
    </row>
    <row r="24" spans="1:15" s="39" customFormat="1" ht="12" customHeight="1">
      <c r="A24" s="83" t="s">
        <v>14</v>
      </c>
      <c r="B24" s="83"/>
      <c r="C24" s="18">
        <f aca="true" t="shared" si="14" ref="C24:M24">C25+C26</f>
        <v>5648</v>
      </c>
      <c r="D24" s="18">
        <f t="shared" si="14"/>
        <v>5706</v>
      </c>
      <c r="E24" s="18">
        <f t="shared" si="14"/>
        <v>5737</v>
      </c>
      <c r="F24" s="18">
        <f t="shared" si="14"/>
        <v>5751</v>
      </c>
      <c r="G24" s="18">
        <f t="shared" si="14"/>
        <v>5782</v>
      </c>
      <c r="H24" s="18">
        <f t="shared" si="14"/>
        <v>6171</v>
      </c>
      <c r="I24" s="18">
        <f t="shared" si="14"/>
        <v>6314</v>
      </c>
      <c r="J24" s="18">
        <f t="shared" si="14"/>
        <v>6383</v>
      </c>
      <c r="K24" s="18">
        <f t="shared" si="14"/>
        <v>6407</v>
      </c>
      <c r="L24" s="18">
        <f t="shared" si="14"/>
        <v>6418</v>
      </c>
      <c r="M24" s="18">
        <f t="shared" si="14"/>
        <v>6456</v>
      </c>
      <c r="N24" s="18">
        <f>N25+N26</f>
        <v>6536</v>
      </c>
      <c r="O24" s="18">
        <v>6582</v>
      </c>
    </row>
    <row r="25" spans="1:15" s="39" customFormat="1" ht="12" customHeight="1">
      <c r="A25" s="24"/>
      <c r="B25" s="20" t="s">
        <v>15</v>
      </c>
      <c r="C25" s="18">
        <f>+C128+C136</f>
        <v>2012</v>
      </c>
      <c r="D25" s="18">
        <f aca="true" t="shared" si="15" ref="D25:M25">+D128+D136</f>
        <v>2019</v>
      </c>
      <c r="E25" s="18">
        <f t="shared" si="15"/>
        <v>2025</v>
      </c>
      <c r="F25" s="18">
        <f t="shared" si="15"/>
        <v>2036</v>
      </c>
      <c r="G25" s="18">
        <f t="shared" si="15"/>
        <v>2043</v>
      </c>
      <c r="H25" s="18">
        <f t="shared" si="15"/>
        <v>2239</v>
      </c>
      <c r="I25" s="18">
        <f t="shared" si="15"/>
        <v>2302</v>
      </c>
      <c r="J25" s="18">
        <f t="shared" si="15"/>
        <v>2311</v>
      </c>
      <c r="K25" s="18">
        <f t="shared" si="15"/>
        <v>2318</v>
      </c>
      <c r="L25" s="18">
        <f t="shared" si="15"/>
        <v>2332</v>
      </c>
      <c r="M25" s="18">
        <f t="shared" si="15"/>
        <v>2342</v>
      </c>
      <c r="N25" s="18">
        <f>+N128+N136</f>
        <v>2367</v>
      </c>
      <c r="O25" s="18">
        <v>2383</v>
      </c>
    </row>
    <row r="26" spans="1:15" s="39" customFormat="1" ht="12" customHeight="1">
      <c r="A26" s="22"/>
      <c r="B26" s="20" t="s">
        <v>16</v>
      </c>
      <c r="C26" s="18">
        <f aca="true" t="shared" si="16" ref="C26:M26">C122+C124+C125+C134</f>
        <v>3636</v>
      </c>
      <c r="D26" s="18">
        <f t="shared" si="16"/>
        <v>3687</v>
      </c>
      <c r="E26" s="18">
        <f t="shared" si="16"/>
        <v>3712</v>
      </c>
      <c r="F26" s="18">
        <f t="shared" si="16"/>
        <v>3715</v>
      </c>
      <c r="G26" s="18">
        <f t="shared" si="16"/>
        <v>3739</v>
      </c>
      <c r="H26" s="18">
        <f t="shared" si="16"/>
        <v>3932</v>
      </c>
      <c r="I26" s="18">
        <f t="shared" si="16"/>
        <v>4012</v>
      </c>
      <c r="J26" s="18">
        <f t="shared" si="16"/>
        <v>4072</v>
      </c>
      <c r="K26" s="18">
        <f t="shared" si="16"/>
        <v>4089</v>
      </c>
      <c r="L26" s="18">
        <f t="shared" si="16"/>
        <v>4086</v>
      </c>
      <c r="M26" s="18">
        <f t="shared" si="16"/>
        <v>4114</v>
      </c>
      <c r="N26" s="18">
        <f>N122+N124+N125+N134</f>
        <v>4169</v>
      </c>
      <c r="O26" s="18">
        <v>4199</v>
      </c>
    </row>
    <row r="27" spans="1:15" s="39" customFormat="1" ht="12" customHeight="1">
      <c r="A27" s="83" t="s">
        <v>17</v>
      </c>
      <c r="B27" s="83"/>
      <c r="C27" s="18">
        <f aca="true" t="shared" si="17" ref="C27:M27">C28+C29</f>
        <v>2247</v>
      </c>
      <c r="D27" s="18">
        <f t="shared" si="17"/>
        <v>2270</v>
      </c>
      <c r="E27" s="18">
        <f t="shared" si="17"/>
        <v>2287</v>
      </c>
      <c r="F27" s="18">
        <f t="shared" si="17"/>
        <v>2297</v>
      </c>
      <c r="G27" s="18">
        <f t="shared" si="17"/>
        <v>2503</v>
      </c>
      <c r="H27" s="18">
        <f t="shared" si="17"/>
        <v>2508</v>
      </c>
      <c r="I27" s="18">
        <f t="shared" si="17"/>
        <v>2615</v>
      </c>
      <c r="J27" s="18">
        <f t="shared" si="17"/>
        <v>2614</v>
      </c>
      <c r="K27" s="18">
        <f t="shared" si="17"/>
        <v>2676</v>
      </c>
      <c r="L27" s="18">
        <f t="shared" si="17"/>
        <v>2695</v>
      </c>
      <c r="M27" s="18">
        <f t="shared" si="17"/>
        <v>2705</v>
      </c>
      <c r="N27" s="18">
        <f>N28+N29</f>
        <v>2729</v>
      </c>
      <c r="O27" s="18">
        <v>2744</v>
      </c>
    </row>
    <row r="28" spans="1:15" s="39" customFormat="1" ht="12" customHeight="1">
      <c r="A28" s="24"/>
      <c r="B28" s="20" t="s">
        <v>18</v>
      </c>
      <c r="C28" s="18">
        <f aca="true" t="shared" si="18" ref="C28:M28">+C121</f>
        <v>1169</v>
      </c>
      <c r="D28" s="18">
        <f t="shared" si="18"/>
        <v>1184</v>
      </c>
      <c r="E28" s="18">
        <f t="shared" si="18"/>
        <v>1194</v>
      </c>
      <c r="F28" s="18">
        <f t="shared" si="18"/>
        <v>1196</v>
      </c>
      <c r="G28" s="18">
        <f t="shared" si="18"/>
        <v>1313</v>
      </c>
      <c r="H28" s="18">
        <f t="shared" si="18"/>
        <v>1315</v>
      </c>
      <c r="I28" s="18">
        <f t="shared" si="18"/>
        <v>1403</v>
      </c>
      <c r="J28" s="18">
        <f t="shared" si="18"/>
        <v>1397</v>
      </c>
      <c r="K28" s="18">
        <f t="shared" si="18"/>
        <v>1450</v>
      </c>
      <c r="L28" s="18">
        <f t="shared" si="18"/>
        <v>1452</v>
      </c>
      <c r="M28" s="18">
        <f t="shared" si="18"/>
        <v>1457</v>
      </c>
      <c r="N28" s="18">
        <f>+N121</f>
        <v>1465</v>
      </c>
      <c r="O28" s="18">
        <v>1472</v>
      </c>
    </row>
    <row r="29" spans="1:15" s="39" customFormat="1" ht="12" customHeight="1">
      <c r="A29" s="22"/>
      <c r="B29" s="20" t="s">
        <v>19</v>
      </c>
      <c r="C29" s="18">
        <f aca="true" t="shared" si="19" ref="C29:M29">C135</f>
        <v>1078</v>
      </c>
      <c r="D29" s="18">
        <f t="shared" si="19"/>
        <v>1086</v>
      </c>
      <c r="E29" s="18">
        <f t="shared" si="19"/>
        <v>1093</v>
      </c>
      <c r="F29" s="18">
        <f t="shared" si="19"/>
        <v>1101</v>
      </c>
      <c r="G29" s="18">
        <f t="shared" si="19"/>
        <v>1190</v>
      </c>
      <c r="H29" s="18">
        <f t="shared" si="19"/>
        <v>1193</v>
      </c>
      <c r="I29" s="18">
        <f t="shared" si="19"/>
        <v>1212</v>
      </c>
      <c r="J29" s="18">
        <f t="shared" si="19"/>
        <v>1217</v>
      </c>
      <c r="K29" s="18">
        <f t="shared" si="19"/>
        <v>1226</v>
      </c>
      <c r="L29" s="18">
        <f t="shared" si="19"/>
        <v>1243</v>
      </c>
      <c r="M29" s="18">
        <f t="shared" si="19"/>
        <v>1248</v>
      </c>
      <c r="N29" s="18">
        <f>N135</f>
        <v>1264</v>
      </c>
      <c r="O29" s="18">
        <v>1272</v>
      </c>
    </row>
    <row r="30" spans="1:15" s="39" customFormat="1" ht="12" customHeight="1">
      <c r="A30" s="83" t="s">
        <v>20</v>
      </c>
      <c r="B30" s="83"/>
      <c r="C30" s="18">
        <f>C131</f>
        <v>1168</v>
      </c>
      <c r="D30" s="18">
        <f aca="true" t="shared" si="20" ref="D30:M30">D131</f>
        <v>1174</v>
      </c>
      <c r="E30" s="18">
        <f t="shared" si="20"/>
        <v>1177</v>
      </c>
      <c r="F30" s="18">
        <f t="shared" si="20"/>
        <v>1179</v>
      </c>
      <c r="G30" s="18">
        <f t="shared" si="20"/>
        <v>1154</v>
      </c>
      <c r="H30" s="18">
        <f t="shared" si="20"/>
        <v>1200</v>
      </c>
      <c r="I30" s="18">
        <f t="shared" si="20"/>
        <v>1222</v>
      </c>
      <c r="J30" s="18">
        <f t="shared" si="20"/>
        <v>1230</v>
      </c>
      <c r="K30" s="18">
        <f t="shared" si="20"/>
        <v>1233</v>
      </c>
      <c r="L30" s="18">
        <f t="shared" si="20"/>
        <v>1236</v>
      </c>
      <c r="M30" s="18">
        <f t="shared" si="20"/>
        <v>1241</v>
      </c>
      <c r="N30" s="18">
        <f>N131</f>
        <v>1253</v>
      </c>
      <c r="O30" s="18">
        <v>1255</v>
      </c>
    </row>
    <row r="31" spans="1:15" s="39" customFormat="1" ht="12" customHeight="1">
      <c r="A31" s="83" t="s">
        <v>227</v>
      </c>
      <c r="B31" s="83"/>
      <c r="C31" s="18">
        <f aca="true" t="shared" si="21" ref="C31:M31">C32+C33+C34</f>
        <v>4690</v>
      </c>
      <c r="D31" s="18">
        <f t="shared" si="21"/>
        <v>4727</v>
      </c>
      <c r="E31" s="18">
        <f t="shared" si="21"/>
        <v>4769</v>
      </c>
      <c r="F31" s="18">
        <f t="shared" si="21"/>
        <v>4795</v>
      </c>
      <c r="G31" s="18">
        <f t="shared" si="21"/>
        <v>4802</v>
      </c>
      <c r="H31" s="18">
        <f t="shared" si="21"/>
        <v>5161</v>
      </c>
      <c r="I31" s="18">
        <f t="shared" si="21"/>
        <v>5457</v>
      </c>
      <c r="J31" s="18">
        <f t="shared" si="21"/>
        <v>5510</v>
      </c>
      <c r="K31" s="18">
        <f t="shared" si="21"/>
        <v>5623</v>
      </c>
      <c r="L31" s="18">
        <f t="shared" si="21"/>
        <v>5708</v>
      </c>
      <c r="M31" s="18">
        <f t="shared" si="21"/>
        <v>5744</v>
      </c>
      <c r="N31" s="18">
        <f>N32+N33+N34</f>
        <v>5926</v>
      </c>
      <c r="O31" s="18">
        <v>5969</v>
      </c>
    </row>
    <row r="32" spans="1:15" s="39" customFormat="1" ht="12" customHeight="1">
      <c r="A32" s="24"/>
      <c r="B32" s="20" t="s">
        <v>22</v>
      </c>
      <c r="C32" s="18">
        <f aca="true" t="shared" si="22" ref="C32:M32">C144</f>
        <v>756</v>
      </c>
      <c r="D32" s="18">
        <f t="shared" si="22"/>
        <v>759</v>
      </c>
      <c r="E32" s="18">
        <f t="shared" si="22"/>
        <v>760</v>
      </c>
      <c r="F32" s="18">
        <f t="shared" si="22"/>
        <v>764</v>
      </c>
      <c r="G32" s="18">
        <f t="shared" si="22"/>
        <v>761</v>
      </c>
      <c r="H32" s="18">
        <f t="shared" si="22"/>
        <v>826</v>
      </c>
      <c r="I32" s="18">
        <f t="shared" si="22"/>
        <v>853</v>
      </c>
      <c r="J32" s="18">
        <f t="shared" si="22"/>
        <v>834</v>
      </c>
      <c r="K32" s="18">
        <f t="shared" si="22"/>
        <v>877</v>
      </c>
      <c r="L32" s="18">
        <f t="shared" si="22"/>
        <v>906</v>
      </c>
      <c r="M32" s="18">
        <f t="shared" si="22"/>
        <v>919</v>
      </c>
      <c r="N32" s="18">
        <f>N144</f>
        <v>960</v>
      </c>
      <c r="O32" s="18">
        <v>963</v>
      </c>
    </row>
    <row r="33" spans="1:15" s="39" customFormat="1" ht="12" customHeight="1">
      <c r="A33" s="19"/>
      <c r="B33" s="20" t="s">
        <v>23</v>
      </c>
      <c r="C33" s="18">
        <f aca="true" t="shared" si="23" ref="C33:M33">C140+C141+C142+C145</f>
        <v>608</v>
      </c>
      <c r="D33" s="18">
        <f t="shared" si="23"/>
        <v>609</v>
      </c>
      <c r="E33" s="18">
        <f t="shared" si="23"/>
        <v>617</v>
      </c>
      <c r="F33" s="18">
        <f t="shared" si="23"/>
        <v>615</v>
      </c>
      <c r="G33" s="18">
        <f t="shared" si="23"/>
        <v>616</v>
      </c>
      <c r="H33" s="18">
        <f t="shared" si="23"/>
        <v>660</v>
      </c>
      <c r="I33" s="18">
        <f t="shared" si="23"/>
        <v>695</v>
      </c>
      <c r="J33" s="18">
        <f t="shared" si="23"/>
        <v>693</v>
      </c>
      <c r="K33" s="18">
        <f t="shared" si="23"/>
        <v>699</v>
      </c>
      <c r="L33" s="18">
        <f t="shared" si="23"/>
        <v>700</v>
      </c>
      <c r="M33" s="18">
        <f t="shared" si="23"/>
        <v>702</v>
      </c>
      <c r="N33" s="18">
        <f>N140+N141+N142+N145</f>
        <v>717</v>
      </c>
      <c r="O33" s="18">
        <v>723</v>
      </c>
    </row>
    <row r="34" spans="1:15" s="39" customFormat="1" ht="12" customHeight="1">
      <c r="A34" s="19"/>
      <c r="B34" s="25" t="s">
        <v>226</v>
      </c>
      <c r="C34" s="23">
        <f aca="true" t="shared" si="24" ref="C34:M34">C139+C143+C146</f>
        <v>3326</v>
      </c>
      <c r="D34" s="23">
        <f t="shared" si="24"/>
        <v>3359</v>
      </c>
      <c r="E34" s="23">
        <f t="shared" si="24"/>
        <v>3392</v>
      </c>
      <c r="F34" s="23">
        <f t="shared" si="24"/>
        <v>3416</v>
      </c>
      <c r="G34" s="23">
        <f t="shared" si="24"/>
        <v>3425</v>
      </c>
      <c r="H34" s="23">
        <f t="shared" si="24"/>
        <v>3675</v>
      </c>
      <c r="I34" s="23">
        <f t="shared" si="24"/>
        <v>3909</v>
      </c>
      <c r="J34" s="23">
        <f t="shared" si="24"/>
        <v>3983</v>
      </c>
      <c r="K34" s="23">
        <f t="shared" si="24"/>
        <v>4047</v>
      </c>
      <c r="L34" s="23">
        <f t="shared" si="24"/>
        <v>4102</v>
      </c>
      <c r="M34" s="23">
        <f t="shared" si="24"/>
        <v>4123</v>
      </c>
      <c r="N34" s="23">
        <f>N139+N143+N146</f>
        <v>4249</v>
      </c>
      <c r="O34" s="23">
        <v>4283</v>
      </c>
    </row>
    <row r="35" spans="1:15" s="39" customFormat="1" ht="12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s="38" customFormat="1" ht="12" customHeight="1">
      <c r="A36" s="80" t="s">
        <v>25</v>
      </c>
      <c r="B36" s="80"/>
      <c r="C36" s="16">
        <f aca="true" t="shared" si="25" ref="C36:M36">C37+C38</f>
        <v>13389</v>
      </c>
      <c r="D36" s="16">
        <f t="shared" si="25"/>
        <v>13524</v>
      </c>
      <c r="E36" s="16">
        <f t="shared" si="25"/>
        <v>13626</v>
      </c>
      <c r="F36" s="16">
        <f t="shared" si="25"/>
        <v>13773</v>
      </c>
      <c r="G36" s="16">
        <f t="shared" si="25"/>
        <v>13894</v>
      </c>
      <c r="H36" s="16">
        <f t="shared" si="25"/>
        <v>14025</v>
      </c>
      <c r="I36" s="16">
        <f t="shared" si="25"/>
        <v>14196</v>
      </c>
      <c r="J36" s="16">
        <f t="shared" si="25"/>
        <v>14365</v>
      </c>
      <c r="K36" s="16">
        <f t="shared" si="25"/>
        <v>14485</v>
      </c>
      <c r="L36" s="16">
        <f t="shared" si="25"/>
        <v>14433</v>
      </c>
      <c r="M36" s="16">
        <f t="shared" si="25"/>
        <v>14472</v>
      </c>
      <c r="N36" s="16">
        <f>N37+N38</f>
        <v>14558</v>
      </c>
      <c r="O36" s="16">
        <v>14641</v>
      </c>
    </row>
    <row r="37" spans="1:15" s="39" customFormat="1" ht="12" customHeight="1">
      <c r="A37" s="83" t="s">
        <v>26</v>
      </c>
      <c r="B37" s="83"/>
      <c r="C37" s="18">
        <f>C149+C150+C153</f>
        <v>12172</v>
      </c>
      <c r="D37" s="18">
        <f aca="true" t="shared" si="26" ref="D37:M37">D149+D150+D153</f>
        <v>12285</v>
      </c>
      <c r="E37" s="18">
        <f t="shared" si="26"/>
        <v>12376</v>
      </c>
      <c r="F37" s="18">
        <f t="shared" si="26"/>
        <v>12496</v>
      </c>
      <c r="G37" s="18">
        <f t="shared" si="26"/>
        <v>12616</v>
      </c>
      <c r="H37" s="18">
        <f t="shared" si="26"/>
        <v>12728</v>
      </c>
      <c r="I37" s="18">
        <f t="shared" si="26"/>
        <v>12882</v>
      </c>
      <c r="J37" s="18">
        <f t="shared" si="26"/>
        <v>13015</v>
      </c>
      <c r="K37" s="18">
        <f t="shared" si="26"/>
        <v>13123</v>
      </c>
      <c r="L37" s="18">
        <f t="shared" si="26"/>
        <v>13053</v>
      </c>
      <c r="M37" s="18">
        <f t="shared" si="26"/>
        <v>13083</v>
      </c>
      <c r="N37" s="18">
        <f>N149+N150+N153</f>
        <v>13157</v>
      </c>
      <c r="O37" s="18">
        <v>13220</v>
      </c>
    </row>
    <row r="38" spans="1:15" s="39" customFormat="1" ht="12" customHeight="1">
      <c r="A38" s="79" t="s">
        <v>27</v>
      </c>
      <c r="B38" s="79"/>
      <c r="C38" s="23">
        <f>+C151+C154</f>
        <v>1217</v>
      </c>
      <c r="D38" s="23">
        <f aca="true" t="shared" si="27" ref="D38:M38">+D151+D154</f>
        <v>1239</v>
      </c>
      <c r="E38" s="23">
        <f t="shared" si="27"/>
        <v>1250</v>
      </c>
      <c r="F38" s="23">
        <f t="shared" si="27"/>
        <v>1277</v>
      </c>
      <c r="G38" s="23">
        <f t="shared" si="27"/>
        <v>1278</v>
      </c>
      <c r="H38" s="23">
        <f t="shared" si="27"/>
        <v>1297</v>
      </c>
      <c r="I38" s="23">
        <f t="shared" si="27"/>
        <v>1314</v>
      </c>
      <c r="J38" s="23">
        <f t="shared" si="27"/>
        <v>1350</v>
      </c>
      <c r="K38" s="23">
        <f t="shared" si="27"/>
        <v>1362</v>
      </c>
      <c r="L38" s="23">
        <f t="shared" si="27"/>
        <v>1380</v>
      </c>
      <c r="M38" s="23">
        <f t="shared" si="27"/>
        <v>1389</v>
      </c>
      <c r="N38" s="23">
        <f>+N151+N154</f>
        <v>1401</v>
      </c>
      <c r="O38" s="23">
        <v>1421</v>
      </c>
    </row>
    <row r="39" spans="1:15" s="39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38" customFormat="1" ht="12" customHeight="1">
      <c r="A40" s="80" t="s">
        <v>28</v>
      </c>
      <c r="B40" s="80"/>
      <c r="C40" s="16">
        <f aca="true" t="shared" si="28" ref="C40:M40">C41+C42+C45</f>
        <v>33450</v>
      </c>
      <c r="D40" s="16">
        <f t="shared" si="28"/>
        <v>33715</v>
      </c>
      <c r="E40" s="16">
        <f t="shared" si="28"/>
        <v>33986</v>
      </c>
      <c r="F40" s="16">
        <f t="shared" si="28"/>
        <v>34163</v>
      </c>
      <c r="G40" s="16">
        <f t="shared" si="28"/>
        <v>34518</v>
      </c>
      <c r="H40" s="16">
        <f t="shared" si="28"/>
        <v>34856</v>
      </c>
      <c r="I40" s="16">
        <f t="shared" si="28"/>
        <v>35393</v>
      </c>
      <c r="J40" s="16">
        <f t="shared" si="28"/>
        <v>35522</v>
      </c>
      <c r="K40" s="16">
        <f t="shared" si="28"/>
        <v>35622</v>
      </c>
      <c r="L40" s="16">
        <f t="shared" si="28"/>
        <v>35689</v>
      </c>
      <c r="M40" s="16">
        <f t="shared" si="28"/>
        <v>35857</v>
      </c>
      <c r="N40" s="16">
        <f>N41+N42+N45</f>
        <v>36051</v>
      </c>
      <c r="O40" s="16">
        <v>36252</v>
      </c>
    </row>
    <row r="41" spans="1:15" s="39" customFormat="1" ht="12" customHeight="1">
      <c r="A41" s="83" t="s">
        <v>29</v>
      </c>
      <c r="B41" s="83"/>
      <c r="C41" s="18">
        <f>C80+C81+C84+C85+C86+C88+C90+C91+C94+C95+C99+C100+C104+C106+C108+C109+C114+C115</f>
        <v>17229</v>
      </c>
      <c r="D41" s="18">
        <f aca="true" t="shared" si="29" ref="D41:M41">D80+D81+D84+D85+D86+D88+D90+D91+D94+D95+D99+D100+D104+D106+D108+D109+D114+D115</f>
        <v>17344</v>
      </c>
      <c r="E41" s="18">
        <f t="shared" si="29"/>
        <v>17468</v>
      </c>
      <c r="F41" s="18">
        <f t="shared" si="29"/>
        <v>17556</v>
      </c>
      <c r="G41" s="18">
        <f t="shared" si="29"/>
        <v>17718</v>
      </c>
      <c r="H41" s="18">
        <f t="shared" si="29"/>
        <v>17762</v>
      </c>
      <c r="I41" s="18">
        <f t="shared" si="29"/>
        <v>17905</v>
      </c>
      <c r="J41" s="18">
        <f t="shared" si="29"/>
        <v>17955</v>
      </c>
      <c r="K41" s="18">
        <f t="shared" si="29"/>
        <v>17981</v>
      </c>
      <c r="L41" s="18">
        <f t="shared" si="29"/>
        <v>17957</v>
      </c>
      <c r="M41" s="18">
        <f t="shared" si="29"/>
        <v>17984</v>
      </c>
      <c r="N41" s="18">
        <f>N80+N81+N84+N85+N86+N88+N90+N91+N94+N95+N99+N100+N104+N106+N108+N109+N114+N115</f>
        <v>18063</v>
      </c>
      <c r="O41" s="18">
        <v>18129</v>
      </c>
    </row>
    <row r="42" spans="1:15" s="39" customFormat="1" ht="12" customHeight="1">
      <c r="A42" s="84" t="s">
        <v>30</v>
      </c>
      <c r="B42" s="84"/>
      <c r="C42" s="18">
        <f aca="true" t="shared" si="30" ref="C42:M42">C43+C44</f>
        <v>7821</v>
      </c>
      <c r="D42" s="18">
        <f t="shared" si="30"/>
        <v>7907</v>
      </c>
      <c r="E42" s="18">
        <f t="shared" si="30"/>
        <v>7991</v>
      </c>
      <c r="F42" s="18">
        <f t="shared" si="30"/>
        <v>8020</v>
      </c>
      <c r="G42" s="18">
        <f t="shared" si="30"/>
        <v>8106</v>
      </c>
      <c r="H42" s="18">
        <f t="shared" si="30"/>
        <v>8319</v>
      </c>
      <c r="I42" s="18">
        <f t="shared" si="30"/>
        <v>8580</v>
      </c>
      <c r="J42" s="18">
        <f t="shared" si="30"/>
        <v>8618</v>
      </c>
      <c r="K42" s="18">
        <f t="shared" si="30"/>
        <v>8671</v>
      </c>
      <c r="L42" s="18">
        <f t="shared" si="30"/>
        <v>8731</v>
      </c>
      <c r="M42" s="18">
        <f t="shared" si="30"/>
        <v>8834</v>
      </c>
      <c r="N42" s="18">
        <f>N43+N44</f>
        <v>8915</v>
      </c>
      <c r="O42" s="18">
        <v>8961</v>
      </c>
    </row>
    <row r="43" spans="1:15" s="39" customFormat="1" ht="12" customHeight="1">
      <c r="A43" s="25"/>
      <c r="B43" s="20" t="s">
        <v>31</v>
      </c>
      <c r="C43" s="18">
        <f>C74+C98+C89+C152+C93+C96+C110</f>
        <v>4149</v>
      </c>
      <c r="D43" s="18">
        <f aca="true" t="shared" si="31" ref="D43:M43">D74+D98+D89+D152+D93+D96+D110</f>
        <v>4206</v>
      </c>
      <c r="E43" s="18">
        <f t="shared" si="31"/>
        <v>4261</v>
      </c>
      <c r="F43" s="18">
        <f t="shared" si="31"/>
        <v>4272</v>
      </c>
      <c r="G43" s="18">
        <f t="shared" si="31"/>
        <v>4353</v>
      </c>
      <c r="H43" s="18">
        <f t="shared" si="31"/>
        <v>4452</v>
      </c>
      <c r="I43" s="18">
        <f t="shared" si="31"/>
        <v>4574</v>
      </c>
      <c r="J43" s="18">
        <f t="shared" si="31"/>
        <v>4597</v>
      </c>
      <c r="K43" s="18">
        <f t="shared" si="31"/>
        <v>4627</v>
      </c>
      <c r="L43" s="18">
        <f t="shared" si="31"/>
        <v>4662</v>
      </c>
      <c r="M43" s="18">
        <f t="shared" si="31"/>
        <v>4720</v>
      </c>
      <c r="N43" s="18">
        <f>N74+N98+N89+N152+N93+N96+N110</f>
        <v>4758</v>
      </c>
      <c r="O43" s="18">
        <v>4782</v>
      </c>
    </row>
    <row r="44" spans="1:15" s="39" customFormat="1" ht="12" customHeight="1">
      <c r="A44" s="25"/>
      <c r="B44" s="20" t="s">
        <v>32</v>
      </c>
      <c r="C44" s="18">
        <f>C82+C103+C105</f>
        <v>3672</v>
      </c>
      <c r="D44" s="18">
        <f aca="true" t="shared" si="32" ref="D44:M44">D82+D103+D105</f>
        <v>3701</v>
      </c>
      <c r="E44" s="18">
        <f t="shared" si="32"/>
        <v>3730</v>
      </c>
      <c r="F44" s="18">
        <f t="shared" si="32"/>
        <v>3748</v>
      </c>
      <c r="G44" s="18">
        <f t="shared" si="32"/>
        <v>3753</v>
      </c>
      <c r="H44" s="18">
        <f t="shared" si="32"/>
        <v>3867</v>
      </c>
      <c r="I44" s="18">
        <f t="shared" si="32"/>
        <v>4006</v>
      </c>
      <c r="J44" s="18">
        <f t="shared" si="32"/>
        <v>4021</v>
      </c>
      <c r="K44" s="18">
        <f t="shared" si="32"/>
        <v>4044</v>
      </c>
      <c r="L44" s="18">
        <f t="shared" si="32"/>
        <v>4069</v>
      </c>
      <c r="M44" s="18">
        <f t="shared" si="32"/>
        <v>4114</v>
      </c>
      <c r="N44" s="18">
        <f>N82+N103+N105</f>
        <v>4157</v>
      </c>
      <c r="O44" s="18">
        <v>4179</v>
      </c>
    </row>
    <row r="45" spans="1:15" s="39" customFormat="1" ht="12" customHeight="1">
      <c r="A45" s="83" t="s">
        <v>34</v>
      </c>
      <c r="B45" s="83"/>
      <c r="C45" s="18">
        <f aca="true" t="shared" si="33" ref="C45:M45">C46+C47+C48</f>
        <v>8400</v>
      </c>
      <c r="D45" s="18">
        <f t="shared" si="33"/>
        <v>8464</v>
      </c>
      <c r="E45" s="18">
        <f t="shared" si="33"/>
        <v>8527</v>
      </c>
      <c r="F45" s="18">
        <f t="shared" si="33"/>
        <v>8587</v>
      </c>
      <c r="G45" s="18">
        <f t="shared" si="33"/>
        <v>8694</v>
      </c>
      <c r="H45" s="18">
        <f t="shared" si="33"/>
        <v>8775</v>
      </c>
      <c r="I45" s="18">
        <f t="shared" si="33"/>
        <v>8908</v>
      </c>
      <c r="J45" s="18">
        <f t="shared" si="33"/>
        <v>8949</v>
      </c>
      <c r="K45" s="18">
        <f t="shared" si="33"/>
        <v>8970</v>
      </c>
      <c r="L45" s="18">
        <f t="shared" si="33"/>
        <v>9001</v>
      </c>
      <c r="M45" s="18">
        <f t="shared" si="33"/>
        <v>9039</v>
      </c>
      <c r="N45" s="18">
        <f>N46+N47+N48</f>
        <v>9073</v>
      </c>
      <c r="O45" s="18">
        <v>9162</v>
      </c>
    </row>
    <row r="46" spans="1:15" s="39" customFormat="1" ht="12" customHeight="1">
      <c r="A46" s="25"/>
      <c r="B46" s="20" t="s">
        <v>35</v>
      </c>
      <c r="C46" s="18">
        <f>+C70+C71+C79+C97</f>
        <v>1565</v>
      </c>
      <c r="D46" s="18">
        <f aca="true" t="shared" si="34" ref="D46:M46">+D70+D71+D79+D97</f>
        <v>1575</v>
      </c>
      <c r="E46" s="18">
        <f t="shared" si="34"/>
        <v>1586</v>
      </c>
      <c r="F46" s="18">
        <f t="shared" si="34"/>
        <v>1600</v>
      </c>
      <c r="G46" s="18">
        <f t="shared" si="34"/>
        <v>1635</v>
      </c>
      <c r="H46" s="18">
        <f t="shared" si="34"/>
        <v>1674</v>
      </c>
      <c r="I46" s="18">
        <f t="shared" si="34"/>
        <v>1738</v>
      </c>
      <c r="J46" s="18">
        <f t="shared" si="34"/>
        <v>1740</v>
      </c>
      <c r="K46" s="18">
        <f t="shared" si="34"/>
        <v>1742</v>
      </c>
      <c r="L46" s="18">
        <f t="shared" si="34"/>
        <v>1757</v>
      </c>
      <c r="M46" s="18">
        <f t="shared" si="34"/>
        <v>1766</v>
      </c>
      <c r="N46" s="18">
        <f>+N70+N71+N79+N97</f>
        <v>1783</v>
      </c>
      <c r="O46" s="18">
        <v>1794</v>
      </c>
    </row>
    <row r="47" spans="1:15" s="39" customFormat="1" ht="12" customHeight="1">
      <c r="A47" s="25"/>
      <c r="B47" s="20" t="s">
        <v>36</v>
      </c>
      <c r="C47" s="18">
        <f>C73+C75+C87+C102+C107+C111</f>
        <v>3248</v>
      </c>
      <c r="D47" s="18">
        <f aca="true" t="shared" si="35" ref="D47:M47">D73+D75+D87+D102+D107+D111</f>
        <v>3266</v>
      </c>
      <c r="E47" s="18">
        <f t="shared" si="35"/>
        <v>3285</v>
      </c>
      <c r="F47" s="18">
        <f t="shared" si="35"/>
        <v>3296</v>
      </c>
      <c r="G47" s="18">
        <f t="shared" si="35"/>
        <v>3332</v>
      </c>
      <c r="H47" s="18">
        <f t="shared" si="35"/>
        <v>3375</v>
      </c>
      <c r="I47" s="18">
        <f t="shared" si="35"/>
        <v>3408</v>
      </c>
      <c r="J47" s="18">
        <f t="shared" si="35"/>
        <v>3413</v>
      </c>
      <c r="K47" s="18">
        <f t="shared" si="35"/>
        <v>3429</v>
      </c>
      <c r="L47" s="18">
        <f t="shared" si="35"/>
        <v>3449</v>
      </c>
      <c r="M47" s="18">
        <f t="shared" si="35"/>
        <v>3462</v>
      </c>
      <c r="N47" s="18">
        <f>N73+N75+N87+N102+N107+N111</f>
        <v>3486</v>
      </c>
      <c r="O47" s="18">
        <v>3518</v>
      </c>
    </row>
    <row r="48" spans="1:15" s="39" customFormat="1" ht="12" customHeight="1">
      <c r="A48" s="25"/>
      <c r="B48" s="25" t="s">
        <v>37</v>
      </c>
      <c r="C48" s="23">
        <f>C69+C76+C83+C92+C101+C113</f>
        <v>3587</v>
      </c>
      <c r="D48" s="23">
        <f aca="true" t="shared" si="36" ref="D48:M48">D69+D76+D83+D92+D101+D113</f>
        <v>3623</v>
      </c>
      <c r="E48" s="23">
        <f t="shared" si="36"/>
        <v>3656</v>
      </c>
      <c r="F48" s="23">
        <f t="shared" si="36"/>
        <v>3691</v>
      </c>
      <c r="G48" s="23">
        <f t="shared" si="36"/>
        <v>3727</v>
      </c>
      <c r="H48" s="23">
        <f t="shared" si="36"/>
        <v>3726</v>
      </c>
      <c r="I48" s="23">
        <f t="shared" si="36"/>
        <v>3762</v>
      </c>
      <c r="J48" s="23">
        <f t="shared" si="36"/>
        <v>3796</v>
      </c>
      <c r="K48" s="23">
        <f t="shared" si="36"/>
        <v>3799</v>
      </c>
      <c r="L48" s="23">
        <f t="shared" si="36"/>
        <v>3795</v>
      </c>
      <c r="M48" s="23">
        <f t="shared" si="36"/>
        <v>3811</v>
      </c>
      <c r="N48" s="23">
        <f>N69+N76+N83+N92+N101+N113</f>
        <v>3804</v>
      </c>
      <c r="O48" s="23">
        <v>3850</v>
      </c>
    </row>
    <row r="49" spans="1:15" s="39" customFormat="1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38" customFormat="1" ht="12" customHeight="1">
      <c r="A50" s="80" t="s">
        <v>38</v>
      </c>
      <c r="B50" s="80"/>
      <c r="C50" s="16">
        <f aca="true" t="shared" si="37" ref="C50:M50">C51+C52+C53</f>
        <v>13776</v>
      </c>
      <c r="D50" s="16">
        <f t="shared" si="37"/>
        <v>13930</v>
      </c>
      <c r="E50" s="16">
        <f t="shared" si="37"/>
        <v>14055</v>
      </c>
      <c r="F50" s="16">
        <f t="shared" si="37"/>
        <v>14098</v>
      </c>
      <c r="G50" s="16">
        <f t="shared" si="37"/>
        <v>14161</v>
      </c>
      <c r="H50" s="16">
        <f t="shared" si="37"/>
        <v>14238</v>
      </c>
      <c r="I50" s="16">
        <f t="shared" si="37"/>
        <v>14479</v>
      </c>
      <c r="J50" s="16">
        <f t="shared" si="37"/>
        <v>14542</v>
      </c>
      <c r="K50" s="16">
        <f t="shared" si="37"/>
        <v>14574</v>
      </c>
      <c r="L50" s="16">
        <f t="shared" si="37"/>
        <v>14619</v>
      </c>
      <c r="M50" s="16">
        <f t="shared" si="37"/>
        <v>14578</v>
      </c>
      <c r="N50" s="16">
        <f>N51+N52+N53</f>
        <v>14668</v>
      </c>
      <c r="O50" s="16">
        <v>14735</v>
      </c>
    </row>
    <row r="51" spans="1:15" s="39" customFormat="1" ht="12" customHeight="1">
      <c r="A51" s="83" t="s">
        <v>39</v>
      </c>
      <c r="B51" s="83"/>
      <c r="C51" s="18">
        <f aca="true" t="shared" si="38" ref="C51:M51">C56+C59+C62+C66</f>
        <v>3142</v>
      </c>
      <c r="D51" s="18">
        <f t="shared" si="38"/>
        <v>3184</v>
      </c>
      <c r="E51" s="18">
        <f t="shared" si="38"/>
        <v>3216</v>
      </c>
      <c r="F51" s="18">
        <f t="shared" si="38"/>
        <v>3243</v>
      </c>
      <c r="G51" s="18">
        <f t="shared" si="38"/>
        <v>3245</v>
      </c>
      <c r="H51" s="18">
        <f t="shared" si="38"/>
        <v>3237</v>
      </c>
      <c r="I51" s="18">
        <f t="shared" si="38"/>
        <v>3278</v>
      </c>
      <c r="J51" s="18">
        <f t="shared" si="38"/>
        <v>3293</v>
      </c>
      <c r="K51" s="18">
        <f t="shared" si="38"/>
        <v>3300</v>
      </c>
      <c r="L51" s="18">
        <f t="shared" si="38"/>
        <v>3276</v>
      </c>
      <c r="M51" s="18">
        <f t="shared" si="38"/>
        <v>3233</v>
      </c>
      <c r="N51" s="18">
        <f>N56+N59+N62+N66</f>
        <v>3235</v>
      </c>
      <c r="O51" s="18">
        <v>3248</v>
      </c>
    </row>
    <row r="52" spans="1:15" s="39" customFormat="1" ht="12" customHeight="1">
      <c r="A52" s="83" t="s">
        <v>40</v>
      </c>
      <c r="B52" s="83"/>
      <c r="C52" s="18">
        <f>C72+C77+C78+C60+C61+C63+C64+C65+C112</f>
        <v>8847</v>
      </c>
      <c r="D52" s="18">
        <f aca="true" t="shared" si="39" ref="D52:M52">D72+D77+D78+D60+D61+D63+D64+D65+D112</f>
        <v>8937</v>
      </c>
      <c r="E52" s="18">
        <f t="shared" si="39"/>
        <v>9019</v>
      </c>
      <c r="F52" s="18">
        <f t="shared" si="39"/>
        <v>9032</v>
      </c>
      <c r="G52" s="18">
        <f t="shared" si="39"/>
        <v>9082</v>
      </c>
      <c r="H52" s="18">
        <f t="shared" si="39"/>
        <v>9144</v>
      </c>
      <c r="I52" s="18">
        <f t="shared" si="39"/>
        <v>9265</v>
      </c>
      <c r="J52" s="18">
        <f t="shared" si="39"/>
        <v>9320</v>
      </c>
      <c r="K52" s="18">
        <f t="shared" si="39"/>
        <v>9343</v>
      </c>
      <c r="L52" s="18">
        <f t="shared" si="39"/>
        <v>9405</v>
      </c>
      <c r="M52" s="18">
        <f t="shared" si="39"/>
        <v>9400</v>
      </c>
      <c r="N52" s="18">
        <f>N72+N77+N78+N60+N61+N63+N64+N65+N112</f>
        <v>9469</v>
      </c>
      <c r="O52" s="18">
        <v>9513</v>
      </c>
    </row>
    <row r="53" spans="1:15" s="39" customFormat="1" ht="12" customHeight="1">
      <c r="A53" s="79" t="s">
        <v>41</v>
      </c>
      <c r="B53" s="79"/>
      <c r="C53" s="23">
        <f>C58+C57</f>
        <v>1787</v>
      </c>
      <c r="D53" s="23">
        <f aca="true" t="shared" si="40" ref="D53:M53">D58+D57</f>
        <v>1809</v>
      </c>
      <c r="E53" s="23">
        <f t="shared" si="40"/>
        <v>1820</v>
      </c>
      <c r="F53" s="23">
        <f t="shared" si="40"/>
        <v>1823</v>
      </c>
      <c r="G53" s="23">
        <f t="shared" si="40"/>
        <v>1834</v>
      </c>
      <c r="H53" s="23">
        <f t="shared" si="40"/>
        <v>1857</v>
      </c>
      <c r="I53" s="23">
        <f t="shared" si="40"/>
        <v>1936</v>
      </c>
      <c r="J53" s="23">
        <f t="shared" si="40"/>
        <v>1929</v>
      </c>
      <c r="K53" s="23">
        <f t="shared" si="40"/>
        <v>1931</v>
      </c>
      <c r="L53" s="23">
        <f t="shared" si="40"/>
        <v>1938</v>
      </c>
      <c r="M53" s="23">
        <f t="shared" si="40"/>
        <v>1945</v>
      </c>
      <c r="N53" s="23">
        <f>N58+N57</f>
        <v>1964</v>
      </c>
      <c r="O53" s="23">
        <v>1974</v>
      </c>
    </row>
    <row r="54" spans="1:15" s="39" customFormat="1" ht="12" customHeight="1">
      <c r="A54" s="21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39" customFormat="1" ht="12" customHeight="1">
      <c r="A55" s="85" t="s">
        <v>42</v>
      </c>
      <c r="B55" s="85"/>
      <c r="C55" s="14">
        <f aca="true" t="shared" si="41" ref="C55:M55">SUM(C56:C66)</f>
        <v>11830</v>
      </c>
      <c r="D55" s="14">
        <f t="shared" si="41"/>
        <v>11970</v>
      </c>
      <c r="E55" s="14">
        <f t="shared" si="41"/>
        <v>12080</v>
      </c>
      <c r="F55" s="14">
        <f t="shared" si="41"/>
        <v>12115</v>
      </c>
      <c r="G55" s="14">
        <f t="shared" si="41"/>
        <v>12176</v>
      </c>
      <c r="H55" s="14">
        <f t="shared" si="41"/>
        <v>12238</v>
      </c>
      <c r="I55" s="14">
        <f t="shared" si="41"/>
        <v>12448</v>
      </c>
      <c r="J55" s="14">
        <f t="shared" si="41"/>
        <v>12504</v>
      </c>
      <c r="K55" s="14">
        <f t="shared" si="41"/>
        <v>12535</v>
      </c>
      <c r="L55" s="14">
        <f t="shared" si="41"/>
        <v>12565</v>
      </c>
      <c r="M55" s="14">
        <f t="shared" si="41"/>
        <v>12523</v>
      </c>
      <c r="N55" s="14">
        <f>SUM(N56:N66)</f>
        <v>12605</v>
      </c>
      <c r="O55" s="14">
        <v>12663</v>
      </c>
    </row>
    <row r="56" spans="1:15" s="39" customFormat="1" ht="12" customHeight="1">
      <c r="A56" s="83" t="s">
        <v>43</v>
      </c>
      <c r="B56" s="83"/>
      <c r="C56" s="18">
        <v>661</v>
      </c>
      <c r="D56" s="18">
        <v>663</v>
      </c>
      <c r="E56" s="18">
        <v>664</v>
      </c>
      <c r="F56" s="18">
        <v>671</v>
      </c>
      <c r="G56" s="18">
        <v>662</v>
      </c>
      <c r="H56" s="18">
        <v>662</v>
      </c>
      <c r="I56" s="18">
        <v>671</v>
      </c>
      <c r="J56" s="18">
        <v>666</v>
      </c>
      <c r="K56" s="18">
        <v>664</v>
      </c>
      <c r="L56" s="18">
        <v>674</v>
      </c>
      <c r="M56" s="18">
        <v>679</v>
      </c>
      <c r="N56" s="18">
        <v>681</v>
      </c>
      <c r="O56" s="18">
        <v>685</v>
      </c>
    </row>
    <row r="57" spans="1:15" s="39" customFormat="1" ht="12" customHeight="1">
      <c r="A57" s="83" t="s">
        <v>45</v>
      </c>
      <c r="B57" s="83"/>
      <c r="C57" s="18">
        <v>1008</v>
      </c>
      <c r="D57" s="18">
        <v>1019</v>
      </c>
      <c r="E57" s="18">
        <v>1025</v>
      </c>
      <c r="F57" s="18">
        <v>1028</v>
      </c>
      <c r="G57" s="18">
        <v>1037</v>
      </c>
      <c r="H57" s="18">
        <v>1054</v>
      </c>
      <c r="I57" s="18">
        <v>1126</v>
      </c>
      <c r="J57" s="18">
        <v>1126</v>
      </c>
      <c r="K57" s="18">
        <v>1126</v>
      </c>
      <c r="L57" s="18">
        <v>1132</v>
      </c>
      <c r="M57" s="18">
        <v>1136</v>
      </c>
      <c r="N57" s="18">
        <v>1144</v>
      </c>
      <c r="O57" s="18">
        <v>1151</v>
      </c>
    </row>
    <row r="58" spans="1:15" s="39" customFormat="1" ht="12" customHeight="1">
      <c r="A58" s="83" t="s">
        <v>46</v>
      </c>
      <c r="B58" s="83"/>
      <c r="C58" s="18">
        <v>779</v>
      </c>
      <c r="D58" s="18">
        <v>790</v>
      </c>
      <c r="E58" s="18">
        <v>795</v>
      </c>
      <c r="F58" s="18">
        <v>795</v>
      </c>
      <c r="G58" s="18">
        <v>797</v>
      </c>
      <c r="H58" s="18">
        <v>803</v>
      </c>
      <c r="I58" s="18">
        <v>810</v>
      </c>
      <c r="J58" s="18">
        <v>803</v>
      </c>
      <c r="K58" s="18">
        <v>805</v>
      </c>
      <c r="L58" s="18">
        <v>806</v>
      </c>
      <c r="M58" s="18">
        <v>809</v>
      </c>
      <c r="N58" s="18">
        <v>820</v>
      </c>
      <c r="O58" s="18">
        <v>823</v>
      </c>
    </row>
    <row r="59" spans="1:15" s="39" customFormat="1" ht="12" customHeight="1">
      <c r="A59" s="83" t="s">
        <v>47</v>
      </c>
      <c r="B59" s="83"/>
      <c r="C59" s="18">
        <v>879</v>
      </c>
      <c r="D59" s="18">
        <v>889</v>
      </c>
      <c r="E59" s="18">
        <v>890</v>
      </c>
      <c r="F59" s="18">
        <v>893</v>
      </c>
      <c r="G59" s="18">
        <v>892</v>
      </c>
      <c r="H59" s="18">
        <v>884</v>
      </c>
      <c r="I59" s="18">
        <v>899</v>
      </c>
      <c r="J59" s="18">
        <v>899</v>
      </c>
      <c r="K59" s="18">
        <v>902</v>
      </c>
      <c r="L59" s="18">
        <v>855</v>
      </c>
      <c r="M59" s="18">
        <v>856</v>
      </c>
      <c r="N59" s="18">
        <v>855</v>
      </c>
      <c r="O59" s="18">
        <v>856</v>
      </c>
    </row>
    <row r="60" spans="1:15" s="39" customFormat="1" ht="12" customHeight="1">
      <c r="A60" s="83" t="s">
        <v>48</v>
      </c>
      <c r="B60" s="83"/>
      <c r="C60" s="18">
        <v>609</v>
      </c>
      <c r="D60" s="18">
        <v>613</v>
      </c>
      <c r="E60" s="18">
        <v>619</v>
      </c>
      <c r="F60" s="18">
        <v>625</v>
      </c>
      <c r="G60" s="18">
        <v>627</v>
      </c>
      <c r="H60" s="18">
        <v>639</v>
      </c>
      <c r="I60" s="18">
        <v>641</v>
      </c>
      <c r="J60" s="18">
        <v>645</v>
      </c>
      <c r="K60" s="18">
        <v>644</v>
      </c>
      <c r="L60" s="18">
        <v>649</v>
      </c>
      <c r="M60" s="18">
        <v>655</v>
      </c>
      <c r="N60" s="18">
        <v>659</v>
      </c>
      <c r="O60" s="18">
        <v>662</v>
      </c>
    </row>
    <row r="61" spans="1:15" s="39" customFormat="1" ht="12" customHeight="1">
      <c r="A61" s="83" t="s">
        <v>50</v>
      </c>
      <c r="B61" s="83"/>
      <c r="C61" s="18">
        <v>3729</v>
      </c>
      <c r="D61" s="18">
        <v>3776</v>
      </c>
      <c r="E61" s="18">
        <v>3804</v>
      </c>
      <c r="F61" s="18">
        <v>3793</v>
      </c>
      <c r="G61" s="18">
        <v>3827</v>
      </c>
      <c r="H61" s="18">
        <v>3851</v>
      </c>
      <c r="I61" s="18">
        <v>3900</v>
      </c>
      <c r="J61" s="18">
        <v>3918</v>
      </c>
      <c r="K61" s="18">
        <v>3924</v>
      </c>
      <c r="L61" s="18">
        <v>3956</v>
      </c>
      <c r="M61" s="18">
        <v>3936</v>
      </c>
      <c r="N61" s="18">
        <v>3974</v>
      </c>
      <c r="O61" s="18">
        <v>3986</v>
      </c>
    </row>
    <row r="62" spans="1:15" s="39" customFormat="1" ht="12" customHeight="1">
      <c r="A62" s="83" t="s">
        <v>52</v>
      </c>
      <c r="B62" s="83"/>
      <c r="C62" s="18">
        <v>958</v>
      </c>
      <c r="D62" s="18">
        <v>978</v>
      </c>
      <c r="E62" s="18">
        <v>999</v>
      </c>
      <c r="F62" s="18">
        <v>1008</v>
      </c>
      <c r="G62" s="18">
        <v>1010</v>
      </c>
      <c r="H62" s="18">
        <v>1009</v>
      </c>
      <c r="I62" s="18">
        <v>1020</v>
      </c>
      <c r="J62" s="18">
        <v>1035</v>
      </c>
      <c r="K62" s="18">
        <v>1040</v>
      </c>
      <c r="L62" s="18">
        <v>1045</v>
      </c>
      <c r="M62" s="18">
        <v>1023</v>
      </c>
      <c r="N62" s="18">
        <v>1021</v>
      </c>
      <c r="O62" s="18">
        <v>1021</v>
      </c>
    </row>
    <row r="63" spans="1:15" s="39" customFormat="1" ht="12" customHeight="1">
      <c r="A63" s="83" t="s">
        <v>53</v>
      </c>
      <c r="B63" s="83"/>
      <c r="C63" s="18">
        <v>626</v>
      </c>
      <c r="D63" s="18">
        <v>632</v>
      </c>
      <c r="E63" s="18">
        <v>643</v>
      </c>
      <c r="F63" s="18">
        <v>646</v>
      </c>
      <c r="G63" s="18">
        <v>644</v>
      </c>
      <c r="H63" s="18">
        <v>645</v>
      </c>
      <c r="I63" s="18">
        <v>651</v>
      </c>
      <c r="J63" s="18">
        <v>653</v>
      </c>
      <c r="K63" s="18">
        <v>655</v>
      </c>
      <c r="L63" s="18">
        <v>652</v>
      </c>
      <c r="M63" s="18">
        <v>660</v>
      </c>
      <c r="N63" s="18">
        <v>662</v>
      </c>
      <c r="O63" s="18">
        <v>673</v>
      </c>
    </row>
    <row r="64" spans="1:15" s="39" customFormat="1" ht="12" customHeight="1">
      <c r="A64" s="83" t="s">
        <v>54</v>
      </c>
      <c r="B64" s="83"/>
      <c r="C64" s="18">
        <v>856</v>
      </c>
      <c r="D64" s="18">
        <v>862</v>
      </c>
      <c r="E64" s="18">
        <v>869</v>
      </c>
      <c r="F64" s="18">
        <v>863</v>
      </c>
      <c r="G64" s="18">
        <v>870</v>
      </c>
      <c r="H64" s="18">
        <v>871</v>
      </c>
      <c r="I64" s="18">
        <v>889</v>
      </c>
      <c r="J64" s="18">
        <v>901</v>
      </c>
      <c r="K64" s="18">
        <v>909</v>
      </c>
      <c r="L64" s="18">
        <v>915</v>
      </c>
      <c r="M64" s="18">
        <v>918</v>
      </c>
      <c r="N64" s="18">
        <v>924</v>
      </c>
      <c r="O64" s="18">
        <v>929</v>
      </c>
    </row>
    <row r="65" spans="1:15" s="39" customFormat="1" ht="12" customHeight="1">
      <c r="A65" s="83" t="s">
        <v>55</v>
      </c>
      <c r="B65" s="83"/>
      <c r="C65" s="18">
        <v>1081</v>
      </c>
      <c r="D65" s="18">
        <v>1094</v>
      </c>
      <c r="E65" s="18">
        <v>1109</v>
      </c>
      <c r="F65" s="18">
        <v>1122</v>
      </c>
      <c r="G65" s="18">
        <v>1129</v>
      </c>
      <c r="H65" s="18">
        <v>1138</v>
      </c>
      <c r="I65" s="18">
        <v>1153</v>
      </c>
      <c r="J65" s="18">
        <v>1165</v>
      </c>
      <c r="K65" s="18">
        <v>1172</v>
      </c>
      <c r="L65" s="18">
        <v>1179</v>
      </c>
      <c r="M65" s="18">
        <v>1176</v>
      </c>
      <c r="N65" s="18">
        <v>1187</v>
      </c>
      <c r="O65" s="18">
        <v>1191</v>
      </c>
    </row>
    <row r="66" spans="1:15" s="39" customFormat="1" ht="12" customHeight="1">
      <c r="A66" s="79" t="s">
        <v>56</v>
      </c>
      <c r="B66" s="79"/>
      <c r="C66" s="23">
        <v>644</v>
      </c>
      <c r="D66" s="23">
        <v>654</v>
      </c>
      <c r="E66" s="23">
        <v>663</v>
      </c>
      <c r="F66" s="23">
        <v>671</v>
      </c>
      <c r="G66" s="23">
        <v>681</v>
      </c>
      <c r="H66" s="23">
        <v>682</v>
      </c>
      <c r="I66" s="23">
        <v>688</v>
      </c>
      <c r="J66" s="23">
        <v>693</v>
      </c>
      <c r="K66" s="23">
        <v>694</v>
      </c>
      <c r="L66" s="23">
        <v>702</v>
      </c>
      <c r="M66" s="23">
        <v>675</v>
      </c>
      <c r="N66" s="23">
        <v>678</v>
      </c>
      <c r="O66" s="23">
        <v>686</v>
      </c>
    </row>
    <row r="67" spans="1:15" s="39" customFormat="1" ht="12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s="39" customFormat="1" ht="12" customHeight="1">
      <c r="A68" s="80" t="s">
        <v>57</v>
      </c>
      <c r="B68" s="80"/>
      <c r="C68" s="16">
        <f>SUM(C69:C115)</f>
        <v>35175</v>
      </c>
      <c r="D68" s="16">
        <f aca="true" t="shared" si="42" ref="D68:N68">SUM(D69:D115)</f>
        <v>35450</v>
      </c>
      <c r="E68" s="16">
        <f t="shared" si="42"/>
        <v>35734</v>
      </c>
      <c r="F68" s="16">
        <f t="shared" si="42"/>
        <v>35918</v>
      </c>
      <c r="G68" s="16">
        <f t="shared" si="42"/>
        <v>36274</v>
      </c>
      <c r="H68" s="16">
        <f t="shared" si="42"/>
        <v>36626</v>
      </c>
      <c r="I68" s="16">
        <f t="shared" si="42"/>
        <v>37192</v>
      </c>
      <c r="J68" s="16">
        <f t="shared" si="42"/>
        <v>37322</v>
      </c>
      <c r="K68" s="16">
        <f t="shared" si="42"/>
        <v>37421</v>
      </c>
      <c r="L68" s="16">
        <f t="shared" si="42"/>
        <v>37501</v>
      </c>
      <c r="M68" s="16">
        <f t="shared" si="42"/>
        <v>37666</v>
      </c>
      <c r="N68" s="16">
        <f t="shared" si="42"/>
        <v>37865</v>
      </c>
      <c r="O68" s="16">
        <v>38074</v>
      </c>
    </row>
    <row r="69" spans="1:15" s="39" customFormat="1" ht="12" customHeight="1">
      <c r="A69" s="83" t="s">
        <v>58</v>
      </c>
      <c r="B69" s="83"/>
      <c r="C69" s="18">
        <v>874</v>
      </c>
      <c r="D69" s="18">
        <v>878</v>
      </c>
      <c r="E69" s="18">
        <v>888</v>
      </c>
      <c r="F69" s="18">
        <v>892</v>
      </c>
      <c r="G69" s="18">
        <v>899</v>
      </c>
      <c r="H69" s="18">
        <v>899</v>
      </c>
      <c r="I69" s="18">
        <v>906</v>
      </c>
      <c r="J69" s="18">
        <v>909</v>
      </c>
      <c r="K69" s="18">
        <v>904</v>
      </c>
      <c r="L69" s="18">
        <v>904</v>
      </c>
      <c r="M69" s="18">
        <v>908</v>
      </c>
      <c r="N69" s="18">
        <v>890</v>
      </c>
      <c r="O69" s="18">
        <v>895</v>
      </c>
    </row>
    <row r="70" spans="1:15" s="39" customFormat="1" ht="12" customHeight="1">
      <c r="A70" s="83" t="s">
        <v>59</v>
      </c>
      <c r="B70" s="83"/>
      <c r="C70" s="18">
        <v>840</v>
      </c>
      <c r="D70" s="18">
        <v>840</v>
      </c>
      <c r="E70" s="18">
        <v>846</v>
      </c>
      <c r="F70" s="18">
        <v>854</v>
      </c>
      <c r="G70" s="18">
        <v>873</v>
      </c>
      <c r="H70" s="18">
        <v>888</v>
      </c>
      <c r="I70" s="18">
        <v>900</v>
      </c>
      <c r="J70" s="18">
        <v>900</v>
      </c>
      <c r="K70" s="18">
        <v>898</v>
      </c>
      <c r="L70" s="18">
        <v>905</v>
      </c>
      <c r="M70" s="18">
        <v>910</v>
      </c>
      <c r="N70" s="18">
        <v>920</v>
      </c>
      <c r="O70" s="18">
        <v>925</v>
      </c>
    </row>
    <row r="71" spans="1:15" s="39" customFormat="1" ht="12" customHeight="1">
      <c r="A71" s="83" t="s">
        <v>60</v>
      </c>
      <c r="B71" s="83"/>
      <c r="C71" s="18">
        <v>185</v>
      </c>
      <c r="D71" s="18">
        <v>188</v>
      </c>
      <c r="E71" s="18">
        <v>189</v>
      </c>
      <c r="F71" s="18">
        <v>190</v>
      </c>
      <c r="G71" s="18">
        <v>194</v>
      </c>
      <c r="H71" s="18">
        <v>196</v>
      </c>
      <c r="I71" s="18">
        <v>218</v>
      </c>
      <c r="J71" s="18">
        <v>219</v>
      </c>
      <c r="K71" s="18">
        <v>219</v>
      </c>
      <c r="L71" s="18">
        <v>222</v>
      </c>
      <c r="M71" s="18">
        <v>223</v>
      </c>
      <c r="N71" s="18">
        <v>223</v>
      </c>
      <c r="O71" s="18">
        <v>225</v>
      </c>
    </row>
    <row r="72" spans="1:15" s="39" customFormat="1" ht="12" customHeight="1">
      <c r="A72" s="83" t="s">
        <v>61</v>
      </c>
      <c r="B72" s="83"/>
      <c r="C72" s="18">
        <v>456</v>
      </c>
      <c r="D72" s="18">
        <v>460</v>
      </c>
      <c r="E72" s="18">
        <v>460</v>
      </c>
      <c r="F72" s="18">
        <v>459</v>
      </c>
      <c r="G72" s="18">
        <v>461</v>
      </c>
      <c r="H72" s="18">
        <v>461</v>
      </c>
      <c r="I72" s="18">
        <v>468</v>
      </c>
      <c r="J72" s="18">
        <v>469</v>
      </c>
      <c r="K72" s="18">
        <v>470</v>
      </c>
      <c r="L72" s="18">
        <v>472</v>
      </c>
      <c r="M72" s="18">
        <v>473</v>
      </c>
      <c r="N72" s="18">
        <v>476</v>
      </c>
      <c r="O72" s="18">
        <v>478</v>
      </c>
    </row>
    <row r="73" spans="1:15" s="39" customFormat="1" ht="12" customHeight="1">
      <c r="A73" s="83" t="s">
        <v>62</v>
      </c>
      <c r="B73" s="83"/>
      <c r="C73" s="18">
        <v>260</v>
      </c>
      <c r="D73" s="18">
        <v>259</v>
      </c>
      <c r="E73" s="18">
        <v>260</v>
      </c>
      <c r="F73" s="18">
        <v>260</v>
      </c>
      <c r="G73" s="18">
        <v>262</v>
      </c>
      <c r="H73" s="18">
        <v>265</v>
      </c>
      <c r="I73" s="18">
        <v>265</v>
      </c>
      <c r="J73" s="18">
        <v>264</v>
      </c>
      <c r="K73" s="18">
        <v>264</v>
      </c>
      <c r="L73" s="18">
        <v>265</v>
      </c>
      <c r="M73" s="18">
        <v>265</v>
      </c>
      <c r="N73" s="18">
        <v>264</v>
      </c>
      <c r="O73" s="18">
        <v>269</v>
      </c>
    </row>
    <row r="74" spans="1:15" s="39" customFormat="1" ht="12" customHeight="1">
      <c r="A74" s="83" t="s">
        <v>63</v>
      </c>
      <c r="B74" s="83"/>
      <c r="C74" s="18">
        <v>435</v>
      </c>
      <c r="D74" s="18">
        <v>440</v>
      </c>
      <c r="E74" s="18">
        <v>444</v>
      </c>
      <c r="F74" s="18">
        <v>449</v>
      </c>
      <c r="G74" s="18">
        <v>454</v>
      </c>
      <c r="H74" s="18">
        <v>457</v>
      </c>
      <c r="I74" s="18">
        <v>461</v>
      </c>
      <c r="J74" s="18">
        <v>461</v>
      </c>
      <c r="K74" s="18">
        <v>464</v>
      </c>
      <c r="L74" s="18">
        <v>464</v>
      </c>
      <c r="M74" s="18">
        <v>463</v>
      </c>
      <c r="N74" s="18">
        <v>466</v>
      </c>
      <c r="O74" s="18">
        <v>467</v>
      </c>
    </row>
    <row r="75" spans="1:15" s="39" customFormat="1" ht="12" customHeight="1">
      <c r="A75" s="83" t="s">
        <v>64</v>
      </c>
      <c r="B75" s="83"/>
      <c r="C75" s="18">
        <v>311</v>
      </c>
      <c r="D75" s="18">
        <v>315</v>
      </c>
      <c r="E75" s="18">
        <v>322</v>
      </c>
      <c r="F75" s="18">
        <v>321</v>
      </c>
      <c r="G75" s="18">
        <v>340</v>
      </c>
      <c r="H75" s="18">
        <v>345</v>
      </c>
      <c r="I75" s="18">
        <v>348</v>
      </c>
      <c r="J75" s="18">
        <v>346</v>
      </c>
      <c r="K75" s="18">
        <v>346</v>
      </c>
      <c r="L75" s="18">
        <v>348</v>
      </c>
      <c r="M75" s="18">
        <v>348</v>
      </c>
      <c r="N75" s="18">
        <v>350</v>
      </c>
      <c r="O75" s="18">
        <v>350</v>
      </c>
    </row>
    <row r="76" spans="1:15" s="39" customFormat="1" ht="12" customHeight="1">
      <c r="A76" s="83" t="s">
        <v>65</v>
      </c>
      <c r="B76" s="83"/>
      <c r="C76" s="18">
        <v>792</v>
      </c>
      <c r="D76" s="18">
        <v>798</v>
      </c>
      <c r="E76" s="18">
        <v>803</v>
      </c>
      <c r="F76" s="18">
        <v>805</v>
      </c>
      <c r="G76" s="18">
        <v>800</v>
      </c>
      <c r="H76" s="18">
        <v>804</v>
      </c>
      <c r="I76" s="18">
        <v>813</v>
      </c>
      <c r="J76" s="18">
        <v>825</v>
      </c>
      <c r="K76" s="18">
        <v>828</v>
      </c>
      <c r="L76" s="18">
        <v>831</v>
      </c>
      <c r="M76" s="18">
        <v>835</v>
      </c>
      <c r="N76" s="18">
        <v>839</v>
      </c>
      <c r="O76" s="18">
        <v>843</v>
      </c>
    </row>
    <row r="77" spans="1:15" s="39" customFormat="1" ht="12" customHeight="1">
      <c r="A77" s="83" t="s">
        <v>66</v>
      </c>
      <c r="B77" s="83"/>
      <c r="C77" s="18">
        <v>280</v>
      </c>
      <c r="D77" s="18">
        <v>280</v>
      </c>
      <c r="E77" s="18">
        <v>281</v>
      </c>
      <c r="F77" s="18">
        <v>280</v>
      </c>
      <c r="G77" s="18">
        <v>278</v>
      </c>
      <c r="H77" s="18">
        <v>279</v>
      </c>
      <c r="I77" s="18">
        <v>283</v>
      </c>
      <c r="J77" s="18">
        <v>282</v>
      </c>
      <c r="K77" s="18">
        <v>282</v>
      </c>
      <c r="L77" s="18">
        <v>281</v>
      </c>
      <c r="M77" s="18">
        <v>285</v>
      </c>
      <c r="N77" s="18">
        <v>285</v>
      </c>
      <c r="O77" s="18">
        <v>285</v>
      </c>
    </row>
    <row r="78" spans="1:15" s="39" customFormat="1" ht="12" customHeight="1">
      <c r="A78" s="83" t="s">
        <v>68</v>
      </c>
      <c r="B78" s="83"/>
      <c r="C78" s="18">
        <v>327</v>
      </c>
      <c r="D78" s="18">
        <v>330</v>
      </c>
      <c r="E78" s="18">
        <v>332</v>
      </c>
      <c r="F78" s="18">
        <v>332</v>
      </c>
      <c r="G78" s="18">
        <v>333</v>
      </c>
      <c r="H78" s="18">
        <v>334</v>
      </c>
      <c r="I78" s="18">
        <v>336</v>
      </c>
      <c r="J78" s="18">
        <v>340</v>
      </c>
      <c r="K78" s="18">
        <v>340</v>
      </c>
      <c r="L78" s="18">
        <v>344</v>
      </c>
      <c r="M78" s="18">
        <v>345</v>
      </c>
      <c r="N78" s="18">
        <v>345</v>
      </c>
      <c r="O78" s="18">
        <v>347</v>
      </c>
    </row>
    <row r="79" spans="1:15" s="39" customFormat="1" ht="12" customHeight="1">
      <c r="A79" s="83" t="s">
        <v>69</v>
      </c>
      <c r="B79" s="83"/>
      <c r="C79" s="18">
        <v>369</v>
      </c>
      <c r="D79" s="18">
        <v>373</v>
      </c>
      <c r="E79" s="18">
        <v>375</v>
      </c>
      <c r="F79" s="18">
        <v>380</v>
      </c>
      <c r="G79" s="18">
        <v>389</v>
      </c>
      <c r="H79" s="18">
        <v>401</v>
      </c>
      <c r="I79" s="18">
        <v>405</v>
      </c>
      <c r="J79" s="18">
        <v>407</v>
      </c>
      <c r="K79" s="18">
        <v>410</v>
      </c>
      <c r="L79" s="18">
        <v>412</v>
      </c>
      <c r="M79" s="18">
        <v>414</v>
      </c>
      <c r="N79" s="18">
        <v>419</v>
      </c>
      <c r="O79" s="18">
        <v>421</v>
      </c>
    </row>
    <row r="80" spans="1:15" s="39" customFormat="1" ht="12" customHeight="1">
      <c r="A80" s="83" t="s">
        <v>70</v>
      </c>
      <c r="B80" s="83"/>
      <c r="C80" s="18">
        <v>285</v>
      </c>
      <c r="D80" s="18">
        <v>284</v>
      </c>
      <c r="E80" s="18">
        <v>295</v>
      </c>
      <c r="F80" s="18">
        <v>296</v>
      </c>
      <c r="G80" s="18">
        <v>300</v>
      </c>
      <c r="H80" s="18">
        <v>299</v>
      </c>
      <c r="I80" s="18">
        <v>305</v>
      </c>
      <c r="J80" s="18">
        <v>310</v>
      </c>
      <c r="K80" s="18">
        <v>309</v>
      </c>
      <c r="L80" s="18">
        <v>313</v>
      </c>
      <c r="M80" s="18">
        <v>314</v>
      </c>
      <c r="N80" s="18">
        <v>317</v>
      </c>
      <c r="O80" s="18">
        <v>318</v>
      </c>
    </row>
    <row r="81" spans="1:15" s="39" customFormat="1" ht="12" customHeight="1">
      <c r="A81" s="83" t="s">
        <v>72</v>
      </c>
      <c r="B81" s="83"/>
      <c r="C81" s="18">
        <v>431</v>
      </c>
      <c r="D81" s="18">
        <v>433</v>
      </c>
      <c r="E81" s="18">
        <v>440</v>
      </c>
      <c r="F81" s="18">
        <v>442</v>
      </c>
      <c r="G81" s="18">
        <v>446</v>
      </c>
      <c r="H81" s="18">
        <v>443</v>
      </c>
      <c r="I81" s="18">
        <v>444</v>
      </c>
      <c r="J81" s="18">
        <v>451</v>
      </c>
      <c r="K81" s="18">
        <v>453</v>
      </c>
      <c r="L81" s="18">
        <v>455</v>
      </c>
      <c r="M81" s="18">
        <v>458</v>
      </c>
      <c r="N81" s="18">
        <v>462</v>
      </c>
      <c r="O81" s="18">
        <v>467</v>
      </c>
    </row>
    <row r="82" spans="1:15" s="39" customFormat="1" ht="12" customHeight="1">
      <c r="A82" s="83" t="s">
        <v>73</v>
      </c>
      <c r="B82" s="83"/>
      <c r="C82" s="18">
        <v>2659</v>
      </c>
      <c r="D82" s="18">
        <v>2681</v>
      </c>
      <c r="E82" s="18">
        <v>2704</v>
      </c>
      <c r="F82" s="18">
        <v>2724</v>
      </c>
      <c r="G82" s="18">
        <v>2722</v>
      </c>
      <c r="H82" s="18">
        <v>2834</v>
      </c>
      <c r="I82" s="18">
        <v>2967</v>
      </c>
      <c r="J82" s="18">
        <v>2981</v>
      </c>
      <c r="K82" s="18">
        <v>2998</v>
      </c>
      <c r="L82" s="18">
        <v>3015</v>
      </c>
      <c r="M82" s="18">
        <v>3056</v>
      </c>
      <c r="N82" s="18">
        <v>3094</v>
      </c>
      <c r="O82" s="18">
        <v>3109</v>
      </c>
    </row>
    <row r="83" spans="1:15" s="39" customFormat="1" ht="12" customHeight="1">
      <c r="A83" s="83" t="s">
        <v>76</v>
      </c>
      <c r="B83" s="83"/>
      <c r="C83" s="18">
        <v>968</v>
      </c>
      <c r="D83" s="18">
        <v>984</v>
      </c>
      <c r="E83" s="18">
        <v>991</v>
      </c>
      <c r="F83" s="18">
        <v>1021</v>
      </c>
      <c r="G83" s="18">
        <v>1051</v>
      </c>
      <c r="H83" s="18">
        <v>1053</v>
      </c>
      <c r="I83" s="18">
        <v>1059</v>
      </c>
      <c r="J83" s="18">
        <v>1074</v>
      </c>
      <c r="K83" s="18">
        <v>1065</v>
      </c>
      <c r="L83" s="18">
        <v>1054</v>
      </c>
      <c r="M83" s="18">
        <v>1060</v>
      </c>
      <c r="N83" s="18">
        <v>1065</v>
      </c>
      <c r="O83" s="18">
        <v>1092</v>
      </c>
    </row>
    <row r="84" spans="1:15" s="39" customFormat="1" ht="12" customHeight="1">
      <c r="A84" s="83" t="s">
        <v>79</v>
      </c>
      <c r="B84" s="83"/>
      <c r="C84" s="18">
        <v>1509</v>
      </c>
      <c r="D84" s="18">
        <v>1517</v>
      </c>
      <c r="E84" s="18">
        <v>1498</v>
      </c>
      <c r="F84" s="18">
        <v>1497</v>
      </c>
      <c r="G84" s="18">
        <v>1503</v>
      </c>
      <c r="H84" s="18">
        <v>1512</v>
      </c>
      <c r="I84" s="18">
        <v>1533</v>
      </c>
      <c r="J84" s="18">
        <v>1533</v>
      </c>
      <c r="K84" s="18">
        <v>1544</v>
      </c>
      <c r="L84" s="18">
        <v>1544</v>
      </c>
      <c r="M84" s="18">
        <v>1533</v>
      </c>
      <c r="N84" s="18">
        <v>1540</v>
      </c>
      <c r="O84" s="18">
        <v>1545</v>
      </c>
    </row>
    <row r="85" spans="1:15" s="39" customFormat="1" ht="12" customHeight="1">
      <c r="A85" s="83" t="s">
        <v>80</v>
      </c>
      <c r="B85" s="83"/>
      <c r="C85" s="18">
        <v>618</v>
      </c>
      <c r="D85" s="18">
        <v>626</v>
      </c>
      <c r="E85" s="18">
        <v>631</v>
      </c>
      <c r="F85" s="18">
        <v>635</v>
      </c>
      <c r="G85" s="18">
        <v>637</v>
      </c>
      <c r="H85" s="18">
        <v>641</v>
      </c>
      <c r="I85" s="18">
        <v>643</v>
      </c>
      <c r="J85" s="18">
        <v>643</v>
      </c>
      <c r="K85" s="18">
        <v>644</v>
      </c>
      <c r="L85" s="18">
        <v>648</v>
      </c>
      <c r="M85" s="18">
        <v>639</v>
      </c>
      <c r="N85" s="18">
        <v>647</v>
      </c>
      <c r="O85" s="18">
        <v>652</v>
      </c>
    </row>
    <row r="86" spans="1:15" s="39" customFormat="1" ht="12" customHeight="1">
      <c r="A86" s="83" t="s">
        <v>82</v>
      </c>
      <c r="B86" s="83"/>
      <c r="C86" s="18">
        <v>370</v>
      </c>
      <c r="D86" s="18">
        <v>371</v>
      </c>
      <c r="E86" s="18">
        <v>371</v>
      </c>
      <c r="F86" s="18">
        <v>370</v>
      </c>
      <c r="G86" s="18">
        <v>372</v>
      </c>
      <c r="H86" s="18">
        <v>385</v>
      </c>
      <c r="I86" s="18">
        <v>387</v>
      </c>
      <c r="J86" s="18">
        <v>390</v>
      </c>
      <c r="K86" s="18">
        <v>395</v>
      </c>
      <c r="L86" s="18">
        <v>397</v>
      </c>
      <c r="M86" s="18">
        <v>394</v>
      </c>
      <c r="N86" s="18">
        <v>395</v>
      </c>
      <c r="O86" s="18">
        <v>396</v>
      </c>
    </row>
    <row r="87" spans="1:15" s="39" customFormat="1" ht="12" customHeight="1">
      <c r="A87" s="83" t="s">
        <v>83</v>
      </c>
      <c r="B87" s="83"/>
      <c r="C87" s="18">
        <v>253</v>
      </c>
      <c r="D87" s="18">
        <v>253</v>
      </c>
      <c r="E87" s="18">
        <v>254</v>
      </c>
      <c r="F87" s="18">
        <v>257</v>
      </c>
      <c r="G87" s="18">
        <v>257</v>
      </c>
      <c r="H87" s="18">
        <v>259</v>
      </c>
      <c r="I87" s="18">
        <v>260</v>
      </c>
      <c r="J87" s="18">
        <v>268</v>
      </c>
      <c r="K87" s="18">
        <v>270</v>
      </c>
      <c r="L87" s="18">
        <v>281</v>
      </c>
      <c r="M87" s="18">
        <v>283</v>
      </c>
      <c r="N87" s="18">
        <v>286</v>
      </c>
      <c r="O87" s="18">
        <v>289</v>
      </c>
    </row>
    <row r="88" spans="1:15" s="39" customFormat="1" ht="12" customHeight="1">
      <c r="A88" s="83" t="s">
        <v>84</v>
      </c>
      <c r="B88" s="83"/>
      <c r="C88" s="18">
        <v>120</v>
      </c>
      <c r="D88" s="18">
        <v>119</v>
      </c>
      <c r="E88" s="18">
        <v>121</v>
      </c>
      <c r="F88" s="18">
        <v>123</v>
      </c>
      <c r="G88" s="18">
        <v>126</v>
      </c>
      <c r="H88" s="18">
        <v>128</v>
      </c>
      <c r="I88" s="18">
        <v>129</v>
      </c>
      <c r="J88" s="18">
        <v>129</v>
      </c>
      <c r="K88" s="18">
        <v>129</v>
      </c>
      <c r="L88" s="18">
        <v>129</v>
      </c>
      <c r="M88" s="18">
        <v>129</v>
      </c>
      <c r="N88" s="18">
        <v>129</v>
      </c>
      <c r="O88" s="18">
        <v>129</v>
      </c>
    </row>
    <row r="89" spans="1:15" s="39" customFormat="1" ht="12" customHeight="1">
      <c r="A89" s="83" t="s">
        <v>85</v>
      </c>
      <c r="B89" s="83"/>
      <c r="C89" s="18">
        <v>353</v>
      </c>
      <c r="D89" s="18">
        <v>355</v>
      </c>
      <c r="E89" s="18">
        <v>359</v>
      </c>
      <c r="F89" s="18">
        <v>361</v>
      </c>
      <c r="G89" s="18">
        <v>365</v>
      </c>
      <c r="H89" s="18">
        <v>365</v>
      </c>
      <c r="I89" s="18">
        <v>371</v>
      </c>
      <c r="J89" s="18">
        <v>377</v>
      </c>
      <c r="K89" s="18">
        <v>377</v>
      </c>
      <c r="L89" s="18">
        <v>379</v>
      </c>
      <c r="M89" s="18">
        <v>384</v>
      </c>
      <c r="N89" s="18">
        <v>386</v>
      </c>
      <c r="O89" s="18">
        <v>384</v>
      </c>
    </row>
    <row r="90" spans="1:15" s="39" customFormat="1" ht="12" customHeight="1">
      <c r="A90" s="83" t="s">
        <v>86</v>
      </c>
      <c r="B90" s="83"/>
      <c r="C90" s="18">
        <v>322</v>
      </c>
      <c r="D90" s="18">
        <v>326</v>
      </c>
      <c r="E90" s="18">
        <v>328</v>
      </c>
      <c r="F90" s="18">
        <v>329</v>
      </c>
      <c r="G90" s="18">
        <v>330</v>
      </c>
      <c r="H90" s="18">
        <v>332</v>
      </c>
      <c r="I90" s="18">
        <v>332</v>
      </c>
      <c r="J90" s="18">
        <v>332</v>
      </c>
      <c r="K90" s="18">
        <v>334</v>
      </c>
      <c r="L90" s="18">
        <v>339</v>
      </c>
      <c r="M90" s="18">
        <v>341</v>
      </c>
      <c r="N90" s="18">
        <v>347</v>
      </c>
      <c r="O90" s="18">
        <v>351</v>
      </c>
    </row>
    <row r="91" spans="1:15" s="39" customFormat="1" ht="12" customHeight="1">
      <c r="A91" s="83" t="s">
        <v>87</v>
      </c>
      <c r="B91" s="83"/>
      <c r="C91" s="18">
        <v>9835</v>
      </c>
      <c r="D91" s="18">
        <v>9908</v>
      </c>
      <c r="E91" s="18">
        <v>10007</v>
      </c>
      <c r="F91" s="18">
        <v>10084</v>
      </c>
      <c r="G91" s="18">
        <v>10207</v>
      </c>
      <c r="H91" s="18">
        <v>10245</v>
      </c>
      <c r="I91" s="18">
        <v>10332</v>
      </c>
      <c r="J91" s="18">
        <v>10365</v>
      </c>
      <c r="K91" s="18">
        <v>10380</v>
      </c>
      <c r="L91" s="18">
        <v>10355</v>
      </c>
      <c r="M91" s="18">
        <v>10392</v>
      </c>
      <c r="N91" s="18">
        <v>10420</v>
      </c>
      <c r="O91" s="18">
        <v>10451</v>
      </c>
    </row>
    <row r="92" spans="1:15" s="39" customFormat="1" ht="12" customHeight="1">
      <c r="A92" s="83" t="s">
        <v>88</v>
      </c>
      <c r="B92" s="83"/>
      <c r="C92" s="18">
        <v>542</v>
      </c>
      <c r="D92" s="18">
        <v>546</v>
      </c>
      <c r="E92" s="18">
        <v>552</v>
      </c>
      <c r="F92" s="18">
        <v>555</v>
      </c>
      <c r="G92" s="18">
        <v>558</v>
      </c>
      <c r="H92" s="18">
        <v>551</v>
      </c>
      <c r="I92" s="18">
        <v>558</v>
      </c>
      <c r="J92" s="18">
        <v>560</v>
      </c>
      <c r="K92" s="18">
        <v>570</v>
      </c>
      <c r="L92" s="18">
        <v>574</v>
      </c>
      <c r="M92" s="18">
        <v>572</v>
      </c>
      <c r="N92" s="18">
        <v>573</v>
      </c>
      <c r="O92" s="18">
        <v>582</v>
      </c>
    </row>
    <row r="93" spans="1:15" s="39" customFormat="1" ht="12" customHeight="1">
      <c r="A93" s="83" t="s">
        <v>89</v>
      </c>
      <c r="B93" s="83"/>
      <c r="C93" s="18">
        <v>350</v>
      </c>
      <c r="D93" s="18">
        <v>353</v>
      </c>
      <c r="E93" s="18">
        <v>359</v>
      </c>
      <c r="F93" s="18">
        <v>363</v>
      </c>
      <c r="G93" s="18">
        <v>372</v>
      </c>
      <c r="H93" s="18">
        <v>372</v>
      </c>
      <c r="I93" s="18">
        <v>380</v>
      </c>
      <c r="J93" s="18">
        <v>386</v>
      </c>
      <c r="K93" s="18">
        <v>388</v>
      </c>
      <c r="L93" s="18">
        <v>390</v>
      </c>
      <c r="M93" s="18">
        <v>395</v>
      </c>
      <c r="N93" s="18">
        <v>394</v>
      </c>
      <c r="O93" s="18">
        <v>397</v>
      </c>
    </row>
    <row r="94" spans="1:15" s="39" customFormat="1" ht="12" customHeight="1">
      <c r="A94" s="83" t="s">
        <v>91</v>
      </c>
      <c r="B94" s="83"/>
      <c r="C94" s="18">
        <v>567</v>
      </c>
      <c r="D94" s="18">
        <v>567</v>
      </c>
      <c r="E94" s="18">
        <v>571</v>
      </c>
      <c r="F94" s="18">
        <v>566</v>
      </c>
      <c r="G94" s="18">
        <v>558</v>
      </c>
      <c r="H94" s="18">
        <v>557</v>
      </c>
      <c r="I94" s="18">
        <v>562</v>
      </c>
      <c r="J94" s="18">
        <v>559</v>
      </c>
      <c r="K94" s="18">
        <v>554</v>
      </c>
      <c r="L94" s="18">
        <v>522</v>
      </c>
      <c r="M94" s="18">
        <v>532</v>
      </c>
      <c r="N94" s="18">
        <v>529</v>
      </c>
      <c r="O94" s="18">
        <v>527</v>
      </c>
    </row>
    <row r="95" spans="1:15" s="39" customFormat="1" ht="12" customHeight="1">
      <c r="A95" s="83" t="s">
        <v>93</v>
      </c>
      <c r="B95" s="83"/>
      <c r="C95" s="18">
        <v>364</v>
      </c>
      <c r="D95" s="18">
        <v>362</v>
      </c>
      <c r="E95" s="18">
        <v>363</v>
      </c>
      <c r="F95" s="18">
        <v>366</v>
      </c>
      <c r="G95" s="18">
        <v>364</v>
      </c>
      <c r="H95" s="18">
        <v>362</v>
      </c>
      <c r="I95" s="18">
        <v>366</v>
      </c>
      <c r="J95" s="18">
        <v>363</v>
      </c>
      <c r="K95" s="18">
        <v>362</v>
      </c>
      <c r="L95" s="18">
        <v>362</v>
      </c>
      <c r="M95" s="18">
        <v>366</v>
      </c>
      <c r="N95" s="18">
        <v>368</v>
      </c>
      <c r="O95" s="18">
        <v>369</v>
      </c>
    </row>
    <row r="96" spans="1:15" s="39" customFormat="1" ht="12" customHeight="1">
      <c r="A96" s="83" t="s">
        <v>94</v>
      </c>
      <c r="B96" s="83"/>
      <c r="C96" s="18">
        <v>507</v>
      </c>
      <c r="D96" s="18">
        <v>519</v>
      </c>
      <c r="E96" s="18">
        <v>530</v>
      </c>
      <c r="F96" s="18">
        <v>522</v>
      </c>
      <c r="G96" s="18">
        <v>528</v>
      </c>
      <c r="H96" s="18">
        <v>541</v>
      </c>
      <c r="I96" s="18">
        <v>555</v>
      </c>
      <c r="J96" s="18">
        <v>550</v>
      </c>
      <c r="K96" s="18">
        <v>551</v>
      </c>
      <c r="L96" s="18">
        <v>562</v>
      </c>
      <c r="M96" s="18">
        <v>575</v>
      </c>
      <c r="N96" s="18">
        <v>580</v>
      </c>
      <c r="O96" s="18">
        <v>582</v>
      </c>
    </row>
    <row r="97" spans="1:15" s="39" customFormat="1" ht="12" customHeight="1">
      <c r="A97" s="83" t="s">
        <v>95</v>
      </c>
      <c r="B97" s="83"/>
      <c r="C97" s="18">
        <v>171</v>
      </c>
      <c r="D97" s="18">
        <v>174</v>
      </c>
      <c r="E97" s="18">
        <v>176</v>
      </c>
      <c r="F97" s="18">
        <v>176</v>
      </c>
      <c r="G97" s="18">
        <v>179</v>
      </c>
      <c r="H97" s="18">
        <v>189</v>
      </c>
      <c r="I97" s="18">
        <v>215</v>
      </c>
      <c r="J97" s="18">
        <v>214</v>
      </c>
      <c r="K97" s="18">
        <v>215</v>
      </c>
      <c r="L97" s="18">
        <v>218</v>
      </c>
      <c r="M97" s="18">
        <v>219</v>
      </c>
      <c r="N97" s="18">
        <v>221</v>
      </c>
      <c r="O97" s="18">
        <v>223</v>
      </c>
    </row>
    <row r="98" spans="1:15" s="39" customFormat="1" ht="12" customHeight="1">
      <c r="A98" s="83" t="s">
        <v>96</v>
      </c>
      <c r="B98" s="83"/>
      <c r="C98" s="18">
        <v>1492</v>
      </c>
      <c r="D98" s="18">
        <v>1519</v>
      </c>
      <c r="E98" s="18">
        <v>1535</v>
      </c>
      <c r="F98" s="18">
        <v>1539</v>
      </c>
      <c r="G98" s="18">
        <v>1588</v>
      </c>
      <c r="H98" s="18">
        <v>1665</v>
      </c>
      <c r="I98" s="18">
        <v>1733</v>
      </c>
      <c r="J98" s="18">
        <v>1741</v>
      </c>
      <c r="K98" s="18">
        <v>1752</v>
      </c>
      <c r="L98" s="18">
        <v>1765</v>
      </c>
      <c r="M98" s="18">
        <v>1794</v>
      </c>
      <c r="N98" s="18">
        <v>1819</v>
      </c>
      <c r="O98" s="18">
        <v>1825</v>
      </c>
    </row>
    <row r="99" spans="1:15" s="39" customFormat="1" ht="12" customHeight="1">
      <c r="A99" s="83" t="s">
        <v>98</v>
      </c>
      <c r="B99" s="83"/>
      <c r="C99" s="18">
        <v>479</v>
      </c>
      <c r="D99" s="18">
        <v>475</v>
      </c>
      <c r="E99" s="18">
        <v>474</v>
      </c>
      <c r="F99" s="18">
        <v>472</v>
      </c>
      <c r="G99" s="18">
        <v>475</v>
      </c>
      <c r="H99" s="18">
        <v>470</v>
      </c>
      <c r="I99" s="18">
        <v>471</v>
      </c>
      <c r="J99" s="18">
        <v>472</v>
      </c>
      <c r="K99" s="18">
        <v>469</v>
      </c>
      <c r="L99" s="18">
        <v>470</v>
      </c>
      <c r="M99" s="18">
        <v>472</v>
      </c>
      <c r="N99" s="18">
        <v>472</v>
      </c>
      <c r="O99" s="18">
        <v>474</v>
      </c>
    </row>
    <row r="100" spans="1:15" s="39" customFormat="1" ht="12" customHeight="1">
      <c r="A100" s="83" t="s">
        <v>99</v>
      </c>
      <c r="B100" s="83"/>
      <c r="C100" s="18">
        <v>303</v>
      </c>
      <c r="D100" s="18">
        <v>306</v>
      </c>
      <c r="E100" s="18">
        <v>309</v>
      </c>
      <c r="F100" s="18">
        <v>312</v>
      </c>
      <c r="G100" s="18">
        <v>312</v>
      </c>
      <c r="H100" s="18">
        <v>316</v>
      </c>
      <c r="I100" s="18">
        <v>317</v>
      </c>
      <c r="J100" s="18">
        <v>316</v>
      </c>
      <c r="K100" s="18">
        <v>316</v>
      </c>
      <c r="L100" s="18">
        <v>317</v>
      </c>
      <c r="M100" s="18">
        <v>318</v>
      </c>
      <c r="N100" s="18">
        <v>319</v>
      </c>
      <c r="O100" s="18">
        <v>321</v>
      </c>
    </row>
    <row r="101" spans="1:15" s="39" customFormat="1" ht="12" customHeight="1">
      <c r="A101" s="83" t="s">
        <v>100</v>
      </c>
      <c r="B101" s="83"/>
      <c r="C101" s="18">
        <v>150</v>
      </c>
      <c r="D101" s="18">
        <v>151</v>
      </c>
      <c r="E101" s="18">
        <v>152</v>
      </c>
      <c r="F101" s="18">
        <v>151</v>
      </c>
      <c r="G101" s="18">
        <v>151</v>
      </c>
      <c r="H101" s="18">
        <v>151</v>
      </c>
      <c r="I101" s="18">
        <v>152</v>
      </c>
      <c r="J101" s="18">
        <v>152</v>
      </c>
      <c r="K101" s="18">
        <v>153</v>
      </c>
      <c r="L101" s="18">
        <v>153</v>
      </c>
      <c r="M101" s="18">
        <v>154</v>
      </c>
      <c r="N101" s="18">
        <v>154</v>
      </c>
      <c r="O101" s="18">
        <v>154</v>
      </c>
    </row>
    <row r="102" spans="1:15" s="39" customFormat="1" ht="12" customHeight="1">
      <c r="A102" s="83" t="s">
        <v>101</v>
      </c>
      <c r="B102" s="83"/>
      <c r="C102" s="18">
        <v>414</v>
      </c>
      <c r="D102" s="18">
        <v>413</v>
      </c>
      <c r="E102" s="18">
        <v>415</v>
      </c>
      <c r="F102" s="18">
        <v>417</v>
      </c>
      <c r="G102" s="18">
        <v>420</v>
      </c>
      <c r="H102" s="18">
        <v>409</v>
      </c>
      <c r="I102" s="18">
        <v>408</v>
      </c>
      <c r="J102" s="18">
        <v>413</v>
      </c>
      <c r="K102" s="18">
        <v>415</v>
      </c>
      <c r="L102" s="18">
        <v>417</v>
      </c>
      <c r="M102" s="18">
        <v>419</v>
      </c>
      <c r="N102" s="18">
        <v>423</v>
      </c>
      <c r="O102" s="18">
        <v>427</v>
      </c>
    </row>
    <row r="103" spans="1:15" s="39" customFormat="1" ht="12" customHeight="1">
      <c r="A103" s="83" t="s">
        <v>102</v>
      </c>
      <c r="B103" s="83"/>
      <c r="C103" s="18">
        <v>475</v>
      </c>
      <c r="D103" s="18">
        <v>483</v>
      </c>
      <c r="E103" s="18">
        <v>486</v>
      </c>
      <c r="F103" s="18">
        <v>489</v>
      </c>
      <c r="G103" s="18">
        <v>490</v>
      </c>
      <c r="H103" s="18">
        <v>492</v>
      </c>
      <c r="I103" s="18">
        <v>494</v>
      </c>
      <c r="J103" s="18">
        <v>493</v>
      </c>
      <c r="K103" s="18">
        <v>494</v>
      </c>
      <c r="L103" s="18">
        <v>501</v>
      </c>
      <c r="M103" s="18">
        <v>503</v>
      </c>
      <c r="N103" s="18">
        <v>505</v>
      </c>
      <c r="O103" s="18">
        <v>508</v>
      </c>
    </row>
    <row r="104" spans="1:15" s="39" customFormat="1" ht="12" customHeight="1">
      <c r="A104" s="83" t="s">
        <v>103</v>
      </c>
      <c r="B104" s="83"/>
      <c r="C104" s="18">
        <v>276</v>
      </c>
      <c r="D104" s="18">
        <v>279</v>
      </c>
      <c r="E104" s="18">
        <v>278</v>
      </c>
      <c r="F104" s="18">
        <v>282</v>
      </c>
      <c r="G104" s="18">
        <v>278</v>
      </c>
      <c r="H104" s="18">
        <v>278</v>
      </c>
      <c r="I104" s="18">
        <v>275</v>
      </c>
      <c r="J104" s="18">
        <v>274</v>
      </c>
      <c r="K104" s="18">
        <v>278</v>
      </c>
      <c r="L104" s="18">
        <v>280</v>
      </c>
      <c r="M104" s="18">
        <v>263</v>
      </c>
      <c r="N104" s="18">
        <v>264</v>
      </c>
      <c r="O104" s="18">
        <v>262</v>
      </c>
    </row>
    <row r="105" spans="1:15" s="39" customFormat="1" ht="12" customHeight="1">
      <c r="A105" s="83" t="s">
        <v>104</v>
      </c>
      <c r="B105" s="83"/>
      <c r="C105" s="18">
        <v>538</v>
      </c>
      <c r="D105" s="18">
        <v>537</v>
      </c>
      <c r="E105" s="18">
        <v>540</v>
      </c>
      <c r="F105" s="18">
        <v>535</v>
      </c>
      <c r="G105" s="18">
        <v>541</v>
      </c>
      <c r="H105" s="18">
        <v>541</v>
      </c>
      <c r="I105" s="18">
        <v>545</v>
      </c>
      <c r="J105" s="18">
        <v>547</v>
      </c>
      <c r="K105" s="18">
        <v>552</v>
      </c>
      <c r="L105" s="18">
        <v>553</v>
      </c>
      <c r="M105" s="18">
        <v>555</v>
      </c>
      <c r="N105" s="18">
        <v>558</v>
      </c>
      <c r="O105" s="18">
        <v>562</v>
      </c>
    </row>
    <row r="106" spans="1:15" s="39" customFormat="1" ht="12" customHeight="1">
      <c r="A106" s="83" t="s">
        <v>106</v>
      </c>
      <c r="B106" s="83"/>
      <c r="C106" s="18">
        <v>415</v>
      </c>
      <c r="D106" s="18">
        <v>418</v>
      </c>
      <c r="E106" s="18">
        <v>422</v>
      </c>
      <c r="F106" s="18">
        <v>421</v>
      </c>
      <c r="G106" s="18">
        <v>430</v>
      </c>
      <c r="H106" s="18">
        <v>429</v>
      </c>
      <c r="I106" s="18">
        <v>431</v>
      </c>
      <c r="J106" s="18">
        <v>432</v>
      </c>
      <c r="K106" s="18">
        <v>431</v>
      </c>
      <c r="L106" s="18">
        <v>434</v>
      </c>
      <c r="M106" s="18">
        <v>437</v>
      </c>
      <c r="N106" s="18">
        <v>439</v>
      </c>
      <c r="O106" s="18">
        <v>440</v>
      </c>
    </row>
    <row r="107" spans="1:15" s="39" customFormat="1" ht="12" customHeight="1">
      <c r="A107" s="83" t="s">
        <v>107</v>
      </c>
      <c r="B107" s="83"/>
      <c r="C107" s="18">
        <v>550</v>
      </c>
      <c r="D107" s="18">
        <v>559</v>
      </c>
      <c r="E107" s="18">
        <v>563</v>
      </c>
      <c r="F107" s="18">
        <v>563</v>
      </c>
      <c r="G107" s="18">
        <v>570</v>
      </c>
      <c r="H107" s="18">
        <v>576</v>
      </c>
      <c r="I107" s="18">
        <v>581</v>
      </c>
      <c r="J107" s="18">
        <v>581</v>
      </c>
      <c r="K107" s="18">
        <v>582</v>
      </c>
      <c r="L107" s="18">
        <v>589</v>
      </c>
      <c r="M107" s="18">
        <v>592</v>
      </c>
      <c r="N107" s="18">
        <v>592</v>
      </c>
      <c r="O107" s="18">
        <v>597</v>
      </c>
    </row>
    <row r="108" spans="1:15" s="39" customFormat="1" ht="12" customHeight="1">
      <c r="A108" s="83" t="s">
        <v>109</v>
      </c>
      <c r="B108" s="83"/>
      <c r="C108" s="18">
        <v>373</v>
      </c>
      <c r="D108" s="18">
        <v>374</v>
      </c>
      <c r="E108" s="18">
        <v>376</v>
      </c>
      <c r="F108" s="18">
        <v>375</v>
      </c>
      <c r="G108" s="18">
        <v>373</v>
      </c>
      <c r="H108" s="18">
        <v>375</v>
      </c>
      <c r="I108" s="18">
        <v>379</v>
      </c>
      <c r="J108" s="18">
        <v>381</v>
      </c>
      <c r="K108" s="18">
        <v>377</v>
      </c>
      <c r="L108" s="18">
        <v>375</v>
      </c>
      <c r="M108" s="18">
        <v>375</v>
      </c>
      <c r="N108" s="18">
        <v>380</v>
      </c>
      <c r="O108" s="18">
        <v>385</v>
      </c>
    </row>
    <row r="109" spans="1:15" s="39" customFormat="1" ht="12" customHeight="1">
      <c r="A109" s="83" t="s">
        <v>112</v>
      </c>
      <c r="B109" s="83"/>
      <c r="C109" s="18">
        <v>324</v>
      </c>
      <c r="D109" s="18">
        <v>328</v>
      </c>
      <c r="E109" s="18">
        <v>330</v>
      </c>
      <c r="F109" s="18">
        <v>330</v>
      </c>
      <c r="G109" s="18">
        <v>332</v>
      </c>
      <c r="H109" s="18">
        <v>331</v>
      </c>
      <c r="I109" s="18">
        <v>331</v>
      </c>
      <c r="J109" s="18">
        <v>332</v>
      </c>
      <c r="K109" s="18">
        <v>333</v>
      </c>
      <c r="L109" s="18">
        <v>340</v>
      </c>
      <c r="M109" s="18">
        <v>343</v>
      </c>
      <c r="N109" s="18">
        <v>351</v>
      </c>
      <c r="O109" s="18">
        <v>352</v>
      </c>
    </row>
    <row r="110" spans="1:15" s="39" customFormat="1" ht="12" customHeight="1">
      <c r="A110" s="83" t="s">
        <v>113</v>
      </c>
      <c r="B110" s="83"/>
      <c r="C110" s="18">
        <v>791</v>
      </c>
      <c r="D110" s="18">
        <v>795</v>
      </c>
      <c r="E110" s="18">
        <v>807</v>
      </c>
      <c r="F110" s="18">
        <v>810</v>
      </c>
      <c r="G110" s="18">
        <v>817</v>
      </c>
      <c r="H110" s="18">
        <v>822</v>
      </c>
      <c r="I110" s="18">
        <v>842</v>
      </c>
      <c r="J110" s="18">
        <v>844</v>
      </c>
      <c r="K110" s="18">
        <v>855</v>
      </c>
      <c r="L110" s="18">
        <v>860</v>
      </c>
      <c r="M110" s="18">
        <v>863</v>
      </c>
      <c r="N110" s="18">
        <v>864</v>
      </c>
      <c r="O110" s="18">
        <v>877</v>
      </c>
    </row>
    <row r="111" spans="1:15" s="39" customFormat="1" ht="12" customHeight="1">
      <c r="A111" s="83" t="s">
        <v>276</v>
      </c>
      <c r="B111" s="87"/>
      <c r="C111" s="18">
        <v>1460</v>
      </c>
      <c r="D111" s="18">
        <v>1467</v>
      </c>
      <c r="E111" s="18">
        <v>1471</v>
      </c>
      <c r="F111" s="18">
        <v>1478</v>
      </c>
      <c r="G111" s="18">
        <v>1483</v>
      </c>
      <c r="H111" s="18">
        <v>1521</v>
      </c>
      <c r="I111" s="18">
        <v>1546</v>
      </c>
      <c r="J111" s="18">
        <v>1541</v>
      </c>
      <c r="K111" s="18">
        <v>1552</v>
      </c>
      <c r="L111" s="18">
        <v>1549</v>
      </c>
      <c r="M111" s="18">
        <v>1555</v>
      </c>
      <c r="N111" s="18">
        <v>1571</v>
      </c>
      <c r="O111" s="18">
        <v>1586</v>
      </c>
    </row>
    <row r="112" spans="1:15" s="39" customFormat="1" ht="12" customHeight="1">
      <c r="A112" s="83" t="s">
        <v>280</v>
      </c>
      <c r="B112" s="87"/>
      <c r="C112" s="18">
        <v>883</v>
      </c>
      <c r="D112" s="18">
        <v>890</v>
      </c>
      <c r="E112" s="18">
        <v>902</v>
      </c>
      <c r="F112" s="18">
        <v>912</v>
      </c>
      <c r="G112" s="18">
        <v>913</v>
      </c>
      <c r="H112" s="18">
        <v>926</v>
      </c>
      <c r="I112" s="18">
        <v>944</v>
      </c>
      <c r="J112" s="18">
        <v>947</v>
      </c>
      <c r="K112" s="18">
        <v>947</v>
      </c>
      <c r="L112" s="18">
        <v>957</v>
      </c>
      <c r="M112" s="18">
        <v>952</v>
      </c>
      <c r="N112" s="18">
        <v>957</v>
      </c>
      <c r="O112" s="18">
        <v>962</v>
      </c>
    </row>
    <row r="113" spans="1:15" s="39" customFormat="1" ht="12" customHeight="1">
      <c r="A113" s="83" t="s">
        <v>115</v>
      </c>
      <c r="B113" s="83"/>
      <c r="C113" s="18">
        <v>261</v>
      </c>
      <c r="D113" s="18">
        <v>266</v>
      </c>
      <c r="E113" s="18">
        <v>270</v>
      </c>
      <c r="F113" s="18">
        <v>267</v>
      </c>
      <c r="G113" s="18">
        <v>268</v>
      </c>
      <c r="H113" s="18">
        <v>268</v>
      </c>
      <c r="I113" s="18">
        <v>274</v>
      </c>
      <c r="J113" s="18">
        <v>276</v>
      </c>
      <c r="K113" s="18">
        <v>279</v>
      </c>
      <c r="L113" s="18">
        <v>279</v>
      </c>
      <c r="M113" s="18">
        <v>282</v>
      </c>
      <c r="N113" s="18">
        <v>283</v>
      </c>
      <c r="O113" s="18">
        <v>284</v>
      </c>
    </row>
    <row r="114" spans="1:15" s="39" customFormat="1" ht="12" customHeight="1">
      <c r="A114" s="83" t="s">
        <v>116</v>
      </c>
      <c r="B114" s="83"/>
      <c r="C114" s="18">
        <v>410</v>
      </c>
      <c r="D114" s="18">
        <v>417</v>
      </c>
      <c r="E114" s="18">
        <v>418</v>
      </c>
      <c r="F114" s="18">
        <v>421</v>
      </c>
      <c r="G114" s="18">
        <v>425</v>
      </c>
      <c r="H114" s="18">
        <v>408</v>
      </c>
      <c r="I114" s="18">
        <v>413</v>
      </c>
      <c r="J114" s="18">
        <v>414</v>
      </c>
      <c r="K114" s="18">
        <v>411</v>
      </c>
      <c r="L114" s="18">
        <v>411</v>
      </c>
      <c r="M114" s="18">
        <v>412</v>
      </c>
      <c r="N114" s="18">
        <v>413</v>
      </c>
      <c r="O114" s="18">
        <v>420</v>
      </c>
    </row>
    <row r="115" spans="1:15" s="39" customFormat="1" ht="12" customHeight="1">
      <c r="A115" s="86" t="s">
        <v>117</v>
      </c>
      <c r="B115" s="86"/>
      <c r="C115" s="23">
        <v>228</v>
      </c>
      <c r="D115" s="23">
        <v>234</v>
      </c>
      <c r="E115" s="23">
        <v>236</v>
      </c>
      <c r="F115" s="23">
        <v>235</v>
      </c>
      <c r="G115" s="23">
        <v>250</v>
      </c>
      <c r="H115" s="23">
        <v>251</v>
      </c>
      <c r="I115" s="23">
        <v>255</v>
      </c>
      <c r="J115" s="23">
        <v>259</v>
      </c>
      <c r="K115" s="23">
        <v>262</v>
      </c>
      <c r="L115" s="23">
        <v>266</v>
      </c>
      <c r="M115" s="23">
        <v>266</v>
      </c>
      <c r="N115" s="23">
        <v>271</v>
      </c>
      <c r="O115" s="23">
        <v>270</v>
      </c>
    </row>
    <row r="116" spans="1:15" s="39" customFormat="1" ht="12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s="39" customFormat="1" ht="12" customHeight="1">
      <c r="A117" s="80" t="s">
        <v>118</v>
      </c>
      <c r="B117" s="80"/>
      <c r="C117" s="16">
        <f aca="true" t="shared" si="43" ref="C117:M117">SUM(C118:C136)</f>
        <v>23650</v>
      </c>
      <c r="D117" s="16">
        <f t="shared" si="43"/>
        <v>23819</v>
      </c>
      <c r="E117" s="16">
        <f t="shared" si="43"/>
        <v>23940</v>
      </c>
      <c r="F117" s="16">
        <f t="shared" si="43"/>
        <v>23989</v>
      </c>
      <c r="G117" s="16">
        <f t="shared" si="43"/>
        <v>24333</v>
      </c>
      <c r="H117" s="16">
        <f t="shared" si="43"/>
        <v>25069</v>
      </c>
      <c r="I117" s="16">
        <f t="shared" si="43"/>
        <v>25524</v>
      </c>
      <c r="J117" s="16">
        <f t="shared" si="43"/>
        <v>25704</v>
      </c>
      <c r="K117" s="16">
        <f t="shared" si="43"/>
        <v>25813</v>
      </c>
      <c r="L117" s="16">
        <f t="shared" si="43"/>
        <v>25822</v>
      </c>
      <c r="M117" s="16">
        <f t="shared" si="43"/>
        <v>25873</v>
      </c>
      <c r="N117" s="16">
        <f>SUM(N118:N136)</f>
        <v>25999</v>
      </c>
      <c r="O117" s="16">
        <v>26170</v>
      </c>
    </row>
    <row r="118" spans="1:15" s="39" customFormat="1" ht="12" customHeight="1">
      <c r="A118" s="83" t="s">
        <v>119</v>
      </c>
      <c r="B118" s="83"/>
      <c r="C118" s="18">
        <v>1572</v>
      </c>
      <c r="D118" s="18">
        <v>1573</v>
      </c>
      <c r="E118" s="18">
        <v>1589</v>
      </c>
      <c r="F118" s="18">
        <v>1577</v>
      </c>
      <c r="G118" s="18">
        <v>1590</v>
      </c>
      <c r="H118" s="18">
        <v>1622</v>
      </c>
      <c r="I118" s="18">
        <v>1631</v>
      </c>
      <c r="J118" s="18">
        <v>1640</v>
      </c>
      <c r="K118" s="18">
        <v>1627</v>
      </c>
      <c r="L118" s="18">
        <v>1598</v>
      </c>
      <c r="M118" s="18">
        <v>1580</v>
      </c>
      <c r="N118" s="18">
        <v>1583</v>
      </c>
      <c r="O118" s="18">
        <v>1608</v>
      </c>
    </row>
    <row r="119" spans="1:15" s="39" customFormat="1" ht="12" customHeight="1">
      <c r="A119" s="83" t="s">
        <v>121</v>
      </c>
      <c r="B119" s="83"/>
      <c r="C119" s="18">
        <v>545</v>
      </c>
      <c r="D119" s="18">
        <v>549</v>
      </c>
      <c r="E119" s="18">
        <v>549</v>
      </c>
      <c r="F119" s="18">
        <v>545</v>
      </c>
      <c r="G119" s="18">
        <v>539</v>
      </c>
      <c r="H119" s="18">
        <v>543</v>
      </c>
      <c r="I119" s="18">
        <v>544</v>
      </c>
      <c r="J119" s="18">
        <v>558</v>
      </c>
      <c r="K119" s="18">
        <v>563</v>
      </c>
      <c r="L119" s="18">
        <v>562</v>
      </c>
      <c r="M119" s="18">
        <v>563</v>
      </c>
      <c r="N119" s="18">
        <v>572</v>
      </c>
      <c r="O119" s="18">
        <v>585</v>
      </c>
    </row>
    <row r="120" spans="1:15" s="39" customFormat="1" ht="12" customHeight="1">
      <c r="A120" s="83" t="s">
        <v>122</v>
      </c>
      <c r="B120" s="83"/>
      <c r="C120" s="18">
        <v>1415</v>
      </c>
      <c r="D120" s="18">
        <v>1420</v>
      </c>
      <c r="E120" s="18">
        <v>1421</v>
      </c>
      <c r="F120" s="18">
        <v>1424</v>
      </c>
      <c r="G120" s="18">
        <v>1452</v>
      </c>
      <c r="H120" s="18">
        <v>1455</v>
      </c>
      <c r="I120" s="18">
        <v>1489</v>
      </c>
      <c r="J120" s="18">
        <v>1494</v>
      </c>
      <c r="K120" s="18">
        <v>1503</v>
      </c>
      <c r="L120" s="18">
        <v>1501</v>
      </c>
      <c r="M120" s="18">
        <v>1501</v>
      </c>
      <c r="N120" s="18">
        <v>1513</v>
      </c>
      <c r="O120" s="18">
        <v>1517</v>
      </c>
    </row>
    <row r="121" spans="1:15" s="39" customFormat="1" ht="12" customHeight="1">
      <c r="A121" s="83" t="s">
        <v>124</v>
      </c>
      <c r="B121" s="83"/>
      <c r="C121" s="18">
        <v>1169</v>
      </c>
      <c r="D121" s="18">
        <v>1184</v>
      </c>
      <c r="E121" s="18">
        <v>1194</v>
      </c>
      <c r="F121" s="18">
        <v>1196</v>
      </c>
      <c r="G121" s="18">
        <v>1313</v>
      </c>
      <c r="H121" s="18">
        <v>1315</v>
      </c>
      <c r="I121" s="18">
        <v>1403</v>
      </c>
      <c r="J121" s="18">
        <v>1397</v>
      </c>
      <c r="K121" s="18">
        <v>1450</v>
      </c>
      <c r="L121" s="18">
        <v>1452</v>
      </c>
      <c r="M121" s="18">
        <v>1457</v>
      </c>
      <c r="N121" s="18">
        <v>1465</v>
      </c>
      <c r="O121" s="18">
        <v>1472</v>
      </c>
    </row>
    <row r="122" spans="1:15" s="39" customFormat="1" ht="12" customHeight="1">
      <c r="A122" s="83" t="s">
        <v>126</v>
      </c>
      <c r="B122" s="83"/>
      <c r="C122" s="18">
        <v>1177</v>
      </c>
      <c r="D122" s="18">
        <v>1184</v>
      </c>
      <c r="E122" s="18">
        <v>1197</v>
      </c>
      <c r="F122" s="18">
        <v>1191</v>
      </c>
      <c r="G122" s="18">
        <v>1201</v>
      </c>
      <c r="H122" s="18">
        <v>1361</v>
      </c>
      <c r="I122" s="18">
        <v>1380</v>
      </c>
      <c r="J122" s="18">
        <v>1386</v>
      </c>
      <c r="K122" s="18">
        <v>1399</v>
      </c>
      <c r="L122" s="18">
        <v>1401</v>
      </c>
      <c r="M122" s="18">
        <v>1418</v>
      </c>
      <c r="N122" s="18">
        <v>1440</v>
      </c>
      <c r="O122" s="18">
        <v>1445</v>
      </c>
    </row>
    <row r="123" spans="1:15" s="39" customFormat="1" ht="12" customHeight="1">
      <c r="A123" s="83" t="s">
        <v>128</v>
      </c>
      <c r="B123" s="83"/>
      <c r="C123" s="18">
        <v>3653</v>
      </c>
      <c r="D123" s="18">
        <v>3669</v>
      </c>
      <c r="E123" s="18">
        <v>3694</v>
      </c>
      <c r="F123" s="18">
        <v>3717</v>
      </c>
      <c r="G123" s="18">
        <v>3749</v>
      </c>
      <c r="H123" s="18">
        <v>3951</v>
      </c>
      <c r="I123" s="18">
        <v>4015</v>
      </c>
      <c r="J123" s="18">
        <v>4039</v>
      </c>
      <c r="K123" s="18">
        <v>4057</v>
      </c>
      <c r="L123" s="18">
        <v>4078</v>
      </c>
      <c r="M123" s="18">
        <v>4088</v>
      </c>
      <c r="N123" s="18">
        <v>4115</v>
      </c>
      <c r="O123" s="18">
        <v>4133</v>
      </c>
    </row>
    <row r="124" spans="1:15" s="39" customFormat="1" ht="12" customHeight="1">
      <c r="A124" s="83" t="s">
        <v>129</v>
      </c>
      <c r="B124" s="83"/>
      <c r="C124" s="18">
        <v>1544</v>
      </c>
      <c r="D124" s="18">
        <v>1556</v>
      </c>
      <c r="E124" s="18">
        <v>1563</v>
      </c>
      <c r="F124" s="18">
        <v>1566</v>
      </c>
      <c r="G124" s="18">
        <v>1570</v>
      </c>
      <c r="H124" s="18">
        <v>1584</v>
      </c>
      <c r="I124" s="18">
        <v>1632</v>
      </c>
      <c r="J124" s="18">
        <v>1673</v>
      </c>
      <c r="K124" s="18">
        <v>1679</v>
      </c>
      <c r="L124" s="18">
        <v>1670</v>
      </c>
      <c r="M124" s="18">
        <v>1677</v>
      </c>
      <c r="N124" s="18">
        <v>1692</v>
      </c>
      <c r="O124" s="18">
        <v>1700</v>
      </c>
    </row>
    <row r="125" spans="1:15" s="39" customFormat="1" ht="12" customHeight="1">
      <c r="A125" s="83" t="s">
        <v>132</v>
      </c>
      <c r="B125" s="83"/>
      <c r="C125" s="18">
        <v>320</v>
      </c>
      <c r="D125" s="18">
        <v>337</v>
      </c>
      <c r="E125" s="18">
        <v>337</v>
      </c>
      <c r="F125" s="18">
        <v>339</v>
      </c>
      <c r="G125" s="18">
        <v>345</v>
      </c>
      <c r="H125" s="18">
        <v>352</v>
      </c>
      <c r="I125" s="18">
        <v>357</v>
      </c>
      <c r="J125" s="18">
        <v>357</v>
      </c>
      <c r="K125" s="18">
        <v>356</v>
      </c>
      <c r="L125" s="18">
        <v>360</v>
      </c>
      <c r="M125" s="18">
        <v>360</v>
      </c>
      <c r="N125" s="18">
        <v>368</v>
      </c>
      <c r="O125" s="18">
        <v>374</v>
      </c>
    </row>
    <row r="126" spans="1:15" s="39" customFormat="1" ht="12" customHeight="1">
      <c r="A126" s="83" t="s">
        <v>133</v>
      </c>
      <c r="B126" s="83"/>
      <c r="C126" s="18">
        <v>2212</v>
      </c>
      <c r="D126" s="18">
        <v>2232</v>
      </c>
      <c r="E126" s="18">
        <v>2220</v>
      </c>
      <c r="F126" s="18">
        <v>2233</v>
      </c>
      <c r="G126" s="18">
        <v>2257</v>
      </c>
      <c r="H126" s="18">
        <v>2269</v>
      </c>
      <c r="I126" s="18">
        <v>2289</v>
      </c>
      <c r="J126" s="18">
        <v>2297</v>
      </c>
      <c r="K126" s="18">
        <v>2290</v>
      </c>
      <c r="L126" s="18">
        <v>2293</v>
      </c>
      <c r="M126" s="18">
        <v>2282</v>
      </c>
      <c r="N126" s="18">
        <v>2273</v>
      </c>
      <c r="O126" s="18">
        <v>2285</v>
      </c>
    </row>
    <row r="127" spans="1:15" s="39" customFormat="1" ht="12" customHeight="1">
      <c r="A127" s="83" t="s">
        <v>134</v>
      </c>
      <c r="B127" s="83"/>
      <c r="C127" s="18">
        <v>1684</v>
      </c>
      <c r="D127" s="18">
        <v>1697</v>
      </c>
      <c r="E127" s="18">
        <v>1709</v>
      </c>
      <c r="F127" s="18">
        <v>1707</v>
      </c>
      <c r="G127" s="18">
        <v>1710</v>
      </c>
      <c r="H127" s="18">
        <v>1719</v>
      </c>
      <c r="I127" s="18">
        <v>1746</v>
      </c>
      <c r="J127" s="18">
        <v>1760</v>
      </c>
      <c r="K127" s="18">
        <v>1761</v>
      </c>
      <c r="L127" s="18">
        <v>1724</v>
      </c>
      <c r="M127" s="18">
        <v>1728</v>
      </c>
      <c r="N127" s="18">
        <v>1736</v>
      </c>
      <c r="O127" s="18">
        <v>1754</v>
      </c>
    </row>
    <row r="128" spans="1:15" s="39" customFormat="1" ht="12" customHeight="1">
      <c r="A128" s="83" t="s">
        <v>135</v>
      </c>
      <c r="B128" s="83"/>
      <c r="C128" s="18">
        <v>483</v>
      </c>
      <c r="D128" s="18">
        <v>483</v>
      </c>
      <c r="E128" s="18">
        <v>484</v>
      </c>
      <c r="F128" s="18">
        <v>484</v>
      </c>
      <c r="G128" s="18">
        <v>485</v>
      </c>
      <c r="H128" s="18">
        <v>493</v>
      </c>
      <c r="I128" s="18">
        <v>507</v>
      </c>
      <c r="J128" s="18">
        <v>499</v>
      </c>
      <c r="K128" s="18">
        <v>502</v>
      </c>
      <c r="L128" s="18">
        <v>505</v>
      </c>
      <c r="M128" s="18">
        <v>506</v>
      </c>
      <c r="N128" s="18">
        <v>515</v>
      </c>
      <c r="O128" s="18">
        <v>514</v>
      </c>
    </row>
    <row r="129" spans="1:15" s="39" customFormat="1" ht="12" customHeight="1">
      <c r="A129" s="83" t="s">
        <v>136</v>
      </c>
      <c r="B129" s="83"/>
      <c r="C129" s="18">
        <v>1827</v>
      </c>
      <c r="D129" s="18">
        <v>1842</v>
      </c>
      <c r="E129" s="18">
        <v>1860</v>
      </c>
      <c r="F129" s="18">
        <v>1860</v>
      </c>
      <c r="G129" s="18">
        <v>1865</v>
      </c>
      <c r="H129" s="18">
        <v>1864</v>
      </c>
      <c r="I129" s="18">
        <v>1878</v>
      </c>
      <c r="J129" s="18">
        <v>1898</v>
      </c>
      <c r="K129" s="18">
        <v>1906</v>
      </c>
      <c r="L129" s="18">
        <v>1921</v>
      </c>
      <c r="M129" s="18">
        <v>1929</v>
      </c>
      <c r="N129" s="18">
        <v>1883</v>
      </c>
      <c r="O129" s="18">
        <v>1892</v>
      </c>
    </row>
    <row r="130" spans="1:15" s="39" customFormat="1" ht="12" customHeight="1">
      <c r="A130" s="83" t="s">
        <v>138</v>
      </c>
      <c r="B130" s="83"/>
      <c r="C130" s="18">
        <v>423</v>
      </c>
      <c r="D130" s="18">
        <v>424</v>
      </c>
      <c r="E130" s="18">
        <v>429</v>
      </c>
      <c r="F130" s="18">
        <v>424</v>
      </c>
      <c r="G130" s="18">
        <v>420</v>
      </c>
      <c r="H130" s="18">
        <v>422</v>
      </c>
      <c r="I130" s="18">
        <v>424</v>
      </c>
      <c r="J130" s="18">
        <v>429</v>
      </c>
      <c r="K130" s="18">
        <v>432</v>
      </c>
      <c r="L130" s="18">
        <v>436</v>
      </c>
      <c r="M130" s="18">
        <v>438</v>
      </c>
      <c r="N130" s="18">
        <v>439</v>
      </c>
      <c r="O130" s="18">
        <v>445</v>
      </c>
    </row>
    <row r="131" spans="1:15" s="39" customFormat="1" ht="12" customHeight="1">
      <c r="A131" s="83" t="s">
        <v>139</v>
      </c>
      <c r="B131" s="83"/>
      <c r="C131" s="18">
        <v>1168</v>
      </c>
      <c r="D131" s="18">
        <v>1174</v>
      </c>
      <c r="E131" s="18">
        <v>1177</v>
      </c>
      <c r="F131" s="18">
        <v>1179</v>
      </c>
      <c r="G131" s="18">
        <v>1154</v>
      </c>
      <c r="H131" s="18">
        <v>1200</v>
      </c>
      <c r="I131" s="18">
        <v>1222</v>
      </c>
      <c r="J131" s="18">
        <v>1230</v>
      </c>
      <c r="K131" s="18">
        <v>1233</v>
      </c>
      <c r="L131" s="18">
        <v>1236</v>
      </c>
      <c r="M131" s="18">
        <v>1241</v>
      </c>
      <c r="N131" s="18">
        <v>1253</v>
      </c>
      <c r="O131" s="18">
        <v>1255</v>
      </c>
    </row>
    <row r="132" spans="1:15" s="39" customFormat="1" ht="12" customHeight="1">
      <c r="A132" s="83" t="s">
        <v>140</v>
      </c>
      <c r="B132" s="83"/>
      <c r="C132" s="18">
        <v>518</v>
      </c>
      <c r="D132" s="18">
        <v>518</v>
      </c>
      <c r="E132" s="18">
        <v>520</v>
      </c>
      <c r="F132" s="18">
        <v>528</v>
      </c>
      <c r="G132" s="18">
        <v>530</v>
      </c>
      <c r="H132" s="18">
        <v>531</v>
      </c>
      <c r="I132" s="18">
        <v>534</v>
      </c>
      <c r="J132" s="18">
        <v>535</v>
      </c>
      <c r="K132" s="18">
        <v>534</v>
      </c>
      <c r="L132" s="18">
        <v>535</v>
      </c>
      <c r="M132" s="18">
        <v>535</v>
      </c>
      <c r="N132" s="18">
        <v>534</v>
      </c>
      <c r="O132" s="18">
        <v>535</v>
      </c>
    </row>
    <row r="133" spans="1:15" s="39" customFormat="1" ht="12" customHeight="1">
      <c r="A133" s="83" t="s">
        <v>141</v>
      </c>
      <c r="B133" s="83"/>
      <c r="C133" s="18">
        <v>738</v>
      </c>
      <c r="D133" s="18">
        <v>745</v>
      </c>
      <c r="E133" s="18">
        <v>748</v>
      </c>
      <c r="F133" s="18">
        <v>747</v>
      </c>
      <c r="G133" s="18">
        <v>782</v>
      </c>
      <c r="H133" s="18">
        <v>814</v>
      </c>
      <c r="I133" s="18">
        <v>823</v>
      </c>
      <c r="J133" s="18">
        <v>827</v>
      </c>
      <c r="K133" s="18">
        <v>824</v>
      </c>
      <c r="L133" s="18">
        <v>825</v>
      </c>
      <c r="M133" s="18">
        <v>827</v>
      </c>
      <c r="N133" s="18">
        <v>833</v>
      </c>
      <c r="O133" s="18">
        <v>835</v>
      </c>
    </row>
    <row r="134" spans="1:15" s="39" customFormat="1" ht="12" customHeight="1">
      <c r="A134" s="83" t="s">
        <v>144</v>
      </c>
      <c r="B134" s="83"/>
      <c r="C134" s="18">
        <v>595</v>
      </c>
      <c r="D134" s="18">
        <v>610</v>
      </c>
      <c r="E134" s="18">
        <v>615</v>
      </c>
      <c r="F134" s="18">
        <v>619</v>
      </c>
      <c r="G134" s="18">
        <v>623</v>
      </c>
      <c r="H134" s="18">
        <v>635</v>
      </c>
      <c r="I134" s="18">
        <v>643</v>
      </c>
      <c r="J134" s="18">
        <v>656</v>
      </c>
      <c r="K134" s="18">
        <v>655</v>
      </c>
      <c r="L134" s="18">
        <v>655</v>
      </c>
      <c r="M134" s="18">
        <v>659</v>
      </c>
      <c r="N134" s="18">
        <v>669</v>
      </c>
      <c r="O134" s="18">
        <v>680</v>
      </c>
    </row>
    <row r="135" spans="1:15" s="39" customFormat="1" ht="12" customHeight="1">
      <c r="A135" s="83" t="s">
        <v>232</v>
      </c>
      <c r="B135" s="83"/>
      <c r="C135" s="18">
        <v>1078</v>
      </c>
      <c r="D135" s="18">
        <v>1086</v>
      </c>
      <c r="E135" s="18">
        <v>1093</v>
      </c>
      <c r="F135" s="18">
        <v>1101</v>
      </c>
      <c r="G135" s="18">
        <v>1190</v>
      </c>
      <c r="H135" s="18">
        <v>1193</v>
      </c>
      <c r="I135" s="18">
        <v>1212</v>
      </c>
      <c r="J135" s="18">
        <v>1217</v>
      </c>
      <c r="K135" s="18">
        <v>1226</v>
      </c>
      <c r="L135" s="18">
        <v>1243</v>
      </c>
      <c r="M135" s="18">
        <v>1248</v>
      </c>
      <c r="N135" s="18">
        <v>1264</v>
      </c>
      <c r="O135" s="18">
        <v>1272</v>
      </c>
    </row>
    <row r="136" spans="1:15" s="39" customFormat="1" ht="12" customHeight="1">
      <c r="A136" s="53" t="s">
        <v>256</v>
      </c>
      <c r="B136" s="53"/>
      <c r="C136" s="23">
        <v>1529</v>
      </c>
      <c r="D136" s="23">
        <v>1536</v>
      </c>
      <c r="E136" s="23">
        <v>1541</v>
      </c>
      <c r="F136" s="23">
        <v>1552</v>
      </c>
      <c r="G136" s="23">
        <v>1558</v>
      </c>
      <c r="H136" s="23">
        <v>1746</v>
      </c>
      <c r="I136" s="23">
        <v>1795</v>
      </c>
      <c r="J136" s="23">
        <v>1812</v>
      </c>
      <c r="K136" s="23">
        <v>1816</v>
      </c>
      <c r="L136" s="23">
        <v>1827</v>
      </c>
      <c r="M136" s="23">
        <v>1836</v>
      </c>
      <c r="N136" s="23">
        <v>1852</v>
      </c>
      <c r="O136" s="23">
        <v>1869</v>
      </c>
    </row>
    <row r="137" spans="1:15" s="39" customFormat="1" ht="12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s="39" customFormat="1" ht="12" customHeight="1">
      <c r="A138" s="80" t="s">
        <v>148</v>
      </c>
      <c r="B138" s="80"/>
      <c r="C138" s="16">
        <f aca="true" t="shared" si="44" ref="C138:M138">SUM(C139:C146)</f>
        <v>4690</v>
      </c>
      <c r="D138" s="16">
        <f t="shared" si="44"/>
        <v>4727</v>
      </c>
      <c r="E138" s="16">
        <f t="shared" si="44"/>
        <v>4769</v>
      </c>
      <c r="F138" s="16">
        <f t="shared" si="44"/>
        <v>4795</v>
      </c>
      <c r="G138" s="16">
        <f t="shared" si="44"/>
        <v>4802</v>
      </c>
      <c r="H138" s="16">
        <f t="shared" si="44"/>
        <v>5161</v>
      </c>
      <c r="I138" s="16">
        <f t="shared" si="44"/>
        <v>5457</v>
      </c>
      <c r="J138" s="16">
        <f t="shared" si="44"/>
        <v>5510</v>
      </c>
      <c r="K138" s="16">
        <f t="shared" si="44"/>
        <v>5623</v>
      </c>
      <c r="L138" s="16">
        <f t="shared" si="44"/>
        <v>5708</v>
      </c>
      <c r="M138" s="16">
        <f t="shared" si="44"/>
        <v>5744</v>
      </c>
      <c r="N138" s="16">
        <f>SUM(N139:N146)</f>
        <v>5926</v>
      </c>
      <c r="O138" s="16">
        <v>5969</v>
      </c>
    </row>
    <row r="139" spans="1:15" s="39" customFormat="1" ht="12" customHeight="1">
      <c r="A139" s="83" t="s">
        <v>149</v>
      </c>
      <c r="B139" s="83"/>
      <c r="C139" s="18">
        <v>704</v>
      </c>
      <c r="D139" s="18">
        <v>709</v>
      </c>
      <c r="E139" s="18">
        <v>718</v>
      </c>
      <c r="F139" s="18">
        <v>724</v>
      </c>
      <c r="G139" s="18">
        <v>734</v>
      </c>
      <c r="H139" s="18">
        <v>744</v>
      </c>
      <c r="I139" s="18">
        <v>777</v>
      </c>
      <c r="J139" s="18">
        <v>774</v>
      </c>
      <c r="K139" s="18">
        <v>786</v>
      </c>
      <c r="L139" s="18">
        <v>794</v>
      </c>
      <c r="M139" s="18">
        <v>798</v>
      </c>
      <c r="N139" s="18">
        <v>819</v>
      </c>
      <c r="O139" s="18">
        <v>834</v>
      </c>
    </row>
    <row r="140" spans="1:15" s="39" customFormat="1" ht="12" customHeight="1">
      <c r="A140" s="83" t="s">
        <v>150</v>
      </c>
      <c r="B140" s="83"/>
      <c r="C140" s="18">
        <v>129</v>
      </c>
      <c r="D140" s="18">
        <v>129</v>
      </c>
      <c r="E140" s="18">
        <v>131</v>
      </c>
      <c r="F140" s="18">
        <v>133</v>
      </c>
      <c r="G140" s="18">
        <v>134</v>
      </c>
      <c r="H140" s="18">
        <v>151</v>
      </c>
      <c r="I140" s="18">
        <v>156</v>
      </c>
      <c r="J140" s="18">
        <v>153</v>
      </c>
      <c r="K140" s="18">
        <v>154</v>
      </c>
      <c r="L140" s="18">
        <v>154</v>
      </c>
      <c r="M140" s="18">
        <v>153</v>
      </c>
      <c r="N140" s="18">
        <v>154</v>
      </c>
      <c r="O140" s="18">
        <v>158</v>
      </c>
    </row>
    <row r="141" spans="1:15" s="39" customFormat="1" ht="12" customHeight="1">
      <c r="A141" s="83" t="s">
        <v>151</v>
      </c>
      <c r="B141" s="83"/>
      <c r="C141" s="18">
        <v>230</v>
      </c>
      <c r="D141" s="18">
        <v>230</v>
      </c>
      <c r="E141" s="18">
        <v>236</v>
      </c>
      <c r="F141" s="18">
        <v>236</v>
      </c>
      <c r="G141" s="18">
        <v>236</v>
      </c>
      <c r="H141" s="18">
        <v>253</v>
      </c>
      <c r="I141" s="18">
        <v>271</v>
      </c>
      <c r="J141" s="18">
        <v>272</v>
      </c>
      <c r="K141" s="18">
        <v>276</v>
      </c>
      <c r="L141" s="18">
        <v>277</v>
      </c>
      <c r="M141" s="18">
        <v>278</v>
      </c>
      <c r="N141" s="18">
        <v>292</v>
      </c>
      <c r="O141" s="18">
        <v>294</v>
      </c>
    </row>
    <row r="142" spans="1:15" s="39" customFormat="1" ht="12" customHeight="1">
      <c r="A142" s="83" t="s">
        <v>152</v>
      </c>
      <c r="B142" s="83"/>
      <c r="C142" s="18">
        <v>128</v>
      </c>
      <c r="D142" s="18">
        <v>129</v>
      </c>
      <c r="E142" s="18">
        <v>129</v>
      </c>
      <c r="F142" s="18">
        <v>129</v>
      </c>
      <c r="G142" s="18">
        <v>129</v>
      </c>
      <c r="H142" s="18">
        <v>139</v>
      </c>
      <c r="I142" s="18">
        <v>139</v>
      </c>
      <c r="J142" s="18">
        <v>140</v>
      </c>
      <c r="K142" s="18">
        <v>140</v>
      </c>
      <c r="L142" s="18">
        <v>139</v>
      </c>
      <c r="M142" s="18">
        <v>141</v>
      </c>
      <c r="N142" s="18">
        <v>141</v>
      </c>
      <c r="O142" s="18">
        <v>141</v>
      </c>
    </row>
    <row r="143" spans="1:15" s="39" customFormat="1" ht="12" customHeight="1">
      <c r="A143" s="83" t="s">
        <v>153</v>
      </c>
      <c r="B143" s="83"/>
      <c r="C143" s="18">
        <v>1011</v>
      </c>
      <c r="D143" s="18">
        <v>1013</v>
      </c>
      <c r="E143" s="18">
        <v>1016</v>
      </c>
      <c r="F143" s="18">
        <v>1022</v>
      </c>
      <c r="G143" s="18">
        <v>1025</v>
      </c>
      <c r="H143" s="18">
        <v>1053</v>
      </c>
      <c r="I143" s="18">
        <v>1107</v>
      </c>
      <c r="J143" s="18">
        <v>1100</v>
      </c>
      <c r="K143" s="18">
        <v>1107</v>
      </c>
      <c r="L143" s="18">
        <v>1112</v>
      </c>
      <c r="M143" s="18">
        <v>1115</v>
      </c>
      <c r="N143" s="18">
        <v>1149</v>
      </c>
      <c r="O143" s="18">
        <v>1152</v>
      </c>
    </row>
    <row r="144" spans="1:15" s="39" customFormat="1" ht="12" customHeight="1">
      <c r="A144" s="83" t="s">
        <v>154</v>
      </c>
      <c r="B144" s="83"/>
      <c r="C144" s="18">
        <v>756</v>
      </c>
      <c r="D144" s="18">
        <v>759</v>
      </c>
      <c r="E144" s="18">
        <v>760</v>
      </c>
      <c r="F144" s="18">
        <v>764</v>
      </c>
      <c r="G144" s="18">
        <v>761</v>
      </c>
      <c r="H144" s="18">
        <v>826</v>
      </c>
      <c r="I144" s="18">
        <v>853</v>
      </c>
      <c r="J144" s="18">
        <v>834</v>
      </c>
      <c r="K144" s="18">
        <v>877</v>
      </c>
      <c r="L144" s="18">
        <v>906</v>
      </c>
      <c r="M144" s="18">
        <v>919</v>
      </c>
      <c r="N144" s="18">
        <v>960</v>
      </c>
      <c r="O144" s="18">
        <v>963</v>
      </c>
    </row>
    <row r="145" spans="1:15" s="39" customFormat="1" ht="12" customHeight="1">
      <c r="A145" s="83" t="s">
        <v>155</v>
      </c>
      <c r="B145" s="83"/>
      <c r="C145" s="18">
        <v>121</v>
      </c>
      <c r="D145" s="18">
        <v>121</v>
      </c>
      <c r="E145" s="18">
        <v>121</v>
      </c>
      <c r="F145" s="18">
        <v>117</v>
      </c>
      <c r="G145" s="18">
        <v>117</v>
      </c>
      <c r="H145" s="18">
        <v>117</v>
      </c>
      <c r="I145" s="18">
        <v>129</v>
      </c>
      <c r="J145" s="18">
        <v>128</v>
      </c>
      <c r="K145" s="18">
        <v>129</v>
      </c>
      <c r="L145" s="18">
        <v>130</v>
      </c>
      <c r="M145" s="18">
        <v>130</v>
      </c>
      <c r="N145" s="18">
        <v>130</v>
      </c>
      <c r="O145" s="18">
        <v>130</v>
      </c>
    </row>
    <row r="146" spans="1:15" s="39" customFormat="1" ht="12" customHeight="1">
      <c r="A146" s="79" t="s">
        <v>156</v>
      </c>
      <c r="B146" s="79"/>
      <c r="C146" s="23">
        <v>1611</v>
      </c>
      <c r="D146" s="23">
        <v>1637</v>
      </c>
      <c r="E146" s="23">
        <v>1658</v>
      </c>
      <c r="F146" s="23">
        <v>1670</v>
      </c>
      <c r="G146" s="23">
        <v>1666</v>
      </c>
      <c r="H146" s="23">
        <v>1878</v>
      </c>
      <c r="I146" s="23">
        <v>2025</v>
      </c>
      <c r="J146" s="23">
        <v>2109</v>
      </c>
      <c r="K146" s="23">
        <v>2154</v>
      </c>
      <c r="L146" s="23">
        <v>2196</v>
      </c>
      <c r="M146" s="23">
        <v>2210</v>
      </c>
      <c r="N146" s="23">
        <v>2281</v>
      </c>
      <c r="O146" s="23">
        <v>2297</v>
      </c>
    </row>
    <row r="147" spans="1:15" s="39" customFormat="1" ht="12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s="39" customFormat="1" ht="12" customHeight="1">
      <c r="A148" s="80" t="s">
        <v>157</v>
      </c>
      <c r="B148" s="80"/>
      <c r="C148" s="16">
        <f>SUM(C149:C154)</f>
        <v>13610</v>
      </c>
      <c r="D148" s="16">
        <f aca="true" t="shared" si="45" ref="D148:N148">SUM(D149:D154)</f>
        <v>13749</v>
      </c>
      <c r="E148" s="16">
        <f t="shared" si="45"/>
        <v>13853</v>
      </c>
      <c r="F148" s="16">
        <f t="shared" si="45"/>
        <v>14001</v>
      </c>
      <c r="G148" s="16">
        <f t="shared" si="45"/>
        <v>14123</v>
      </c>
      <c r="H148" s="16">
        <f t="shared" si="45"/>
        <v>14255</v>
      </c>
      <c r="I148" s="16">
        <f t="shared" si="45"/>
        <v>14428</v>
      </c>
      <c r="J148" s="16">
        <f t="shared" si="45"/>
        <v>14603</v>
      </c>
      <c r="K148" s="16">
        <f t="shared" si="45"/>
        <v>14725</v>
      </c>
      <c r="L148" s="16">
        <f t="shared" si="45"/>
        <v>14675</v>
      </c>
      <c r="M148" s="16">
        <f t="shared" si="45"/>
        <v>14718</v>
      </c>
      <c r="N148" s="16">
        <f t="shared" si="45"/>
        <v>14807</v>
      </c>
      <c r="O148" s="16">
        <v>14891</v>
      </c>
    </row>
    <row r="149" spans="1:15" s="39" customFormat="1" ht="12" customHeight="1">
      <c r="A149" s="83" t="s">
        <v>158</v>
      </c>
      <c r="B149" s="83"/>
      <c r="C149" s="18">
        <v>1049</v>
      </c>
      <c r="D149" s="18">
        <v>1069</v>
      </c>
      <c r="E149" s="18">
        <v>1079</v>
      </c>
      <c r="F149" s="18">
        <v>1091</v>
      </c>
      <c r="G149" s="18">
        <v>1115</v>
      </c>
      <c r="H149" s="18">
        <v>1120</v>
      </c>
      <c r="I149" s="18">
        <v>1135</v>
      </c>
      <c r="J149" s="18">
        <v>1139</v>
      </c>
      <c r="K149" s="18">
        <v>1161</v>
      </c>
      <c r="L149" s="18">
        <v>1137</v>
      </c>
      <c r="M149" s="18">
        <v>1142</v>
      </c>
      <c r="N149" s="18">
        <v>1146</v>
      </c>
      <c r="O149" s="18">
        <v>1156</v>
      </c>
    </row>
    <row r="150" spans="1:15" s="39" customFormat="1" ht="12" customHeight="1">
      <c r="A150" s="83" t="s">
        <v>159</v>
      </c>
      <c r="B150" s="83"/>
      <c r="C150" s="18">
        <v>10638</v>
      </c>
      <c r="D150" s="18">
        <v>10726</v>
      </c>
      <c r="E150" s="18">
        <v>10803</v>
      </c>
      <c r="F150" s="18">
        <v>10920</v>
      </c>
      <c r="G150" s="18">
        <v>11016</v>
      </c>
      <c r="H150" s="18">
        <v>11122</v>
      </c>
      <c r="I150" s="18">
        <v>11254</v>
      </c>
      <c r="J150" s="18">
        <v>11378</v>
      </c>
      <c r="K150" s="18">
        <v>11462</v>
      </c>
      <c r="L150" s="18">
        <v>11417</v>
      </c>
      <c r="M150" s="18">
        <v>11437</v>
      </c>
      <c r="N150" s="18">
        <v>11502</v>
      </c>
      <c r="O150" s="18">
        <v>11551</v>
      </c>
    </row>
    <row r="151" spans="1:15" s="39" customFormat="1" ht="12" customHeight="1">
      <c r="A151" s="83" t="s">
        <v>160</v>
      </c>
      <c r="B151" s="83"/>
      <c r="C151" s="18">
        <v>591</v>
      </c>
      <c r="D151" s="18">
        <v>604</v>
      </c>
      <c r="E151" s="18">
        <v>610</v>
      </c>
      <c r="F151" s="18">
        <v>630</v>
      </c>
      <c r="G151" s="18">
        <v>631</v>
      </c>
      <c r="H151" s="18">
        <v>644</v>
      </c>
      <c r="I151" s="18">
        <v>654</v>
      </c>
      <c r="J151" s="18">
        <v>677</v>
      </c>
      <c r="K151" s="18">
        <v>685</v>
      </c>
      <c r="L151" s="18">
        <v>691</v>
      </c>
      <c r="M151" s="18">
        <v>700</v>
      </c>
      <c r="N151" s="18">
        <v>709</v>
      </c>
      <c r="O151" s="18">
        <v>715</v>
      </c>
    </row>
    <row r="152" spans="1:15" s="39" customFormat="1" ht="12" customHeight="1">
      <c r="A152" s="83" t="s">
        <v>166</v>
      </c>
      <c r="B152" s="83"/>
      <c r="C152" s="18">
        <v>221</v>
      </c>
      <c r="D152" s="18">
        <v>225</v>
      </c>
      <c r="E152" s="18">
        <v>227</v>
      </c>
      <c r="F152" s="18">
        <v>228</v>
      </c>
      <c r="G152" s="18">
        <v>229</v>
      </c>
      <c r="H152" s="18">
        <v>230</v>
      </c>
      <c r="I152" s="18">
        <v>232</v>
      </c>
      <c r="J152" s="18">
        <v>238</v>
      </c>
      <c r="K152" s="18">
        <v>240</v>
      </c>
      <c r="L152" s="18">
        <v>242</v>
      </c>
      <c r="M152" s="18">
        <v>246</v>
      </c>
      <c r="N152" s="18">
        <v>249</v>
      </c>
      <c r="O152" s="18">
        <v>250</v>
      </c>
    </row>
    <row r="153" spans="1:15" s="39" customFormat="1" ht="12" customHeight="1">
      <c r="A153" s="83" t="s">
        <v>167</v>
      </c>
      <c r="B153" s="83"/>
      <c r="C153" s="18">
        <v>485</v>
      </c>
      <c r="D153" s="18">
        <v>490</v>
      </c>
      <c r="E153" s="18">
        <v>494</v>
      </c>
      <c r="F153" s="18">
        <v>485</v>
      </c>
      <c r="G153" s="18">
        <v>485</v>
      </c>
      <c r="H153" s="18">
        <v>486</v>
      </c>
      <c r="I153" s="18">
        <v>493</v>
      </c>
      <c r="J153" s="18">
        <v>498</v>
      </c>
      <c r="K153" s="18">
        <v>500</v>
      </c>
      <c r="L153" s="18">
        <v>499</v>
      </c>
      <c r="M153" s="18">
        <v>504</v>
      </c>
      <c r="N153" s="18">
        <v>509</v>
      </c>
      <c r="O153" s="18">
        <v>513</v>
      </c>
    </row>
    <row r="154" spans="1:15" s="39" customFormat="1" ht="12" customHeight="1">
      <c r="A154" s="86" t="s">
        <v>172</v>
      </c>
      <c r="B154" s="86"/>
      <c r="C154" s="23">
        <v>626</v>
      </c>
      <c r="D154" s="23">
        <v>635</v>
      </c>
      <c r="E154" s="23">
        <v>640</v>
      </c>
      <c r="F154" s="23">
        <v>647</v>
      </c>
      <c r="G154" s="23">
        <v>647</v>
      </c>
      <c r="H154" s="23">
        <v>653</v>
      </c>
      <c r="I154" s="23">
        <v>660</v>
      </c>
      <c r="J154" s="23">
        <v>673</v>
      </c>
      <c r="K154" s="23">
        <v>677</v>
      </c>
      <c r="L154" s="23">
        <v>689</v>
      </c>
      <c r="M154" s="23">
        <v>689</v>
      </c>
      <c r="N154" s="23">
        <v>692</v>
      </c>
      <c r="O154" s="23">
        <v>706</v>
      </c>
    </row>
    <row r="155" spans="1:15" s="39" customFormat="1" ht="12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s="39" customFormat="1" ht="12" customHeight="1">
      <c r="A156" s="80" t="s">
        <v>175</v>
      </c>
      <c r="B156" s="80"/>
      <c r="C156" s="16">
        <f>SUM(C157:C158)</f>
        <v>2898</v>
      </c>
      <c r="D156" s="16">
        <f aca="true" t="shared" si="46" ref="D156:N156">SUM(D157:D158)</f>
        <v>2938</v>
      </c>
      <c r="E156" s="16">
        <f t="shared" si="46"/>
        <v>2979</v>
      </c>
      <c r="F156" s="16">
        <f t="shared" si="46"/>
        <v>3005</v>
      </c>
      <c r="G156" s="16">
        <f t="shared" si="46"/>
        <v>3079</v>
      </c>
      <c r="H156" s="16">
        <f t="shared" si="46"/>
        <v>3205</v>
      </c>
      <c r="I156" s="16">
        <f t="shared" si="46"/>
        <v>3302</v>
      </c>
      <c r="J156" s="16">
        <f t="shared" si="46"/>
        <v>3325</v>
      </c>
      <c r="K156" s="16">
        <f t="shared" si="46"/>
        <v>3357</v>
      </c>
      <c r="L156" s="16">
        <f t="shared" si="46"/>
        <v>3379</v>
      </c>
      <c r="M156" s="16">
        <f t="shared" si="46"/>
        <v>3444</v>
      </c>
      <c r="N156" s="16">
        <f t="shared" si="46"/>
        <v>3488</v>
      </c>
      <c r="O156" s="16">
        <v>3519</v>
      </c>
    </row>
    <row r="157" spans="1:15" s="39" customFormat="1" ht="12" customHeight="1">
      <c r="A157" s="83" t="s">
        <v>176</v>
      </c>
      <c r="B157" s="83"/>
      <c r="C157" s="18">
        <v>1687</v>
      </c>
      <c r="D157" s="18">
        <v>1704</v>
      </c>
      <c r="E157" s="18">
        <v>1721</v>
      </c>
      <c r="F157" s="18">
        <v>1736</v>
      </c>
      <c r="G157" s="18">
        <v>1786</v>
      </c>
      <c r="H157" s="18">
        <v>1802</v>
      </c>
      <c r="I157" s="18">
        <v>1813</v>
      </c>
      <c r="J157" s="18">
        <v>1821</v>
      </c>
      <c r="K157" s="18">
        <v>1828</v>
      </c>
      <c r="L157" s="18">
        <v>1830</v>
      </c>
      <c r="M157" s="18">
        <v>1855</v>
      </c>
      <c r="N157" s="18">
        <v>1881</v>
      </c>
      <c r="O157" s="18">
        <v>1895</v>
      </c>
    </row>
    <row r="158" spans="1:15" s="39" customFormat="1" ht="12" customHeight="1">
      <c r="A158" s="86" t="s">
        <v>248</v>
      </c>
      <c r="B158" s="86"/>
      <c r="C158" s="23">
        <v>1211</v>
      </c>
      <c r="D158" s="23">
        <v>1234</v>
      </c>
      <c r="E158" s="23">
        <v>1258</v>
      </c>
      <c r="F158" s="23">
        <v>1269</v>
      </c>
      <c r="G158" s="23">
        <v>1293</v>
      </c>
      <c r="H158" s="23">
        <v>1403</v>
      </c>
      <c r="I158" s="23">
        <v>1489</v>
      </c>
      <c r="J158" s="23">
        <v>1504</v>
      </c>
      <c r="K158" s="23">
        <v>1529</v>
      </c>
      <c r="L158" s="23">
        <v>1549</v>
      </c>
      <c r="M158" s="23">
        <v>1589</v>
      </c>
      <c r="N158" s="23">
        <v>1607</v>
      </c>
      <c r="O158" s="23">
        <v>1624</v>
      </c>
    </row>
    <row r="159" spans="1:15" s="39" customFormat="1" ht="12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39" customFormat="1" ht="12" customHeight="1">
      <c r="A160" s="80" t="s">
        <v>182</v>
      </c>
      <c r="B160" s="80"/>
      <c r="C160" s="16">
        <f aca="true" t="shared" si="47" ref="C160:M160">SUM(C161:C163)</f>
        <v>4490</v>
      </c>
      <c r="D160" s="16">
        <f t="shared" si="47"/>
        <v>4520</v>
      </c>
      <c r="E160" s="16">
        <f t="shared" si="47"/>
        <v>4546</v>
      </c>
      <c r="F160" s="16">
        <f t="shared" si="47"/>
        <v>4561</v>
      </c>
      <c r="G160" s="16">
        <f t="shared" si="47"/>
        <v>4566</v>
      </c>
      <c r="H160" s="16">
        <f t="shared" si="47"/>
        <v>5588</v>
      </c>
      <c r="I160" s="16">
        <f t="shared" si="47"/>
        <v>5852</v>
      </c>
      <c r="J160" s="16">
        <f t="shared" si="47"/>
        <v>5872</v>
      </c>
      <c r="K160" s="16">
        <f t="shared" si="47"/>
        <v>5897</v>
      </c>
      <c r="L160" s="16">
        <f t="shared" si="47"/>
        <v>5907</v>
      </c>
      <c r="M160" s="16">
        <f t="shared" si="47"/>
        <v>6017</v>
      </c>
      <c r="N160" s="16">
        <f>SUM(N161:N163)</f>
        <v>6061</v>
      </c>
      <c r="O160" s="16">
        <v>6085</v>
      </c>
    </row>
    <row r="161" spans="1:15" s="39" customFormat="1" ht="12" customHeight="1">
      <c r="A161" s="83" t="s">
        <v>183</v>
      </c>
      <c r="B161" s="83"/>
      <c r="C161" s="18">
        <v>1519</v>
      </c>
      <c r="D161" s="18">
        <v>1529</v>
      </c>
      <c r="E161" s="18">
        <v>1539</v>
      </c>
      <c r="F161" s="18">
        <v>1547</v>
      </c>
      <c r="G161" s="18">
        <v>1552</v>
      </c>
      <c r="H161" s="18">
        <v>1739</v>
      </c>
      <c r="I161" s="18">
        <v>1879</v>
      </c>
      <c r="J161" s="18">
        <v>1885</v>
      </c>
      <c r="K161" s="18">
        <v>1895</v>
      </c>
      <c r="L161" s="18">
        <v>1898</v>
      </c>
      <c r="M161" s="18">
        <v>1923</v>
      </c>
      <c r="N161" s="18">
        <v>1935</v>
      </c>
      <c r="O161" s="18">
        <v>1942</v>
      </c>
    </row>
    <row r="162" spans="1:15" s="39" customFormat="1" ht="12" customHeight="1">
      <c r="A162" s="83" t="s">
        <v>184</v>
      </c>
      <c r="B162" s="83"/>
      <c r="C162" s="18">
        <v>1633</v>
      </c>
      <c r="D162" s="18">
        <v>1642</v>
      </c>
      <c r="E162" s="18">
        <v>1650</v>
      </c>
      <c r="F162" s="18">
        <v>1650</v>
      </c>
      <c r="G162" s="18">
        <v>1651</v>
      </c>
      <c r="H162" s="18">
        <v>1976</v>
      </c>
      <c r="I162" s="18">
        <v>2018</v>
      </c>
      <c r="J162" s="18">
        <v>2032</v>
      </c>
      <c r="K162" s="18">
        <v>2034</v>
      </c>
      <c r="L162" s="18">
        <v>2037</v>
      </c>
      <c r="M162" s="18">
        <v>2074</v>
      </c>
      <c r="N162" s="18">
        <v>2089</v>
      </c>
      <c r="O162" s="18">
        <v>2101</v>
      </c>
    </row>
    <row r="163" spans="1:15" s="39" customFormat="1" ht="12" customHeight="1">
      <c r="A163" s="86" t="s">
        <v>225</v>
      </c>
      <c r="B163" s="86"/>
      <c r="C163" s="51">
        <v>1338</v>
      </c>
      <c r="D163" s="51">
        <v>1349</v>
      </c>
      <c r="E163" s="51">
        <v>1357</v>
      </c>
      <c r="F163" s="51">
        <v>1364</v>
      </c>
      <c r="G163" s="51">
        <v>1363</v>
      </c>
      <c r="H163" s="51">
        <v>1873</v>
      </c>
      <c r="I163" s="51">
        <v>1955</v>
      </c>
      <c r="J163" s="51">
        <v>1955</v>
      </c>
      <c r="K163" s="51">
        <v>1968</v>
      </c>
      <c r="L163" s="51">
        <v>1972</v>
      </c>
      <c r="M163" s="51">
        <v>2020</v>
      </c>
      <c r="N163" s="51">
        <v>2037</v>
      </c>
      <c r="O163" s="51">
        <v>2042</v>
      </c>
    </row>
    <row r="164" spans="1:15" s="39" customFormat="1" ht="12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s="39" customFormat="1" ht="12" customHeight="1">
      <c r="A165" s="80" t="s">
        <v>188</v>
      </c>
      <c r="B165" s="80"/>
      <c r="C165" s="16">
        <f aca="true" t="shared" si="48" ref="C165:M165">SUM(C166:C175)</f>
        <v>6023</v>
      </c>
      <c r="D165" s="16">
        <f t="shared" si="48"/>
        <v>6054</v>
      </c>
      <c r="E165" s="16">
        <f t="shared" si="48"/>
        <v>6131</v>
      </c>
      <c r="F165" s="16">
        <f t="shared" si="48"/>
        <v>6138</v>
      </c>
      <c r="G165" s="16">
        <f t="shared" si="48"/>
        <v>6229</v>
      </c>
      <c r="H165" s="16">
        <f t="shared" si="48"/>
        <v>6297</v>
      </c>
      <c r="I165" s="16">
        <f t="shared" si="48"/>
        <v>6380</v>
      </c>
      <c r="J165" s="16">
        <f t="shared" si="48"/>
        <v>6467</v>
      </c>
      <c r="K165" s="16">
        <f t="shared" si="48"/>
        <v>6496</v>
      </c>
      <c r="L165" s="16">
        <f t="shared" si="48"/>
        <v>6528</v>
      </c>
      <c r="M165" s="16">
        <f t="shared" si="48"/>
        <v>6577</v>
      </c>
      <c r="N165" s="16">
        <f>SUM(N166:N175)</f>
        <v>6617</v>
      </c>
      <c r="O165" s="16">
        <v>6668</v>
      </c>
    </row>
    <row r="166" spans="1:15" s="39" customFormat="1" ht="12" customHeight="1">
      <c r="A166" s="83" t="s">
        <v>189</v>
      </c>
      <c r="B166" s="83"/>
      <c r="C166" s="18">
        <v>850</v>
      </c>
      <c r="D166" s="18">
        <v>855</v>
      </c>
      <c r="E166" s="18">
        <v>857</v>
      </c>
      <c r="F166" s="18">
        <v>844</v>
      </c>
      <c r="G166" s="18">
        <v>844</v>
      </c>
      <c r="H166" s="18">
        <v>854</v>
      </c>
      <c r="I166" s="18">
        <v>857</v>
      </c>
      <c r="J166" s="18">
        <v>876</v>
      </c>
      <c r="K166" s="18">
        <v>880</v>
      </c>
      <c r="L166" s="18">
        <v>881</v>
      </c>
      <c r="M166" s="18">
        <v>889</v>
      </c>
      <c r="N166" s="18">
        <v>892</v>
      </c>
      <c r="O166" s="18">
        <v>901</v>
      </c>
    </row>
    <row r="167" spans="1:15" s="39" customFormat="1" ht="12" customHeight="1">
      <c r="A167" s="83" t="s">
        <v>191</v>
      </c>
      <c r="B167" s="83"/>
      <c r="C167" s="18">
        <v>152</v>
      </c>
      <c r="D167" s="18">
        <v>152</v>
      </c>
      <c r="E167" s="18">
        <v>153</v>
      </c>
      <c r="F167" s="18">
        <v>153</v>
      </c>
      <c r="G167" s="18">
        <v>157</v>
      </c>
      <c r="H167" s="18">
        <v>158</v>
      </c>
      <c r="I167" s="18">
        <v>164</v>
      </c>
      <c r="J167" s="18">
        <v>173</v>
      </c>
      <c r="K167" s="18">
        <v>171</v>
      </c>
      <c r="L167" s="18">
        <v>173</v>
      </c>
      <c r="M167" s="18">
        <v>177</v>
      </c>
      <c r="N167" s="18">
        <v>177</v>
      </c>
      <c r="O167" s="18">
        <v>180</v>
      </c>
    </row>
    <row r="168" spans="1:15" s="39" customFormat="1" ht="12" customHeight="1">
      <c r="A168" s="83" t="s">
        <v>192</v>
      </c>
      <c r="B168" s="83"/>
      <c r="C168" s="18">
        <v>337</v>
      </c>
      <c r="D168" s="18">
        <v>339</v>
      </c>
      <c r="E168" s="18">
        <v>342</v>
      </c>
      <c r="F168" s="18">
        <v>341</v>
      </c>
      <c r="G168" s="18">
        <v>342</v>
      </c>
      <c r="H168" s="18">
        <v>340</v>
      </c>
      <c r="I168" s="18">
        <v>342</v>
      </c>
      <c r="J168" s="18">
        <v>345</v>
      </c>
      <c r="K168" s="18">
        <v>352</v>
      </c>
      <c r="L168" s="18">
        <v>353</v>
      </c>
      <c r="M168" s="18">
        <v>354</v>
      </c>
      <c r="N168" s="18">
        <v>359</v>
      </c>
      <c r="O168" s="18">
        <v>365</v>
      </c>
    </row>
    <row r="169" spans="1:15" s="39" customFormat="1" ht="12" customHeight="1">
      <c r="A169" s="83" t="s">
        <v>197</v>
      </c>
      <c r="B169" s="83"/>
      <c r="C169" s="18">
        <v>238</v>
      </c>
      <c r="D169" s="18">
        <v>238</v>
      </c>
      <c r="E169" s="18">
        <v>241</v>
      </c>
      <c r="F169" s="18">
        <v>244</v>
      </c>
      <c r="G169" s="18">
        <v>246</v>
      </c>
      <c r="H169" s="18">
        <v>246</v>
      </c>
      <c r="I169" s="18">
        <v>245</v>
      </c>
      <c r="J169" s="18">
        <v>255</v>
      </c>
      <c r="K169" s="18">
        <v>258</v>
      </c>
      <c r="L169" s="18">
        <v>259</v>
      </c>
      <c r="M169" s="18">
        <v>261</v>
      </c>
      <c r="N169" s="18">
        <v>263</v>
      </c>
      <c r="O169" s="18">
        <v>264</v>
      </c>
    </row>
    <row r="170" spans="1:15" s="39" customFormat="1" ht="12" customHeight="1">
      <c r="A170" s="83" t="s">
        <v>198</v>
      </c>
      <c r="B170" s="83"/>
      <c r="C170" s="18">
        <v>2659</v>
      </c>
      <c r="D170" s="18">
        <v>2675</v>
      </c>
      <c r="E170" s="18">
        <v>2741</v>
      </c>
      <c r="F170" s="18">
        <v>2752</v>
      </c>
      <c r="G170" s="18">
        <v>2760</v>
      </c>
      <c r="H170" s="18">
        <v>2806</v>
      </c>
      <c r="I170" s="18">
        <v>2844</v>
      </c>
      <c r="J170" s="18">
        <v>2851</v>
      </c>
      <c r="K170" s="18">
        <v>2857</v>
      </c>
      <c r="L170" s="18">
        <v>2866</v>
      </c>
      <c r="M170" s="18">
        <v>2885</v>
      </c>
      <c r="N170" s="18">
        <v>2903</v>
      </c>
      <c r="O170" s="18">
        <v>2908</v>
      </c>
    </row>
    <row r="171" spans="1:15" s="39" customFormat="1" ht="12" customHeight="1">
      <c r="A171" s="83" t="s">
        <v>199</v>
      </c>
      <c r="B171" s="83"/>
      <c r="C171" s="18">
        <v>319</v>
      </c>
      <c r="D171" s="18">
        <v>320</v>
      </c>
      <c r="E171" s="18">
        <v>320</v>
      </c>
      <c r="F171" s="18">
        <v>322</v>
      </c>
      <c r="G171" s="18">
        <v>331</v>
      </c>
      <c r="H171" s="18">
        <v>337</v>
      </c>
      <c r="I171" s="18">
        <v>345</v>
      </c>
      <c r="J171" s="18">
        <v>351</v>
      </c>
      <c r="K171" s="18">
        <v>354</v>
      </c>
      <c r="L171" s="18">
        <v>360</v>
      </c>
      <c r="M171" s="18">
        <v>363</v>
      </c>
      <c r="N171" s="18">
        <v>364</v>
      </c>
      <c r="O171" s="18">
        <v>367</v>
      </c>
    </row>
    <row r="172" spans="1:15" s="39" customFormat="1" ht="12" customHeight="1">
      <c r="A172" s="83" t="s">
        <v>202</v>
      </c>
      <c r="B172" s="83"/>
      <c r="C172" s="18">
        <v>172</v>
      </c>
      <c r="D172" s="18">
        <v>173</v>
      </c>
      <c r="E172" s="18">
        <v>174</v>
      </c>
      <c r="F172" s="18">
        <v>173</v>
      </c>
      <c r="G172" s="18">
        <v>174</v>
      </c>
      <c r="H172" s="18">
        <v>174</v>
      </c>
      <c r="I172" s="18">
        <v>178</v>
      </c>
      <c r="J172" s="18">
        <v>199</v>
      </c>
      <c r="K172" s="18">
        <v>201</v>
      </c>
      <c r="L172" s="18">
        <v>202</v>
      </c>
      <c r="M172" s="18">
        <v>205</v>
      </c>
      <c r="N172" s="18">
        <v>209</v>
      </c>
      <c r="O172" s="18">
        <v>212</v>
      </c>
    </row>
    <row r="173" spans="1:15" s="39" customFormat="1" ht="12" customHeight="1">
      <c r="A173" s="83" t="s">
        <v>203</v>
      </c>
      <c r="B173" s="83"/>
      <c r="C173" s="18">
        <v>279</v>
      </c>
      <c r="D173" s="18">
        <v>281</v>
      </c>
      <c r="E173" s="18">
        <v>282</v>
      </c>
      <c r="F173" s="18">
        <v>284</v>
      </c>
      <c r="G173" s="18">
        <v>285</v>
      </c>
      <c r="H173" s="18">
        <v>289</v>
      </c>
      <c r="I173" s="18">
        <v>299</v>
      </c>
      <c r="J173" s="18">
        <v>301</v>
      </c>
      <c r="K173" s="18">
        <v>308</v>
      </c>
      <c r="L173" s="18">
        <v>312</v>
      </c>
      <c r="M173" s="18">
        <v>316</v>
      </c>
      <c r="N173" s="18">
        <v>318</v>
      </c>
      <c r="O173" s="18">
        <v>326</v>
      </c>
    </row>
    <row r="174" spans="1:15" s="39" customFormat="1" ht="12" customHeight="1">
      <c r="A174" s="83" t="s">
        <v>204</v>
      </c>
      <c r="B174" s="83"/>
      <c r="C174" s="18">
        <v>264</v>
      </c>
      <c r="D174" s="18">
        <v>265</v>
      </c>
      <c r="E174" s="18">
        <v>265</v>
      </c>
      <c r="F174" s="18">
        <v>267</v>
      </c>
      <c r="G174" s="18">
        <v>268</v>
      </c>
      <c r="H174" s="18">
        <v>269</v>
      </c>
      <c r="I174" s="18">
        <v>270</v>
      </c>
      <c r="J174" s="18">
        <v>272</v>
      </c>
      <c r="K174" s="18">
        <v>272</v>
      </c>
      <c r="L174" s="18">
        <v>276</v>
      </c>
      <c r="M174" s="18">
        <v>277</v>
      </c>
      <c r="N174" s="18">
        <v>278</v>
      </c>
      <c r="O174" s="18">
        <v>278</v>
      </c>
    </row>
    <row r="175" spans="1:15" s="39" customFormat="1" ht="12" customHeight="1">
      <c r="A175" s="86" t="s">
        <v>205</v>
      </c>
      <c r="B175" s="86"/>
      <c r="C175" s="23">
        <v>753</v>
      </c>
      <c r="D175" s="23">
        <v>756</v>
      </c>
      <c r="E175" s="23">
        <v>756</v>
      </c>
      <c r="F175" s="23">
        <v>758</v>
      </c>
      <c r="G175" s="23">
        <v>822</v>
      </c>
      <c r="H175" s="23">
        <v>824</v>
      </c>
      <c r="I175" s="23">
        <v>836</v>
      </c>
      <c r="J175" s="23">
        <v>844</v>
      </c>
      <c r="K175" s="23">
        <v>843</v>
      </c>
      <c r="L175" s="23">
        <v>846</v>
      </c>
      <c r="M175" s="23">
        <v>850</v>
      </c>
      <c r="N175" s="23">
        <v>854</v>
      </c>
      <c r="O175" s="23">
        <v>867</v>
      </c>
    </row>
    <row r="176" spans="1:15" s="39" customFormat="1" ht="12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s="39" customFormat="1" ht="12" customHeight="1">
      <c r="A177" s="80" t="s">
        <v>207</v>
      </c>
      <c r="B177" s="80"/>
      <c r="C177" s="16">
        <f aca="true" t="shared" si="49" ref="C177:M177">SUM(C178:C185)</f>
        <v>102366</v>
      </c>
      <c r="D177" s="16">
        <f t="shared" si="49"/>
        <v>103227</v>
      </c>
      <c r="E177" s="16">
        <f t="shared" si="49"/>
        <v>104032</v>
      </c>
      <c r="F177" s="16">
        <f t="shared" si="49"/>
        <v>104522</v>
      </c>
      <c r="G177" s="16">
        <f t="shared" si="49"/>
        <v>105582</v>
      </c>
      <c r="H177" s="16">
        <f t="shared" si="49"/>
        <v>108439</v>
      </c>
      <c r="I177" s="16">
        <f t="shared" si="49"/>
        <v>110583</v>
      </c>
      <c r="J177" s="16">
        <f t="shared" si="49"/>
        <v>111307</v>
      </c>
      <c r="K177" s="16">
        <f t="shared" si="49"/>
        <v>111867</v>
      </c>
      <c r="L177" s="16">
        <f t="shared" si="49"/>
        <v>112085</v>
      </c>
      <c r="M177" s="16">
        <f t="shared" si="49"/>
        <v>112562</v>
      </c>
      <c r="N177" s="16">
        <f>SUM(N178:N185)</f>
        <v>113368</v>
      </c>
      <c r="O177" s="16">
        <v>114039</v>
      </c>
    </row>
    <row r="178" spans="1:15" s="39" customFormat="1" ht="12" customHeight="1">
      <c r="A178" s="83" t="s">
        <v>208</v>
      </c>
      <c r="B178" s="83"/>
      <c r="C178" s="18">
        <f>SUM(C56:C66)</f>
        <v>11830</v>
      </c>
      <c r="D178" s="18">
        <f aca="true" t="shared" si="50" ref="D178:M178">SUM(D56:D66)</f>
        <v>11970</v>
      </c>
      <c r="E178" s="18">
        <f t="shared" si="50"/>
        <v>12080</v>
      </c>
      <c r="F178" s="18">
        <f t="shared" si="50"/>
        <v>12115</v>
      </c>
      <c r="G178" s="18">
        <f t="shared" si="50"/>
        <v>12176</v>
      </c>
      <c r="H178" s="18">
        <f t="shared" si="50"/>
        <v>12238</v>
      </c>
      <c r="I178" s="18">
        <f t="shared" si="50"/>
        <v>12448</v>
      </c>
      <c r="J178" s="18">
        <f t="shared" si="50"/>
        <v>12504</v>
      </c>
      <c r="K178" s="18">
        <f t="shared" si="50"/>
        <v>12535</v>
      </c>
      <c r="L178" s="18">
        <f t="shared" si="50"/>
        <v>12565</v>
      </c>
      <c r="M178" s="18">
        <f t="shared" si="50"/>
        <v>12523</v>
      </c>
      <c r="N178" s="18">
        <f>SUM(N56:N66)</f>
        <v>12605</v>
      </c>
      <c r="O178" s="18">
        <v>12663</v>
      </c>
    </row>
    <row r="179" spans="1:15" s="39" customFormat="1" ht="12" customHeight="1">
      <c r="A179" s="83" t="s">
        <v>209</v>
      </c>
      <c r="B179" s="83"/>
      <c r="C179" s="18">
        <f>SUM(C69:C115)</f>
        <v>35175</v>
      </c>
      <c r="D179" s="18">
        <f aca="true" t="shared" si="51" ref="D179:M179">SUM(D69:D115)</f>
        <v>35450</v>
      </c>
      <c r="E179" s="18">
        <f t="shared" si="51"/>
        <v>35734</v>
      </c>
      <c r="F179" s="18">
        <f t="shared" si="51"/>
        <v>35918</v>
      </c>
      <c r="G179" s="18">
        <f t="shared" si="51"/>
        <v>36274</v>
      </c>
      <c r="H179" s="18">
        <f t="shared" si="51"/>
        <v>36626</v>
      </c>
      <c r="I179" s="18">
        <f t="shared" si="51"/>
        <v>37192</v>
      </c>
      <c r="J179" s="18">
        <f t="shared" si="51"/>
        <v>37322</v>
      </c>
      <c r="K179" s="18">
        <f t="shared" si="51"/>
        <v>37421</v>
      </c>
      <c r="L179" s="18">
        <f t="shared" si="51"/>
        <v>37501</v>
      </c>
      <c r="M179" s="18">
        <f t="shared" si="51"/>
        <v>37666</v>
      </c>
      <c r="N179" s="18">
        <f>SUM(N69:N115)</f>
        <v>37865</v>
      </c>
      <c r="O179" s="18">
        <v>38074</v>
      </c>
    </row>
    <row r="180" spans="1:15" s="39" customFormat="1" ht="12" customHeight="1">
      <c r="A180" s="83" t="s">
        <v>210</v>
      </c>
      <c r="B180" s="83"/>
      <c r="C180" s="18">
        <f aca="true" t="shared" si="52" ref="C180:M180">SUM(C118:C136)</f>
        <v>23650</v>
      </c>
      <c r="D180" s="18">
        <f t="shared" si="52"/>
        <v>23819</v>
      </c>
      <c r="E180" s="18">
        <f t="shared" si="52"/>
        <v>23940</v>
      </c>
      <c r="F180" s="18">
        <f t="shared" si="52"/>
        <v>23989</v>
      </c>
      <c r="G180" s="18">
        <f t="shared" si="52"/>
        <v>24333</v>
      </c>
      <c r="H180" s="18">
        <f t="shared" si="52"/>
        <v>25069</v>
      </c>
      <c r="I180" s="18">
        <f t="shared" si="52"/>
        <v>25524</v>
      </c>
      <c r="J180" s="18">
        <f t="shared" si="52"/>
        <v>25704</v>
      </c>
      <c r="K180" s="18">
        <f t="shared" si="52"/>
        <v>25813</v>
      </c>
      <c r="L180" s="18">
        <f t="shared" si="52"/>
        <v>25822</v>
      </c>
      <c r="M180" s="18">
        <f t="shared" si="52"/>
        <v>25873</v>
      </c>
      <c r="N180" s="18">
        <f>SUM(N118:N136)</f>
        <v>25999</v>
      </c>
      <c r="O180" s="18">
        <v>26170</v>
      </c>
    </row>
    <row r="181" spans="1:15" s="39" customFormat="1" ht="12" customHeight="1">
      <c r="A181" s="83" t="s">
        <v>211</v>
      </c>
      <c r="B181" s="83"/>
      <c r="C181" s="18">
        <f>SUM(C139:C146)</f>
        <v>4690</v>
      </c>
      <c r="D181" s="18">
        <f aca="true" t="shared" si="53" ref="D181:M181">SUM(D139:D146)</f>
        <v>4727</v>
      </c>
      <c r="E181" s="18">
        <f t="shared" si="53"/>
        <v>4769</v>
      </c>
      <c r="F181" s="18">
        <f t="shared" si="53"/>
        <v>4795</v>
      </c>
      <c r="G181" s="18">
        <f t="shared" si="53"/>
        <v>4802</v>
      </c>
      <c r="H181" s="18">
        <f t="shared" si="53"/>
        <v>5161</v>
      </c>
      <c r="I181" s="18">
        <f t="shared" si="53"/>
        <v>5457</v>
      </c>
      <c r="J181" s="18">
        <f t="shared" si="53"/>
        <v>5510</v>
      </c>
      <c r="K181" s="18">
        <f t="shared" si="53"/>
        <v>5623</v>
      </c>
      <c r="L181" s="18">
        <f t="shared" si="53"/>
        <v>5708</v>
      </c>
      <c r="M181" s="18">
        <f t="shared" si="53"/>
        <v>5744</v>
      </c>
      <c r="N181" s="18">
        <f>SUM(N139:N146)</f>
        <v>5926</v>
      </c>
      <c r="O181" s="18">
        <v>5969</v>
      </c>
    </row>
    <row r="182" spans="1:15" s="39" customFormat="1" ht="12" customHeight="1">
      <c r="A182" s="83" t="s">
        <v>212</v>
      </c>
      <c r="B182" s="83"/>
      <c r="C182" s="18">
        <f>SUM(C149:C154)</f>
        <v>13610</v>
      </c>
      <c r="D182" s="18">
        <f aca="true" t="shared" si="54" ref="D182:M182">SUM(D149:D154)</f>
        <v>13749</v>
      </c>
      <c r="E182" s="18">
        <f t="shared" si="54"/>
        <v>13853</v>
      </c>
      <c r="F182" s="18">
        <f t="shared" si="54"/>
        <v>14001</v>
      </c>
      <c r="G182" s="18">
        <f t="shared" si="54"/>
        <v>14123</v>
      </c>
      <c r="H182" s="18">
        <f t="shared" si="54"/>
        <v>14255</v>
      </c>
      <c r="I182" s="18">
        <f t="shared" si="54"/>
        <v>14428</v>
      </c>
      <c r="J182" s="18">
        <f t="shared" si="54"/>
        <v>14603</v>
      </c>
      <c r="K182" s="18">
        <f t="shared" si="54"/>
        <v>14725</v>
      </c>
      <c r="L182" s="18">
        <f t="shared" si="54"/>
        <v>14675</v>
      </c>
      <c r="M182" s="18">
        <f t="shared" si="54"/>
        <v>14718</v>
      </c>
      <c r="N182" s="18">
        <f>SUM(N149:N154)</f>
        <v>14807</v>
      </c>
      <c r="O182" s="18">
        <v>14891</v>
      </c>
    </row>
    <row r="183" spans="1:15" s="39" customFormat="1" ht="12" customHeight="1">
      <c r="A183" s="83" t="s">
        <v>213</v>
      </c>
      <c r="B183" s="83"/>
      <c r="C183" s="18">
        <f>SUM(C157:C158)</f>
        <v>2898</v>
      </c>
      <c r="D183" s="18">
        <f aca="true" t="shared" si="55" ref="D183:M183">SUM(D157:D158)</f>
        <v>2938</v>
      </c>
      <c r="E183" s="18">
        <f t="shared" si="55"/>
        <v>2979</v>
      </c>
      <c r="F183" s="18">
        <f t="shared" si="55"/>
        <v>3005</v>
      </c>
      <c r="G183" s="18">
        <f t="shared" si="55"/>
        <v>3079</v>
      </c>
      <c r="H183" s="18">
        <f t="shared" si="55"/>
        <v>3205</v>
      </c>
      <c r="I183" s="18">
        <f t="shared" si="55"/>
        <v>3302</v>
      </c>
      <c r="J183" s="18">
        <f t="shared" si="55"/>
        <v>3325</v>
      </c>
      <c r="K183" s="18">
        <f t="shared" si="55"/>
        <v>3357</v>
      </c>
      <c r="L183" s="18">
        <f t="shared" si="55"/>
        <v>3379</v>
      </c>
      <c r="M183" s="18">
        <f t="shared" si="55"/>
        <v>3444</v>
      </c>
      <c r="N183" s="18">
        <f>SUM(N157:N158)</f>
        <v>3488</v>
      </c>
      <c r="O183" s="18">
        <v>3519</v>
      </c>
    </row>
    <row r="184" spans="1:15" s="39" customFormat="1" ht="12" customHeight="1">
      <c r="A184" s="83" t="s">
        <v>214</v>
      </c>
      <c r="B184" s="83"/>
      <c r="C184" s="18">
        <f aca="true" t="shared" si="56" ref="C184:M184">SUM(C161:C163)</f>
        <v>4490</v>
      </c>
      <c r="D184" s="18">
        <f t="shared" si="56"/>
        <v>4520</v>
      </c>
      <c r="E184" s="18">
        <f t="shared" si="56"/>
        <v>4546</v>
      </c>
      <c r="F184" s="18">
        <f t="shared" si="56"/>
        <v>4561</v>
      </c>
      <c r="G184" s="18">
        <f t="shared" si="56"/>
        <v>4566</v>
      </c>
      <c r="H184" s="18">
        <f t="shared" si="56"/>
        <v>5588</v>
      </c>
      <c r="I184" s="18">
        <f t="shared" si="56"/>
        <v>5852</v>
      </c>
      <c r="J184" s="18">
        <f t="shared" si="56"/>
        <v>5872</v>
      </c>
      <c r="K184" s="18">
        <f t="shared" si="56"/>
        <v>5897</v>
      </c>
      <c r="L184" s="18">
        <f t="shared" si="56"/>
        <v>5907</v>
      </c>
      <c r="M184" s="18">
        <f t="shared" si="56"/>
        <v>6017</v>
      </c>
      <c r="N184" s="18">
        <f>SUM(N161:N163)</f>
        <v>6061</v>
      </c>
      <c r="O184" s="18">
        <v>6085</v>
      </c>
    </row>
    <row r="185" spans="1:15" s="39" customFormat="1" ht="12" customHeight="1">
      <c r="A185" s="79" t="s">
        <v>215</v>
      </c>
      <c r="B185" s="79"/>
      <c r="C185" s="23">
        <f aca="true" t="shared" si="57" ref="C185:M185">SUM(C166:C175)</f>
        <v>6023</v>
      </c>
      <c r="D185" s="23">
        <f t="shared" si="57"/>
        <v>6054</v>
      </c>
      <c r="E185" s="23">
        <f t="shared" si="57"/>
        <v>6131</v>
      </c>
      <c r="F185" s="23">
        <f t="shared" si="57"/>
        <v>6138</v>
      </c>
      <c r="G185" s="23">
        <f t="shared" si="57"/>
        <v>6229</v>
      </c>
      <c r="H185" s="23">
        <f t="shared" si="57"/>
        <v>6297</v>
      </c>
      <c r="I185" s="23">
        <f t="shared" si="57"/>
        <v>6380</v>
      </c>
      <c r="J185" s="23">
        <f t="shared" si="57"/>
        <v>6467</v>
      </c>
      <c r="K185" s="23">
        <f t="shared" si="57"/>
        <v>6496</v>
      </c>
      <c r="L185" s="23">
        <f t="shared" si="57"/>
        <v>6528</v>
      </c>
      <c r="M185" s="23">
        <f t="shared" si="57"/>
        <v>6577</v>
      </c>
      <c r="N185" s="23">
        <f>SUM(N166:N175)</f>
        <v>6617</v>
      </c>
      <c r="O185" s="23">
        <v>6668</v>
      </c>
    </row>
    <row r="186" spans="1:15" s="39" customFormat="1" ht="12" customHeight="1">
      <c r="A186" s="53"/>
      <c r="B186" s="53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39" customFormat="1" ht="12" customHeight="1">
      <c r="A187" s="80" t="s">
        <v>238</v>
      </c>
      <c r="B187" s="80"/>
      <c r="C187" s="16">
        <f>+C188+C189+C190+C191+C192</f>
        <v>83679</v>
      </c>
      <c r="D187" s="16">
        <f aca="true" t="shared" si="58" ref="D187:N187">+D188+D189+D190+D191+D192</f>
        <v>84438</v>
      </c>
      <c r="E187" s="16">
        <f t="shared" si="58"/>
        <v>85102</v>
      </c>
      <c r="F187" s="16">
        <f t="shared" si="58"/>
        <v>85531</v>
      </c>
      <c r="G187" s="16">
        <f t="shared" si="58"/>
        <v>86435</v>
      </c>
      <c r="H187" s="16">
        <f t="shared" si="58"/>
        <v>87812</v>
      </c>
      <c r="I187" s="16">
        <f t="shared" si="58"/>
        <v>89377</v>
      </c>
      <c r="J187" s="16">
        <f t="shared" si="58"/>
        <v>89984</v>
      </c>
      <c r="K187" s="16">
        <f t="shared" si="58"/>
        <v>90411</v>
      </c>
      <c r="L187" s="16">
        <f t="shared" si="58"/>
        <v>90538</v>
      </c>
      <c r="M187" s="16">
        <f t="shared" si="58"/>
        <v>90799</v>
      </c>
      <c r="N187" s="16">
        <f t="shared" si="58"/>
        <v>91365</v>
      </c>
      <c r="O187" s="16">
        <v>91912</v>
      </c>
    </row>
    <row r="188" spans="1:15" s="39" customFormat="1" ht="12" customHeight="1">
      <c r="A188" s="83" t="s">
        <v>239</v>
      </c>
      <c r="B188" s="83"/>
      <c r="C188" s="18">
        <f>+C149+C150+C153+C154</f>
        <v>12798</v>
      </c>
      <c r="D188" s="18">
        <f aca="true" t="shared" si="59" ref="D188:M188">+D149+D150+D153+D154</f>
        <v>12920</v>
      </c>
      <c r="E188" s="18">
        <f t="shared" si="59"/>
        <v>13016</v>
      </c>
      <c r="F188" s="18">
        <f t="shared" si="59"/>
        <v>13143</v>
      </c>
      <c r="G188" s="18">
        <f t="shared" si="59"/>
        <v>13263</v>
      </c>
      <c r="H188" s="18">
        <f t="shared" si="59"/>
        <v>13381</v>
      </c>
      <c r="I188" s="18">
        <f t="shared" si="59"/>
        <v>13542</v>
      </c>
      <c r="J188" s="18">
        <f t="shared" si="59"/>
        <v>13688</v>
      </c>
      <c r="K188" s="18">
        <f t="shared" si="59"/>
        <v>13800</v>
      </c>
      <c r="L188" s="18">
        <f t="shared" si="59"/>
        <v>13742</v>
      </c>
      <c r="M188" s="18">
        <f t="shared" si="59"/>
        <v>13772</v>
      </c>
      <c r="N188" s="18">
        <f>+N149+N150+N153+N154</f>
        <v>13849</v>
      </c>
      <c r="O188" s="18">
        <v>13926</v>
      </c>
    </row>
    <row r="189" spans="1:15" s="39" customFormat="1" ht="12" customHeight="1">
      <c r="A189" s="83" t="s">
        <v>240</v>
      </c>
      <c r="B189" s="83"/>
      <c r="C189" s="20">
        <f>+C56+C57+C78+C58+C59+C60+C61+C62+C63+C64+C65+C66</f>
        <v>12157</v>
      </c>
      <c r="D189" s="20">
        <f aca="true" t="shared" si="60" ref="D189:M189">+D56+D57+D78+D58+D59+D60+D61+D62+D63+D64+D65+D66</f>
        <v>12300</v>
      </c>
      <c r="E189" s="20">
        <f t="shared" si="60"/>
        <v>12412</v>
      </c>
      <c r="F189" s="20">
        <f t="shared" si="60"/>
        <v>12447</v>
      </c>
      <c r="G189" s="20">
        <f t="shared" si="60"/>
        <v>12509</v>
      </c>
      <c r="H189" s="20">
        <f t="shared" si="60"/>
        <v>12572</v>
      </c>
      <c r="I189" s="20">
        <f t="shared" si="60"/>
        <v>12784</v>
      </c>
      <c r="J189" s="20">
        <f t="shared" si="60"/>
        <v>12844</v>
      </c>
      <c r="K189" s="20">
        <f t="shared" si="60"/>
        <v>12875</v>
      </c>
      <c r="L189" s="20">
        <f t="shared" si="60"/>
        <v>12909</v>
      </c>
      <c r="M189" s="20">
        <f t="shared" si="60"/>
        <v>12868</v>
      </c>
      <c r="N189" s="20">
        <f>+N56+N57+N78+N58+N59+N60+N61+N62+N63+N64+N65+N66</f>
        <v>12950</v>
      </c>
      <c r="O189" s="20">
        <v>13010</v>
      </c>
    </row>
    <row r="190" spans="1:15" s="39" customFormat="1" ht="12" customHeight="1">
      <c r="A190" s="83" t="s">
        <v>241</v>
      </c>
      <c r="B190" s="83"/>
      <c r="C190" s="18">
        <f>+C118+C139+C119+C121+C124+C126+C127+C146+C128+C129+C130+C132+C133+C134+C135</f>
        <v>16703</v>
      </c>
      <c r="D190" s="18">
        <f aca="true" t="shared" si="61" ref="D190:M190">+D118+D139+D119+D121+D124+D126+D127+D146+D128+D129+D130+D132+D133+D134+D135</f>
        <v>16845</v>
      </c>
      <c r="E190" s="18">
        <f t="shared" si="61"/>
        <v>16949</v>
      </c>
      <c r="F190" s="18">
        <f t="shared" si="61"/>
        <v>16981</v>
      </c>
      <c r="G190" s="18">
        <f t="shared" si="61"/>
        <v>17274</v>
      </c>
      <c r="H190" s="18">
        <f t="shared" si="61"/>
        <v>17626</v>
      </c>
      <c r="I190" s="18">
        <f t="shared" si="61"/>
        <v>18068</v>
      </c>
      <c r="J190" s="18">
        <f t="shared" si="61"/>
        <v>18269</v>
      </c>
      <c r="K190" s="18">
        <f t="shared" si="61"/>
        <v>18389</v>
      </c>
      <c r="L190" s="18">
        <f t="shared" si="61"/>
        <v>18409</v>
      </c>
      <c r="M190" s="18">
        <f t="shared" si="61"/>
        <v>18437</v>
      </c>
      <c r="N190" s="18">
        <f>+N118+N139+N119+N121+N124+N126+N127+N146+N128+N129+N130+N132+N133+N134+N135</f>
        <v>18558</v>
      </c>
      <c r="O190" s="18">
        <v>18708</v>
      </c>
    </row>
    <row r="191" spans="1:15" s="39" customFormat="1" ht="12" customHeight="1">
      <c r="A191" s="83" t="s">
        <v>242</v>
      </c>
      <c r="B191" s="83"/>
      <c r="C191" s="18">
        <f>+C69+C70+C71+C72+C73+C74+C75+C76+C77+C79+C80+C81+C82+C83+C84+C85+C86+C87+C88+C89+C90+C91+C92+C93+C94+C95+C96+C97+C98+C99+C100+C101+C102+C103+C104+C105+C106+C107+C108+C109+C110+C112+C113+C114+C115+C111</f>
        <v>34848</v>
      </c>
      <c r="D191" s="18">
        <f aca="true" t="shared" si="62" ref="D191:M191">+D69+D70+D71+D72+D73+D74+D75+D76+D77+D79+D80+D81+D82+D83+D84+D85+D86+D87+D88+D89+D90+D91+D92+D93+D94+D95+D96+D97+D98+D99+D100+D101+D102+D103+D104+D105+D106+D107+D108+D109+D110+D112+D113+D114+D115+D111</f>
        <v>35120</v>
      </c>
      <c r="E191" s="18">
        <f t="shared" si="62"/>
        <v>35402</v>
      </c>
      <c r="F191" s="18">
        <f t="shared" si="62"/>
        <v>35586</v>
      </c>
      <c r="G191" s="18">
        <f t="shared" si="62"/>
        <v>35941</v>
      </c>
      <c r="H191" s="18">
        <f t="shared" si="62"/>
        <v>36292</v>
      </c>
      <c r="I191" s="18">
        <f t="shared" si="62"/>
        <v>36856</v>
      </c>
      <c r="J191" s="18">
        <f t="shared" si="62"/>
        <v>36982</v>
      </c>
      <c r="K191" s="18">
        <f t="shared" si="62"/>
        <v>37081</v>
      </c>
      <c r="L191" s="18">
        <f t="shared" si="62"/>
        <v>37157</v>
      </c>
      <c r="M191" s="18">
        <f t="shared" si="62"/>
        <v>37321</v>
      </c>
      <c r="N191" s="18">
        <f>+N69+N70+N71+N72+N73+N74+N75+N76+N77+N79+N80+N81+N82+N83+N84+N85+N86+N87+N88+N89+N90+N91+N92+N93+N94+N95+N96+N97+N98+N99+N100+N101+N102+N103+N104+N105+N106+N107+N108+N109+N110+N112+N113+N114+N115+N111</f>
        <v>37520</v>
      </c>
      <c r="O191" s="18">
        <v>37727</v>
      </c>
    </row>
    <row r="192" spans="1:15" s="39" customFormat="1" ht="12" customHeight="1">
      <c r="A192" s="65" t="s">
        <v>243</v>
      </c>
      <c r="B192" s="65"/>
      <c r="C192" s="23">
        <f>+C151+C122+C123+C152+C125+C158</f>
        <v>7173</v>
      </c>
      <c r="D192" s="23">
        <f aca="true" t="shared" si="63" ref="D192:M192">+D151+D122+D123+D152+D125+D158</f>
        <v>7253</v>
      </c>
      <c r="E192" s="23">
        <f t="shared" si="63"/>
        <v>7323</v>
      </c>
      <c r="F192" s="23">
        <f t="shared" si="63"/>
        <v>7374</v>
      </c>
      <c r="G192" s="23">
        <f t="shared" si="63"/>
        <v>7448</v>
      </c>
      <c r="H192" s="23">
        <f t="shared" si="63"/>
        <v>7941</v>
      </c>
      <c r="I192" s="23">
        <f t="shared" si="63"/>
        <v>8127</v>
      </c>
      <c r="J192" s="23">
        <f t="shared" si="63"/>
        <v>8201</v>
      </c>
      <c r="K192" s="23">
        <f t="shared" si="63"/>
        <v>8266</v>
      </c>
      <c r="L192" s="23">
        <f t="shared" si="63"/>
        <v>8321</v>
      </c>
      <c r="M192" s="23">
        <f t="shared" si="63"/>
        <v>8401</v>
      </c>
      <c r="N192" s="23">
        <f>+N151+N122+N123+N152+N125+N158</f>
        <v>8488</v>
      </c>
      <c r="O192" s="23">
        <v>8541</v>
      </c>
    </row>
    <row r="193" spans="1:15" s="39" customFormat="1" ht="12" customHeight="1">
      <c r="A193" s="26"/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s="39" customFormat="1" ht="12" customHeight="1">
      <c r="A194" s="63" t="s">
        <v>244</v>
      </c>
      <c r="B194" s="63"/>
      <c r="C194" s="68">
        <f>+C177-C187</f>
        <v>18687</v>
      </c>
      <c r="D194" s="68">
        <f aca="true" t="shared" si="64" ref="D194:M194">+D177-D187</f>
        <v>18789</v>
      </c>
      <c r="E194" s="68">
        <f t="shared" si="64"/>
        <v>18930</v>
      </c>
      <c r="F194" s="68">
        <f t="shared" si="64"/>
        <v>18991</v>
      </c>
      <c r="G194" s="68">
        <f t="shared" si="64"/>
        <v>19147</v>
      </c>
      <c r="H194" s="68">
        <f t="shared" si="64"/>
        <v>20627</v>
      </c>
      <c r="I194" s="68">
        <f t="shared" si="64"/>
        <v>21206</v>
      </c>
      <c r="J194" s="68">
        <f t="shared" si="64"/>
        <v>21323</v>
      </c>
      <c r="K194" s="68">
        <f t="shared" si="64"/>
        <v>21456</v>
      </c>
      <c r="L194" s="68">
        <f t="shared" si="64"/>
        <v>21547</v>
      </c>
      <c r="M194" s="68">
        <f t="shared" si="64"/>
        <v>21763</v>
      </c>
      <c r="N194" s="68">
        <f>+N177-N187</f>
        <v>22003</v>
      </c>
      <c r="O194" s="68">
        <v>22127</v>
      </c>
    </row>
    <row r="195" spans="1:15" s="42" customFormat="1" ht="12" customHeight="1">
      <c r="A195" s="100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</row>
    <row r="196" spans="1:15" s="44" customFormat="1" ht="23.25" customHeight="1">
      <c r="A196" s="98" t="s">
        <v>281</v>
      </c>
      <c r="B196" s="98"/>
      <c r="C196" s="98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  <row r="197" spans="1:15" s="44" customFormat="1" ht="12" customHeight="1">
      <c r="A197" s="97" t="s">
        <v>245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</row>
    <row r="198" spans="1:15" s="44" customFormat="1" ht="5.25" customHeight="1">
      <c r="A198" s="93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ht="12" customHeight="1">
      <c r="A199" s="95" t="s">
        <v>220</v>
      </c>
      <c r="B199" s="95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</row>
    <row r="200" spans="1:15" ht="5.25" customHeight="1">
      <c r="A200" s="93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ht="12" customHeight="1">
      <c r="A201" s="96" t="s">
        <v>283</v>
      </c>
      <c r="B201" s="96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</row>
    <row r="202" spans="1:15" ht="12" customHeight="1">
      <c r="A202" s="96" t="s">
        <v>222</v>
      </c>
      <c r="B202" s="96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</sheetData>
  <sheetProtection/>
  <mergeCells count="165">
    <mergeCell ref="A196:O196"/>
    <mergeCell ref="A195:O195"/>
    <mergeCell ref="A118:B118"/>
    <mergeCell ref="A138:B138"/>
    <mergeCell ref="A139:B139"/>
    <mergeCell ref="A149:B149"/>
    <mergeCell ref="A157:B157"/>
    <mergeCell ref="A161:B161"/>
    <mergeCell ref="A189:B189"/>
    <mergeCell ref="A198:O198"/>
    <mergeCell ref="A199:O199"/>
    <mergeCell ref="A200:O200"/>
    <mergeCell ref="A201:O201"/>
    <mergeCell ref="A202:O202"/>
    <mergeCell ref="A169:B169"/>
    <mergeCell ref="A181:B181"/>
    <mergeCell ref="A191:B191"/>
    <mergeCell ref="A197:O197"/>
    <mergeCell ref="A187:B187"/>
    <mergeCell ref="A1:O1"/>
    <mergeCell ref="A2:O2"/>
    <mergeCell ref="A3:O3"/>
    <mergeCell ref="A4:O4"/>
    <mergeCell ref="A180:B180"/>
    <mergeCell ref="A182:B182"/>
    <mergeCell ref="A121:B121"/>
    <mergeCell ref="A141:B141"/>
    <mergeCell ref="A142:B142"/>
    <mergeCell ref="A173:B173"/>
    <mergeCell ref="A190:B190"/>
    <mergeCell ref="A179:B179"/>
    <mergeCell ref="A183:B183"/>
    <mergeCell ref="A184:B184"/>
    <mergeCell ref="A174:B174"/>
    <mergeCell ref="A175:B175"/>
    <mergeCell ref="A178:B178"/>
    <mergeCell ref="A177:B177"/>
    <mergeCell ref="A188:B188"/>
    <mergeCell ref="A165:B165"/>
    <mergeCell ref="A167:B167"/>
    <mergeCell ref="A170:B170"/>
    <mergeCell ref="A171:B171"/>
    <mergeCell ref="A172:B172"/>
    <mergeCell ref="A168:B168"/>
    <mergeCell ref="A166:B166"/>
    <mergeCell ref="A158:B158"/>
    <mergeCell ref="A162:B162"/>
    <mergeCell ref="A163:B163"/>
    <mergeCell ref="A160:B160"/>
    <mergeCell ref="A150:B150"/>
    <mergeCell ref="A151:B151"/>
    <mergeCell ref="A153:B153"/>
    <mergeCell ref="A154:B154"/>
    <mergeCell ref="A152:B152"/>
    <mergeCell ref="A140:B140"/>
    <mergeCell ref="A143:B143"/>
    <mergeCell ref="A144:B144"/>
    <mergeCell ref="A145:B145"/>
    <mergeCell ref="A148:B148"/>
    <mergeCell ref="A134:B134"/>
    <mergeCell ref="A135:B135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5:B115"/>
    <mergeCell ref="A117:B117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6:B66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4:B64"/>
    <mergeCell ref="A65:B65"/>
    <mergeCell ref="A53:B53"/>
    <mergeCell ref="A55:B55"/>
    <mergeCell ref="A56:B56"/>
    <mergeCell ref="A57:B57"/>
    <mergeCell ref="A58:B58"/>
    <mergeCell ref="A59:B59"/>
    <mergeCell ref="A41:B41"/>
    <mergeCell ref="A42:B42"/>
    <mergeCell ref="A45:B45"/>
    <mergeCell ref="A50:B50"/>
    <mergeCell ref="A51:B51"/>
    <mergeCell ref="A52:B52"/>
    <mergeCell ref="A30:B30"/>
    <mergeCell ref="A31:B31"/>
    <mergeCell ref="A36:B36"/>
    <mergeCell ref="A37:B37"/>
    <mergeCell ref="A38:B38"/>
    <mergeCell ref="A40:B40"/>
    <mergeCell ref="A24:B24"/>
    <mergeCell ref="A27:B27"/>
    <mergeCell ref="A10:B10"/>
    <mergeCell ref="A11:B11"/>
    <mergeCell ref="A15:B15"/>
    <mergeCell ref="A19:B19"/>
    <mergeCell ref="A5:B5"/>
    <mergeCell ref="A6:B6"/>
    <mergeCell ref="A185:B185"/>
    <mergeCell ref="A146:B146"/>
    <mergeCell ref="A156:B156"/>
    <mergeCell ref="A8:B8"/>
    <mergeCell ref="A21:B21"/>
    <mergeCell ref="A7:C7"/>
    <mergeCell ref="A22:B22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" customHeight="1"/>
  <cols>
    <col min="1" max="1" width="1.7109375" style="1" customWidth="1"/>
    <col min="2" max="2" width="31.57421875" style="1" customWidth="1"/>
    <col min="3" max="3" width="17.00390625" style="2" customWidth="1"/>
    <col min="4" max="16384" width="9.140625" style="1" customWidth="1"/>
  </cols>
  <sheetData>
    <row r="1" spans="1:3" s="3" customFormat="1" ht="12.75" customHeight="1">
      <c r="A1" s="113"/>
      <c r="B1" s="113"/>
      <c r="C1" s="113"/>
    </row>
    <row r="2" spans="1:3" s="3" customFormat="1" ht="12.75" customHeight="1">
      <c r="A2" s="125" t="s">
        <v>234</v>
      </c>
      <c r="B2" s="125"/>
      <c r="C2" s="125"/>
    </row>
    <row r="3" spans="1:3" s="4" customFormat="1" ht="12.75" customHeight="1">
      <c r="A3" s="126"/>
      <c r="B3" s="126"/>
      <c r="C3" s="126"/>
    </row>
    <row r="4" spans="1:3" s="4" customFormat="1" ht="12.75" customHeight="1">
      <c r="A4" s="115"/>
      <c r="B4" s="115"/>
      <c r="C4" s="115"/>
    </row>
    <row r="5" spans="1:3" s="49" customFormat="1" ht="12" customHeight="1">
      <c r="A5" s="127"/>
      <c r="B5" s="127"/>
      <c r="C5" s="46" t="s">
        <v>219</v>
      </c>
    </row>
    <row r="6" spans="1:3" s="49" customFormat="1" ht="12" customHeight="1">
      <c r="A6" s="128"/>
      <c r="B6" s="128"/>
      <c r="C6" s="50"/>
    </row>
    <row r="7" spans="1:3" s="9" customFormat="1" ht="12" customHeight="1">
      <c r="A7" s="35"/>
      <c r="B7" s="35"/>
      <c r="C7" s="35"/>
    </row>
    <row r="8" spans="1:3" s="11" customFormat="1" ht="12" customHeight="1">
      <c r="A8" s="81" t="s">
        <v>0</v>
      </c>
      <c r="B8" s="81"/>
      <c r="C8" s="12">
        <f>C10+C21+C36+C40+C50</f>
        <v>105582</v>
      </c>
    </row>
    <row r="9" spans="1:3" s="11" customFormat="1" ht="12" customHeight="1">
      <c r="A9" s="13"/>
      <c r="B9" s="13"/>
      <c r="C9" s="14"/>
    </row>
    <row r="10" spans="1:3" s="15" customFormat="1" ht="12" customHeight="1">
      <c r="A10" s="80" t="s">
        <v>1</v>
      </c>
      <c r="B10" s="80"/>
      <c r="C10" s="16">
        <f>C11+C15+C19</f>
        <v>15619</v>
      </c>
    </row>
    <row r="11" spans="1:3" s="17" customFormat="1" ht="12" customHeight="1">
      <c r="A11" s="83" t="s">
        <v>2</v>
      </c>
      <c r="B11" s="83"/>
      <c r="C11" s="18">
        <f>C12+C13+C14</f>
        <v>6229</v>
      </c>
    </row>
    <row r="12" spans="1:3" s="17" customFormat="1" ht="12" customHeight="1">
      <c r="A12" s="19"/>
      <c r="B12" s="20" t="s">
        <v>3</v>
      </c>
      <c r="C12" s="18">
        <f>C194+C195+C197+C202+C203</f>
        <v>2337</v>
      </c>
    </row>
    <row r="13" spans="1:3" s="17" customFormat="1" ht="12" customHeight="1">
      <c r="A13" s="19"/>
      <c r="B13" s="20" t="s">
        <v>4</v>
      </c>
      <c r="C13" s="18">
        <f>+C198+C204</f>
        <v>2760</v>
      </c>
    </row>
    <row r="14" spans="1:3" s="17" customFormat="1" ht="12" customHeight="1">
      <c r="A14" s="19"/>
      <c r="B14" s="21" t="s">
        <v>5</v>
      </c>
      <c r="C14" s="18">
        <f>C196+C199+C200+C201</f>
        <v>1132</v>
      </c>
    </row>
    <row r="15" spans="1:3" s="17" customFormat="1" ht="12" customHeight="1">
      <c r="A15" s="83" t="s">
        <v>6</v>
      </c>
      <c r="B15" s="83"/>
      <c r="C15" s="18">
        <f>C16+C17+C18</f>
        <v>4566</v>
      </c>
    </row>
    <row r="16" spans="1:3" s="17" customFormat="1" ht="12" customHeight="1">
      <c r="A16" s="19"/>
      <c r="B16" s="20" t="s">
        <v>7</v>
      </c>
      <c r="C16" s="18">
        <f>+C190</f>
        <v>1651</v>
      </c>
    </row>
    <row r="17" spans="1:3" s="17" customFormat="1" ht="12" customHeight="1">
      <c r="A17" s="19"/>
      <c r="B17" s="20" t="s">
        <v>8</v>
      </c>
      <c r="C17" s="18">
        <f>+C189</f>
        <v>1552</v>
      </c>
    </row>
    <row r="18" spans="1:3" s="17" customFormat="1" ht="12" customHeight="1">
      <c r="A18" s="22"/>
      <c r="B18" s="20" t="s">
        <v>9</v>
      </c>
      <c r="C18" s="18">
        <f>C191</f>
        <v>1363</v>
      </c>
    </row>
    <row r="19" spans="1:3" s="17" customFormat="1" ht="12" customHeight="1">
      <c r="A19" s="79" t="s">
        <v>10</v>
      </c>
      <c r="B19" s="79"/>
      <c r="C19" s="23">
        <f>C181+C182+C183+C167+C184+C185+C172+C186+C175</f>
        <v>4824</v>
      </c>
    </row>
    <row r="20" spans="1:3" s="17" customFormat="1" ht="12" customHeight="1">
      <c r="A20" s="22"/>
      <c r="B20" s="22"/>
      <c r="C20" s="22"/>
    </row>
    <row r="21" spans="1:3" s="15" customFormat="1" ht="12" customHeight="1">
      <c r="A21" s="80" t="s">
        <v>228</v>
      </c>
      <c r="B21" s="80"/>
      <c r="C21" s="16">
        <f>C22+C23+C24+C27+C30+C31</f>
        <v>29135</v>
      </c>
    </row>
    <row r="22" spans="1:3" s="17" customFormat="1" ht="12" customHeight="1">
      <c r="A22" s="83" t="s">
        <v>12</v>
      </c>
      <c r="B22" s="83"/>
      <c r="C22" s="18">
        <f>C123+C125+C126+C136+C137+C139+C141+C143+C144</f>
        <v>11145</v>
      </c>
    </row>
    <row r="23" spans="1:3" s="17" customFormat="1" ht="12" customHeight="1">
      <c r="A23" s="83" t="s">
        <v>13</v>
      </c>
      <c r="B23" s="83"/>
      <c r="C23" s="18">
        <f>C131</f>
        <v>3749</v>
      </c>
    </row>
    <row r="24" spans="1:3" s="17" customFormat="1" ht="12" customHeight="1">
      <c r="A24" s="83" t="s">
        <v>14</v>
      </c>
      <c r="B24" s="83"/>
      <c r="C24" s="18">
        <f>C25+C26</f>
        <v>5782</v>
      </c>
    </row>
    <row r="25" spans="1:3" s="17" customFormat="1" ht="12" customHeight="1">
      <c r="A25" s="24"/>
      <c r="B25" s="20" t="s">
        <v>15</v>
      </c>
      <c r="C25" s="18">
        <f>C124+C128+C130+C138+C145+C149</f>
        <v>1765</v>
      </c>
    </row>
    <row r="26" spans="1:3" s="17" customFormat="1" ht="12" customHeight="1">
      <c r="A26" s="22"/>
      <c r="B26" s="20" t="s">
        <v>16</v>
      </c>
      <c r="C26" s="18">
        <f>C129+C132+C135+C146</f>
        <v>4017</v>
      </c>
    </row>
    <row r="27" spans="1:3" s="17" customFormat="1" ht="12" customHeight="1">
      <c r="A27" s="83" t="s">
        <v>17</v>
      </c>
      <c r="B27" s="83"/>
      <c r="C27" s="18">
        <f>C28+C29</f>
        <v>2503</v>
      </c>
    </row>
    <row r="28" spans="1:3" s="17" customFormat="1" ht="12" customHeight="1">
      <c r="A28" s="24"/>
      <c r="B28" s="20" t="s">
        <v>18</v>
      </c>
      <c r="C28" s="18">
        <f>+C127</f>
        <v>1313</v>
      </c>
    </row>
    <row r="29" spans="1:3" s="17" customFormat="1" ht="12" customHeight="1">
      <c r="A29" s="22"/>
      <c r="B29" s="20" t="s">
        <v>19</v>
      </c>
      <c r="C29" s="18">
        <f>C147</f>
        <v>1190</v>
      </c>
    </row>
    <row r="30" spans="1:3" s="17" customFormat="1" ht="12" customHeight="1">
      <c r="A30" s="83" t="s">
        <v>20</v>
      </c>
      <c r="B30" s="83"/>
      <c r="C30" s="18">
        <f>C133+C134+C140+C142+C148</f>
        <v>1154</v>
      </c>
    </row>
    <row r="31" spans="1:3" s="17" customFormat="1" ht="12" customHeight="1">
      <c r="A31" s="83" t="s">
        <v>227</v>
      </c>
      <c r="B31" s="83"/>
      <c r="C31" s="18">
        <f>C32+C33+C34</f>
        <v>4802</v>
      </c>
    </row>
    <row r="32" spans="1:3" s="17" customFormat="1" ht="12" customHeight="1">
      <c r="A32" s="24"/>
      <c r="B32" s="20" t="s">
        <v>22</v>
      </c>
      <c r="C32" s="18">
        <f>C157</f>
        <v>761</v>
      </c>
    </row>
    <row r="33" spans="1:3" s="17" customFormat="1" ht="12" customHeight="1">
      <c r="A33" s="19"/>
      <c r="B33" s="20" t="s">
        <v>23</v>
      </c>
      <c r="C33" s="18">
        <f>C153+C154+C155+C158</f>
        <v>616</v>
      </c>
    </row>
    <row r="34" spans="1:3" s="17" customFormat="1" ht="12" customHeight="1">
      <c r="A34" s="19"/>
      <c r="B34" s="25" t="s">
        <v>226</v>
      </c>
      <c r="C34" s="23">
        <f>C152+C156+C159</f>
        <v>3425</v>
      </c>
    </row>
    <row r="35" spans="1:3" s="17" customFormat="1" ht="12" customHeight="1">
      <c r="A35" s="22"/>
      <c r="B35" s="22"/>
      <c r="C35" s="22"/>
    </row>
    <row r="36" spans="1:3" s="15" customFormat="1" ht="12" customHeight="1">
      <c r="A36" s="80" t="s">
        <v>25</v>
      </c>
      <c r="B36" s="80"/>
      <c r="C36" s="16">
        <f>C37+C38</f>
        <v>12149</v>
      </c>
    </row>
    <row r="37" spans="1:3" s="17" customFormat="1" ht="12" customHeight="1">
      <c r="A37" s="83" t="s">
        <v>26</v>
      </c>
      <c r="B37" s="83"/>
      <c r="C37" s="18">
        <f>C162+C163+C165+C166+C168+C171+C173+C174+C177+C178</f>
        <v>10533</v>
      </c>
    </row>
    <row r="38" spans="1:3" s="17" customFormat="1" ht="12" customHeight="1">
      <c r="A38" s="79" t="s">
        <v>27</v>
      </c>
      <c r="B38" s="79"/>
      <c r="C38" s="23">
        <f>+C164+C169+C176</f>
        <v>1616</v>
      </c>
    </row>
    <row r="39" spans="1:3" s="17" customFormat="1" ht="12" customHeight="1">
      <c r="A39" s="22"/>
      <c r="B39" s="22"/>
      <c r="C39" s="22"/>
    </row>
    <row r="40" spans="1:3" s="15" customFormat="1" ht="12" customHeight="1">
      <c r="A40" s="80" t="s">
        <v>28</v>
      </c>
      <c r="B40" s="80"/>
      <c r="C40" s="16">
        <f>C41+C42+C45</f>
        <v>34518</v>
      </c>
    </row>
    <row r="41" spans="1:3" s="17" customFormat="1" ht="12" customHeight="1">
      <c r="A41" s="83" t="s">
        <v>29</v>
      </c>
      <c r="B41" s="83"/>
      <c r="C41" s="18">
        <f>C80+C81+C84+C85+C87+C89+C91+C92+C96+C98+C103+C104+C108+C111+C114+C116+C119+C120</f>
        <v>17718</v>
      </c>
    </row>
    <row r="42" spans="1:3" s="17" customFormat="1" ht="12" customHeight="1">
      <c r="A42" s="84" t="s">
        <v>30</v>
      </c>
      <c r="B42" s="84"/>
      <c r="C42" s="18">
        <f>C43+C44</f>
        <v>8106</v>
      </c>
    </row>
    <row r="43" spans="1:3" s="17" customFormat="1" ht="12" customHeight="1">
      <c r="A43" s="25"/>
      <c r="B43" s="20" t="s">
        <v>31</v>
      </c>
      <c r="C43" s="18">
        <f>C74+C101+C90+C170+C94+C99+C117</f>
        <v>4353</v>
      </c>
    </row>
    <row r="44" spans="1:3" s="17" customFormat="1" ht="12" customHeight="1">
      <c r="A44" s="25"/>
      <c r="B44" s="20" t="s">
        <v>32</v>
      </c>
      <c r="C44" s="18">
        <f>C82+C107+C109</f>
        <v>3753</v>
      </c>
    </row>
    <row r="45" spans="1:3" s="17" customFormat="1" ht="12" customHeight="1">
      <c r="A45" s="83" t="s">
        <v>34</v>
      </c>
      <c r="B45" s="83"/>
      <c r="C45" s="18">
        <f>C46+C47+C48</f>
        <v>8694</v>
      </c>
    </row>
    <row r="46" spans="1:3" s="17" customFormat="1" ht="12" customHeight="1">
      <c r="A46" s="25"/>
      <c r="B46" s="20" t="s">
        <v>35</v>
      </c>
      <c r="C46" s="18">
        <f>+C70+C71+C79+C100</f>
        <v>1635</v>
      </c>
    </row>
    <row r="47" spans="1:3" s="17" customFormat="1" ht="12" customHeight="1">
      <c r="A47" s="25"/>
      <c r="B47" s="20" t="s">
        <v>36</v>
      </c>
      <c r="C47" s="18">
        <f>C73+C75+C86+C88+C102+C106+C112+C115</f>
        <v>3117</v>
      </c>
    </row>
    <row r="48" spans="1:3" s="17" customFormat="1" ht="12" customHeight="1">
      <c r="A48" s="25"/>
      <c r="B48" s="25" t="s">
        <v>37</v>
      </c>
      <c r="C48" s="23">
        <f>C69+C76+C83+C93+C105+C110+C118</f>
        <v>3942</v>
      </c>
    </row>
    <row r="49" spans="1:3" s="17" customFormat="1" ht="12" customHeight="1">
      <c r="A49" s="21"/>
      <c r="B49" s="21"/>
      <c r="C49" s="21"/>
    </row>
    <row r="50" spans="1:3" s="15" customFormat="1" ht="12" customHeight="1">
      <c r="A50" s="80" t="s">
        <v>38</v>
      </c>
      <c r="B50" s="80"/>
      <c r="C50" s="16">
        <f>C51+C52+C53</f>
        <v>14161</v>
      </c>
    </row>
    <row r="51" spans="1:3" s="17" customFormat="1" ht="12" customHeight="1">
      <c r="A51" s="83" t="s">
        <v>39</v>
      </c>
      <c r="B51" s="83"/>
      <c r="C51" s="18">
        <f>C56+C59+C62+C66</f>
        <v>3246</v>
      </c>
    </row>
    <row r="52" spans="1:3" s="17" customFormat="1" ht="12" customHeight="1">
      <c r="A52" s="83" t="s">
        <v>40</v>
      </c>
      <c r="B52" s="83"/>
      <c r="C52" s="18">
        <f>C72+C77+C78+C60+C61+C95+C97+C63+C64+C113+C65</f>
        <v>9081</v>
      </c>
    </row>
    <row r="53" spans="1:3" s="17" customFormat="1" ht="12" customHeight="1">
      <c r="A53" s="79" t="s">
        <v>41</v>
      </c>
      <c r="B53" s="79"/>
      <c r="C53" s="23">
        <f>C58+C57</f>
        <v>1834</v>
      </c>
    </row>
    <row r="54" spans="1:3" s="17" customFormat="1" ht="12" customHeight="1">
      <c r="A54" s="21"/>
      <c r="B54" s="26"/>
      <c r="C54" s="27"/>
    </row>
    <row r="55" spans="1:3" s="17" customFormat="1" ht="12" customHeight="1">
      <c r="A55" s="85" t="s">
        <v>42</v>
      </c>
      <c r="B55" s="85"/>
      <c r="C55" s="14">
        <f>SUM(C56:C66)</f>
        <v>12176</v>
      </c>
    </row>
    <row r="56" spans="1:3" s="17" customFormat="1" ht="12" customHeight="1">
      <c r="A56" s="83" t="s">
        <v>43</v>
      </c>
      <c r="B56" s="83"/>
      <c r="C56" s="18">
        <v>662</v>
      </c>
    </row>
    <row r="57" spans="1:3" s="17" customFormat="1" ht="12" customHeight="1">
      <c r="A57" s="83" t="s">
        <v>45</v>
      </c>
      <c r="B57" s="83"/>
      <c r="C57" s="18">
        <v>1036</v>
      </c>
    </row>
    <row r="58" spans="1:3" s="17" customFormat="1" ht="12" customHeight="1">
      <c r="A58" s="83" t="s">
        <v>46</v>
      </c>
      <c r="B58" s="83"/>
      <c r="C58" s="18">
        <v>798</v>
      </c>
    </row>
    <row r="59" spans="1:3" s="17" customFormat="1" ht="12" customHeight="1">
      <c r="A59" s="83" t="s">
        <v>47</v>
      </c>
      <c r="B59" s="83"/>
      <c r="C59" s="18">
        <v>892</v>
      </c>
    </row>
    <row r="60" spans="1:3" s="17" customFormat="1" ht="12" customHeight="1">
      <c r="A60" s="83" t="s">
        <v>48</v>
      </c>
      <c r="B60" s="83"/>
      <c r="C60" s="18">
        <v>627</v>
      </c>
    </row>
    <row r="61" spans="1:3" s="17" customFormat="1" ht="12" customHeight="1">
      <c r="A61" s="83" t="s">
        <v>50</v>
      </c>
      <c r="B61" s="83"/>
      <c r="C61" s="18">
        <v>3826</v>
      </c>
    </row>
    <row r="62" spans="1:3" s="17" customFormat="1" ht="12" customHeight="1">
      <c r="A62" s="83" t="s">
        <v>52</v>
      </c>
      <c r="B62" s="83"/>
      <c r="C62" s="18">
        <v>1011</v>
      </c>
    </row>
    <row r="63" spans="1:3" s="17" customFormat="1" ht="12" customHeight="1">
      <c r="A63" s="83" t="s">
        <v>53</v>
      </c>
      <c r="B63" s="83"/>
      <c r="C63" s="18">
        <v>644</v>
      </c>
    </row>
    <row r="64" spans="1:3" s="17" customFormat="1" ht="12" customHeight="1">
      <c r="A64" s="83" t="s">
        <v>54</v>
      </c>
      <c r="B64" s="83"/>
      <c r="C64" s="18">
        <v>870</v>
      </c>
    </row>
    <row r="65" spans="1:3" s="17" customFormat="1" ht="12" customHeight="1">
      <c r="A65" s="83" t="s">
        <v>55</v>
      </c>
      <c r="B65" s="83"/>
      <c r="C65" s="18">
        <v>1129</v>
      </c>
    </row>
    <row r="66" spans="1:3" s="17" customFormat="1" ht="12" customHeight="1">
      <c r="A66" s="79" t="s">
        <v>56</v>
      </c>
      <c r="B66" s="79"/>
      <c r="C66" s="23">
        <v>681</v>
      </c>
    </row>
    <row r="67" spans="1:3" s="17" customFormat="1" ht="12" customHeight="1">
      <c r="A67" s="21"/>
      <c r="B67" s="21"/>
      <c r="C67" s="21"/>
    </row>
    <row r="68" spans="1:3" s="17" customFormat="1" ht="12" customHeight="1">
      <c r="A68" s="80" t="s">
        <v>57</v>
      </c>
      <c r="B68" s="80"/>
      <c r="C68" s="16">
        <f>SUM(C69:C120)</f>
        <v>36274</v>
      </c>
    </row>
    <row r="69" spans="1:3" s="17" customFormat="1" ht="12" customHeight="1">
      <c r="A69" s="83" t="s">
        <v>58</v>
      </c>
      <c r="B69" s="83"/>
      <c r="C69" s="18">
        <v>899</v>
      </c>
    </row>
    <row r="70" spans="1:3" s="17" customFormat="1" ht="12" customHeight="1">
      <c r="A70" s="83" t="s">
        <v>59</v>
      </c>
      <c r="B70" s="83"/>
      <c r="C70" s="18">
        <v>873</v>
      </c>
    </row>
    <row r="71" spans="1:3" s="17" customFormat="1" ht="12" customHeight="1">
      <c r="A71" s="83" t="s">
        <v>60</v>
      </c>
      <c r="B71" s="83"/>
      <c r="C71" s="18">
        <v>194</v>
      </c>
    </row>
    <row r="72" spans="1:3" s="17" customFormat="1" ht="12" customHeight="1">
      <c r="A72" s="83" t="s">
        <v>61</v>
      </c>
      <c r="B72" s="83"/>
      <c r="C72" s="18">
        <v>461</v>
      </c>
    </row>
    <row r="73" spans="1:3" s="17" customFormat="1" ht="12" customHeight="1">
      <c r="A73" s="83" t="s">
        <v>62</v>
      </c>
      <c r="B73" s="83"/>
      <c r="C73" s="18">
        <v>262</v>
      </c>
    </row>
    <row r="74" spans="1:3" s="17" customFormat="1" ht="12" customHeight="1">
      <c r="A74" s="83" t="s">
        <v>63</v>
      </c>
      <c r="B74" s="83"/>
      <c r="C74" s="18">
        <v>454</v>
      </c>
    </row>
    <row r="75" spans="1:3" s="17" customFormat="1" ht="12" customHeight="1">
      <c r="A75" s="83" t="s">
        <v>64</v>
      </c>
      <c r="B75" s="83"/>
      <c r="C75" s="18">
        <v>340</v>
      </c>
    </row>
    <row r="76" spans="1:3" s="17" customFormat="1" ht="12" customHeight="1">
      <c r="A76" s="83" t="s">
        <v>65</v>
      </c>
      <c r="B76" s="83"/>
      <c r="C76" s="18">
        <v>800</v>
      </c>
    </row>
    <row r="77" spans="1:3" s="17" customFormat="1" ht="12" customHeight="1">
      <c r="A77" s="83" t="s">
        <v>66</v>
      </c>
      <c r="B77" s="83"/>
      <c r="C77" s="18">
        <v>278</v>
      </c>
    </row>
    <row r="78" spans="1:3" s="17" customFormat="1" ht="12" customHeight="1">
      <c r="A78" s="83" t="s">
        <v>68</v>
      </c>
      <c r="B78" s="83"/>
      <c r="C78" s="18">
        <v>333</v>
      </c>
    </row>
    <row r="79" spans="1:3" s="17" customFormat="1" ht="12" customHeight="1">
      <c r="A79" s="83" t="s">
        <v>69</v>
      </c>
      <c r="B79" s="83"/>
      <c r="C79" s="18">
        <v>389</v>
      </c>
    </row>
    <row r="80" spans="1:3" s="17" customFormat="1" ht="12" customHeight="1">
      <c r="A80" s="83" t="s">
        <v>70</v>
      </c>
      <c r="B80" s="83"/>
      <c r="C80" s="18">
        <v>300</v>
      </c>
    </row>
    <row r="81" spans="1:3" s="17" customFormat="1" ht="12" customHeight="1">
      <c r="A81" s="83" t="s">
        <v>72</v>
      </c>
      <c r="B81" s="83"/>
      <c r="C81" s="18">
        <v>446</v>
      </c>
    </row>
    <row r="82" spans="1:3" s="17" customFormat="1" ht="12" customHeight="1">
      <c r="A82" s="83" t="s">
        <v>73</v>
      </c>
      <c r="B82" s="83"/>
      <c r="C82" s="18">
        <v>2722</v>
      </c>
    </row>
    <row r="83" spans="1:3" s="17" customFormat="1" ht="12" customHeight="1">
      <c r="A83" s="83" t="s">
        <v>76</v>
      </c>
      <c r="B83" s="83"/>
      <c r="C83" s="18">
        <v>1051</v>
      </c>
    </row>
    <row r="84" spans="1:3" s="17" customFormat="1" ht="12" customHeight="1">
      <c r="A84" s="83" t="s">
        <v>79</v>
      </c>
      <c r="B84" s="83"/>
      <c r="C84" s="18">
        <v>1503</v>
      </c>
    </row>
    <row r="85" spans="1:3" s="17" customFormat="1" ht="12" customHeight="1">
      <c r="A85" s="83" t="s">
        <v>80</v>
      </c>
      <c r="B85" s="83"/>
      <c r="C85" s="18">
        <v>637</v>
      </c>
    </row>
    <row r="86" spans="1:3" s="17" customFormat="1" ht="12" customHeight="1">
      <c r="A86" s="83" t="s">
        <v>81</v>
      </c>
      <c r="B86" s="83"/>
      <c r="C86" s="18">
        <v>417</v>
      </c>
    </row>
    <row r="87" spans="1:3" s="17" customFormat="1" ht="12" customHeight="1">
      <c r="A87" s="83" t="s">
        <v>82</v>
      </c>
      <c r="B87" s="83"/>
      <c r="C87" s="18">
        <v>372</v>
      </c>
    </row>
    <row r="88" spans="1:3" s="17" customFormat="1" ht="12" customHeight="1">
      <c r="A88" s="83" t="s">
        <v>83</v>
      </c>
      <c r="B88" s="83"/>
      <c r="C88" s="18">
        <v>257</v>
      </c>
    </row>
    <row r="89" spans="1:3" s="17" customFormat="1" ht="12" customHeight="1">
      <c r="A89" s="83" t="s">
        <v>84</v>
      </c>
      <c r="B89" s="83"/>
      <c r="C89" s="18">
        <v>126</v>
      </c>
    </row>
    <row r="90" spans="1:3" s="17" customFormat="1" ht="12" customHeight="1">
      <c r="A90" s="83" t="s">
        <v>85</v>
      </c>
      <c r="B90" s="83"/>
      <c r="C90" s="18">
        <v>365</v>
      </c>
    </row>
    <row r="91" spans="1:3" s="17" customFormat="1" ht="12" customHeight="1">
      <c r="A91" s="83" t="s">
        <v>86</v>
      </c>
      <c r="B91" s="83"/>
      <c r="C91" s="18">
        <v>330</v>
      </c>
    </row>
    <row r="92" spans="1:3" s="17" customFormat="1" ht="12" customHeight="1">
      <c r="A92" s="83" t="s">
        <v>87</v>
      </c>
      <c r="B92" s="83"/>
      <c r="C92" s="18">
        <v>10207</v>
      </c>
    </row>
    <row r="93" spans="1:3" s="17" customFormat="1" ht="12" customHeight="1">
      <c r="A93" s="83" t="s">
        <v>88</v>
      </c>
      <c r="B93" s="83"/>
      <c r="C93" s="18">
        <v>558</v>
      </c>
    </row>
    <row r="94" spans="1:3" s="17" customFormat="1" ht="12" customHeight="1">
      <c r="A94" s="83" t="s">
        <v>89</v>
      </c>
      <c r="B94" s="83"/>
      <c r="C94" s="18">
        <v>372</v>
      </c>
    </row>
    <row r="95" spans="1:3" s="17" customFormat="1" ht="12" customHeight="1">
      <c r="A95" s="83" t="s">
        <v>90</v>
      </c>
      <c r="B95" s="83"/>
      <c r="C95" s="18">
        <v>154</v>
      </c>
    </row>
    <row r="96" spans="1:3" s="17" customFormat="1" ht="12" customHeight="1">
      <c r="A96" s="83" t="s">
        <v>91</v>
      </c>
      <c r="B96" s="83"/>
      <c r="C96" s="18">
        <v>558</v>
      </c>
    </row>
    <row r="97" spans="1:3" s="17" customFormat="1" ht="12" customHeight="1">
      <c r="A97" s="83" t="s">
        <v>92</v>
      </c>
      <c r="B97" s="83"/>
      <c r="C97" s="18">
        <v>401</v>
      </c>
    </row>
    <row r="98" spans="1:3" s="17" customFormat="1" ht="12" customHeight="1">
      <c r="A98" s="83" t="s">
        <v>93</v>
      </c>
      <c r="B98" s="83"/>
      <c r="C98" s="18">
        <v>364</v>
      </c>
    </row>
    <row r="99" spans="1:3" s="17" customFormat="1" ht="12" customHeight="1">
      <c r="A99" s="83" t="s">
        <v>94</v>
      </c>
      <c r="B99" s="83"/>
      <c r="C99" s="18">
        <v>528</v>
      </c>
    </row>
    <row r="100" spans="1:3" s="17" customFormat="1" ht="12" customHeight="1">
      <c r="A100" s="83" t="s">
        <v>95</v>
      </c>
      <c r="B100" s="83"/>
      <c r="C100" s="18">
        <v>179</v>
      </c>
    </row>
    <row r="101" spans="1:3" s="17" customFormat="1" ht="12" customHeight="1">
      <c r="A101" s="83" t="s">
        <v>96</v>
      </c>
      <c r="B101" s="83"/>
      <c r="C101" s="18">
        <v>1588</v>
      </c>
    </row>
    <row r="102" spans="1:3" s="17" customFormat="1" ht="12" customHeight="1">
      <c r="A102" s="83" t="s">
        <v>97</v>
      </c>
      <c r="B102" s="83"/>
      <c r="C102" s="18">
        <v>465</v>
      </c>
    </row>
    <row r="103" spans="1:3" s="17" customFormat="1" ht="12" customHeight="1">
      <c r="A103" s="83" t="s">
        <v>98</v>
      </c>
      <c r="B103" s="83"/>
      <c r="C103" s="18">
        <v>475</v>
      </c>
    </row>
    <row r="104" spans="1:3" s="17" customFormat="1" ht="12" customHeight="1">
      <c r="A104" s="83" t="s">
        <v>99</v>
      </c>
      <c r="B104" s="83"/>
      <c r="C104" s="18">
        <v>312</v>
      </c>
    </row>
    <row r="105" spans="1:3" s="17" customFormat="1" ht="12" customHeight="1">
      <c r="A105" s="83" t="s">
        <v>100</v>
      </c>
      <c r="B105" s="83"/>
      <c r="C105" s="18">
        <v>151</v>
      </c>
    </row>
    <row r="106" spans="1:3" s="17" customFormat="1" ht="12" customHeight="1">
      <c r="A106" s="83" t="s">
        <v>101</v>
      </c>
      <c r="B106" s="83"/>
      <c r="C106" s="18">
        <v>420</v>
      </c>
    </row>
    <row r="107" spans="1:3" s="17" customFormat="1" ht="12" customHeight="1">
      <c r="A107" s="83" t="s">
        <v>102</v>
      </c>
      <c r="B107" s="83"/>
      <c r="C107" s="18">
        <v>490</v>
      </c>
    </row>
    <row r="108" spans="1:3" s="17" customFormat="1" ht="12" customHeight="1">
      <c r="A108" s="83" t="s">
        <v>103</v>
      </c>
      <c r="B108" s="83"/>
      <c r="C108" s="18">
        <v>278</v>
      </c>
    </row>
    <row r="109" spans="1:3" s="17" customFormat="1" ht="12" customHeight="1">
      <c r="A109" s="83" t="s">
        <v>104</v>
      </c>
      <c r="B109" s="83"/>
      <c r="C109" s="18">
        <v>541</v>
      </c>
    </row>
    <row r="110" spans="1:3" s="17" customFormat="1" ht="12" customHeight="1">
      <c r="A110" s="83" t="s">
        <v>105</v>
      </c>
      <c r="B110" s="83"/>
      <c r="C110" s="18">
        <v>215</v>
      </c>
    </row>
    <row r="111" spans="1:3" s="17" customFormat="1" ht="12" customHeight="1">
      <c r="A111" s="83" t="s">
        <v>106</v>
      </c>
      <c r="B111" s="83"/>
      <c r="C111" s="18">
        <v>430</v>
      </c>
    </row>
    <row r="112" spans="1:3" s="17" customFormat="1" ht="12" customHeight="1">
      <c r="A112" s="83" t="s">
        <v>107</v>
      </c>
      <c r="B112" s="83"/>
      <c r="C112" s="18">
        <v>570</v>
      </c>
    </row>
    <row r="113" spans="1:3" s="17" customFormat="1" ht="12" customHeight="1">
      <c r="A113" s="83" t="s">
        <v>108</v>
      </c>
      <c r="B113" s="83"/>
      <c r="C113" s="18">
        <v>358</v>
      </c>
    </row>
    <row r="114" spans="1:3" s="17" customFormat="1" ht="12" customHeight="1">
      <c r="A114" s="83" t="s">
        <v>109</v>
      </c>
      <c r="B114" s="83"/>
      <c r="C114" s="18">
        <v>373</v>
      </c>
    </row>
    <row r="115" spans="1:3" s="17" customFormat="1" ht="12" customHeight="1">
      <c r="A115" s="83" t="s">
        <v>110</v>
      </c>
      <c r="B115" s="83"/>
      <c r="C115" s="18">
        <v>386</v>
      </c>
    </row>
    <row r="116" spans="1:3" s="17" customFormat="1" ht="12" customHeight="1">
      <c r="A116" s="83" t="s">
        <v>112</v>
      </c>
      <c r="B116" s="83"/>
      <c r="C116" s="18">
        <v>332</v>
      </c>
    </row>
    <row r="117" spans="1:3" s="17" customFormat="1" ht="12" customHeight="1">
      <c r="A117" s="83" t="s">
        <v>113</v>
      </c>
      <c r="B117" s="83"/>
      <c r="C117" s="18">
        <v>817</v>
      </c>
    </row>
    <row r="118" spans="1:3" s="17" customFormat="1" ht="12" customHeight="1">
      <c r="A118" s="83" t="s">
        <v>115</v>
      </c>
      <c r="B118" s="83"/>
      <c r="C118" s="18">
        <v>268</v>
      </c>
    </row>
    <row r="119" spans="1:3" s="17" customFormat="1" ht="12" customHeight="1">
      <c r="A119" s="83" t="s">
        <v>116</v>
      </c>
      <c r="B119" s="83"/>
      <c r="C119" s="18">
        <v>425</v>
      </c>
    </row>
    <row r="120" spans="1:3" s="17" customFormat="1" ht="12" customHeight="1">
      <c r="A120" s="86" t="s">
        <v>117</v>
      </c>
      <c r="B120" s="86"/>
      <c r="C120" s="23">
        <v>250</v>
      </c>
    </row>
    <row r="121" spans="1:3" s="17" customFormat="1" ht="12" customHeight="1">
      <c r="A121" s="21"/>
      <c r="B121" s="21"/>
      <c r="C121" s="21"/>
    </row>
    <row r="122" spans="1:3" s="17" customFormat="1" ht="12" customHeight="1">
      <c r="A122" s="80" t="s">
        <v>118</v>
      </c>
      <c r="B122" s="80"/>
      <c r="C122" s="16">
        <f>SUM(C123:C149)</f>
        <v>24333</v>
      </c>
    </row>
    <row r="123" spans="1:3" s="17" customFormat="1" ht="12" customHeight="1">
      <c r="A123" s="83" t="s">
        <v>119</v>
      </c>
      <c r="B123" s="83"/>
      <c r="C123" s="18">
        <v>1590</v>
      </c>
    </row>
    <row r="124" spans="1:3" s="17" customFormat="1" ht="12" customHeight="1">
      <c r="A124" s="83" t="s">
        <v>120</v>
      </c>
      <c r="B124" s="83"/>
      <c r="C124" s="18">
        <v>298</v>
      </c>
    </row>
    <row r="125" spans="1:3" s="17" customFormat="1" ht="12" customHeight="1">
      <c r="A125" s="83" t="s">
        <v>121</v>
      </c>
      <c r="B125" s="83"/>
      <c r="C125" s="18">
        <v>539</v>
      </c>
    </row>
    <row r="126" spans="1:3" s="17" customFormat="1" ht="12" customHeight="1">
      <c r="A126" s="83" t="s">
        <v>122</v>
      </c>
      <c r="B126" s="83"/>
      <c r="C126" s="18">
        <v>1452</v>
      </c>
    </row>
    <row r="127" spans="1:3" s="17" customFormat="1" ht="12" customHeight="1">
      <c r="A127" s="83" t="s">
        <v>124</v>
      </c>
      <c r="B127" s="83"/>
      <c r="C127" s="18">
        <v>1313</v>
      </c>
    </row>
    <row r="128" spans="1:3" s="17" customFormat="1" ht="12" customHeight="1">
      <c r="A128" s="83" t="s">
        <v>125</v>
      </c>
      <c r="B128" s="83"/>
      <c r="C128" s="18">
        <v>71</v>
      </c>
    </row>
    <row r="129" spans="1:3" s="17" customFormat="1" ht="12" customHeight="1">
      <c r="A129" s="83" t="s">
        <v>126</v>
      </c>
      <c r="B129" s="83"/>
      <c r="C129" s="18">
        <v>1264</v>
      </c>
    </row>
    <row r="130" spans="1:3" s="17" customFormat="1" ht="12" customHeight="1">
      <c r="A130" s="83" t="s">
        <v>127</v>
      </c>
      <c r="B130" s="83"/>
      <c r="C130" s="18">
        <v>232</v>
      </c>
    </row>
    <row r="131" spans="1:3" s="28" customFormat="1" ht="12" customHeight="1">
      <c r="A131" s="112" t="s">
        <v>128</v>
      </c>
      <c r="B131" s="112"/>
      <c r="C131" s="29">
        <v>3749</v>
      </c>
    </row>
    <row r="132" spans="1:3" s="17" customFormat="1" ht="12" customHeight="1">
      <c r="A132" s="83" t="s">
        <v>129</v>
      </c>
      <c r="B132" s="83"/>
      <c r="C132" s="18">
        <v>1570</v>
      </c>
    </row>
    <row r="133" spans="1:3" s="17" customFormat="1" ht="12" customHeight="1">
      <c r="A133" s="83" t="s">
        <v>130</v>
      </c>
      <c r="B133" s="83"/>
      <c r="C133" s="18">
        <v>94</v>
      </c>
    </row>
    <row r="134" spans="1:3" s="17" customFormat="1" ht="12" customHeight="1">
      <c r="A134" s="83" t="s">
        <v>131</v>
      </c>
      <c r="B134" s="83"/>
      <c r="C134" s="18">
        <v>457</v>
      </c>
    </row>
    <row r="135" spans="1:3" s="17" customFormat="1" ht="12" customHeight="1">
      <c r="A135" s="83" t="s">
        <v>132</v>
      </c>
      <c r="B135" s="83"/>
      <c r="C135" s="18">
        <v>560</v>
      </c>
    </row>
    <row r="136" spans="1:3" s="17" customFormat="1" ht="12" customHeight="1">
      <c r="A136" s="83" t="s">
        <v>133</v>
      </c>
      <c r="B136" s="83"/>
      <c r="C136" s="18">
        <v>2257</v>
      </c>
    </row>
    <row r="137" spans="1:3" s="17" customFormat="1" ht="12" customHeight="1">
      <c r="A137" s="83" t="s">
        <v>134</v>
      </c>
      <c r="B137" s="83"/>
      <c r="C137" s="18">
        <v>1710</v>
      </c>
    </row>
    <row r="138" spans="1:3" s="17" customFormat="1" ht="12" customHeight="1">
      <c r="A138" s="83" t="s">
        <v>135</v>
      </c>
      <c r="B138" s="83"/>
      <c r="C138" s="18">
        <v>485</v>
      </c>
    </row>
    <row r="139" spans="1:3" s="17" customFormat="1" ht="12" customHeight="1">
      <c r="A139" s="83" t="s">
        <v>136</v>
      </c>
      <c r="B139" s="83"/>
      <c r="C139" s="18">
        <v>1865</v>
      </c>
    </row>
    <row r="140" spans="1:3" s="17" customFormat="1" ht="12" customHeight="1">
      <c r="A140" s="83" t="s">
        <v>137</v>
      </c>
      <c r="B140" s="83"/>
      <c r="C140" s="18">
        <v>64</v>
      </c>
    </row>
    <row r="141" spans="1:3" s="17" customFormat="1" ht="12" customHeight="1">
      <c r="A141" s="83" t="s">
        <v>138</v>
      </c>
      <c r="B141" s="83"/>
      <c r="C141" s="18">
        <v>420</v>
      </c>
    </row>
    <row r="142" spans="1:3" s="17" customFormat="1" ht="12" customHeight="1">
      <c r="A142" s="83" t="s">
        <v>139</v>
      </c>
      <c r="B142" s="83"/>
      <c r="C142" s="18">
        <v>443</v>
      </c>
    </row>
    <row r="143" spans="1:3" s="17" customFormat="1" ht="12" customHeight="1">
      <c r="A143" s="83" t="s">
        <v>140</v>
      </c>
      <c r="B143" s="83"/>
      <c r="C143" s="18">
        <v>530</v>
      </c>
    </row>
    <row r="144" spans="1:3" s="17" customFormat="1" ht="12" customHeight="1">
      <c r="A144" s="83" t="s">
        <v>141</v>
      </c>
      <c r="B144" s="83"/>
      <c r="C144" s="18">
        <v>782</v>
      </c>
    </row>
    <row r="145" spans="1:3" s="17" customFormat="1" ht="12" customHeight="1">
      <c r="A145" s="83" t="s">
        <v>142</v>
      </c>
      <c r="B145" s="83"/>
      <c r="C145" s="18">
        <v>168</v>
      </c>
    </row>
    <row r="146" spans="1:3" s="17" customFormat="1" ht="12" customHeight="1">
      <c r="A146" s="83" t="s">
        <v>144</v>
      </c>
      <c r="B146" s="83"/>
      <c r="C146" s="18">
        <v>623</v>
      </c>
    </row>
    <row r="147" spans="1:3" s="17" customFormat="1" ht="12" customHeight="1">
      <c r="A147" s="83" t="s">
        <v>232</v>
      </c>
      <c r="B147" s="83"/>
      <c r="C147" s="18">
        <v>1190</v>
      </c>
    </row>
    <row r="148" spans="1:3" s="17" customFormat="1" ht="12" customHeight="1">
      <c r="A148" s="83" t="s">
        <v>145</v>
      </c>
      <c r="B148" s="83"/>
      <c r="C148" s="18">
        <v>96</v>
      </c>
    </row>
    <row r="149" spans="1:3" s="17" customFormat="1" ht="12" customHeight="1">
      <c r="A149" s="79" t="s">
        <v>147</v>
      </c>
      <c r="B149" s="79"/>
      <c r="C149" s="23">
        <v>511</v>
      </c>
    </row>
    <row r="150" spans="1:3" s="17" customFormat="1" ht="12" customHeight="1">
      <c r="A150" s="21"/>
      <c r="B150" s="21"/>
      <c r="C150" s="21"/>
    </row>
    <row r="151" spans="1:3" s="17" customFormat="1" ht="12" customHeight="1">
      <c r="A151" s="80" t="s">
        <v>148</v>
      </c>
      <c r="B151" s="80"/>
      <c r="C151" s="16">
        <f>SUM(C152:C159)</f>
        <v>4802</v>
      </c>
    </row>
    <row r="152" spans="1:3" s="17" customFormat="1" ht="12" customHeight="1">
      <c r="A152" s="83" t="s">
        <v>149</v>
      </c>
      <c r="B152" s="83"/>
      <c r="C152" s="18">
        <v>734</v>
      </c>
    </row>
    <row r="153" spans="1:3" s="17" customFormat="1" ht="12" customHeight="1">
      <c r="A153" s="83" t="s">
        <v>150</v>
      </c>
      <c r="B153" s="83"/>
      <c r="C153" s="18">
        <v>134</v>
      </c>
    </row>
    <row r="154" spans="1:3" s="17" customFormat="1" ht="12" customHeight="1">
      <c r="A154" s="83" t="s">
        <v>151</v>
      </c>
      <c r="B154" s="83"/>
      <c r="C154" s="18">
        <v>236</v>
      </c>
    </row>
    <row r="155" spans="1:3" s="17" customFormat="1" ht="12" customHeight="1">
      <c r="A155" s="83" t="s">
        <v>152</v>
      </c>
      <c r="B155" s="83"/>
      <c r="C155" s="18">
        <v>129</v>
      </c>
    </row>
    <row r="156" spans="1:3" s="17" customFormat="1" ht="12" customHeight="1">
      <c r="A156" s="83" t="s">
        <v>153</v>
      </c>
      <c r="B156" s="83"/>
      <c r="C156" s="18">
        <v>1025</v>
      </c>
    </row>
    <row r="157" spans="1:3" s="17" customFormat="1" ht="12" customHeight="1">
      <c r="A157" s="83" t="s">
        <v>154</v>
      </c>
      <c r="B157" s="83"/>
      <c r="C157" s="18">
        <v>761</v>
      </c>
    </row>
    <row r="158" spans="1:3" s="17" customFormat="1" ht="12" customHeight="1">
      <c r="A158" s="83" t="s">
        <v>155</v>
      </c>
      <c r="B158" s="83"/>
      <c r="C158" s="18">
        <v>117</v>
      </c>
    </row>
    <row r="159" spans="1:3" s="17" customFormat="1" ht="12" customHeight="1">
      <c r="A159" s="79" t="s">
        <v>156</v>
      </c>
      <c r="B159" s="79"/>
      <c r="C159" s="23">
        <v>1666</v>
      </c>
    </row>
    <row r="160" spans="1:3" s="17" customFormat="1" ht="12" customHeight="1">
      <c r="A160" s="21"/>
      <c r="B160" s="21"/>
      <c r="C160" s="21"/>
    </row>
    <row r="161" spans="1:3" s="17" customFormat="1" ht="12" customHeight="1">
      <c r="A161" s="80" t="s">
        <v>157</v>
      </c>
      <c r="B161" s="80"/>
      <c r="C161" s="16">
        <f>SUM(C162:C178)</f>
        <v>12993</v>
      </c>
    </row>
    <row r="162" spans="1:3" s="17" customFormat="1" ht="12" customHeight="1">
      <c r="A162" s="83" t="s">
        <v>158</v>
      </c>
      <c r="B162" s="83"/>
      <c r="C162" s="18">
        <v>1115</v>
      </c>
    </row>
    <row r="163" spans="1:3" s="17" customFormat="1" ht="12" customHeight="1">
      <c r="A163" s="83" t="s">
        <v>159</v>
      </c>
      <c r="B163" s="83"/>
      <c r="C163" s="18">
        <v>3172</v>
      </c>
    </row>
    <row r="164" spans="1:3" s="17" customFormat="1" ht="12" customHeight="1">
      <c r="A164" s="83" t="s">
        <v>160</v>
      </c>
      <c r="B164" s="83"/>
      <c r="C164" s="18">
        <v>631</v>
      </c>
    </row>
    <row r="165" spans="1:3" s="17" customFormat="1" ht="12" customHeight="1">
      <c r="A165" s="83" t="s">
        <v>161</v>
      </c>
      <c r="B165" s="83"/>
      <c r="C165" s="18">
        <v>818</v>
      </c>
    </row>
    <row r="166" spans="1:3" s="17" customFormat="1" ht="12" customHeight="1">
      <c r="A166" s="83" t="s">
        <v>162</v>
      </c>
      <c r="B166" s="83"/>
      <c r="C166" s="18">
        <v>1814</v>
      </c>
    </row>
    <row r="167" spans="1:3" s="17" customFormat="1" ht="12" customHeight="1">
      <c r="A167" s="83" t="s">
        <v>163</v>
      </c>
      <c r="B167" s="83"/>
      <c r="C167" s="18">
        <v>298</v>
      </c>
    </row>
    <row r="168" spans="1:3" s="17" customFormat="1" ht="12" customHeight="1">
      <c r="A168" s="83" t="s">
        <v>164</v>
      </c>
      <c r="B168" s="83"/>
      <c r="C168" s="18">
        <v>396</v>
      </c>
    </row>
    <row r="169" spans="1:3" s="17" customFormat="1" ht="12" customHeight="1">
      <c r="A169" s="83" t="s">
        <v>165</v>
      </c>
      <c r="B169" s="83"/>
      <c r="C169" s="18">
        <v>338</v>
      </c>
    </row>
    <row r="170" spans="1:3" s="17" customFormat="1" ht="12" customHeight="1">
      <c r="A170" s="83" t="s">
        <v>166</v>
      </c>
      <c r="B170" s="83"/>
      <c r="C170" s="18">
        <v>229</v>
      </c>
    </row>
    <row r="171" spans="1:3" s="17" customFormat="1" ht="12" customHeight="1">
      <c r="A171" s="83" t="s">
        <v>167</v>
      </c>
      <c r="B171" s="83"/>
      <c r="C171" s="18">
        <v>485</v>
      </c>
    </row>
    <row r="172" spans="1:3" s="17" customFormat="1" ht="12" customHeight="1">
      <c r="A172" s="83" t="s">
        <v>168</v>
      </c>
      <c r="B172" s="83"/>
      <c r="C172" s="18">
        <v>65</v>
      </c>
    </row>
    <row r="173" spans="1:3" s="17" customFormat="1" ht="12" customHeight="1">
      <c r="A173" s="83" t="s">
        <v>169</v>
      </c>
      <c r="B173" s="83"/>
      <c r="C173" s="18">
        <v>942</v>
      </c>
    </row>
    <row r="174" spans="1:3" s="17" customFormat="1" ht="12" customHeight="1">
      <c r="A174" s="83" t="s">
        <v>170</v>
      </c>
      <c r="B174" s="83"/>
      <c r="C174" s="18">
        <v>535</v>
      </c>
    </row>
    <row r="175" spans="1:3" s="17" customFormat="1" ht="12" customHeight="1">
      <c r="A175" s="83" t="s">
        <v>171</v>
      </c>
      <c r="B175" s="83"/>
      <c r="C175" s="18">
        <v>252</v>
      </c>
    </row>
    <row r="176" spans="1:3" s="17" customFormat="1" ht="12" customHeight="1">
      <c r="A176" s="83" t="s">
        <v>172</v>
      </c>
      <c r="B176" s="83"/>
      <c r="C176" s="18">
        <v>647</v>
      </c>
    </row>
    <row r="177" spans="1:3" s="17" customFormat="1" ht="12" customHeight="1">
      <c r="A177" s="83" t="s">
        <v>173</v>
      </c>
      <c r="B177" s="83"/>
      <c r="C177" s="18">
        <v>428</v>
      </c>
    </row>
    <row r="178" spans="1:3" s="17" customFormat="1" ht="12" customHeight="1">
      <c r="A178" s="79" t="s">
        <v>174</v>
      </c>
      <c r="B178" s="79"/>
      <c r="C178" s="23">
        <v>828</v>
      </c>
    </row>
    <row r="179" spans="1:3" s="17" customFormat="1" ht="12" customHeight="1">
      <c r="A179" s="21"/>
      <c r="B179" s="21"/>
      <c r="C179" s="21"/>
    </row>
    <row r="180" spans="1:3" s="17" customFormat="1" ht="12" customHeight="1">
      <c r="A180" s="80" t="s">
        <v>175</v>
      </c>
      <c r="B180" s="80"/>
      <c r="C180" s="16">
        <f>SUM(C181:C186)</f>
        <v>4209</v>
      </c>
    </row>
    <row r="181" spans="1:3" s="17" customFormat="1" ht="12" customHeight="1">
      <c r="A181" s="83" t="s">
        <v>176</v>
      </c>
      <c r="B181" s="83"/>
      <c r="C181" s="18">
        <v>1786</v>
      </c>
    </row>
    <row r="182" spans="1:3" s="17" customFormat="1" ht="12" customHeight="1">
      <c r="A182" s="83" t="s">
        <v>177</v>
      </c>
      <c r="B182" s="83"/>
      <c r="C182" s="18">
        <v>1130</v>
      </c>
    </row>
    <row r="183" spans="1:3" s="17" customFormat="1" ht="12" customHeight="1">
      <c r="A183" s="83" t="s">
        <v>178</v>
      </c>
      <c r="B183" s="83"/>
      <c r="C183" s="18">
        <v>209</v>
      </c>
    </row>
    <row r="184" spans="1:3" s="17" customFormat="1" ht="12" customHeight="1">
      <c r="A184" s="83" t="s">
        <v>179</v>
      </c>
      <c r="B184" s="83"/>
      <c r="C184" s="18">
        <v>236</v>
      </c>
    </row>
    <row r="185" spans="1:3" s="17" customFormat="1" ht="12" customHeight="1">
      <c r="A185" s="83" t="s">
        <v>180</v>
      </c>
      <c r="B185" s="83"/>
      <c r="C185" s="18">
        <v>528</v>
      </c>
    </row>
    <row r="186" spans="1:3" s="17" customFormat="1" ht="12" customHeight="1">
      <c r="A186" s="79" t="s">
        <v>181</v>
      </c>
      <c r="B186" s="79"/>
      <c r="C186" s="23">
        <v>320</v>
      </c>
    </row>
    <row r="187" spans="1:3" s="17" customFormat="1" ht="12" customHeight="1">
      <c r="A187" s="21"/>
      <c r="B187" s="21"/>
      <c r="C187" s="21"/>
    </row>
    <row r="188" spans="1:3" s="17" customFormat="1" ht="12" customHeight="1">
      <c r="A188" s="80" t="s">
        <v>182</v>
      </c>
      <c r="B188" s="80"/>
      <c r="C188" s="16">
        <f>SUM(C189:C191)</f>
        <v>4566</v>
      </c>
    </row>
    <row r="189" spans="1:3" s="17" customFormat="1" ht="12" customHeight="1">
      <c r="A189" s="83" t="s">
        <v>183</v>
      </c>
      <c r="B189" s="83"/>
      <c r="C189" s="18">
        <v>1552</v>
      </c>
    </row>
    <row r="190" spans="1:3" s="17" customFormat="1" ht="12" customHeight="1">
      <c r="A190" s="83" t="s">
        <v>184</v>
      </c>
      <c r="B190" s="83"/>
      <c r="C190" s="18">
        <v>1651</v>
      </c>
    </row>
    <row r="191" spans="1:3" s="17" customFormat="1" ht="12" customHeight="1">
      <c r="A191" s="86" t="s">
        <v>225</v>
      </c>
      <c r="B191" s="86"/>
      <c r="C191" s="51">
        <v>1363</v>
      </c>
    </row>
    <row r="192" spans="1:3" s="17" customFormat="1" ht="12" customHeight="1">
      <c r="A192" s="21"/>
      <c r="B192" s="21"/>
      <c r="C192" s="21"/>
    </row>
    <row r="193" spans="1:3" s="17" customFormat="1" ht="12" customHeight="1">
      <c r="A193" s="80" t="s">
        <v>188</v>
      </c>
      <c r="B193" s="80"/>
      <c r="C193" s="16">
        <f>SUM(C194:C204)</f>
        <v>6229</v>
      </c>
    </row>
    <row r="194" spans="1:3" s="17" customFormat="1" ht="12" customHeight="1">
      <c r="A194" s="83" t="s">
        <v>189</v>
      </c>
      <c r="B194" s="83"/>
      <c r="C194" s="18">
        <v>844</v>
      </c>
    </row>
    <row r="195" spans="1:3" s="17" customFormat="1" ht="12" customHeight="1">
      <c r="A195" s="83" t="s">
        <v>191</v>
      </c>
      <c r="B195" s="83"/>
      <c r="C195" s="18">
        <v>157</v>
      </c>
    </row>
    <row r="196" spans="1:3" s="17" customFormat="1" ht="12" customHeight="1">
      <c r="A196" s="83" t="s">
        <v>192</v>
      </c>
      <c r="B196" s="83"/>
      <c r="C196" s="18">
        <v>342</v>
      </c>
    </row>
    <row r="197" spans="1:3" s="17" customFormat="1" ht="12" customHeight="1">
      <c r="A197" s="83" t="s">
        <v>197</v>
      </c>
      <c r="B197" s="83"/>
      <c r="C197" s="18">
        <v>246</v>
      </c>
    </row>
    <row r="198" spans="1:3" s="17" customFormat="1" ht="12" customHeight="1">
      <c r="A198" s="83" t="s">
        <v>198</v>
      </c>
      <c r="B198" s="83"/>
      <c r="C198" s="18">
        <v>2516</v>
      </c>
    </row>
    <row r="199" spans="1:3" s="17" customFormat="1" ht="12" customHeight="1">
      <c r="A199" s="83" t="s">
        <v>199</v>
      </c>
      <c r="B199" s="83"/>
      <c r="C199" s="18">
        <v>331</v>
      </c>
    </row>
    <row r="200" spans="1:3" s="17" customFormat="1" ht="12" customHeight="1">
      <c r="A200" s="83" t="s">
        <v>202</v>
      </c>
      <c r="B200" s="83"/>
      <c r="C200" s="18">
        <v>174</v>
      </c>
    </row>
    <row r="201" spans="1:3" s="17" customFormat="1" ht="12" customHeight="1">
      <c r="A201" s="83" t="s">
        <v>203</v>
      </c>
      <c r="B201" s="83"/>
      <c r="C201" s="18">
        <v>285</v>
      </c>
    </row>
    <row r="202" spans="1:3" s="17" customFormat="1" ht="12" customHeight="1">
      <c r="A202" s="83" t="s">
        <v>204</v>
      </c>
      <c r="B202" s="83"/>
      <c r="C202" s="18">
        <v>268</v>
      </c>
    </row>
    <row r="203" spans="1:3" s="17" customFormat="1" ht="12" customHeight="1">
      <c r="A203" s="83" t="s">
        <v>205</v>
      </c>
      <c r="B203" s="83"/>
      <c r="C203" s="18">
        <v>822</v>
      </c>
    </row>
    <row r="204" spans="1:3" s="17" customFormat="1" ht="12" customHeight="1">
      <c r="A204" s="79" t="s">
        <v>206</v>
      </c>
      <c r="B204" s="79"/>
      <c r="C204" s="23">
        <v>244</v>
      </c>
    </row>
    <row r="205" spans="1:3" s="17" customFormat="1" ht="12" customHeight="1">
      <c r="A205" s="21"/>
      <c r="B205" s="21"/>
      <c r="C205" s="21"/>
    </row>
    <row r="206" spans="1:3" s="17" customFormat="1" ht="12" customHeight="1">
      <c r="A206" s="80" t="s">
        <v>207</v>
      </c>
      <c r="B206" s="80"/>
      <c r="C206" s="16">
        <f>SUM(C207:C214)</f>
        <v>105582</v>
      </c>
    </row>
    <row r="207" spans="1:3" s="17" customFormat="1" ht="12" customHeight="1">
      <c r="A207" s="83" t="s">
        <v>208</v>
      </c>
      <c r="B207" s="83"/>
      <c r="C207" s="18">
        <f>SUM(C56:C66)</f>
        <v>12176</v>
      </c>
    </row>
    <row r="208" spans="1:3" s="17" customFormat="1" ht="12" customHeight="1">
      <c r="A208" s="83" t="s">
        <v>209</v>
      </c>
      <c r="B208" s="83"/>
      <c r="C208" s="18">
        <f>SUM(C69:C120)</f>
        <v>36274</v>
      </c>
    </row>
    <row r="209" spans="1:3" s="17" customFormat="1" ht="12" customHeight="1">
      <c r="A209" s="83" t="s">
        <v>210</v>
      </c>
      <c r="B209" s="83"/>
      <c r="C209" s="18">
        <f>SUM(C123:C149)</f>
        <v>24333</v>
      </c>
    </row>
    <row r="210" spans="1:3" s="17" customFormat="1" ht="12" customHeight="1">
      <c r="A210" s="83" t="s">
        <v>211</v>
      </c>
      <c r="B210" s="83"/>
      <c r="C210" s="18">
        <f>SUM(C152:C159)</f>
        <v>4802</v>
      </c>
    </row>
    <row r="211" spans="1:3" s="17" customFormat="1" ht="12" customHeight="1">
      <c r="A211" s="83" t="s">
        <v>212</v>
      </c>
      <c r="B211" s="83"/>
      <c r="C211" s="18">
        <f>SUM(C162:C178)</f>
        <v>12993</v>
      </c>
    </row>
    <row r="212" spans="1:3" s="17" customFormat="1" ht="12" customHeight="1">
      <c r="A212" s="83" t="s">
        <v>213</v>
      </c>
      <c r="B212" s="83"/>
      <c r="C212" s="18">
        <f>SUM(C181:C186)</f>
        <v>4209</v>
      </c>
    </row>
    <row r="213" spans="1:3" s="17" customFormat="1" ht="12" customHeight="1">
      <c r="A213" s="83" t="s">
        <v>214</v>
      </c>
      <c r="B213" s="83"/>
      <c r="C213" s="18">
        <f>SUM(C189:C191)</f>
        <v>4566</v>
      </c>
    </row>
    <row r="214" spans="1:3" s="17" customFormat="1" ht="12" customHeight="1">
      <c r="A214" s="79" t="s">
        <v>215</v>
      </c>
      <c r="B214" s="79"/>
      <c r="C214" s="23">
        <f>SUM(C194:C204)</f>
        <v>6229</v>
      </c>
    </row>
    <row r="215" spans="1:3" s="17" customFormat="1" ht="12" customHeight="1">
      <c r="A215" s="21"/>
      <c r="B215" s="21"/>
      <c r="C215" s="21"/>
    </row>
    <row r="216" spans="1:3" s="17" customFormat="1" ht="12" customHeight="1">
      <c r="A216" s="80" t="s">
        <v>216</v>
      </c>
      <c r="B216" s="80"/>
      <c r="C216" s="16">
        <f>SUM(C217:C220)</f>
        <v>79559</v>
      </c>
    </row>
    <row r="217" spans="1:3" s="17" customFormat="1" ht="12" customHeight="1">
      <c r="A217" s="83" t="s">
        <v>212</v>
      </c>
      <c r="B217" s="83"/>
      <c r="C217" s="18">
        <f>C162+C163+C164+C165+C166+C167+C168+C169+C171+C173+C174+C176+C178+C182+C175</f>
        <v>13401</v>
      </c>
    </row>
    <row r="218" spans="1:3" s="17" customFormat="1" ht="12" customHeight="1">
      <c r="A218" s="83" t="s">
        <v>217</v>
      </c>
      <c r="B218" s="83"/>
      <c r="C218" s="18">
        <f>+C56+C58+C59+C60+C61+C62+C63+C64+C65+C66+C78+C57</f>
        <v>12509</v>
      </c>
    </row>
    <row r="219" spans="1:3" s="17" customFormat="1" ht="12" customHeight="1">
      <c r="A219" s="83" t="s">
        <v>210</v>
      </c>
      <c r="B219" s="83"/>
      <c r="C219" s="18">
        <f>C123+C125+C129+C132+C136+C137+C139+C141+C143+C144+C146+C147+C152+C159+C135+C131</f>
        <v>21049</v>
      </c>
    </row>
    <row r="220" spans="1:3" s="17" customFormat="1" ht="12" customHeight="1">
      <c r="A220" s="79" t="s">
        <v>209</v>
      </c>
      <c r="B220" s="79"/>
      <c r="C220" s="23">
        <f>+C69+C70+C71+C74+C75+C77+C76+C80+C79+C82+C81+C83+C86+C85+C84+C87+C88+C89+C90+C91+C93+C92+C94+C95+C97+C96+C99+C98+C103+C105+C104+C107+C106+C108+C109+C110+C111+C112+C113+C114+C116+C117+C118+C119+C120</f>
        <v>32600</v>
      </c>
    </row>
    <row r="221" spans="1:3" s="30" customFormat="1" ht="12" customHeight="1">
      <c r="A221" s="117"/>
      <c r="B221" s="117"/>
      <c r="C221" s="117"/>
    </row>
    <row r="222" spans="1:3" s="17" customFormat="1" ht="69" customHeight="1">
      <c r="A222" s="109" t="s">
        <v>273</v>
      </c>
      <c r="B222" s="109"/>
      <c r="C222" s="109"/>
    </row>
    <row r="223" spans="1:3" s="32" customFormat="1" ht="5.25" customHeight="1">
      <c r="A223" s="130"/>
      <c r="B223" s="130"/>
      <c r="C223" s="130"/>
    </row>
    <row r="224" spans="1:3" s="17" customFormat="1" ht="21.75" customHeight="1">
      <c r="A224" s="105" t="s">
        <v>220</v>
      </c>
      <c r="B224" s="105"/>
      <c r="C224" s="105"/>
    </row>
    <row r="225" spans="1:3" s="32" customFormat="1" ht="5.25" customHeight="1">
      <c r="A225" s="130"/>
      <c r="B225" s="130"/>
      <c r="C225" s="130"/>
    </row>
    <row r="226" spans="1:3" s="33" customFormat="1" ht="11.25" customHeight="1">
      <c r="A226" s="129" t="s">
        <v>235</v>
      </c>
      <c r="B226" s="129"/>
      <c r="C226" s="129"/>
    </row>
    <row r="227" spans="1:3" s="33" customFormat="1" ht="11.25" customHeight="1">
      <c r="A227" s="129" t="s">
        <v>222</v>
      </c>
      <c r="B227" s="129"/>
      <c r="C227" s="129"/>
    </row>
  </sheetData>
  <sheetProtection/>
  <mergeCells count="193">
    <mergeCell ref="A227:C227"/>
    <mergeCell ref="A221:C221"/>
    <mergeCell ref="A222:C222"/>
    <mergeCell ref="A223:C223"/>
    <mergeCell ref="A224:C224"/>
    <mergeCell ref="A225:C225"/>
    <mergeCell ref="A226:C226"/>
    <mergeCell ref="A214:B214"/>
    <mergeCell ref="A216:B216"/>
    <mergeCell ref="A217:B217"/>
    <mergeCell ref="A218:B218"/>
    <mergeCell ref="A219:B219"/>
    <mergeCell ref="A220:B220"/>
    <mergeCell ref="A208:B208"/>
    <mergeCell ref="A209:B209"/>
    <mergeCell ref="A210:B210"/>
    <mergeCell ref="A211:B211"/>
    <mergeCell ref="A212:B212"/>
    <mergeCell ref="A213:B213"/>
    <mergeCell ref="A201:B201"/>
    <mergeCell ref="A202:B202"/>
    <mergeCell ref="A203:B203"/>
    <mergeCell ref="A204:B204"/>
    <mergeCell ref="A206:B206"/>
    <mergeCell ref="A207:B207"/>
    <mergeCell ref="A195:B195"/>
    <mergeCell ref="A196:B196"/>
    <mergeCell ref="A197:B197"/>
    <mergeCell ref="A198:B198"/>
    <mergeCell ref="A199:B199"/>
    <mergeCell ref="A200:B200"/>
    <mergeCell ref="A188:B188"/>
    <mergeCell ref="A189:B189"/>
    <mergeCell ref="A190:B190"/>
    <mergeCell ref="A191:B191"/>
    <mergeCell ref="A193:B193"/>
    <mergeCell ref="A194:B194"/>
    <mergeCell ref="A181:B181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8:B178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5:B155"/>
    <mergeCell ref="A156:B156"/>
    <mergeCell ref="A157:B157"/>
    <mergeCell ref="A158:B158"/>
    <mergeCell ref="A159:B159"/>
    <mergeCell ref="A161:B161"/>
    <mergeCell ref="A148:B148"/>
    <mergeCell ref="A149:B149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22:B22"/>
    <mergeCell ref="A23:B23"/>
    <mergeCell ref="A24:B24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1:C1"/>
    <mergeCell ref="A2:C2"/>
    <mergeCell ref="A3:C3"/>
    <mergeCell ref="A4:C4"/>
    <mergeCell ref="A5:B5"/>
    <mergeCell ref="A6:B6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" customHeight="1"/>
  <cols>
    <col min="1" max="1" width="1.7109375" style="1" customWidth="1"/>
    <col min="2" max="2" width="31.57421875" style="1" customWidth="1"/>
    <col min="3" max="3" width="17.00390625" style="2" customWidth="1"/>
    <col min="4" max="16384" width="9.140625" style="1" customWidth="1"/>
  </cols>
  <sheetData>
    <row r="1" spans="1:3" s="3" customFormat="1" ht="12.75" customHeight="1">
      <c r="A1" s="113"/>
      <c r="B1" s="113"/>
      <c r="C1" s="113"/>
    </row>
    <row r="2" spans="1:3" s="3" customFormat="1" ht="12.75" customHeight="1">
      <c r="A2" s="125" t="s">
        <v>231</v>
      </c>
      <c r="B2" s="125"/>
      <c r="C2" s="125"/>
    </row>
    <row r="3" spans="1:3" s="4" customFormat="1" ht="12.75" customHeight="1">
      <c r="A3" s="126"/>
      <c r="B3" s="126"/>
      <c r="C3" s="126"/>
    </row>
    <row r="4" spans="1:3" s="4" customFormat="1" ht="12.75" customHeight="1">
      <c r="A4" s="115"/>
      <c r="B4" s="115"/>
      <c r="C4" s="115"/>
    </row>
    <row r="5" spans="1:3" s="49" customFormat="1" ht="12" customHeight="1">
      <c r="A5" s="127"/>
      <c r="B5" s="127"/>
      <c r="C5" s="46" t="s">
        <v>219</v>
      </c>
    </row>
    <row r="6" spans="1:3" s="49" customFormat="1" ht="12" customHeight="1">
      <c r="A6" s="128"/>
      <c r="B6" s="128"/>
      <c r="C6" s="50"/>
    </row>
    <row r="7" spans="1:3" s="9" customFormat="1" ht="12" customHeight="1">
      <c r="A7" s="35"/>
      <c r="B7" s="35"/>
      <c r="C7" s="35"/>
    </row>
    <row r="8" spans="1:3" s="11" customFormat="1" ht="12" customHeight="1">
      <c r="A8" s="81" t="s">
        <v>0</v>
      </c>
      <c r="B8" s="81"/>
      <c r="C8" s="12">
        <f>C10+C21+C36+C40+C50</f>
        <v>104522</v>
      </c>
    </row>
    <row r="9" spans="1:3" s="11" customFormat="1" ht="12" customHeight="1">
      <c r="A9" s="13"/>
      <c r="B9" s="13"/>
      <c r="C9" s="14"/>
    </row>
    <row r="10" spans="1:3" s="15" customFormat="1" ht="12" customHeight="1">
      <c r="A10" s="80" t="s">
        <v>1</v>
      </c>
      <c r="B10" s="80"/>
      <c r="C10" s="16">
        <f>C11+C15+C19</f>
        <v>15426</v>
      </c>
    </row>
    <row r="11" spans="1:3" s="17" customFormat="1" ht="12" customHeight="1">
      <c r="A11" s="83" t="s">
        <v>2</v>
      </c>
      <c r="B11" s="83"/>
      <c r="C11" s="18">
        <f>C12+C13+C14</f>
        <v>6138</v>
      </c>
    </row>
    <row r="12" spans="1:3" s="17" customFormat="1" ht="12" customHeight="1">
      <c r="A12" s="19"/>
      <c r="B12" s="20" t="s">
        <v>3</v>
      </c>
      <c r="C12" s="18">
        <f>C194+C195+C197+C202+C203</f>
        <v>2266</v>
      </c>
    </row>
    <row r="13" spans="1:3" s="17" customFormat="1" ht="12" customHeight="1">
      <c r="A13" s="19"/>
      <c r="B13" s="20" t="s">
        <v>4</v>
      </c>
      <c r="C13" s="18">
        <f>+C198+C204</f>
        <v>2752</v>
      </c>
    </row>
    <row r="14" spans="1:3" s="17" customFormat="1" ht="12" customHeight="1">
      <c r="A14" s="19"/>
      <c r="B14" s="21" t="s">
        <v>5</v>
      </c>
      <c r="C14" s="18">
        <f>C196+C199+C200+C201</f>
        <v>1120</v>
      </c>
    </row>
    <row r="15" spans="1:3" s="17" customFormat="1" ht="12" customHeight="1">
      <c r="A15" s="83" t="s">
        <v>6</v>
      </c>
      <c r="B15" s="83"/>
      <c r="C15" s="18">
        <f>C16+C17+C18</f>
        <v>4561</v>
      </c>
    </row>
    <row r="16" spans="1:3" s="17" customFormat="1" ht="12" customHeight="1">
      <c r="A16" s="19"/>
      <c r="B16" s="20" t="s">
        <v>7</v>
      </c>
      <c r="C16" s="18">
        <f>+C190</f>
        <v>1650</v>
      </c>
    </row>
    <row r="17" spans="1:3" s="17" customFormat="1" ht="12" customHeight="1">
      <c r="A17" s="19"/>
      <c r="B17" s="20" t="s">
        <v>8</v>
      </c>
      <c r="C17" s="18">
        <f>+C189</f>
        <v>1547</v>
      </c>
    </row>
    <row r="18" spans="1:3" s="17" customFormat="1" ht="12" customHeight="1">
      <c r="A18" s="22"/>
      <c r="B18" s="20" t="s">
        <v>9</v>
      </c>
      <c r="C18" s="18">
        <f>C191</f>
        <v>1364</v>
      </c>
    </row>
    <row r="19" spans="1:3" s="17" customFormat="1" ht="12" customHeight="1">
      <c r="A19" s="79" t="s">
        <v>10</v>
      </c>
      <c r="B19" s="79"/>
      <c r="C19" s="23">
        <f>C181+C182+C183+C167+C184+C185+C172+C186+C175</f>
        <v>4727</v>
      </c>
    </row>
    <row r="20" spans="1:3" s="17" customFormat="1" ht="12" customHeight="1">
      <c r="A20" s="22"/>
      <c r="B20" s="22"/>
      <c r="C20" s="22"/>
    </row>
    <row r="21" spans="1:3" s="15" customFormat="1" ht="12" customHeight="1">
      <c r="A21" s="80" t="s">
        <v>228</v>
      </c>
      <c r="B21" s="80"/>
      <c r="C21" s="16">
        <f>C22+C23+C24+C27+C30+C31</f>
        <v>28784</v>
      </c>
    </row>
    <row r="22" spans="1:3" s="17" customFormat="1" ht="12" customHeight="1">
      <c r="A22" s="83" t="s">
        <v>12</v>
      </c>
      <c r="B22" s="83"/>
      <c r="C22" s="18">
        <f>C123+C125+C126+C136+C137+C139+C141+C143+C144</f>
        <v>11045</v>
      </c>
    </row>
    <row r="23" spans="1:3" s="17" customFormat="1" ht="12" customHeight="1">
      <c r="A23" s="83" t="s">
        <v>13</v>
      </c>
      <c r="B23" s="83"/>
      <c r="C23" s="18">
        <f>C131</f>
        <v>3717</v>
      </c>
    </row>
    <row r="24" spans="1:3" s="17" customFormat="1" ht="12" customHeight="1">
      <c r="A24" s="83" t="s">
        <v>14</v>
      </c>
      <c r="B24" s="83"/>
      <c r="C24" s="18">
        <f>C25+C26</f>
        <v>5751</v>
      </c>
    </row>
    <row r="25" spans="1:3" s="17" customFormat="1" ht="12" customHeight="1">
      <c r="A25" s="24"/>
      <c r="B25" s="20" t="s">
        <v>15</v>
      </c>
      <c r="C25" s="18">
        <f>C124+C128+C130+C138+C145+C149</f>
        <v>1758</v>
      </c>
    </row>
    <row r="26" spans="1:3" s="17" customFormat="1" ht="12" customHeight="1">
      <c r="A26" s="22"/>
      <c r="B26" s="20" t="s">
        <v>16</v>
      </c>
      <c r="C26" s="18">
        <f>C129+C132+C135+C146</f>
        <v>3993</v>
      </c>
    </row>
    <row r="27" spans="1:3" s="17" customFormat="1" ht="12" customHeight="1">
      <c r="A27" s="83" t="s">
        <v>17</v>
      </c>
      <c r="B27" s="83"/>
      <c r="C27" s="18">
        <f>C28+C29</f>
        <v>2297</v>
      </c>
    </row>
    <row r="28" spans="1:3" s="17" customFormat="1" ht="12" customHeight="1">
      <c r="A28" s="24"/>
      <c r="B28" s="20" t="s">
        <v>18</v>
      </c>
      <c r="C28" s="18">
        <f>+C127</f>
        <v>1196</v>
      </c>
    </row>
    <row r="29" spans="1:3" s="17" customFormat="1" ht="12" customHeight="1">
      <c r="A29" s="22"/>
      <c r="B29" s="20" t="s">
        <v>19</v>
      </c>
      <c r="C29" s="18">
        <f>C147</f>
        <v>1101</v>
      </c>
    </row>
    <row r="30" spans="1:3" s="17" customFormat="1" ht="12" customHeight="1">
      <c r="A30" s="83" t="s">
        <v>20</v>
      </c>
      <c r="B30" s="83"/>
      <c r="C30" s="18">
        <f>C133+C134+C140+C142+C148</f>
        <v>1179</v>
      </c>
    </row>
    <row r="31" spans="1:3" s="17" customFormat="1" ht="12" customHeight="1">
      <c r="A31" s="83" t="s">
        <v>227</v>
      </c>
      <c r="B31" s="83"/>
      <c r="C31" s="18">
        <f>C32+C33+C34</f>
        <v>4795</v>
      </c>
    </row>
    <row r="32" spans="1:3" s="17" customFormat="1" ht="12" customHeight="1">
      <c r="A32" s="24"/>
      <c r="B32" s="20" t="s">
        <v>22</v>
      </c>
      <c r="C32" s="18">
        <f>C157</f>
        <v>764</v>
      </c>
    </row>
    <row r="33" spans="1:3" s="17" customFormat="1" ht="12" customHeight="1">
      <c r="A33" s="19"/>
      <c r="B33" s="20" t="s">
        <v>23</v>
      </c>
      <c r="C33" s="18">
        <f>C153+C154+C155+C158</f>
        <v>615</v>
      </c>
    </row>
    <row r="34" spans="1:3" s="17" customFormat="1" ht="12" customHeight="1">
      <c r="A34" s="19"/>
      <c r="B34" s="25" t="s">
        <v>226</v>
      </c>
      <c r="C34" s="23">
        <f>C152+C156+C159</f>
        <v>3416</v>
      </c>
    </row>
    <row r="35" spans="1:3" s="17" customFormat="1" ht="12" customHeight="1">
      <c r="A35" s="22"/>
      <c r="B35" s="22"/>
      <c r="C35" s="22"/>
    </row>
    <row r="36" spans="1:3" s="15" customFormat="1" ht="12" customHeight="1">
      <c r="A36" s="80" t="s">
        <v>25</v>
      </c>
      <c r="B36" s="80"/>
      <c r="C36" s="16">
        <f>C37+C38</f>
        <v>12051</v>
      </c>
    </row>
    <row r="37" spans="1:3" s="17" customFormat="1" ht="12" customHeight="1">
      <c r="A37" s="83" t="s">
        <v>26</v>
      </c>
      <c r="B37" s="83"/>
      <c r="C37" s="18">
        <f>C162+C163+C165+C166+C168+C171+C173+C174+C177+C178</f>
        <v>10436</v>
      </c>
    </row>
    <row r="38" spans="1:3" s="17" customFormat="1" ht="12" customHeight="1">
      <c r="A38" s="79" t="s">
        <v>27</v>
      </c>
      <c r="B38" s="79"/>
      <c r="C38" s="23">
        <f>+C164+C169+C176</f>
        <v>1615</v>
      </c>
    </row>
    <row r="39" spans="1:3" s="17" customFormat="1" ht="12" customHeight="1">
      <c r="A39" s="22"/>
      <c r="B39" s="22"/>
      <c r="C39" s="22"/>
    </row>
    <row r="40" spans="1:3" s="15" customFormat="1" ht="12" customHeight="1">
      <c r="A40" s="80" t="s">
        <v>28</v>
      </c>
      <c r="B40" s="80"/>
      <c r="C40" s="16">
        <f>C41+C42+C45</f>
        <v>34163</v>
      </c>
    </row>
    <row r="41" spans="1:3" s="17" customFormat="1" ht="12" customHeight="1">
      <c r="A41" s="83" t="s">
        <v>29</v>
      </c>
      <c r="B41" s="83"/>
      <c r="C41" s="18">
        <f>C80+C81+C84+C85+C87+C89+C91+C92+C96+C98+C103+C104+C108+C111+C114+C116+C119+C120</f>
        <v>17556</v>
      </c>
    </row>
    <row r="42" spans="1:3" s="17" customFormat="1" ht="12" customHeight="1">
      <c r="A42" s="84" t="s">
        <v>30</v>
      </c>
      <c r="B42" s="84"/>
      <c r="C42" s="18">
        <f>C43+C44</f>
        <v>8020</v>
      </c>
    </row>
    <row r="43" spans="1:3" s="17" customFormat="1" ht="12" customHeight="1">
      <c r="A43" s="25"/>
      <c r="B43" s="20" t="s">
        <v>31</v>
      </c>
      <c r="C43" s="18">
        <f>C74+C101+C90+C170+C94+C99+C117</f>
        <v>4272</v>
      </c>
    </row>
    <row r="44" spans="1:3" s="17" customFormat="1" ht="12" customHeight="1">
      <c r="A44" s="25"/>
      <c r="B44" s="20" t="s">
        <v>32</v>
      </c>
      <c r="C44" s="18">
        <f>C82+C107+C109</f>
        <v>3748</v>
      </c>
    </row>
    <row r="45" spans="1:3" s="17" customFormat="1" ht="12" customHeight="1">
      <c r="A45" s="83" t="s">
        <v>34</v>
      </c>
      <c r="B45" s="83"/>
      <c r="C45" s="18">
        <f>C46+C47+C48</f>
        <v>8587</v>
      </c>
    </row>
    <row r="46" spans="1:3" s="17" customFormat="1" ht="12" customHeight="1">
      <c r="A46" s="25"/>
      <c r="B46" s="20" t="s">
        <v>35</v>
      </c>
      <c r="C46" s="18">
        <f>+C70+C71+C79+C100</f>
        <v>1600</v>
      </c>
    </row>
    <row r="47" spans="1:3" s="17" customFormat="1" ht="12" customHeight="1">
      <c r="A47" s="25"/>
      <c r="B47" s="20" t="s">
        <v>36</v>
      </c>
      <c r="C47" s="18">
        <f>C73+C75+C86+C88+C102+C106+C112+C115</f>
        <v>3080</v>
      </c>
    </row>
    <row r="48" spans="1:3" s="17" customFormat="1" ht="12" customHeight="1">
      <c r="A48" s="25"/>
      <c r="B48" s="25" t="s">
        <v>37</v>
      </c>
      <c r="C48" s="23">
        <f>C69+C76+C83+C93+C105+C110+C118</f>
        <v>3907</v>
      </c>
    </row>
    <row r="49" spans="1:3" s="17" customFormat="1" ht="12" customHeight="1">
      <c r="A49" s="21"/>
      <c r="B49" s="21"/>
      <c r="C49" s="21"/>
    </row>
    <row r="50" spans="1:3" s="15" customFormat="1" ht="12" customHeight="1">
      <c r="A50" s="80" t="s">
        <v>38</v>
      </c>
      <c r="B50" s="80"/>
      <c r="C50" s="16">
        <f>C51+C52+C53</f>
        <v>14098</v>
      </c>
    </row>
    <row r="51" spans="1:3" s="17" customFormat="1" ht="12" customHeight="1">
      <c r="A51" s="83" t="s">
        <v>39</v>
      </c>
      <c r="B51" s="83"/>
      <c r="C51" s="18">
        <f>C56+C59+C62+C66</f>
        <v>3244</v>
      </c>
    </row>
    <row r="52" spans="1:3" s="17" customFormat="1" ht="12" customHeight="1">
      <c r="A52" s="83" t="s">
        <v>40</v>
      </c>
      <c r="B52" s="83"/>
      <c r="C52" s="18">
        <f>C72+C77+C78+C60+C61+C95+C97+C63+C64+C113+C65</f>
        <v>9031</v>
      </c>
    </row>
    <row r="53" spans="1:3" s="17" customFormat="1" ht="12" customHeight="1">
      <c r="A53" s="79" t="s">
        <v>41</v>
      </c>
      <c r="B53" s="79"/>
      <c r="C53" s="23">
        <f>C58+C57</f>
        <v>1823</v>
      </c>
    </row>
    <row r="54" spans="1:3" s="17" customFormat="1" ht="12" customHeight="1">
      <c r="A54" s="21"/>
      <c r="B54" s="26"/>
      <c r="C54" s="27"/>
    </row>
    <row r="55" spans="1:3" s="17" customFormat="1" ht="12" customHeight="1">
      <c r="A55" s="85" t="s">
        <v>42</v>
      </c>
      <c r="B55" s="85"/>
      <c r="C55" s="14">
        <f>SUM(C56:C66)</f>
        <v>12115</v>
      </c>
    </row>
    <row r="56" spans="1:3" s="17" customFormat="1" ht="12" customHeight="1">
      <c r="A56" s="83" t="s">
        <v>43</v>
      </c>
      <c r="B56" s="83"/>
      <c r="C56" s="18">
        <v>671</v>
      </c>
    </row>
    <row r="57" spans="1:3" s="17" customFormat="1" ht="12" customHeight="1">
      <c r="A57" s="83" t="s">
        <v>45</v>
      </c>
      <c r="B57" s="83"/>
      <c r="C57" s="18">
        <v>1027</v>
      </c>
    </row>
    <row r="58" spans="1:3" s="17" customFormat="1" ht="12" customHeight="1">
      <c r="A58" s="83" t="s">
        <v>46</v>
      </c>
      <c r="B58" s="83"/>
      <c r="C58" s="18">
        <v>796</v>
      </c>
    </row>
    <row r="59" spans="1:3" s="17" customFormat="1" ht="12" customHeight="1">
      <c r="A59" s="83" t="s">
        <v>47</v>
      </c>
      <c r="B59" s="83"/>
      <c r="C59" s="18">
        <v>893</v>
      </c>
    </row>
    <row r="60" spans="1:3" s="17" customFormat="1" ht="12" customHeight="1">
      <c r="A60" s="83" t="s">
        <v>48</v>
      </c>
      <c r="B60" s="83"/>
      <c r="C60" s="18">
        <v>625</v>
      </c>
    </row>
    <row r="61" spans="1:3" s="17" customFormat="1" ht="12" customHeight="1">
      <c r="A61" s="83" t="s">
        <v>50</v>
      </c>
      <c r="B61" s="83"/>
      <c r="C61" s="18">
        <v>3792</v>
      </c>
    </row>
    <row r="62" spans="1:3" s="17" customFormat="1" ht="12" customHeight="1">
      <c r="A62" s="83" t="s">
        <v>52</v>
      </c>
      <c r="B62" s="83"/>
      <c r="C62" s="18">
        <v>1009</v>
      </c>
    </row>
    <row r="63" spans="1:3" s="17" customFormat="1" ht="12" customHeight="1">
      <c r="A63" s="83" t="s">
        <v>53</v>
      </c>
      <c r="B63" s="83"/>
      <c r="C63" s="18">
        <v>646</v>
      </c>
    </row>
    <row r="64" spans="1:3" s="17" customFormat="1" ht="12" customHeight="1">
      <c r="A64" s="83" t="s">
        <v>54</v>
      </c>
      <c r="B64" s="83"/>
      <c r="C64" s="18">
        <v>863</v>
      </c>
    </row>
    <row r="65" spans="1:3" s="17" customFormat="1" ht="12" customHeight="1">
      <c r="A65" s="83" t="s">
        <v>55</v>
      </c>
      <c r="B65" s="83"/>
      <c r="C65" s="18">
        <v>1122</v>
      </c>
    </row>
    <row r="66" spans="1:3" s="17" customFormat="1" ht="12" customHeight="1">
      <c r="A66" s="79" t="s">
        <v>56</v>
      </c>
      <c r="B66" s="79"/>
      <c r="C66" s="23">
        <v>671</v>
      </c>
    </row>
    <row r="67" spans="1:3" s="17" customFormat="1" ht="12" customHeight="1">
      <c r="A67" s="21"/>
      <c r="B67" s="21"/>
      <c r="C67" s="21"/>
    </row>
    <row r="68" spans="1:3" s="17" customFormat="1" ht="12" customHeight="1">
      <c r="A68" s="80" t="s">
        <v>57</v>
      </c>
      <c r="B68" s="80"/>
      <c r="C68" s="16">
        <f>SUM(C69:C120)</f>
        <v>35918</v>
      </c>
    </row>
    <row r="69" spans="1:3" s="17" customFormat="1" ht="12" customHeight="1">
      <c r="A69" s="83" t="s">
        <v>58</v>
      </c>
      <c r="B69" s="83"/>
      <c r="C69" s="18">
        <v>891</v>
      </c>
    </row>
    <row r="70" spans="1:3" s="17" customFormat="1" ht="12" customHeight="1">
      <c r="A70" s="83" t="s">
        <v>59</v>
      </c>
      <c r="B70" s="83"/>
      <c r="C70" s="18">
        <v>854</v>
      </c>
    </row>
    <row r="71" spans="1:3" s="17" customFormat="1" ht="12" customHeight="1">
      <c r="A71" s="83" t="s">
        <v>60</v>
      </c>
      <c r="B71" s="83"/>
      <c r="C71" s="18">
        <v>190</v>
      </c>
    </row>
    <row r="72" spans="1:3" s="17" customFormat="1" ht="12" customHeight="1">
      <c r="A72" s="83" t="s">
        <v>61</v>
      </c>
      <c r="B72" s="83"/>
      <c r="C72" s="18">
        <v>459</v>
      </c>
    </row>
    <row r="73" spans="1:3" s="17" customFormat="1" ht="12" customHeight="1">
      <c r="A73" s="83" t="s">
        <v>62</v>
      </c>
      <c r="B73" s="83"/>
      <c r="C73" s="18">
        <v>260</v>
      </c>
    </row>
    <row r="74" spans="1:3" s="17" customFormat="1" ht="12" customHeight="1">
      <c r="A74" s="83" t="s">
        <v>63</v>
      </c>
      <c r="B74" s="83"/>
      <c r="C74" s="18">
        <v>449</v>
      </c>
    </row>
    <row r="75" spans="1:3" s="17" customFormat="1" ht="12" customHeight="1">
      <c r="A75" s="83" t="s">
        <v>64</v>
      </c>
      <c r="B75" s="83"/>
      <c r="C75" s="18">
        <v>321</v>
      </c>
    </row>
    <row r="76" spans="1:3" s="17" customFormat="1" ht="12" customHeight="1">
      <c r="A76" s="83" t="s">
        <v>65</v>
      </c>
      <c r="B76" s="83"/>
      <c r="C76" s="18">
        <v>806</v>
      </c>
    </row>
    <row r="77" spans="1:3" s="17" customFormat="1" ht="12" customHeight="1">
      <c r="A77" s="83" t="s">
        <v>66</v>
      </c>
      <c r="B77" s="83"/>
      <c r="C77" s="18">
        <v>280</v>
      </c>
    </row>
    <row r="78" spans="1:3" s="17" customFormat="1" ht="12" customHeight="1">
      <c r="A78" s="83" t="s">
        <v>68</v>
      </c>
      <c r="B78" s="83"/>
      <c r="C78" s="18">
        <v>332</v>
      </c>
    </row>
    <row r="79" spans="1:3" s="17" customFormat="1" ht="12" customHeight="1">
      <c r="A79" s="83" t="s">
        <v>69</v>
      </c>
      <c r="B79" s="83"/>
      <c r="C79" s="18">
        <v>380</v>
      </c>
    </row>
    <row r="80" spans="1:3" s="17" customFormat="1" ht="12" customHeight="1">
      <c r="A80" s="83" t="s">
        <v>70</v>
      </c>
      <c r="B80" s="83"/>
      <c r="C80" s="18">
        <v>296</v>
      </c>
    </row>
    <row r="81" spans="1:3" s="17" customFormat="1" ht="12" customHeight="1">
      <c r="A81" s="83" t="s">
        <v>72</v>
      </c>
      <c r="B81" s="83"/>
      <c r="C81" s="18">
        <v>442</v>
      </c>
    </row>
    <row r="82" spans="1:3" s="17" customFormat="1" ht="12" customHeight="1">
      <c r="A82" s="83" t="s">
        <v>73</v>
      </c>
      <c r="B82" s="83"/>
      <c r="C82" s="18">
        <v>2724</v>
      </c>
    </row>
    <row r="83" spans="1:3" s="17" customFormat="1" ht="12" customHeight="1">
      <c r="A83" s="83" t="s">
        <v>76</v>
      </c>
      <c r="B83" s="83"/>
      <c r="C83" s="18">
        <v>1021</v>
      </c>
    </row>
    <row r="84" spans="1:3" s="17" customFormat="1" ht="12" customHeight="1">
      <c r="A84" s="83" t="s">
        <v>79</v>
      </c>
      <c r="B84" s="83"/>
      <c r="C84" s="18">
        <v>1497</v>
      </c>
    </row>
    <row r="85" spans="1:3" s="17" customFormat="1" ht="12" customHeight="1">
      <c r="A85" s="83" t="s">
        <v>80</v>
      </c>
      <c r="B85" s="83"/>
      <c r="C85" s="18">
        <v>635</v>
      </c>
    </row>
    <row r="86" spans="1:3" s="17" customFormat="1" ht="12" customHeight="1">
      <c r="A86" s="83" t="s">
        <v>81</v>
      </c>
      <c r="B86" s="83"/>
      <c r="C86" s="18">
        <v>412</v>
      </c>
    </row>
    <row r="87" spans="1:3" s="17" customFormat="1" ht="12" customHeight="1">
      <c r="A87" s="83" t="s">
        <v>82</v>
      </c>
      <c r="B87" s="83"/>
      <c r="C87" s="18">
        <v>370</v>
      </c>
    </row>
    <row r="88" spans="1:3" s="17" customFormat="1" ht="12" customHeight="1">
      <c r="A88" s="83" t="s">
        <v>83</v>
      </c>
      <c r="B88" s="83"/>
      <c r="C88" s="18">
        <v>257</v>
      </c>
    </row>
    <row r="89" spans="1:3" s="17" customFormat="1" ht="12" customHeight="1">
      <c r="A89" s="83" t="s">
        <v>84</v>
      </c>
      <c r="B89" s="83"/>
      <c r="C89" s="18">
        <v>123</v>
      </c>
    </row>
    <row r="90" spans="1:3" s="17" customFormat="1" ht="12" customHeight="1">
      <c r="A90" s="83" t="s">
        <v>85</v>
      </c>
      <c r="B90" s="83"/>
      <c r="C90" s="18">
        <v>361</v>
      </c>
    </row>
    <row r="91" spans="1:3" s="17" customFormat="1" ht="12" customHeight="1">
      <c r="A91" s="83" t="s">
        <v>86</v>
      </c>
      <c r="B91" s="83"/>
      <c r="C91" s="18">
        <v>329</v>
      </c>
    </row>
    <row r="92" spans="1:3" s="17" customFormat="1" ht="12" customHeight="1">
      <c r="A92" s="83" t="s">
        <v>87</v>
      </c>
      <c r="B92" s="83"/>
      <c r="C92" s="18">
        <v>10084</v>
      </c>
    </row>
    <row r="93" spans="1:3" s="17" customFormat="1" ht="12" customHeight="1">
      <c r="A93" s="83" t="s">
        <v>88</v>
      </c>
      <c r="B93" s="83"/>
      <c r="C93" s="18">
        <v>555</v>
      </c>
    </row>
    <row r="94" spans="1:3" s="17" customFormat="1" ht="12" customHeight="1">
      <c r="A94" s="83" t="s">
        <v>89</v>
      </c>
      <c r="B94" s="83"/>
      <c r="C94" s="18">
        <v>363</v>
      </c>
    </row>
    <row r="95" spans="1:3" s="17" customFormat="1" ht="12" customHeight="1">
      <c r="A95" s="83" t="s">
        <v>90</v>
      </c>
      <c r="B95" s="83"/>
      <c r="C95" s="18">
        <v>152</v>
      </c>
    </row>
    <row r="96" spans="1:3" s="17" customFormat="1" ht="12" customHeight="1">
      <c r="A96" s="83" t="s">
        <v>91</v>
      </c>
      <c r="B96" s="83"/>
      <c r="C96" s="18">
        <v>566</v>
      </c>
    </row>
    <row r="97" spans="1:3" s="17" customFormat="1" ht="12" customHeight="1">
      <c r="A97" s="83" t="s">
        <v>92</v>
      </c>
      <c r="B97" s="83"/>
      <c r="C97" s="18">
        <v>402</v>
      </c>
    </row>
    <row r="98" spans="1:3" s="17" customFormat="1" ht="12" customHeight="1">
      <c r="A98" s="83" t="s">
        <v>93</v>
      </c>
      <c r="B98" s="83"/>
      <c r="C98" s="18">
        <v>366</v>
      </c>
    </row>
    <row r="99" spans="1:3" s="17" customFormat="1" ht="12" customHeight="1">
      <c r="A99" s="83" t="s">
        <v>94</v>
      </c>
      <c r="B99" s="83"/>
      <c r="C99" s="18">
        <v>522</v>
      </c>
    </row>
    <row r="100" spans="1:3" s="17" customFormat="1" ht="12" customHeight="1">
      <c r="A100" s="83" t="s">
        <v>95</v>
      </c>
      <c r="B100" s="83"/>
      <c r="C100" s="18">
        <v>176</v>
      </c>
    </row>
    <row r="101" spans="1:3" s="17" customFormat="1" ht="12" customHeight="1">
      <c r="A101" s="83" t="s">
        <v>96</v>
      </c>
      <c r="B101" s="83"/>
      <c r="C101" s="18">
        <v>1539</v>
      </c>
    </row>
    <row r="102" spans="1:3" s="17" customFormat="1" ht="12" customHeight="1">
      <c r="A102" s="83" t="s">
        <v>97</v>
      </c>
      <c r="B102" s="83"/>
      <c r="C102" s="18">
        <v>465</v>
      </c>
    </row>
    <row r="103" spans="1:3" s="17" customFormat="1" ht="12" customHeight="1">
      <c r="A103" s="83" t="s">
        <v>98</v>
      </c>
      <c r="B103" s="83"/>
      <c r="C103" s="18">
        <v>472</v>
      </c>
    </row>
    <row r="104" spans="1:3" s="17" customFormat="1" ht="12" customHeight="1">
      <c r="A104" s="83" t="s">
        <v>99</v>
      </c>
      <c r="B104" s="83"/>
      <c r="C104" s="18">
        <v>312</v>
      </c>
    </row>
    <row r="105" spans="1:3" s="17" customFormat="1" ht="12" customHeight="1">
      <c r="A105" s="83" t="s">
        <v>100</v>
      </c>
      <c r="B105" s="83"/>
      <c r="C105" s="18">
        <v>151</v>
      </c>
    </row>
    <row r="106" spans="1:3" s="17" customFormat="1" ht="12" customHeight="1">
      <c r="A106" s="83" t="s">
        <v>101</v>
      </c>
      <c r="B106" s="83"/>
      <c r="C106" s="18">
        <v>417</v>
      </c>
    </row>
    <row r="107" spans="1:3" s="17" customFormat="1" ht="12" customHeight="1">
      <c r="A107" s="83" t="s">
        <v>102</v>
      </c>
      <c r="B107" s="83"/>
      <c r="C107" s="18">
        <v>489</v>
      </c>
    </row>
    <row r="108" spans="1:3" s="17" customFormat="1" ht="12" customHeight="1">
      <c r="A108" s="83" t="s">
        <v>103</v>
      </c>
      <c r="B108" s="83"/>
      <c r="C108" s="18">
        <v>282</v>
      </c>
    </row>
    <row r="109" spans="1:3" s="17" customFormat="1" ht="12" customHeight="1">
      <c r="A109" s="83" t="s">
        <v>104</v>
      </c>
      <c r="B109" s="83"/>
      <c r="C109" s="18">
        <v>535</v>
      </c>
    </row>
    <row r="110" spans="1:3" s="17" customFormat="1" ht="12" customHeight="1">
      <c r="A110" s="83" t="s">
        <v>105</v>
      </c>
      <c r="B110" s="83"/>
      <c r="C110" s="18">
        <v>216</v>
      </c>
    </row>
    <row r="111" spans="1:3" s="17" customFormat="1" ht="12" customHeight="1">
      <c r="A111" s="83" t="s">
        <v>106</v>
      </c>
      <c r="B111" s="83"/>
      <c r="C111" s="18">
        <v>421</v>
      </c>
    </row>
    <row r="112" spans="1:3" s="17" customFormat="1" ht="12" customHeight="1">
      <c r="A112" s="83" t="s">
        <v>107</v>
      </c>
      <c r="B112" s="83"/>
      <c r="C112" s="18">
        <v>564</v>
      </c>
    </row>
    <row r="113" spans="1:3" s="17" customFormat="1" ht="12" customHeight="1">
      <c r="A113" s="83" t="s">
        <v>108</v>
      </c>
      <c r="B113" s="83"/>
      <c r="C113" s="18">
        <v>358</v>
      </c>
    </row>
    <row r="114" spans="1:3" s="17" customFormat="1" ht="12" customHeight="1">
      <c r="A114" s="83" t="s">
        <v>109</v>
      </c>
      <c r="B114" s="83"/>
      <c r="C114" s="18">
        <v>375</v>
      </c>
    </row>
    <row r="115" spans="1:3" s="17" customFormat="1" ht="12" customHeight="1">
      <c r="A115" s="83" t="s">
        <v>110</v>
      </c>
      <c r="B115" s="83"/>
      <c r="C115" s="18">
        <v>384</v>
      </c>
    </row>
    <row r="116" spans="1:3" s="17" customFormat="1" ht="12" customHeight="1">
      <c r="A116" s="83" t="s">
        <v>112</v>
      </c>
      <c r="B116" s="83"/>
      <c r="C116" s="18">
        <v>330</v>
      </c>
    </row>
    <row r="117" spans="1:3" s="17" customFormat="1" ht="12" customHeight="1">
      <c r="A117" s="83" t="s">
        <v>113</v>
      </c>
      <c r="B117" s="83"/>
      <c r="C117" s="18">
        <v>810</v>
      </c>
    </row>
    <row r="118" spans="1:3" s="17" customFormat="1" ht="12" customHeight="1">
      <c r="A118" s="83" t="s">
        <v>115</v>
      </c>
      <c r="B118" s="83"/>
      <c r="C118" s="18">
        <v>267</v>
      </c>
    </row>
    <row r="119" spans="1:3" s="17" customFormat="1" ht="12" customHeight="1">
      <c r="A119" s="83" t="s">
        <v>116</v>
      </c>
      <c r="B119" s="83"/>
      <c r="C119" s="18">
        <v>421</v>
      </c>
    </row>
    <row r="120" spans="1:3" s="17" customFormat="1" ht="12" customHeight="1">
      <c r="A120" s="86" t="s">
        <v>117</v>
      </c>
      <c r="B120" s="86"/>
      <c r="C120" s="23">
        <v>235</v>
      </c>
    </row>
    <row r="121" spans="1:3" s="17" customFormat="1" ht="12" customHeight="1">
      <c r="A121" s="21"/>
      <c r="B121" s="21"/>
      <c r="C121" s="21"/>
    </row>
    <row r="122" spans="1:3" s="17" customFormat="1" ht="12" customHeight="1">
      <c r="A122" s="80" t="s">
        <v>118</v>
      </c>
      <c r="B122" s="80"/>
      <c r="C122" s="16">
        <f>SUM(C123:C149)</f>
        <v>23989</v>
      </c>
    </row>
    <row r="123" spans="1:3" s="17" customFormat="1" ht="12" customHeight="1">
      <c r="A123" s="83" t="s">
        <v>119</v>
      </c>
      <c r="B123" s="83"/>
      <c r="C123" s="18">
        <v>1577</v>
      </c>
    </row>
    <row r="124" spans="1:3" s="17" customFormat="1" ht="12" customHeight="1">
      <c r="A124" s="83" t="s">
        <v>120</v>
      </c>
      <c r="B124" s="83"/>
      <c r="C124" s="18">
        <v>296</v>
      </c>
    </row>
    <row r="125" spans="1:3" s="17" customFormat="1" ht="12" customHeight="1">
      <c r="A125" s="83" t="s">
        <v>121</v>
      </c>
      <c r="B125" s="83"/>
      <c r="C125" s="18">
        <v>545</v>
      </c>
    </row>
    <row r="126" spans="1:3" s="17" customFormat="1" ht="12" customHeight="1">
      <c r="A126" s="83" t="s">
        <v>122</v>
      </c>
      <c r="B126" s="83"/>
      <c r="C126" s="18">
        <v>1424</v>
      </c>
    </row>
    <row r="127" spans="1:3" s="17" customFormat="1" ht="12" customHeight="1">
      <c r="A127" s="83" t="s">
        <v>124</v>
      </c>
      <c r="B127" s="83"/>
      <c r="C127" s="18">
        <v>1196</v>
      </c>
    </row>
    <row r="128" spans="1:3" s="17" customFormat="1" ht="12" customHeight="1">
      <c r="A128" s="83" t="s">
        <v>125</v>
      </c>
      <c r="B128" s="83"/>
      <c r="C128" s="18">
        <v>71</v>
      </c>
    </row>
    <row r="129" spans="1:3" s="17" customFormat="1" ht="12" customHeight="1">
      <c r="A129" s="83" t="s">
        <v>126</v>
      </c>
      <c r="B129" s="83"/>
      <c r="C129" s="18">
        <v>1254</v>
      </c>
    </row>
    <row r="130" spans="1:3" s="17" customFormat="1" ht="12" customHeight="1">
      <c r="A130" s="83" t="s">
        <v>127</v>
      </c>
      <c r="B130" s="83"/>
      <c r="C130" s="18">
        <v>229</v>
      </c>
    </row>
    <row r="131" spans="1:3" s="28" customFormat="1" ht="12" customHeight="1">
      <c r="A131" s="112" t="s">
        <v>128</v>
      </c>
      <c r="B131" s="112"/>
      <c r="C131" s="29">
        <v>3717</v>
      </c>
    </row>
    <row r="132" spans="1:3" s="17" customFormat="1" ht="12" customHeight="1">
      <c r="A132" s="83" t="s">
        <v>129</v>
      </c>
      <c r="B132" s="83"/>
      <c r="C132" s="18">
        <v>1566</v>
      </c>
    </row>
    <row r="133" spans="1:3" s="17" customFormat="1" ht="12" customHeight="1">
      <c r="A133" s="83" t="s">
        <v>130</v>
      </c>
      <c r="B133" s="83"/>
      <c r="C133" s="18">
        <v>94</v>
      </c>
    </row>
    <row r="134" spans="1:3" s="17" customFormat="1" ht="12" customHeight="1">
      <c r="A134" s="83" t="s">
        <v>131</v>
      </c>
      <c r="B134" s="83"/>
      <c r="C134" s="18">
        <v>457</v>
      </c>
    </row>
    <row r="135" spans="1:3" s="17" customFormat="1" ht="12" customHeight="1">
      <c r="A135" s="83" t="s">
        <v>132</v>
      </c>
      <c r="B135" s="83"/>
      <c r="C135" s="18">
        <v>554</v>
      </c>
    </row>
    <row r="136" spans="1:3" s="17" customFormat="1" ht="12" customHeight="1">
      <c r="A136" s="83" t="s">
        <v>133</v>
      </c>
      <c r="B136" s="83"/>
      <c r="C136" s="18">
        <v>2233</v>
      </c>
    </row>
    <row r="137" spans="1:3" s="17" customFormat="1" ht="12" customHeight="1">
      <c r="A137" s="83" t="s">
        <v>134</v>
      </c>
      <c r="B137" s="83"/>
      <c r="C137" s="18">
        <v>1707</v>
      </c>
    </row>
    <row r="138" spans="1:3" s="17" customFormat="1" ht="12" customHeight="1">
      <c r="A138" s="83" t="s">
        <v>135</v>
      </c>
      <c r="B138" s="83"/>
      <c r="C138" s="18">
        <v>484</v>
      </c>
    </row>
    <row r="139" spans="1:3" s="17" customFormat="1" ht="12" customHeight="1">
      <c r="A139" s="83" t="s">
        <v>136</v>
      </c>
      <c r="B139" s="83"/>
      <c r="C139" s="18">
        <v>1860</v>
      </c>
    </row>
    <row r="140" spans="1:3" s="17" customFormat="1" ht="12" customHeight="1">
      <c r="A140" s="83" t="s">
        <v>137</v>
      </c>
      <c r="B140" s="83"/>
      <c r="C140" s="18">
        <v>64</v>
      </c>
    </row>
    <row r="141" spans="1:3" s="17" customFormat="1" ht="12" customHeight="1">
      <c r="A141" s="83" t="s">
        <v>138</v>
      </c>
      <c r="B141" s="83"/>
      <c r="C141" s="18">
        <v>424</v>
      </c>
    </row>
    <row r="142" spans="1:3" s="17" customFormat="1" ht="12" customHeight="1">
      <c r="A142" s="83" t="s">
        <v>139</v>
      </c>
      <c r="B142" s="83"/>
      <c r="C142" s="18">
        <v>467</v>
      </c>
    </row>
    <row r="143" spans="1:3" s="17" customFormat="1" ht="12" customHeight="1">
      <c r="A143" s="83" t="s">
        <v>140</v>
      </c>
      <c r="B143" s="83"/>
      <c r="C143" s="18">
        <v>528</v>
      </c>
    </row>
    <row r="144" spans="1:3" s="17" customFormat="1" ht="12" customHeight="1">
      <c r="A144" s="83" t="s">
        <v>141</v>
      </c>
      <c r="B144" s="83"/>
      <c r="C144" s="18">
        <v>747</v>
      </c>
    </row>
    <row r="145" spans="1:3" s="17" customFormat="1" ht="12" customHeight="1">
      <c r="A145" s="83" t="s">
        <v>142</v>
      </c>
      <c r="B145" s="83"/>
      <c r="C145" s="18">
        <v>168</v>
      </c>
    </row>
    <row r="146" spans="1:3" s="17" customFormat="1" ht="12" customHeight="1">
      <c r="A146" s="83" t="s">
        <v>144</v>
      </c>
      <c r="B146" s="83"/>
      <c r="C146" s="18">
        <v>619</v>
      </c>
    </row>
    <row r="147" spans="1:3" s="17" customFormat="1" ht="12" customHeight="1">
      <c r="A147" s="83" t="s">
        <v>232</v>
      </c>
      <c r="B147" s="83"/>
      <c r="C147" s="18">
        <v>1101</v>
      </c>
    </row>
    <row r="148" spans="1:3" s="17" customFormat="1" ht="12" customHeight="1">
      <c r="A148" s="83" t="s">
        <v>145</v>
      </c>
      <c r="B148" s="83"/>
      <c r="C148" s="18">
        <v>97</v>
      </c>
    </row>
    <row r="149" spans="1:3" s="17" customFormat="1" ht="12" customHeight="1">
      <c r="A149" s="79" t="s">
        <v>147</v>
      </c>
      <c r="B149" s="79"/>
      <c r="C149" s="23">
        <v>510</v>
      </c>
    </row>
    <row r="150" spans="1:3" s="17" customFormat="1" ht="12" customHeight="1">
      <c r="A150" s="21"/>
      <c r="B150" s="21"/>
      <c r="C150" s="21"/>
    </row>
    <row r="151" spans="1:3" s="17" customFormat="1" ht="12" customHeight="1">
      <c r="A151" s="80" t="s">
        <v>148</v>
      </c>
      <c r="B151" s="80"/>
      <c r="C151" s="16">
        <f>SUM(C152:C159)</f>
        <v>4795</v>
      </c>
    </row>
    <row r="152" spans="1:3" s="17" customFormat="1" ht="12" customHeight="1">
      <c r="A152" s="83" t="s">
        <v>149</v>
      </c>
      <c r="B152" s="83"/>
      <c r="C152" s="18">
        <v>724</v>
      </c>
    </row>
    <row r="153" spans="1:3" s="17" customFormat="1" ht="12" customHeight="1">
      <c r="A153" s="83" t="s">
        <v>150</v>
      </c>
      <c r="B153" s="83"/>
      <c r="C153" s="18">
        <v>133</v>
      </c>
    </row>
    <row r="154" spans="1:3" s="17" customFormat="1" ht="12" customHeight="1">
      <c r="A154" s="83" t="s">
        <v>151</v>
      </c>
      <c r="B154" s="83"/>
      <c r="C154" s="18">
        <v>236</v>
      </c>
    </row>
    <row r="155" spans="1:3" s="17" customFormat="1" ht="12" customHeight="1">
      <c r="A155" s="83" t="s">
        <v>152</v>
      </c>
      <c r="B155" s="83"/>
      <c r="C155" s="18">
        <v>129</v>
      </c>
    </row>
    <row r="156" spans="1:3" s="17" customFormat="1" ht="12" customHeight="1">
      <c r="A156" s="83" t="s">
        <v>153</v>
      </c>
      <c r="B156" s="83"/>
      <c r="C156" s="18">
        <v>1022</v>
      </c>
    </row>
    <row r="157" spans="1:3" s="17" customFormat="1" ht="12" customHeight="1">
      <c r="A157" s="83" t="s">
        <v>154</v>
      </c>
      <c r="B157" s="83"/>
      <c r="C157" s="18">
        <v>764</v>
      </c>
    </row>
    <row r="158" spans="1:3" s="17" customFormat="1" ht="12" customHeight="1">
      <c r="A158" s="83" t="s">
        <v>155</v>
      </c>
      <c r="B158" s="83"/>
      <c r="C158" s="18">
        <v>117</v>
      </c>
    </row>
    <row r="159" spans="1:3" s="17" customFormat="1" ht="12" customHeight="1">
      <c r="A159" s="79" t="s">
        <v>156</v>
      </c>
      <c r="B159" s="79"/>
      <c r="C159" s="23">
        <v>1670</v>
      </c>
    </row>
    <row r="160" spans="1:3" s="17" customFormat="1" ht="12" customHeight="1">
      <c r="A160" s="21"/>
      <c r="B160" s="21"/>
      <c r="C160" s="21"/>
    </row>
    <row r="161" spans="1:3" s="17" customFormat="1" ht="12" customHeight="1">
      <c r="A161" s="80" t="s">
        <v>157</v>
      </c>
      <c r="B161" s="80"/>
      <c r="C161" s="16">
        <f>SUM(C162:C178)</f>
        <v>12888</v>
      </c>
    </row>
    <row r="162" spans="1:3" s="17" customFormat="1" ht="12" customHeight="1">
      <c r="A162" s="83" t="s">
        <v>158</v>
      </c>
      <c r="B162" s="83"/>
      <c r="C162" s="18">
        <v>1091</v>
      </c>
    </row>
    <row r="163" spans="1:3" s="17" customFormat="1" ht="12" customHeight="1">
      <c r="A163" s="83" t="s">
        <v>159</v>
      </c>
      <c r="B163" s="83"/>
      <c r="C163" s="18">
        <v>3169</v>
      </c>
    </row>
    <row r="164" spans="1:3" s="17" customFormat="1" ht="12" customHeight="1">
      <c r="A164" s="83" t="s">
        <v>160</v>
      </c>
      <c r="B164" s="83"/>
      <c r="C164" s="18">
        <v>630</v>
      </c>
    </row>
    <row r="165" spans="1:3" s="17" customFormat="1" ht="12" customHeight="1">
      <c r="A165" s="83" t="s">
        <v>161</v>
      </c>
      <c r="B165" s="83"/>
      <c r="C165" s="18">
        <v>816</v>
      </c>
    </row>
    <row r="166" spans="1:3" s="17" customFormat="1" ht="12" customHeight="1">
      <c r="A166" s="83" t="s">
        <v>162</v>
      </c>
      <c r="B166" s="83"/>
      <c r="C166" s="18">
        <v>1809</v>
      </c>
    </row>
    <row r="167" spans="1:3" s="17" customFormat="1" ht="12" customHeight="1">
      <c r="A167" s="83" t="s">
        <v>163</v>
      </c>
      <c r="B167" s="83"/>
      <c r="C167" s="18">
        <v>295</v>
      </c>
    </row>
    <row r="168" spans="1:3" s="17" customFormat="1" ht="12" customHeight="1">
      <c r="A168" s="83" t="s">
        <v>164</v>
      </c>
      <c r="B168" s="83"/>
      <c r="C168" s="18">
        <v>395</v>
      </c>
    </row>
    <row r="169" spans="1:3" s="17" customFormat="1" ht="12" customHeight="1">
      <c r="A169" s="83" t="s">
        <v>165</v>
      </c>
      <c r="B169" s="83"/>
      <c r="C169" s="18">
        <v>338</v>
      </c>
    </row>
    <row r="170" spans="1:3" s="17" customFormat="1" ht="12" customHeight="1">
      <c r="A170" s="83" t="s">
        <v>166</v>
      </c>
      <c r="B170" s="83"/>
      <c r="C170" s="18">
        <v>228</v>
      </c>
    </row>
    <row r="171" spans="1:3" s="17" customFormat="1" ht="12" customHeight="1">
      <c r="A171" s="83" t="s">
        <v>167</v>
      </c>
      <c r="B171" s="83"/>
      <c r="C171" s="18">
        <v>485</v>
      </c>
    </row>
    <row r="172" spans="1:3" s="17" customFormat="1" ht="12" customHeight="1">
      <c r="A172" s="83" t="s">
        <v>168</v>
      </c>
      <c r="B172" s="83"/>
      <c r="C172" s="18">
        <v>63</v>
      </c>
    </row>
    <row r="173" spans="1:3" s="17" customFormat="1" ht="12" customHeight="1">
      <c r="A173" s="83" t="s">
        <v>169</v>
      </c>
      <c r="B173" s="83"/>
      <c r="C173" s="18">
        <v>937</v>
      </c>
    </row>
    <row r="174" spans="1:3" s="17" customFormat="1" ht="12" customHeight="1">
      <c r="A174" s="83" t="s">
        <v>170</v>
      </c>
      <c r="B174" s="83"/>
      <c r="C174" s="18">
        <v>532</v>
      </c>
    </row>
    <row r="175" spans="1:3" s="17" customFormat="1" ht="12" customHeight="1">
      <c r="A175" s="83" t="s">
        <v>171</v>
      </c>
      <c r="B175" s="83"/>
      <c r="C175" s="18">
        <v>251</v>
      </c>
    </row>
    <row r="176" spans="1:3" s="17" customFormat="1" ht="12" customHeight="1">
      <c r="A176" s="83" t="s">
        <v>172</v>
      </c>
      <c r="B176" s="83"/>
      <c r="C176" s="18">
        <v>647</v>
      </c>
    </row>
    <row r="177" spans="1:3" s="17" customFormat="1" ht="12" customHeight="1">
      <c r="A177" s="83" t="s">
        <v>173</v>
      </c>
      <c r="B177" s="83"/>
      <c r="C177" s="18">
        <v>375</v>
      </c>
    </row>
    <row r="178" spans="1:3" s="17" customFormat="1" ht="12" customHeight="1">
      <c r="A178" s="79" t="s">
        <v>174</v>
      </c>
      <c r="B178" s="79"/>
      <c r="C178" s="23">
        <v>827</v>
      </c>
    </row>
    <row r="179" spans="1:3" s="17" customFormat="1" ht="12" customHeight="1">
      <c r="A179" s="21"/>
      <c r="B179" s="21"/>
      <c r="C179" s="21"/>
    </row>
    <row r="180" spans="1:3" s="17" customFormat="1" ht="12" customHeight="1">
      <c r="A180" s="80" t="s">
        <v>175</v>
      </c>
      <c r="B180" s="80"/>
      <c r="C180" s="16">
        <f>SUM(C181:C186)</f>
        <v>4118</v>
      </c>
    </row>
    <row r="181" spans="1:3" s="17" customFormat="1" ht="12" customHeight="1">
      <c r="A181" s="83" t="s">
        <v>176</v>
      </c>
      <c r="B181" s="83"/>
      <c r="C181" s="18">
        <v>1736</v>
      </c>
    </row>
    <row r="182" spans="1:3" s="17" customFormat="1" ht="12" customHeight="1">
      <c r="A182" s="83" t="s">
        <v>177</v>
      </c>
      <c r="B182" s="83"/>
      <c r="C182" s="18">
        <v>1113</v>
      </c>
    </row>
    <row r="183" spans="1:3" s="17" customFormat="1" ht="12" customHeight="1">
      <c r="A183" s="83" t="s">
        <v>178</v>
      </c>
      <c r="B183" s="83"/>
      <c r="C183" s="18">
        <v>192</v>
      </c>
    </row>
    <row r="184" spans="1:3" s="17" customFormat="1" ht="12" customHeight="1">
      <c r="A184" s="83" t="s">
        <v>179</v>
      </c>
      <c r="B184" s="83"/>
      <c r="C184" s="18">
        <v>233</v>
      </c>
    </row>
    <row r="185" spans="1:3" s="17" customFormat="1" ht="12" customHeight="1">
      <c r="A185" s="83" t="s">
        <v>180</v>
      </c>
      <c r="B185" s="83"/>
      <c r="C185" s="18">
        <v>529</v>
      </c>
    </row>
    <row r="186" spans="1:3" s="17" customFormat="1" ht="12" customHeight="1">
      <c r="A186" s="79" t="s">
        <v>181</v>
      </c>
      <c r="B186" s="79"/>
      <c r="C186" s="23">
        <v>315</v>
      </c>
    </row>
    <row r="187" spans="1:3" s="17" customFormat="1" ht="12" customHeight="1">
      <c r="A187" s="21"/>
      <c r="B187" s="21"/>
      <c r="C187" s="21"/>
    </row>
    <row r="188" spans="1:3" s="17" customFormat="1" ht="12" customHeight="1">
      <c r="A188" s="80" t="s">
        <v>182</v>
      </c>
      <c r="B188" s="80"/>
      <c r="C188" s="16">
        <f>SUM(C189:C191)</f>
        <v>4561</v>
      </c>
    </row>
    <row r="189" spans="1:3" s="17" customFormat="1" ht="12" customHeight="1">
      <c r="A189" s="83" t="s">
        <v>183</v>
      </c>
      <c r="B189" s="83"/>
      <c r="C189" s="18">
        <v>1547</v>
      </c>
    </row>
    <row r="190" spans="1:3" s="17" customFormat="1" ht="12" customHeight="1">
      <c r="A190" s="83" t="s">
        <v>184</v>
      </c>
      <c r="B190" s="83"/>
      <c r="C190" s="18">
        <v>1650</v>
      </c>
    </row>
    <row r="191" spans="1:3" s="17" customFormat="1" ht="12" customHeight="1">
      <c r="A191" s="86" t="s">
        <v>225</v>
      </c>
      <c r="B191" s="86"/>
      <c r="C191" s="51">
        <v>1364</v>
      </c>
    </row>
    <row r="192" spans="1:3" s="17" customFormat="1" ht="12" customHeight="1">
      <c r="A192" s="21"/>
      <c r="B192" s="21"/>
      <c r="C192" s="21"/>
    </row>
    <row r="193" spans="1:3" s="17" customFormat="1" ht="12" customHeight="1">
      <c r="A193" s="80" t="s">
        <v>188</v>
      </c>
      <c r="B193" s="80"/>
      <c r="C193" s="16">
        <f>SUM(C194:C204)</f>
        <v>6138</v>
      </c>
    </row>
    <row r="194" spans="1:3" s="17" customFormat="1" ht="12" customHeight="1">
      <c r="A194" s="83" t="s">
        <v>189</v>
      </c>
      <c r="B194" s="83"/>
      <c r="C194" s="18">
        <v>844</v>
      </c>
    </row>
    <row r="195" spans="1:3" s="17" customFormat="1" ht="12" customHeight="1">
      <c r="A195" s="83" t="s">
        <v>191</v>
      </c>
      <c r="B195" s="83"/>
      <c r="C195" s="18">
        <v>153</v>
      </c>
    </row>
    <row r="196" spans="1:3" s="17" customFormat="1" ht="12" customHeight="1">
      <c r="A196" s="83" t="s">
        <v>192</v>
      </c>
      <c r="B196" s="83"/>
      <c r="C196" s="18">
        <v>341</v>
      </c>
    </row>
    <row r="197" spans="1:3" s="17" customFormat="1" ht="12" customHeight="1">
      <c r="A197" s="83" t="s">
        <v>197</v>
      </c>
      <c r="B197" s="83"/>
      <c r="C197" s="18">
        <v>244</v>
      </c>
    </row>
    <row r="198" spans="1:3" s="17" customFormat="1" ht="12" customHeight="1">
      <c r="A198" s="83" t="s">
        <v>198</v>
      </c>
      <c r="B198" s="83"/>
      <c r="C198" s="18">
        <v>2509</v>
      </c>
    </row>
    <row r="199" spans="1:3" s="17" customFormat="1" ht="12" customHeight="1">
      <c r="A199" s="83" t="s">
        <v>199</v>
      </c>
      <c r="B199" s="83"/>
      <c r="C199" s="18">
        <v>322</v>
      </c>
    </row>
    <row r="200" spans="1:3" s="17" customFormat="1" ht="12" customHeight="1">
      <c r="A200" s="83" t="s">
        <v>202</v>
      </c>
      <c r="B200" s="83"/>
      <c r="C200" s="18">
        <v>173</v>
      </c>
    </row>
    <row r="201" spans="1:3" s="17" customFormat="1" ht="12" customHeight="1">
      <c r="A201" s="83" t="s">
        <v>203</v>
      </c>
      <c r="B201" s="83"/>
      <c r="C201" s="18">
        <v>284</v>
      </c>
    </row>
    <row r="202" spans="1:3" s="17" customFormat="1" ht="12" customHeight="1">
      <c r="A202" s="83" t="s">
        <v>204</v>
      </c>
      <c r="B202" s="83"/>
      <c r="C202" s="18">
        <v>267</v>
      </c>
    </row>
    <row r="203" spans="1:3" s="17" customFormat="1" ht="12" customHeight="1">
      <c r="A203" s="83" t="s">
        <v>205</v>
      </c>
      <c r="B203" s="83"/>
      <c r="C203" s="18">
        <v>758</v>
      </c>
    </row>
    <row r="204" spans="1:3" s="17" customFormat="1" ht="12" customHeight="1">
      <c r="A204" s="79" t="s">
        <v>206</v>
      </c>
      <c r="B204" s="79"/>
      <c r="C204" s="23">
        <v>243</v>
      </c>
    </row>
    <row r="205" spans="1:3" s="17" customFormat="1" ht="12" customHeight="1">
      <c r="A205" s="21"/>
      <c r="B205" s="21"/>
      <c r="C205" s="21"/>
    </row>
    <row r="206" spans="1:3" s="17" customFormat="1" ht="12" customHeight="1">
      <c r="A206" s="80" t="s">
        <v>207</v>
      </c>
      <c r="B206" s="80"/>
      <c r="C206" s="16">
        <f>SUM(C207:C214)</f>
        <v>104522</v>
      </c>
    </row>
    <row r="207" spans="1:3" s="17" customFormat="1" ht="12" customHeight="1">
      <c r="A207" s="83" t="s">
        <v>208</v>
      </c>
      <c r="B207" s="83"/>
      <c r="C207" s="18">
        <f>SUM(C56:C66)</f>
        <v>12115</v>
      </c>
    </row>
    <row r="208" spans="1:3" s="17" customFormat="1" ht="12" customHeight="1">
      <c r="A208" s="83" t="s">
        <v>209</v>
      </c>
      <c r="B208" s="83"/>
      <c r="C208" s="18">
        <f>SUM(C69:C120)</f>
        <v>35918</v>
      </c>
    </row>
    <row r="209" spans="1:3" s="17" customFormat="1" ht="12" customHeight="1">
      <c r="A209" s="83" t="s">
        <v>210</v>
      </c>
      <c r="B209" s="83"/>
      <c r="C209" s="18">
        <f>SUM(C123:C149)</f>
        <v>23989</v>
      </c>
    </row>
    <row r="210" spans="1:3" s="17" customFormat="1" ht="12" customHeight="1">
      <c r="A210" s="83" t="s">
        <v>211</v>
      </c>
      <c r="B210" s="83"/>
      <c r="C210" s="18">
        <f>SUM(C152:C159)</f>
        <v>4795</v>
      </c>
    </row>
    <row r="211" spans="1:3" s="17" customFormat="1" ht="12" customHeight="1">
      <c r="A211" s="83" t="s">
        <v>212</v>
      </c>
      <c r="B211" s="83"/>
      <c r="C211" s="18">
        <f>SUM(C162:C178)</f>
        <v>12888</v>
      </c>
    </row>
    <row r="212" spans="1:3" s="17" customFormat="1" ht="12" customHeight="1">
      <c r="A212" s="83" t="s">
        <v>213</v>
      </c>
      <c r="B212" s="83"/>
      <c r="C212" s="18">
        <f>SUM(C181:C186)</f>
        <v>4118</v>
      </c>
    </row>
    <row r="213" spans="1:3" s="17" customFormat="1" ht="12" customHeight="1">
      <c r="A213" s="83" t="s">
        <v>214</v>
      </c>
      <c r="B213" s="83"/>
      <c r="C213" s="18">
        <f>SUM(C189:C191)</f>
        <v>4561</v>
      </c>
    </row>
    <row r="214" spans="1:3" s="17" customFormat="1" ht="12" customHeight="1">
      <c r="A214" s="79" t="s">
        <v>215</v>
      </c>
      <c r="B214" s="79"/>
      <c r="C214" s="23">
        <f>SUM(C194:C204)</f>
        <v>6138</v>
      </c>
    </row>
    <row r="215" spans="1:3" s="17" customFormat="1" ht="12" customHeight="1">
      <c r="A215" s="21"/>
      <c r="B215" s="21"/>
      <c r="C215" s="21"/>
    </row>
    <row r="216" spans="1:3" s="17" customFormat="1" ht="12" customHeight="1">
      <c r="A216" s="80" t="s">
        <v>216</v>
      </c>
      <c r="B216" s="80"/>
      <c r="C216" s="16">
        <f>SUM(C217:C220)</f>
        <v>78911</v>
      </c>
    </row>
    <row r="217" spans="1:3" s="17" customFormat="1" ht="12" customHeight="1">
      <c r="A217" s="83" t="s">
        <v>212</v>
      </c>
      <c r="B217" s="83"/>
      <c r="C217" s="18">
        <f>C162+C163+C164+C165+C166+C167+C168+C169+C171+C173+C174+C176+C178+C182+C175</f>
        <v>13335</v>
      </c>
    </row>
    <row r="218" spans="1:3" s="17" customFormat="1" ht="12" customHeight="1">
      <c r="A218" s="83" t="s">
        <v>217</v>
      </c>
      <c r="B218" s="83"/>
      <c r="C218" s="18">
        <f>+C56+C58+C59+C60+C61+C62+C63+C64+C65+C66+C78+C57</f>
        <v>12447</v>
      </c>
    </row>
    <row r="219" spans="1:3" s="17" customFormat="1" ht="12" customHeight="1">
      <c r="A219" s="83" t="s">
        <v>210</v>
      </c>
      <c r="B219" s="83"/>
      <c r="C219" s="18">
        <f>C123+C125+C129+C132+C136+C137+C139+C141+C143+C144+C146+C147+C152+C159+C135+C131</f>
        <v>20826</v>
      </c>
    </row>
    <row r="220" spans="1:3" s="17" customFormat="1" ht="12" customHeight="1">
      <c r="A220" s="79" t="s">
        <v>209</v>
      </c>
      <c r="B220" s="79"/>
      <c r="C220" s="23">
        <f>+C69+C70+C71+C74+C75+C77+C76+C80+C79+C82+C81+C83+C86+C85+C84+C87+C88+C89+C90+C91+C93+C92+C94+C95+C97+C96+C99+C98+C103+C105+C104+C107+C106+C108+C109+C110+C111+C112+C113+C114+C116+C117+C118+C119+C120</f>
        <v>32303</v>
      </c>
    </row>
    <row r="221" spans="1:3" s="30" customFormat="1" ht="12" customHeight="1">
      <c r="A221" s="117"/>
      <c r="B221" s="117"/>
      <c r="C221" s="117"/>
    </row>
    <row r="222" spans="1:3" s="17" customFormat="1" ht="68.25" customHeight="1">
      <c r="A222" s="109" t="s">
        <v>273</v>
      </c>
      <c r="B222" s="109"/>
      <c r="C222" s="109"/>
    </row>
    <row r="223" spans="1:3" s="32" customFormat="1" ht="5.25" customHeight="1">
      <c r="A223" s="130"/>
      <c r="B223" s="130"/>
      <c r="C223" s="130"/>
    </row>
    <row r="224" spans="1:3" s="17" customFormat="1" ht="21.75" customHeight="1">
      <c r="A224" s="105" t="s">
        <v>220</v>
      </c>
      <c r="B224" s="105"/>
      <c r="C224" s="105"/>
    </row>
    <row r="225" spans="1:3" s="32" customFormat="1" ht="5.25" customHeight="1">
      <c r="A225" s="130"/>
      <c r="B225" s="130"/>
      <c r="C225" s="130"/>
    </row>
    <row r="226" spans="1:3" s="33" customFormat="1" ht="11.25" customHeight="1">
      <c r="A226" s="129" t="s">
        <v>233</v>
      </c>
      <c r="B226" s="129"/>
      <c r="C226" s="129"/>
    </row>
    <row r="227" spans="1:3" s="33" customFormat="1" ht="11.25" customHeight="1">
      <c r="A227" s="129" t="s">
        <v>222</v>
      </c>
      <c r="B227" s="129"/>
      <c r="C227" s="129"/>
    </row>
  </sheetData>
  <sheetProtection/>
  <mergeCells count="193">
    <mergeCell ref="A1:C1"/>
    <mergeCell ref="A2:C2"/>
    <mergeCell ref="A3:C3"/>
    <mergeCell ref="A4:C4"/>
    <mergeCell ref="A5:B5"/>
    <mergeCell ref="A6:B6"/>
    <mergeCell ref="A8:B8"/>
    <mergeCell ref="A10:B10"/>
    <mergeCell ref="A11:B11"/>
    <mergeCell ref="A15:B15"/>
    <mergeCell ref="A19:B19"/>
    <mergeCell ref="A21:B21"/>
    <mergeCell ref="A42:B42"/>
    <mergeCell ref="A22:B22"/>
    <mergeCell ref="A23:B23"/>
    <mergeCell ref="A24:B24"/>
    <mergeCell ref="A27:B27"/>
    <mergeCell ref="A30:B30"/>
    <mergeCell ref="A31:B31"/>
    <mergeCell ref="A62:B62"/>
    <mergeCell ref="A51:B51"/>
    <mergeCell ref="A52:B52"/>
    <mergeCell ref="A53:B53"/>
    <mergeCell ref="A56:B56"/>
    <mergeCell ref="A36:B36"/>
    <mergeCell ref="A37:B37"/>
    <mergeCell ref="A38:B38"/>
    <mergeCell ref="A40:B40"/>
    <mergeCell ref="A41:B41"/>
    <mergeCell ref="A63:B63"/>
    <mergeCell ref="A64:B64"/>
    <mergeCell ref="A65:B65"/>
    <mergeCell ref="A66:B66"/>
    <mergeCell ref="A68:B68"/>
    <mergeCell ref="A57:B57"/>
    <mergeCell ref="A58:B58"/>
    <mergeCell ref="A59:B59"/>
    <mergeCell ref="A60:B60"/>
    <mergeCell ref="A61:B61"/>
    <mergeCell ref="A82:B82"/>
    <mergeCell ref="A83:B83"/>
    <mergeCell ref="A84:B84"/>
    <mergeCell ref="A69:B69"/>
    <mergeCell ref="A70:B7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5:B85"/>
    <mergeCell ref="A86:B86"/>
    <mergeCell ref="A87:B87"/>
    <mergeCell ref="A89:B89"/>
    <mergeCell ref="A90:B90"/>
    <mergeCell ref="A91:B91"/>
    <mergeCell ref="A88:B88"/>
    <mergeCell ref="A92:B92"/>
    <mergeCell ref="A93:B93"/>
    <mergeCell ref="A97:B97"/>
    <mergeCell ref="A94:B94"/>
    <mergeCell ref="A95:B95"/>
    <mergeCell ref="A96:B96"/>
    <mergeCell ref="A98:B98"/>
    <mergeCell ref="A99:B99"/>
    <mergeCell ref="A101:B101"/>
    <mergeCell ref="A102:B102"/>
    <mergeCell ref="A103:B103"/>
    <mergeCell ref="A100:B100"/>
    <mergeCell ref="A104:B104"/>
    <mergeCell ref="A105:B105"/>
    <mergeCell ref="A109:B109"/>
    <mergeCell ref="A106:B106"/>
    <mergeCell ref="A107:B107"/>
    <mergeCell ref="A108:B108"/>
    <mergeCell ref="A110:B110"/>
    <mergeCell ref="A111:B111"/>
    <mergeCell ref="A113:B113"/>
    <mergeCell ref="A114:B114"/>
    <mergeCell ref="A115:B115"/>
    <mergeCell ref="A112:B112"/>
    <mergeCell ref="A116:B116"/>
    <mergeCell ref="A117:B117"/>
    <mergeCell ref="A122:B122"/>
    <mergeCell ref="A118:B118"/>
    <mergeCell ref="A119:B119"/>
    <mergeCell ref="A120:B120"/>
    <mergeCell ref="A123:B123"/>
    <mergeCell ref="A124:B124"/>
    <mergeCell ref="A126:B126"/>
    <mergeCell ref="A127:B127"/>
    <mergeCell ref="A128:B128"/>
    <mergeCell ref="A125:B125"/>
    <mergeCell ref="A129:B129"/>
    <mergeCell ref="A134:B134"/>
    <mergeCell ref="A135:B135"/>
    <mergeCell ref="A130:B130"/>
    <mergeCell ref="A131:B131"/>
    <mergeCell ref="A133:B133"/>
    <mergeCell ref="A136:B136"/>
    <mergeCell ref="A138:B138"/>
    <mergeCell ref="A139:B139"/>
    <mergeCell ref="A140:B140"/>
    <mergeCell ref="A137:B137"/>
    <mergeCell ref="A141:B141"/>
    <mergeCell ref="A142:B142"/>
    <mergeCell ref="A146:B146"/>
    <mergeCell ref="A143:B143"/>
    <mergeCell ref="A144:B144"/>
    <mergeCell ref="A145:B145"/>
    <mergeCell ref="A147:B147"/>
    <mergeCell ref="A148:B148"/>
    <mergeCell ref="A155:B155"/>
    <mergeCell ref="A156:B156"/>
    <mergeCell ref="A157:B157"/>
    <mergeCell ref="A151:B151"/>
    <mergeCell ref="A158:B158"/>
    <mergeCell ref="A149:B149"/>
    <mergeCell ref="A152:B152"/>
    <mergeCell ref="A153:B153"/>
    <mergeCell ref="A154:B154"/>
    <mergeCell ref="A174:B174"/>
    <mergeCell ref="A173:B17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59:B159"/>
    <mergeCell ref="A188:B188"/>
    <mergeCell ref="A189:B189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4:B184"/>
    <mergeCell ref="A185:B185"/>
    <mergeCell ref="A186:B186"/>
    <mergeCell ref="A197:B197"/>
    <mergeCell ref="A198:B198"/>
    <mergeCell ref="A199:B199"/>
    <mergeCell ref="A201:B201"/>
    <mergeCell ref="A202:B202"/>
    <mergeCell ref="A195:B195"/>
    <mergeCell ref="A196:B196"/>
    <mergeCell ref="A227:C227"/>
    <mergeCell ref="A214:B214"/>
    <mergeCell ref="A216:B216"/>
    <mergeCell ref="A217:B217"/>
    <mergeCell ref="A219:B219"/>
    <mergeCell ref="A204:B204"/>
    <mergeCell ref="A206:B206"/>
    <mergeCell ref="A207:B207"/>
    <mergeCell ref="A212:B212"/>
    <mergeCell ref="A226:C226"/>
    <mergeCell ref="A45:B45"/>
    <mergeCell ref="A50:B50"/>
    <mergeCell ref="A55:B55"/>
    <mergeCell ref="A71:B71"/>
    <mergeCell ref="A132:B132"/>
    <mergeCell ref="A213:B213"/>
    <mergeCell ref="A161:B161"/>
    <mergeCell ref="A162:B162"/>
    <mergeCell ref="A203:B203"/>
    <mergeCell ref="A200:B200"/>
    <mergeCell ref="A223:C223"/>
    <mergeCell ref="A210:B210"/>
    <mergeCell ref="A221:C221"/>
    <mergeCell ref="A222:C222"/>
    <mergeCell ref="A211:B211"/>
    <mergeCell ref="A209:B209"/>
    <mergeCell ref="A163:B163"/>
    <mergeCell ref="A220:B220"/>
    <mergeCell ref="A224:C224"/>
    <mergeCell ref="A225:C225"/>
    <mergeCell ref="A190:B190"/>
    <mergeCell ref="A191:B191"/>
    <mergeCell ref="A193:B193"/>
    <mergeCell ref="A194:B194"/>
    <mergeCell ref="A208:B208"/>
    <mergeCell ref="A218:B218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27" sqref="G27"/>
    </sheetView>
  </sheetViews>
  <sheetFormatPr defaultColWidth="9.140625" defaultRowHeight="12" customHeight="1"/>
  <cols>
    <col min="1" max="1" width="1.7109375" style="1" customWidth="1"/>
    <col min="2" max="2" width="31.57421875" style="1" customWidth="1"/>
    <col min="3" max="3" width="17.00390625" style="2" customWidth="1"/>
    <col min="4" max="16384" width="9.140625" style="1" customWidth="1"/>
  </cols>
  <sheetData>
    <row r="1" spans="1:3" s="3" customFormat="1" ht="12.75" customHeight="1">
      <c r="A1" s="113"/>
      <c r="B1" s="113"/>
      <c r="C1" s="113"/>
    </row>
    <row r="2" spans="1:3" s="3" customFormat="1" ht="12.75" customHeight="1">
      <c r="A2" s="125" t="s">
        <v>229</v>
      </c>
      <c r="B2" s="125"/>
      <c r="C2" s="125"/>
    </row>
    <row r="3" spans="1:3" s="4" customFormat="1" ht="12.75" customHeight="1">
      <c r="A3" s="126"/>
      <c r="B3" s="126"/>
      <c r="C3" s="126"/>
    </row>
    <row r="4" spans="1:3" s="4" customFormat="1" ht="12.75" customHeight="1">
      <c r="A4" s="115"/>
      <c r="B4" s="115"/>
      <c r="C4" s="115"/>
    </row>
    <row r="5" spans="1:3" s="49" customFormat="1" ht="12" customHeight="1">
      <c r="A5" s="127"/>
      <c r="B5" s="127"/>
      <c r="C5" s="46" t="s">
        <v>219</v>
      </c>
    </row>
    <row r="6" spans="1:3" s="49" customFormat="1" ht="12" customHeight="1">
      <c r="A6" s="128"/>
      <c r="B6" s="128"/>
      <c r="C6" s="50"/>
    </row>
    <row r="7" spans="1:3" s="9" customFormat="1" ht="12" customHeight="1">
      <c r="A7" s="35"/>
      <c r="B7" s="35"/>
      <c r="C7" s="35"/>
    </row>
    <row r="8" spans="1:3" s="11" customFormat="1" ht="12" customHeight="1">
      <c r="A8" s="81" t="s">
        <v>0</v>
      </c>
      <c r="B8" s="81"/>
      <c r="C8" s="12">
        <f>C10+C21+C36+C40+C51</f>
        <v>104032</v>
      </c>
    </row>
    <row r="9" spans="1:3" s="11" customFormat="1" ht="12" customHeight="1">
      <c r="A9" s="13"/>
      <c r="B9" s="13"/>
      <c r="C9" s="14"/>
    </row>
    <row r="10" spans="1:3" s="15" customFormat="1" ht="12" customHeight="1">
      <c r="A10" s="80" t="s">
        <v>1</v>
      </c>
      <c r="B10" s="80"/>
      <c r="C10" s="16">
        <f>C11+C15+C19</f>
        <v>15362</v>
      </c>
    </row>
    <row r="11" spans="1:3" s="17" customFormat="1" ht="12" customHeight="1">
      <c r="A11" s="83" t="s">
        <v>2</v>
      </c>
      <c r="B11" s="83"/>
      <c r="C11" s="18">
        <f>C12+C13+C14</f>
        <v>6131</v>
      </c>
    </row>
    <row r="12" spans="1:3" s="17" customFormat="1" ht="12" customHeight="1">
      <c r="A12" s="19"/>
      <c r="B12" s="20" t="s">
        <v>3</v>
      </c>
      <c r="C12" s="18">
        <f>C207+C208+C210+C215+C216</f>
        <v>2272</v>
      </c>
    </row>
    <row r="13" spans="1:3" s="17" customFormat="1" ht="12" customHeight="1">
      <c r="A13" s="19"/>
      <c r="B13" s="20" t="s">
        <v>4</v>
      </c>
      <c r="C13" s="18">
        <f>+C211+C217</f>
        <v>2741</v>
      </c>
    </row>
    <row r="14" spans="1:3" s="17" customFormat="1" ht="12" customHeight="1">
      <c r="A14" s="19"/>
      <c r="B14" s="21" t="s">
        <v>5</v>
      </c>
      <c r="C14" s="18">
        <f>C209+C212+C213+C214</f>
        <v>1118</v>
      </c>
    </row>
    <row r="15" spans="1:3" s="17" customFormat="1" ht="12" customHeight="1">
      <c r="A15" s="83" t="s">
        <v>6</v>
      </c>
      <c r="B15" s="83"/>
      <c r="C15" s="18">
        <f>C16+C17+C18</f>
        <v>4546</v>
      </c>
    </row>
    <row r="16" spans="1:3" s="17" customFormat="1" ht="12" customHeight="1">
      <c r="A16" s="19"/>
      <c r="B16" s="20" t="s">
        <v>7</v>
      </c>
      <c r="C16" s="18">
        <f>+C203</f>
        <v>1650</v>
      </c>
    </row>
    <row r="17" spans="1:3" s="17" customFormat="1" ht="12" customHeight="1">
      <c r="A17" s="19"/>
      <c r="B17" s="20" t="s">
        <v>8</v>
      </c>
      <c r="C17" s="18">
        <f>+C202</f>
        <v>1539</v>
      </c>
    </row>
    <row r="18" spans="1:3" s="17" customFormat="1" ht="12" customHeight="1">
      <c r="A18" s="22"/>
      <c r="B18" s="20" t="s">
        <v>9</v>
      </c>
      <c r="C18" s="18">
        <f>C204</f>
        <v>1357</v>
      </c>
    </row>
    <row r="19" spans="1:3" s="17" customFormat="1" ht="12" customHeight="1">
      <c r="A19" s="79" t="s">
        <v>10</v>
      </c>
      <c r="B19" s="79"/>
      <c r="C19" s="23">
        <f>C194+C195+C196+C180+C197+C198+C185+C199+C188</f>
        <v>4685</v>
      </c>
    </row>
    <row r="20" spans="1:3" s="17" customFormat="1" ht="12" customHeight="1">
      <c r="A20" s="22"/>
      <c r="B20" s="22"/>
      <c r="C20" s="22"/>
    </row>
    <row r="21" spans="1:3" s="15" customFormat="1" ht="12" customHeight="1">
      <c r="A21" s="80" t="s">
        <v>228</v>
      </c>
      <c r="B21" s="80"/>
      <c r="C21" s="16">
        <f>C22+C23+C24+C27+C30+C31</f>
        <v>28709</v>
      </c>
    </row>
    <row r="22" spans="1:3" s="17" customFormat="1" ht="12" customHeight="1">
      <c r="A22" s="83" t="s">
        <v>12</v>
      </c>
      <c r="B22" s="83"/>
      <c r="C22" s="18">
        <f>C134+C136+C137+C148+C149+C151+C153+C155+C156</f>
        <v>11045</v>
      </c>
    </row>
    <row r="23" spans="1:3" s="17" customFormat="1" ht="12" customHeight="1">
      <c r="A23" s="83" t="s">
        <v>13</v>
      </c>
      <c r="B23" s="83"/>
      <c r="C23" s="18">
        <f>C143</f>
        <v>3694</v>
      </c>
    </row>
    <row r="24" spans="1:3" s="17" customFormat="1" ht="12" customHeight="1">
      <c r="A24" s="83" t="s">
        <v>14</v>
      </c>
      <c r="B24" s="83"/>
      <c r="C24" s="18">
        <f>C25+C26</f>
        <v>5737</v>
      </c>
    </row>
    <row r="25" spans="1:3" s="17" customFormat="1" ht="12" customHeight="1">
      <c r="A25" s="24"/>
      <c r="B25" s="20" t="s">
        <v>15</v>
      </c>
      <c r="C25" s="18">
        <f>C135+C140+C142+C150+C157+C162</f>
        <v>1751</v>
      </c>
    </row>
    <row r="26" spans="1:3" s="17" customFormat="1" ht="12" customHeight="1">
      <c r="A26" s="22"/>
      <c r="B26" s="20" t="s">
        <v>16</v>
      </c>
      <c r="C26" s="18">
        <f>C141+C144+C147+C159</f>
        <v>3986</v>
      </c>
    </row>
    <row r="27" spans="1:3" s="17" customFormat="1" ht="12" customHeight="1">
      <c r="A27" s="83" t="s">
        <v>17</v>
      </c>
      <c r="B27" s="83"/>
      <c r="C27" s="18">
        <f>C28+C29</f>
        <v>2288</v>
      </c>
    </row>
    <row r="28" spans="1:3" s="17" customFormat="1" ht="12" customHeight="1">
      <c r="A28" s="24"/>
      <c r="B28" s="20" t="s">
        <v>18</v>
      </c>
      <c r="C28" s="18">
        <f>+C139</f>
        <v>1195</v>
      </c>
    </row>
    <row r="29" spans="1:3" s="17" customFormat="1" ht="12" customHeight="1">
      <c r="A29" s="22"/>
      <c r="B29" s="20" t="s">
        <v>19</v>
      </c>
      <c r="C29" s="18">
        <f>C138+C158+C161</f>
        <v>1093</v>
      </c>
    </row>
    <row r="30" spans="1:3" s="17" customFormat="1" ht="12" customHeight="1">
      <c r="A30" s="83" t="s">
        <v>20</v>
      </c>
      <c r="B30" s="83"/>
      <c r="C30" s="18">
        <f>C145+C146+C152+C154+C160</f>
        <v>1176</v>
      </c>
    </row>
    <row r="31" spans="1:3" s="17" customFormat="1" ht="12" customHeight="1">
      <c r="A31" s="83" t="s">
        <v>227</v>
      </c>
      <c r="B31" s="83"/>
      <c r="C31" s="18">
        <f>C32+C33+C34</f>
        <v>4769</v>
      </c>
    </row>
    <row r="32" spans="1:3" s="17" customFormat="1" ht="12" customHeight="1">
      <c r="A32" s="24"/>
      <c r="B32" s="20" t="s">
        <v>22</v>
      </c>
      <c r="C32" s="18">
        <f>C170</f>
        <v>760</v>
      </c>
    </row>
    <row r="33" spans="1:3" s="17" customFormat="1" ht="12" customHeight="1">
      <c r="A33" s="19"/>
      <c r="B33" s="20" t="s">
        <v>23</v>
      </c>
      <c r="C33" s="18">
        <f>C166+C167+C168+C171</f>
        <v>617</v>
      </c>
    </row>
    <row r="34" spans="1:3" s="17" customFormat="1" ht="12" customHeight="1">
      <c r="A34" s="19"/>
      <c r="B34" s="25" t="s">
        <v>226</v>
      </c>
      <c r="C34" s="23">
        <f>C165+C169+C172</f>
        <v>3392</v>
      </c>
    </row>
    <row r="35" spans="1:3" s="17" customFormat="1" ht="12" customHeight="1">
      <c r="A35" s="22"/>
      <c r="B35" s="22"/>
      <c r="C35" s="22"/>
    </row>
    <row r="36" spans="1:3" s="15" customFormat="1" ht="12" customHeight="1">
      <c r="A36" s="80" t="s">
        <v>25</v>
      </c>
      <c r="B36" s="80"/>
      <c r="C36" s="16">
        <f>C37+C38</f>
        <v>11920</v>
      </c>
    </row>
    <row r="37" spans="1:3" s="17" customFormat="1" ht="12" customHeight="1">
      <c r="A37" s="83" t="s">
        <v>26</v>
      </c>
      <c r="B37" s="83"/>
      <c r="C37" s="18">
        <f>C175+C176+C178+C179+C181+C184+C186+C187+C190+C191</f>
        <v>10339</v>
      </c>
    </row>
    <row r="38" spans="1:3" s="17" customFormat="1" ht="12" customHeight="1">
      <c r="A38" s="79" t="s">
        <v>27</v>
      </c>
      <c r="B38" s="79"/>
      <c r="C38" s="23">
        <f>+C177+C182+C189</f>
        <v>1581</v>
      </c>
    </row>
    <row r="39" spans="1:3" s="17" customFormat="1" ht="12" customHeight="1">
      <c r="A39" s="22"/>
      <c r="B39" s="22"/>
      <c r="C39" s="22"/>
    </row>
    <row r="40" spans="1:3" s="15" customFormat="1" ht="12" customHeight="1">
      <c r="A40" s="80" t="s">
        <v>28</v>
      </c>
      <c r="B40" s="80"/>
      <c r="C40" s="16">
        <f>C41+C42+C46</f>
        <v>33986</v>
      </c>
    </row>
    <row r="41" spans="1:3" s="17" customFormat="1" ht="12" customHeight="1">
      <c r="A41" s="83" t="s">
        <v>29</v>
      </c>
      <c r="B41" s="83"/>
      <c r="C41" s="18">
        <f>C85+C86+C87+C89+C93+C94+C96+C98+C100+C101+C105+C107+C112+C113+C117+C120+C123+C126+C130+C131</f>
        <v>15563</v>
      </c>
    </row>
    <row r="42" spans="1:3" s="17" customFormat="1" ht="12" customHeight="1">
      <c r="A42" s="84" t="s">
        <v>30</v>
      </c>
      <c r="B42" s="84"/>
      <c r="C42" s="18">
        <f>C43+C44+C45</f>
        <v>9896</v>
      </c>
    </row>
    <row r="43" spans="1:3" s="17" customFormat="1" ht="12" customHeight="1">
      <c r="A43" s="25"/>
      <c r="B43" s="20" t="s">
        <v>31</v>
      </c>
      <c r="C43" s="18">
        <f>C78+C110+C99+C183+C103+C108+C127</f>
        <v>4261</v>
      </c>
    </row>
    <row r="44" spans="1:3" s="17" customFormat="1" ht="12" customHeight="1">
      <c r="A44" s="25"/>
      <c r="B44" s="20" t="s">
        <v>32</v>
      </c>
      <c r="C44" s="18">
        <f>C88+C116+C118+C125</f>
        <v>4657</v>
      </c>
    </row>
    <row r="45" spans="1:3" s="17" customFormat="1" ht="12" customHeight="1">
      <c r="A45" s="25"/>
      <c r="B45" s="21" t="s">
        <v>33</v>
      </c>
      <c r="C45" s="18">
        <f>C82+C91+C92+C128</f>
        <v>978</v>
      </c>
    </row>
    <row r="46" spans="1:3" s="17" customFormat="1" ht="12" customHeight="1">
      <c r="A46" s="83" t="s">
        <v>34</v>
      </c>
      <c r="B46" s="83"/>
      <c r="C46" s="18">
        <f>C47+C48+C49</f>
        <v>8527</v>
      </c>
    </row>
    <row r="47" spans="1:3" s="17" customFormat="1" ht="12" customHeight="1">
      <c r="A47" s="25"/>
      <c r="B47" s="20" t="s">
        <v>35</v>
      </c>
      <c r="C47" s="18">
        <f>+C74+C75+C84+C109</f>
        <v>1586</v>
      </c>
    </row>
    <row r="48" spans="1:3" s="17" customFormat="1" ht="12" customHeight="1">
      <c r="A48" s="25"/>
      <c r="B48" s="20" t="s">
        <v>36</v>
      </c>
      <c r="C48" s="18">
        <f>C77+C79+C95+C97+C111+C115+C121+C124</f>
        <v>3068</v>
      </c>
    </row>
    <row r="49" spans="1:3" s="17" customFormat="1" ht="12" customHeight="1">
      <c r="A49" s="25"/>
      <c r="B49" s="25" t="s">
        <v>37</v>
      </c>
      <c r="C49" s="23">
        <f>C73+C80+C90+C102+C114+C119+C129</f>
        <v>3873</v>
      </c>
    </row>
    <row r="50" spans="1:3" s="17" customFormat="1" ht="12" customHeight="1">
      <c r="A50" s="21"/>
      <c r="B50" s="21"/>
      <c r="C50" s="21"/>
    </row>
    <row r="51" spans="1:3" s="15" customFormat="1" ht="12" customHeight="1">
      <c r="A51" s="80" t="s">
        <v>38</v>
      </c>
      <c r="B51" s="80"/>
      <c r="C51" s="16">
        <f>C52+C53+C54</f>
        <v>14055</v>
      </c>
    </row>
    <row r="52" spans="1:3" s="17" customFormat="1" ht="12" customHeight="1">
      <c r="A52" s="83" t="s">
        <v>39</v>
      </c>
      <c r="B52" s="83"/>
      <c r="C52" s="18">
        <f>C57+C61+C66+C70</f>
        <v>3217</v>
      </c>
    </row>
    <row r="53" spans="1:3" s="17" customFormat="1" ht="12" customHeight="1">
      <c r="A53" s="83" t="s">
        <v>40</v>
      </c>
      <c r="B53" s="83"/>
      <c r="C53" s="18">
        <f>C76+C58+C81+C83+C62+C63+C64+C104+C106+C65+C67+C68+C122+C69</f>
        <v>9018</v>
      </c>
    </row>
    <row r="54" spans="1:3" s="17" customFormat="1" ht="12" customHeight="1">
      <c r="A54" s="79" t="s">
        <v>41</v>
      </c>
      <c r="B54" s="79"/>
      <c r="C54" s="23">
        <f>C60+C59</f>
        <v>1820</v>
      </c>
    </row>
    <row r="55" spans="1:3" s="17" customFormat="1" ht="12" customHeight="1">
      <c r="A55" s="21"/>
      <c r="B55" s="26"/>
      <c r="C55" s="27"/>
    </row>
    <row r="56" spans="1:3" s="17" customFormat="1" ht="12" customHeight="1">
      <c r="A56" s="85" t="s">
        <v>42</v>
      </c>
      <c r="B56" s="85"/>
      <c r="C56" s="14">
        <f>SUM(C57:C70)</f>
        <v>12080</v>
      </c>
    </row>
    <row r="57" spans="1:3" s="17" customFormat="1" ht="12" customHeight="1">
      <c r="A57" s="83" t="s">
        <v>43</v>
      </c>
      <c r="B57" s="83"/>
      <c r="C57" s="18">
        <v>664</v>
      </c>
    </row>
    <row r="58" spans="1:3" s="17" customFormat="1" ht="12" customHeight="1">
      <c r="A58" s="83" t="s">
        <v>44</v>
      </c>
      <c r="B58" s="83"/>
      <c r="C58" s="18">
        <v>228</v>
      </c>
    </row>
    <row r="59" spans="1:3" s="17" customFormat="1" ht="12" customHeight="1">
      <c r="A59" s="83" t="s">
        <v>45</v>
      </c>
      <c r="B59" s="83"/>
      <c r="C59" s="18">
        <v>1024</v>
      </c>
    </row>
    <row r="60" spans="1:3" s="17" customFormat="1" ht="12" customHeight="1">
      <c r="A60" s="83" t="s">
        <v>46</v>
      </c>
      <c r="B60" s="83"/>
      <c r="C60" s="18">
        <v>796</v>
      </c>
    </row>
    <row r="61" spans="1:3" s="17" customFormat="1" ht="12" customHeight="1">
      <c r="A61" s="83" t="s">
        <v>47</v>
      </c>
      <c r="B61" s="83"/>
      <c r="C61" s="18">
        <v>890</v>
      </c>
    </row>
    <row r="62" spans="1:3" s="17" customFormat="1" ht="12" customHeight="1">
      <c r="A62" s="83" t="s">
        <v>48</v>
      </c>
      <c r="B62" s="83"/>
      <c r="C62" s="18">
        <v>619</v>
      </c>
    </row>
    <row r="63" spans="1:3" s="17" customFormat="1" ht="12" customHeight="1">
      <c r="A63" s="83" t="s">
        <v>49</v>
      </c>
      <c r="B63" s="83"/>
      <c r="C63" s="18">
        <v>524</v>
      </c>
    </row>
    <row r="64" spans="1:3" s="17" customFormat="1" ht="12" customHeight="1">
      <c r="A64" s="83" t="s">
        <v>50</v>
      </c>
      <c r="B64" s="83"/>
      <c r="C64" s="18">
        <v>2896</v>
      </c>
    </row>
    <row r="65" spans="1:3" s="17" customFormat="1" ht="12" customHeight="1">
      <c r="A65" s="83" t="s">
        <v>51</v>
      </c>
      <c r="B65" s="83"/>
      <c r="C65" s="18">
        <v>155</v>
      </c>
    </row>
    <row r="66" spans="1:3" s="17" customFormat="1" ht="12" customHeight="1">
      <c r="A66" s="83" t="s">
        <v>52</v>
      </c>
      <c r="B66" s="83"/>
      <c r="C66" s="18">
        <v>1000</v>
      </c>
    </row>
    <row r="67" spans="1:3" s="17" customFormat="1" ht="12" customHeight="1">
      <c r="A67" s="83" t="s">
        <v>53</v>
      </c>
      <c r="B67" s="83"/>
      <c r="C67" s="18">
        <v>643</v>
      </c>
    </row>
    <row r="68" spans="1:3" s="17" customFormat="1" ht="12" customHeight="1">
      <c r="A68" s="83" t="s">
        <v>54</v>
      </c>
      <c r="B68" s="83"/>
      <c r="C68" s="18">
        <v>869</v>
      </c>
    </row>
    <row r="69" spans="1:3" s="17" customFormat="1" ht="12" customHeight="1">
      <c r="A69" s="83" t="s">
        <v>55</v>
      </c>
      <c r="B69" s="83"/>
      <c r="C69" s="18">
        <v>1109</v>
      </c>
    </row>
    <row r="70" spans="1:3" s="17" customFormat="1" ht="12" customHeight="1">
      <c r="A70" s="79" t="s">
        <v>56</v>
      </c>
      <c r="B70" s="79"/>
      <c r="C70" s="23">
        <v>663</v>
      </c>
    </row>
    <row r="71" spans="1:3" s="17" customFormat="1" ht="12" customHeight="1">
      <c r="A71" s="21"/>
      <c r="B71" s="21"/>
      <c r="C71" s="21"/>
    </row>
    <row r="72" spans="1:3" s="17" customFormat="1" ht="12" customHeight="1">
      <c r="A72" s="80" t="s">
        <v>57</v>
      </c>
      <c r="B72" s="80"/>
      <c r="C72" s="16">
        <f>SUM(C73:C131)</f>
        <v>35734</v>
      </c>
    </row>
    <row r="73" spans="1:3" s="17" customFormat="1" ht="12" customHeight="1">
      <c r="A73" s="83" t="s">
        <v>58</v>
      </c>
      <c r="B73" s="83"/>
      <c r="C73" s="18">
        <v>887</v>
      </c>
    </row>
    <row r="74" spans="1:3" s="17" customFormat="1" ht="12" customHeight="1">
      <c r="A74" s="83" t="s">
        <v>59</v>
      </c>
      <c r="B74" s="83"/>
      <c r="C74" s="18">
        <v>846</v>
      </c>
    </row>
    <row r="75" spans="1:3" s="17" customFormat="1" ht="12" customHeight="1">
      <c r="A75" s="83" t="s">
        <v>60</v>
      </c>
      <c r="B75" s="83"/>
      <c r="C75" s="18">
        <v>189</v>
      </c>
    </row>
    <row r="76" spans="1:3" s="17" customFormat="1" ht="12" customHeight="1">
      <c r="A76" s="83" t="s">
        <v>61</v>
      </c>
      <c r="B76" s="83"/>
      <c r="C76" s="18">
        <v>460</v>
      </c>
    </row>
    <row r="77" spans="1:3" s="17" customFormat="1" ht="12" customHeight="1">
      <c r="A77" s="83" t="s">
        <v>62</v>
      </c>
      <c r="B77" s="83"/>
      <c r="C77" s="18">
        <v>260</v>
      </c>
    </row>
    <row r="78" spans="1:3" s="17" customFormat="1" ht="12" customHeight="1">
      <c r="A78" s="83" t="s">
        <v>63</v>
      </c>
      <c r="B78" s="83"/>
      <c r="C78" s="18">
        <v>444</v>
      </c>
    </row>
    <row r="79" spans="1:3" s="17" customFormat="1" ht="12" customHeight="1">
      <c r="A79" s="83" t="s">
        <v>64</v>
      </c>
      <c r="B79" s="83"/>
      <c r="C79" s="18">
        <v>322</v>
      </c>
    </row>
    <row r="80" spans="1:3" s="17" customFormat="1" ht="12" customHeight="1">
      <c r="A80" s="83" t="s">
        <v>65</v>
      </c>
      <c r="B80" s="83"/>
      <c r="C80" s="18">
        <v>804</v>
      </c>
    </row>
    <row r="81" spans="1:3" s="17" customFormat="1" ht="12" customHeight="1">
      <c r="A81" s="83" t="s">
        <v>66</v>
      </c>
      <c r="B81" s="83"/>
      <c r="C81" s="18">
        <v>281</v>
      </c>
    </row>
    <row r="82" spans="1:3" s="17" customFormat="1" ht="12" customHeight="1">
      <c r="A82" s="83" t="s">
        <v>67</v>
      </c>
      <c r="B82" s="83"/>
      <c r="C82" s="18">
        <v>149</v>
      </c>
    </row>
    <row r="83" spans="1:3" s="17" customFormat="1" ht="12" customHeight="1">
      <c r="A83" s="83" t="s">
        <v>68</v>
      </c>
      <c r="B83" s="83"/>
      <c r="C83" s="18">
        <v>332</v>
      </c>
    </row>
    <row r="84" spans="1:3" s="17" customFormat="1" ht="12" customHeight="1">
      <c r="A84" s="83" t="s">
        <v>69</v>
      </c>
      <c r="B84" s="83"/>
      <c r="C84" s="18">
        <v>375</v>
      </c>
    </row>
    <row r="85" spans="1:3" s="17" customFormat="1" ht="12" customHeight="1">
      <c r="A85" s="83" t="s">
        <v>70</v>
      </c>
      <c r="B85" s="83"/>
      <c r="C85" s="18">
        <v>295</v>
      </c>
    </row>
    <row r="86" spans="1:3" s="17" customFormat="1" ht="12" customHeight="1">
      <c r="A86" s="83" t="s">
        <v>71</v>
      </c>
      <c r="B86" s="83"/>
      <c r="C86" s="18">
        <v>677</v>
      </c>
    </row>
    <row r="87" spans="1:3" s="17" customFormat="1" ht="12" customHeight="1">
      <c r="A87" s="83" t="s">
        <v>72</v>
      </c>
      <c r="B87" s="83"/>
      <c r="C87" s="18">
        <v>440</v>
      </c>
    </row>
    <row r="88" spans="1:3" s="17" customFormat="1" ht="12" customHeight="1">
      <c r="A88" s="83" t="s">
        <v>73</v>
      </c>
      <c r="B88" s="83"/>
      <c r="C88" s="18">
        <v>2704</v>
      </c>
    </row>
    <row r="89" spans="1:3" s="17" customFormat="1" ht="12" customHeight="1">
      <c r="A89" s="83" t="s">
        <v>75</v>
      </c>
      <c r="B89" s="83"/>
      <c r="C89" s="18">
        <v>423</v>
      </c>
    </row>
    <row r="90" spans="1:3" s="17" customFormat="1" ht="12" customHeight="1">
      <c r="A90" s="83" t="s">
        <v>76</v>
      </c>
      <c r="B90" s="83"/>
      <c r="C90" s="18">
        <v>991</v>
      </c>
    </row>
    <row r="91" spans="1:3" s="17" customFormat="1" ht="12" customHeight="1">
      <c r="A91" s="83" t="s">
        <v>77</v>
      </c>
      <c r="B91" s="83"/>
      <c r="C91" s="18">
        <v>105</v>
      </c>
    </row>
    <row r="92" spans="1:3" s="17" customFormat="1" ht="12" customHeight="1">
      <c r="A92" s="83" t="s">
        <v>78</v>
      </c>
      <c r="B92" s="83"/>
      <c r="C92" s="18">
        <v>174</v>
      </c>
    </row>
    <row r="93" spans="1:3" s="17" customFormat="1" ht="12" customHeight="1">
      <c r="A93" s="83" t="s">
        <v>79</v>
      </c>
      <c r="B93" s="83"/>
      <c r="C93" s="18">
        <v>1498</v>
      </c>
    </row>
    <row r="94" spans="1:3" s="17" customFormat="1" ht="12" customHeight="1">
      <c r="A94" s="83" t="s">
        <v>80</v>
      </c>
      <c r="B94" s="83"/>
      <c r="C94" s="18">
        <v>631</v>
      </c>
    </row>
    <row r="95" spans="1:3" s="17" customFormat="1" ht="12" customHeight="1">
      <c r="A95" s="83" t="s">
        <v>81</v>
      </c>
      <c r="B95" s="83"/>
      <c r="C95" s="18">
        <v>410</v>
      </c>
    </row>
    <row r="96" spans="1:3" s="17" customFormat="1" ht="12" customHeight="1">
      <c r="A96" s="83" t="s">
        <v>82</v>
      </c>
      <c r="B96" s="83"/>
      <c r="C96" s="18">
        <v>371</v>
      </c>
    </row>
    <row r="97" spans="1:3" s="17" customFormat="1" ht="12" customHeight="1">
      <c r="A97" s="83" t="s">
        <v>83</v>
      </c>
      <c r="B97" s="83"/>
      <c r="C97" s="18">
        <v>253</v>
      </c>
    </row>
    <row r="98" spans="1:3" s="17" customFormat="1" ht="12" customHeight="1">
      <c r="A98" s="83" t="s">
        <v>84</v>
      </c>
      <c r="B98" s="83"/>
      <c r="C98" s="18">
        <v>121</v>
      </c>
    </row>
    <row r="99" spans="1:3" s="17" customFormat="1" ht="12" customHeight="1">
      <c r="A99" s="83" t="s">
        <v>85</v>
      </c>
      <c r="B99" s="83"/>
      <c r="C99" s="18">
        <v>359</v>
      </c>
    </row>
    <row r="100" spans="1:3" s="17" customFormat="1" ht="12" customHeight="1">
      <c r="A100" s="83" t="s">
        <v>86</v>
      </c>
      <c r="B100" s="83"/>
      <c r="C100" s="18">
        <v>328</v>
      </c>
    </row>
    <row r="101" spans="1:3" s="17" customFormat="1" ht="12" customHeight="1">
      <c r="A101" s="83" t="s">
        <v>87</v>
      </c>
      <c r="B101" s="83"/>
      <c r="C101" s="18">
        <v>7002</v>
      </c>
    </row>
    <row r="102" spans="1:3" s="17" customFormat="1" ht="12" customHeight="1">
      <c r="A102" s="83" t="s">
        <v>88</v>
      </c>
      <c r="B102" s="83"/>
      <c r="C102" s="18">
        <v>552</v>
      </c>
    </row>
    <row r="103" spans="1:3" s="17" customFormat="1" ht="12" customHeight="1">
      <c r="A103" s="83" t="s">
        <v>89</v>
      </c>
      <c r="B103" s="83"/>
      <c r="C103" s="18">
        <v>359</v>
      </c>
    </row>
    <row r="104" spans="1:3" s="17" customFormat="1" ht="12" customHeight="1">
      <c r="A104" s="83" t="s">
        <v>90</v>
      </c>
      <c r="B104" s="83"/>
      <c r="C104" s="18">
        <v>153</v>
      </c>
    </row>
    <row r="105" spans="1:3" s="17" customFormat="1" ht="12" customHeight="1">
      <c r="A105" s="83" t="s">
        <v>91</v>
      </c>
      <c r="B105" s="83"/>
      <c r="C105" s="18">
        <v>571</v>
      </c>
    </row>
    <row r="106" spans="1:3" s="17" customFormat="1" ht="12" customHeight="1">
      <c r="A106" s="83" t="s">
        <v>92</v>
      </c>
      <c r="B106" s="83"/>
      <c r="C106" s="18">
        <v>394</v>
      </c>
    </row>
    <row r="107" spans="1:3" s="17" customFormat="1" ht="12" customHeight="1">
      <c r="A107" s="83" t="s">
        <v>93</v>
      </c>
      <c r="B107" s="83"/>
      <c r="C107" s="18">
        <v>363</v>
      </c>
    </row>
    <row r="108" spans="1:3" s="17" customFormat="1" ht="12" customHeight="1">
      <c r="A108" s="83" t="s">
        <v>94</v>
      </c>
      <c r="B108" s="83"/>
      <c r="C108" s="18">
        <v>530</v>
      </c>
    </row>
    <row r="109" spans="1:3" s="17" customFormat="1" ht="12" customHeight="1">
      <c r="A109" s="83" t="s">
        <v>95</v>
      </c>
      <c r="B109" s="83"/>
      <c r="C109" s="18">
        <v>176</v>
      </c>
    </row>
    <row r="110" spans="1:3" s="17" customFormat="1" ht="12" customHeight="1">
      <c r="A110" s="83" t="s">
        <v>96</v>
      </c>
      <c r="B110" s="83"/>
      <c r="C110" s="18">
        <v>1535</v>
      </c>
    </row>
    <row r="111" spans="1:3" s="17" customFormat="1" ht="12" customHeight="1">
      <c r="A111" s="83" t="s">
        <v>97</v>
      </c>
      <c r="B111" s="83"/>
      <c r="C111" s="18">
        <v>462</v>
      </c>
    </row>
    <row r="112" spans="1:3" s="17" customFormat="1" ht="12" customHeight="1">
      <c r="A112" s="83" t="s">
        <v>98</v>
      </c>
      <c r="B112" s="83"/>
      <c r="C112" s="18">
        <v>474</v>
      </c>
    </row>
    <row r="113" spans="1:3" s="17" customFormat="1" ht="12" customHeight="1">
      <c r="A113" s="83" t="s">
        <v>99</v>
      </c>
      <c r="B113" s="83"/>
      <c r="C113" s="18">
        <v>309</v>
      </c>
    </row>
    <row r="114" spans="1:3" s="17" customFormat="1" ht="12" customHeight="1">
      <c r="A114" s="83" t="s">
        <v>100</v>
      </c>
      <c r="B114" s="83"/>
      <c r="C114" s="18">
        <v>152</v>
      </c>
    </row>
    <row r="115" spans="1:3" s="17" customFormat="1" ht="12" customHeight="1">
      <c r="A115" s="83" t="s">
        <v>101</v>
      </c>
      <c r="B115" s="83"/>
      <c r="C115" s="18">
        <v>415</v>
      </c>
    </row>
    <row r="116" spans="1:3" s="17" customFormat="1" ht="12" customHeight="1">
      <c r="A116" s="83" t="s">
        <v>102</v>
      </c>
      <c r="B116" s="83"/>
      <c r="C116" s="18">
        <v>486</v>
      </c>
    </row>
    <row r="117" spans="1:3" s="17" customFormat="1" ht="12" customHeight="1">
      <c r="A117" s="83" t="s">
        <v>103</v>
      </c>
      <c r="B117" s="83"/>
      <c r="C117" s="18">
        <v>278</v>
      </c>
    </row>
    <row r="118" spans="1:3" s="17" customFormat="1" ht="12" customHeight="1">
      <c r="A118" s="83" t="s">
        <v>104</v>
      </c>
      <c r="B118" s="83"/>
      <c r="C118" s="18">
        <v>540</v>
      </c>
    </row>
    <row r="119" spans="1:3" s="17" customFormat="1" ht="12" customHeight="1">
      <c r="A119" s="83" t="s">
        <v>105</v>
      </c>
      <c r="B119" s="83"/>
      <c r="C119" s="18">
        <v>217</v>
      </c>
    </row>
    <row r="120" spans="1:3" s="17" customFormat="1" ht="12" customHeight="1">
      <c r="A120" s="83" t="s">
        <v>106</v>
      </c>
      <c r="B120" s="83"/>
      <c r="C120" s="18">
        <v>422</v>
      </c>
    </row>
    <row r="121" spans="1:3" s="17" customFormat="1" ht="12" customHeight="1">
      <c r="A121" s="83" t="s">
        <v>107</v>
      </c>
      <c r="B121" s="83"/>
      <c r="C121" s="18">
        <v>565</v>
      </c>
    </row>
    <row r="122" spans="1:3" s="17" customFormat="1" ht="12" customHeight="1">
      <c r="A122" s="83" t="s">
        <v>108</v>
      </c>
      <c r="B122" s="83"/>
      <c r="C122" s="18">
        <v>355</v>
      </c>
    </row>
    <row r="123" spans="1:3" s="17" customFormat="1" ht="12" customHeight="1">
      <c r="A123" s="83" t="s">
        <v>109</v>
      </c>
      <c r="B123" s="83"/>
      <c r="C123" s="18">
        <v>376</v>
      </c>
    </row>
    <row r="124" spans="1:3" s="17" customFormat="1" ht="12" customHeight="1">
      <c r="A124" s="83" t="s">
        <v>110</v>
      </c>
      <c r="B124" s="83"/>
      <c r="C124" s="18">
        <v>381</v>
      </c>
    </row>
    <row r="125" spans="1:3" s="17" customFormat="1" ht="12" customHeight="1">
      <c r="A125" s="83" t="s">
        <v>111</v>
      </c>
      <c r="B125" s="83"/>
      <c r="C125" s="18">
        <v>927</v>
      </c>
    </row>
    <row r="126" spans="1:3" s="17" customFormat="1" ht="12" customHeight="1">
      <c r="A126" s="83" t="s">
        <v>112</v>
      </c>
      <c r="B126" s="83"/>
      <c r="C126" s="18">
        <v>330</v>
      </c>
    </row>
    <row r="127" spans="1:3" s="17" customFormat="1" ht="12" customHeight="1">
      <c r="A127" s="83" t="s">
        <v>113</v>
      </c>
      <c r="B127" s="83"/>
      <c r="C127" s="18">
        <v>807</v>
      </c>
    </row>
    <row r="128" spans="1:3" s="17" customFormat="1" ht="12" customHeight="1">
      <c r="A128" s="83" t="s">
        <v>114</v>
      </c>
      <c r="B128" s="83"/>
      <c r="C128" s="18">
        <v>550</v>
      </c>
    </row>
    <row r="129" spans="1:3" s="17" customFormat="1" ht="12" customHeight="1">
      <c r="A129" s="83" t="s">
        <v>115</v>
      </c>
      <c r="B129" s="83"/>
      <c r="C129" s="18">
        <v>270</v>
      </c>
    </row>
    <row r="130" spans="1:3" s="17" customFormat="1" ht="12" customHeight="1">
      <c r="A130" s="83" t="s">
        <v>116</v>
      </c>
      <c r="B130" s="83"/>
      <c r="C130" s="18">
        <v>418</v>
      </c>
    </row>
    <row r="131" spans="1:3" s="17" customFormat="1" ht="12" customHeight="1">
      <c r="A131" s="86" t="s">
        <v>117</v>
      </c>
      <c r="B131" s="86"/>
      <c r="C131" s="23">
        <v>236</v>
      </c>
    </row>
    <row r="132" spans="1:3" s="17" customFormat="1" ht="12" customHeight="1">
      <c r="A132" s="21"/>
      <c r="B132" s="21"/>
      <c r="C132" s="21"/>
    </row>
    <row r="133" spans="1:3" s="17" customFormat="1" ht="12" customHeight="1">
      <c r="A133" s="80" t="s">
        <v>118</v>
      </c>
      <c r="B133" s="80"/>
      <c r="C133" s="16">
        <f>SUM(C134:C162)</f>
        <v>23940</v>
      </c>
    </row>
    <row r="134" spans="1:3" s="17" customFormat="1" ht="12" customHeight="1">
      <c r="A134" s="83" t="s">
        <v>119</v>
      </c>
      <c r="B134" s="83"/>
      <c r="C134" s="18">
        <v>1589</v>
      </c>
    </row>
    <row r="135" spans="1:3" s="17" customFormat="1" ht="12" customHeight="1">
      <c r="A135" s="83" t="s">
        <v>120</v>
      </c>
      <c r="B135" s="83"/>
      <c r="C135" s="18">
        <v>296</v>
      </c>
    </row>
    <row r="136" spans="1:3" s="17" customFormat="1" ht="12" customHeight="1">
      <c r="A136" s="83" t="s">
        <v>121</v>
      </c>
      <c r="B136" s="83"/>
      <c r="C136" s="18">
        <v>549</v>
      </c>
    </row>
    <row r="137" spans="1:3" s="17" customFormat="1" ht="12" customHeight="1">
      <c r="A137" s="83" t="s">
        <v>122</v>
      </c>
      <c r="B137" s="83"/>
      <c r="C137" s="18">
        <v>1421</v>
      </c>
    </row>
    <row r="138" spans="1:3" s="17" customFormat="1" ht="12" customHeight="1">
      <c r="A138" s="83" t="s">
        <v>123</v>
      </c>
      <c r="B138" s="83"/>
      <c r="C138" s="18">
        <v>361</v>
      </c>
    </row>
    <row r="139" spans="1:3" s="17" customFormat="1" ht="12" customHeight="1">
      <c r="A139" s="83" t="s">
        <v>124</v>
      </c>
      <c r="B139" s="83"/>
      <c r="C139" s="18">
        <v>1195</v>
      </c>
    </row>
    <row r="140" spans="1:3" s="17" customFormat="1" ht="12" customHeight="1">
      <c r="A140" s="83" t="s">
        <v>125</v>
      </c>
      <c r="B140" s="83"/>
      <c r="C140" s="18">
        <v>71</v>
      </c>
    </row>
    <row r="141" spans="1:3" s="17" customFormat="1" ht="12" customHeight="1">
      <c r="A141" s="83" t="s">
        <v>126</v>
      </c>
      <c r="B141" s="83"/>
      <c r="C141" s="18">
        <v>1258</v>
      </c>
    </row>
    <row r="142" spans="1:3" s="17" customFormat="1" ht="12" customHeight="1">
      <c r="A142" s="83" t="s">
        <v>127</v>
      </c>
      <c r="B142" s="83"/>
      <c r="C142" s="18">
        <v>225</v>
      </c>
    </row>
    <row r="143" spans="1:3" s="28" customFormat="1" ht="12" customHeight="1">
      <c r="A143" s="112" t="s">
        <v>128</v>
      </c>
      <c r="B143" s="112"/>
      <c r="C143" s="29">
        <v>3694</v>
      </c>
    </row>
    <row r="144" spans="1:3" s="17" customFormat="1" ht="12" customHeight="1">
      <c r="A144" s="83" t="s">
        <v>129</v>
      </c>
      <c r="B144" s="83"/>
      <c r="C144" s="18">
        <v>1563</v>
      </c>
    </row>
    <row r="145" spans="1:3" s="17" customFormat="1" ht="12" customHeight="1">
      <c r="A145" s="83" t="s">
        <v>130</v>
      </c>
      <c r="B145" s="83"/>
      <c r="C145" s="18">
        <v>92</v>
      </c>
    </row>
    <row r="146" spans="1:3" s="17" customFormat="1" ht="12" customHeight="1">
      <c r="A146" s="83" t="s">
        <v>131</v>
      </c>
      <c r="B146" s="83"/>
      <c r="C146" s="18">
        <v>454</v>
      </c>
    </row>
    <row r="147" spans="1:3" s="17" customFormat="1" ht="12" customHeight="1">
      <c r="A147" s="83" t="s">
        <v>132</v>
      </c>
      <c r="B147" s="83"/>
      <c r="C147" s="18">
        <v>550</v>
      </c>
    </row>
    <row r="148" spans="1:3" s="17" customFormat="1" ht="12" customHeight="1">
      <c r="A148" s="83" t="s">
        <v>133</v>
      </c>
      <c r="B148" s="83"/>
      <c r="C148" s="18">
        <v>2223</v>
      </c>
    </row>
    <row r="149" spans="1:3" s="17" customFormat="1" ht="12" customHeight="1">
      <c r="A149" s="83" t="s">
        <v>134</v>
      </c>
      <c r="B149" s="83"/>
      <c r="C149" s="18">
        <v>1709</v>
      </c>
    </row>
    <row r="150" spans="1:3" s="17" customFormat="1" ht="12" customHeight="1">
      <c r="A150" s="83" t="s">
        <v>135</v>
      </c>
      <c r="B150" s="83"/>
      <c r="C150" s="18">
        <v>484</v>
      </c>
    </row>
    <row r="151" spans="1:3" s="17" customFormat="1" ht="12" customHeight="1">
      <c r="A151" s="83" t="s">
        <v>136</v>
      </c>
      <c r="B151" s="83"/>
      <c r="C151" s="18">
        <v>1860</v>
      </c>
    </row>
    <row r="152" spans="1:3" s="17" customFormat="1" ht="12" customHeight="1">
      <c r="A152" s="83" t="s">
        <v>137</v>
      </c>
      <c r="B152" s="83"/>
      <c r="C152" s="18">
        <v>63</v>
      </c>
    </row>
    <row r="153" spans="1:3" s="17" customFormat="1" ht="12" customHeight="1">
      <c r="A153" s="83" t="s">
        <v>138</v>
      </c>
      <c r="B153" s="83"/>
      <c r="C153" s="18">
        <v>426</v>
      </c>
    </row>
    <row r="154" spans="1:3" s="17" customFormat="1" ht="12" customHeight="1">
      <c r="A154" s="83" t="s">
        <v>139</v>
      </c>
      <c r="B154" s="83"/>
      <c r="C154" s="18">
        <v>471</v>
      </c>
    </row>
    <row r="155" spans="1:3" s="17" customFormat="1" ht="12" customHeight="1">
      <c r="A155" s="83" t="s">
        <v>140</v>
      </c>
      <c r="B155" s="83"/>
      <c r="C155" s="18">
        <v>520</v>
      </c>
    </row>
    <row r="156" spans="1:3" s="17" customFormat="1" ht="12" customHeight="1">
      <c r="A156" s="83" t="s">
        <v>141</v>
      </c>
      <c r="B156" s="83"/>
      <c r="C156" s="18">
        <v>748</v>
      </c>
    </row>
    <row r="157" spans="1:3" s="17" customFormat="1" ht="12" customHeight="1">
      <c r="A157" s="83" t="s">
        <v>142</v>
      </c>
      <c r="B157" s="83"/>
      <c r="C157" s="18">
        <v>167</v>
      </c>
    </row>
    <row r="158" spans="1:3" s="17" customFormat="1" ht="12" customHeight="1">
      <c r="A158" s="83" t="s">
        <v>143</v>
      </c>
      <c r="B158" s="83"/>
      <c r="C158" s="18">
        <v>330</v>
      </c>
    </row>
    <row r="159" spans="1:3" s="17" customFormat="1" ht="12" customHeight="1">
      <c r="A159" s="83" t="s">
        <v>144</v>
      </c>
      <c r="B159" s="83"/>
      <c r="C159" s="18">
        <v>615</v>
      </c>
    </row>
    <row r="160" spans="1:3" s="17" customFormat="1" ht="12" customHeight="1">
      <c r="A160" s="83" t="s">
        <v>145</v>
      </c>
      <c r="B160" s="83"/>
      <c r="C160" s="18">
        <v>96</v>
      </c>
    </row>
    <row r="161" spans="1:3" s="17" customFormat="1" ht="12" customHeight="1">
      <c r="A161" s="83" t="s">
        <v>146</v>
      </c>
      <c r="B161" s="83"/>
      <c r="C161" s="18">
        <v>402</v>
      </c>
    </row>
    <row r="162" spans="1:3" s="17" customFormat="1" ht="12" customHeight="1">
      <c r="A162" s="79" t="s">
        <v>147</v>
      </c>
      <c r="B162" s="79"/>
      <c r="C162" s="23">
        <v>508</v>
      </c>
    </row>
    <row r="163" spans="1:3" s="17" customFormat="1" ht="12" customHeight="1">
      <c r="A163" s="21"/>
      <c r="B163" s="21"/>
      <c r="C163" s="21"/>
    </row>
    <row r="164" spans="1:3" s="17" customFormat="1" ht="12" customHeight="1">
      <c r="A164" s="80" t="s">
        <v>148</v>
      </c>
      <c r="B164" s="80"/>
      <c r="C164" s="16">
        <f>SUM(C165:C172)</f>
        <v>4769</v>
      </c>
    </row>
    <row r="165" spans="1:3" s="17" customFormat="1" ht="12" customHeight="1">
      <c r="A165" s="83" t="s">
        <v>149</v>
      </c>
      <c r="B165" s="83"/>
      <c r="C165" s="18">
        <v>718</v>
      </c>
    </row>
    <row r="166" spans="1:3" s="17" customFormat="1" ht="12" customHeight="1">
      <c r="A166" s="83" t="s">
        <v>150</v>
      </c>
      <c r="B166" s="83"/>
      <c r="C166" s="18">
        <v>131</v>
      </c>
    </row>
    <row r="167" spans="1:3" s="17" customFormat="1" ht="12" customHeight="1">
      <c r="A167" s="83" t="s">
        <v>151</v>
      </c>
      <c r="B167" s="83"/>
      <c r="C167" s="18">
        <v>236</v>
      </c>
    </row>
    <row r="168" spans="1:3" s="17" customFormat="1" ht="12" customHeight="1">
      <c r="A168" s="83" t="s">
        <v>152</v>
      </c>
      <c r="B168" s="83"/>
      <c r="C168" s="18">
        <v>129</v>
      </c>
    </row>
    <row r="169" spans="1:3" s="17" customFormat="1" ht="12" customHeight="1">
      <c r="A169" s="83" t="s">
        <v>153</v>
      </c>
      <c r="B169" s="83"/>
      <c r="C169" s="18">
        <v>1016</v>
      </c>
    </row>
    <row r="170" spans="1:3" s="17" customFormat="1" ht="12" customHeight="1">
      <c r="A170" s="83" t="s">
        <v>154</v>
      </c>
      <c r="B170" s="83"/>
      <c r="C170" s="18">
        <v>760</v>
      </c>
    </row>
    <row r="171" spans="1:3" s="17" customFormat="1" ht="12" customHeight="1">
      <c r="A171" s="83" t="s">
        <v>155</v>
      </c>
      <c r="B171" s="83"/>
      <c r="C171" s="18">
        <v>121</v>
      </c>
    </row>
    <row r="172" spans="1:3" s="17" customFormat="1" ht="12" customHeight="1">
      <c r="A172" s="79" t="s">
        <v>156</v>
      </c>
      <c r="B172" s="79"/>
      <c r="C172" s="23">
        <v>1658</v>
      </c>
    </row>
    <row r="173" spans="1:3" s="17" customFormat="1" ht="12" customHeight="1">
      <c r="A173" s="21"/>
      <c r="B173" s="21"/>
      <c r="C173" s="21"/>
    </row>
    <row r="174" spans="1:3" s="17" customFormat="1" ht="12" customHeight="1">
      <c r="A174" s="80" t="s">
        <v>157</v>
      </c>
      <c r="B174" s="80"/>
      <c r="C174" s="16">
        <f>SUM(C175:C191)</f>
        <v>12749</v>
      </c>
    </row>
    <row r="175" spans="1:3" s="17" customFormat="1" ht="12" customHeight="1">
      <c r="A175" s="83" t="s">
        <v>158</v>
      </c>
      <c r="B175" s="83"/>
      <c r="C175" s="18">
        <v>1079</v>
      </c>
    </row>
    <row r="176" spans="1:3" s="17" customFormat="1" ht="12" customHeight="1">
      <c r="A176" s="83" t="s">
        <v>159</v>
      </c>
      <c r="B176" s="83"/>
      <c r="C176" s="18">
        <v>3152</v>
      </c>
    </row>
    <row r="177" spans="1:3" s="17" customFormat="1" ht="12" customHeight="1">
      <c r="A177" s="83" t="s">
        <v>160</v>
      </c>
      <c r="B177" s="83"/>
      <c r="C177" s="18">
        <v>610</v>
      </c>
    </row>
    <row r="178" spans="1:3" s="17" customFormat="1" ht="12" customHeight="1">
      <c r="A178" s="83" t="s">
        <v>161</v>
      </c>
      <c r="B178" s="83"/>
      <c r="C178" s="18">
        <v>812</v>
      </c>
    </row>
    <row r="179" spans="1:3" s="17" customFormat="1" ht="12" customHeight="1">
      <c r="A179" s="83" t="s">
        <v>162</v>
      </c>
      <c r="B179" s="83"/>
      <c r="C179" s="18">
        <v>1797</v>
      </c>
    </row>
    <row r="180" spans="1:3" s="17" customFormat="1" ht="12" customHeight="1">
      <c r="A180" s="83" t="s">
        <v>163</v>
      </c>
      <c r="B180" s="83"/>
      <c r="C180" s="18">
        <v>293</v>
      </c>
    </row>
    <row r="181" spans="1:3" s="17" customFormat="1" ht="12" customHeight="1">
      <c r="A181" s="83" t="s">
        <v>164</v>
      </c>
      <c r="B181" s="83"/>
      <c r="C181" s="18">
        <v>386</v>
      </c>
    </row>
    <row r="182" spans="1:3" s="17" customFormat="1" ht="12" customHeight="1">
      <c r="A182" s="83" t="s">
        <v>165</v>
      </c>
      <c r="B182" s="83"/>
      <c r="C182" s="18">
        <v>331</v>
      </c>
    </row>
    <row r="183" spans="1:3" s="17" customFormat="1" ht="12" customHeight="1">
      <c r="A183" s="83" t="s">
        <v>166</v>
      </c>
      <c r="B183" s="83"/>
      <c r="C183" s="18">
        <v>227</v>
      </c>
    </row>
    <row r="184" spans="1:3" s="17" customFormat="1" ht="12" customHeight="1">
      <c r="A184" s="83" t="s">
        <v>167</v>
      </c>
      <c r="B184" s="83"/>
      <c r="C184" s="18">
        <v>494</v>
      </c>
    </row>
    <row r="185" spans="1:3" s="17" customFormat="1" ht="12" customHeight="1">
      <c r="A185" s="83" t="s">
        <v>168</v>
      </c>
      <c r="B185" s="83"/>
      <c r="C185" s="18">
        <v>63</v>
      </c>
    </row>
    <row r="186" spans="1:3" s="17" customFormat="1" ht="12" customHeight="1">
      <c r="A186" s="83" t="s">
        <v>169</v>
      </c>
      <c r="B186" s="83"/>
      <c r="C186" s="18">
        <v>930</v>
      </c>
    </row>
    <row r="187" spans="1:3" s="17" customFormat="1" ht="12" customHeight="1">
      <c r="A187" s="83" t="s">
        <v>170</v>
      </c>
      <c r="B187" s="83"/>
      <c r="C187" s="18">
        <v>532</v>
      </c>
    </row>
    <row r="188" spans="1:3" s="17" customFormat="1" ht="12" customHeight="1">
      <c r="A188" s="83" t="s">
        <v>171</v>
      </c>
      <c r="B188" s="83"/>
      <c r="C188" s="18">
        <v>246</v>
      </c>
    </row>
    <row r="189" spans="1:3" s="17" customFormat="1" ht="12" customHeight="1">
      <c r="A189" s="83" t="s">
        <v>172</v>
      </c>
      <c r="B189" s="83"/>
      <c r="C189" s="18">
        <v>640</v>
      </c>
    </row>
    <row r="190" spans="1:3" s="17" customFormat="1" ht="12" customHeight="1">
      <c r="A190" s="83" t="s">
        <v>173</v>
      </c>
      <c r="B190" s="83"/>
      <c r="C190" s="18">
        <v>334</v>
      </c>
    </row>
    <row r="191" spans="1:3" s="17" customFormat="1" ht="12" customHeight="1">
      <c r="A191" s="79" t="s">
        <v>174</v>
      </c>
      <c r="B191" s="79"/>
      <c r="C191" s="23">
        <v>823</v>
      </c>
    </row>
    <row r="192" spans="1:3" s="17" customFormat="1" ht="12" customHeight="1">
      <c r="A192" s="21"/>
      <c r="B192" s="21"/>
      <c r="C192" s="21"/>
    </row>
    <row r="193" spans="1:3" s="17" customFormat="1" ht="12" customHeight="1">
      <c r="A193" s="80" t="s">
        <v>175</v>
      </c>
      <c r="B193" s="80"/>
      <c r="C193" s="16">
        <f>SUM(C194:C199)</f>
        <v>4083</v>
      </c>
    </row>
    <row r="194" spans="1:3" s="17" customFormat="1" ht="12" customHeight="1">
      <c r="A194" s="83" t="s">
        <v>176</v>
      </c>
      <c r="B194" s="83"/>
      <c r="C194" s="18">
        <v>1721</v>
      </c>
    </row>
    <row r="195" spans="1:3" s="17" customFormat="1" ht="12" customHeight="1">
      <c r="A195" s="83" t="s">
        <v>177</v>
      </c>
      <c r="B195" s="83"/>
      <c r="C195" s="18">
        <v>1104</v>
      </c>
    </row>
    <row r="196" spans="1:3" s="17" customFormat="1" ht="12" customHeight="1">
      <c r="A196" s="83" t="s">
        <v>178</v>
      </c>
      <c r="B196" s="83"/>
      <c r="C196" s="18">
        <v>186</v>
      </c>
    </row>
    <row r="197" spans="1:3" s="17" customFormat="1" ht="12" customHeight="1">
      <c r="A197" s="83" t="s">
        <v>179</v>
      </c>
      <c r="B197" s="83"/>
      <c r="C197" s="18">
        <v>241</v>
      </c>
    </row>
    <row r="198" spans="1:3" s="17" customFormat="1" ht="12" customHeight="1">
      <c r="A198" s="83" t="s">
        <v>180</v>
      </c>
      <c r="B198" s="83"/>
      <c r="C198" s="18">
        <v>516</v>
      </c>
    </row>
    <row r="199" spans="1:3" s="17" customFormat="1" ht="12" customHeight="1">
      <c r="A199" s="79" t="s">
        <v>181</v>
      </c>
      <c r="B199" s="79"/>
      <c r="C199" s="23">
        <v>315</v>
      </c>
    </row>
    <row r="200" spans="1:3" s="17" customFormat="1" ht="12" customHeight="1">
      <c r="A200" s="21"/>
      <c r="B200" s="21"/>
      <c r="C200" s="21"/>
    </row>
    <row r="201" spans="1:3" s="17" customFormat="1" ht="12" customHeight="1">
      <c r="A201" s="80" t="s">
        <v>182</v>
      </c>
      <c r="B201" s="80"/>
      <c r="C201" s="16">
        <f>SUM(C202:C204)</f>
        <v>4546</v>
      </c>
    </row>
    <row r="202" spans="1:3" s="17" customFormat="1" ht="12" customHeight="1">
      <c r="A202" s="83" t="s">
        <v>183</v>
      </c>
      <c r="B202" s="83"/>
      <c r="C202" s="18">
        <v>1539</v>
      </c>
    </row>
    <row r="203" spans="1:3" s="17" customFormat="1" ht="12" customHeight="1">
      <c r="A203" s="83" t="s">
        <v>184</v>
      </c>
      <c r="B203" s="83"/>
      <c r="C203" s="18">
        <v>1650</v>
      </c>
    </row>
    <row r="204" spans="1:3" s="17" customFormat="1" ht="12" customHeight="1">
      <c r="A204" s="86" t="s">
        <v>225</v>
      </c>
      <c r="B204" s="86"/>
      <c r="C204" s="51">
        <v>1357</v>
      </c>
    </row>
    <row r="205" spans="1:3" s="17" customFormat="1" ht="12" customHeight="1">
      <c r="A205" s="21"/>
      <c r="B205" s="21"/>
      <c r="C205" s="21"/>
    </row>
    <row r="206" spans="1:3" s="17" customFormat="1" ht="12" customHeight="1">
      <c r="A206" s="80" t="s">
        <v>188</v>
      </c>
      <c r="B206" s="80"/>
      <c r="C206" s="16">
        <f>SUM(C207:C217)</f>
        <v>6131</v>
      </c>
    </row>
    <row r="207" spans="1:3" s="17" customFormat="1" ht="12" customHeight="1">
      <c r="A207" s="83" t="s">
        <v>189</v>
      </c>
      <c r="B207" s="83"/>
      <c r="C207" s="18">
        <v>857</v>
      </c>
    </row>
    <row r="208" spans="1:3" s="17" customFormat="1" ht="12" customHeight="1">
      <c r="A208" s="83" t="s">
        <v>191</v>
      </c>
      <c r="B208" s="83"/>
      <c r="C208" s="18">
        <v>153</v>
      </c>
    </row>
    <row r="209" spans="1:3" s="17" customFormat="1" ht="12" customHeight="1">
      <c r="A209" s="83" t="s">
        <v>192</v>
      </c>
      <c r="B209" s="83"/>
      <c r="C209" s="18">
        <v>342</v>
      </c>
    </row>
    <row r="210" spans="1:3" s="17" customFormat="1" ht="12" customHeight="1">
      <c r="A210" s="83" t="s">
        <v>197</v>
      </c>
      <c r="B210" s="83"/>
      <c r="C210" s="18">
        <v>241</v>
      </c>
    </row>
    <row r="211" spans="1:3" s="17" customFormat="1" ht="12" customHeight="1">
      <c r="A211" s="83" t="s">
        <v>198</v>
      </c>
      <c r="B211" s="83"/>
      <c r="C211" s="18">
        <v>2499</v>
      </c>
    </row>
    <row r="212" spans="1:3" s="17" customFormat="1" ht="12" customHeight="1">
      <c r="A212" s="83" t="s">
        <v>199</v>
      </c>
      <c r="B212" s="83"/>
      <c r="C212" s="18">
        <v>320</v>
      </c>
    </row>
    <row r="213" spans="1:3" s="17" customFormat="1" ht="12" customHeight="1">
      <c r="A213" s="83" t="s">
        <v>202</v>
      </c>
      <c r="B213" s="83"/>
      <c r="C213" s="18">
        <v>174</v>
      </c>
    </row>
    <row r="214" spans="1:3" s="17" customFormat="1" ht="12" customHeight="1">
      <c r="A214" s="83" t="s">
        <v>203</v>
      </c>
      <c r="B214" s="83"/>
      <c r="C214" s="18">
        <v>282</v>
      </c>
    </row>
    <row r="215" spans="1:3" s="17" customFormat="1" ht="12" customHeight="1">
      <c r="A215" s="83" t="s">
        <v>204</v>
      </c>
      <c r="B215" s="83"/>
      <c r="C215" s="18">
        <v>265</v>
      </c>
    </row>
    <row r="216" spans="1:3" s="17" customFormat="1" ht="12" customHeight="1">
      <c r="A216" s="83" t="s">
        <v>205</v>
      </c>
      <c r="B216" s="83"/>
      <c r="C216" s="18">
        <v>756</v>
      </c>
    </row>
    <row r="217" spans="1:3" s="17" customFormat="1" ht="12" customHeight="1">
      <c r="A217" s="79" t="s">
        <v>206</v>
      </c>
      <c r="B217" s="79"/>
      <c r="C217" s="23">
        <v>242</v>
      </c>
    </row>
    <row r="218" spans="1:3" s="17" customFormat="1" ht="12" customHeight="1">
      <c r="A218" s="21"/>
      <c r="B218" s="21"/>
      <c r="C218" s="21"/>
    </row>
    <row r="219" spans="1:3" s="17" customFormat="1" ht="12" customHeight="1">
      <c r="A219" s="80" t="s">
        <v>207</v>
      </c>
      <c r="B219" s="80"/>
      <c r="C219" s="16">
        <f>SUM(C220:C227)</f>
        <v>104032</v>
      </c>
    </row>
    <row r="220" spans="1:3" s="17" customFormat="1" ht="12" customHeight="1">
      <c r="A220" s="83" t="s">
        <v>208</v>
      </c>
      <c r="B220" s="83"/>
      <c r="C220" s="18">
        <f>SUM(C57:C70)</f>
        <v>12080</v>
      </c>
    </row>
    <row r="221" spans="1:3" s="17" customFormat="1" ht="12" customHeight="1">
      <c r="A221" s="83" t="s">
        <v>209</v>
      </c>
      <c r="B221" s="83"/>
      <c r="C221" s="18">
        <f>SUM(C73:C131)</f>
        <v>35734</v>
      </c>
    </row>
    <row r="222" spans="1:3" s="17" customFormat="1" ht="12" customHeight="1">
      <c r="A222" s="83" t="s">
        <v>210</v>
      </c>
      <c r="B222" s="83"/>
      <c r="C222" s="18">
        <f>SUM(C134:C162)</f>
        <v>23940</v>
      </c>
    </row>
    <row r="223" spans="1:3" s="17" customFormat="1" ht="12" customHeight="1">
      <c r="A223" s="83" t="s">
        <v>211</v>
      </c>
      <c r="B223" s="83"/>
      <c r="C223" s="18">
        <f>SUM(C165:C172)</f>
        <v>4769</v>
      </c>
    </row>
    <row r="224" spans="1:3" s="17" customFormat="1" ht="12" customHeight="1">
      <c r="A224" s="83" t="s">
        <v>212</v>
      </c>
      <c r="B224" s="83"/>
      <c r="C224" s="18">
        <f>SUM(C175:C191)</f>
        <v>12749</v>
      </c>
    </row>
    <row r="225" spans="1:3" s="17" customFormat="1" ht="12" customHeight="1">
      <c r="A225" s="83" t="s">
        <v>213</v>
      </c>
      <c r="B225" s="83"/>
      <c r="C225" s="18">
        <f>SUM(C194:C199)</f>
        <v>4083</v>
      </c>
    </row>
    <row r="226" spans="1:3" s="17" customFormat="1" ht="12" customHeight="1">
      <c r="A226" s="83" t="s">
        <v>214</v>
      </c>
      <c r="B226" s="83"/>
      <c r="C226" s="18">
        <f>SUM(C202:C204)</f>
        <v>4546</v>
      </c>
    </row>
    <row r="227" spans="1:3" s="17" customFormat="1" ht="12" customHeight="1">
      <c r="A227" s="79" t="s">
        <v>215</v>
      </c>
      <c r="B227" s="79"/>
      <c r="C227" s="23">
        <f>SUM(C207:C217)</f>
        <v>6131</v>
      </c>
    </row>
    <row r="228" spans="1:3" s="17" customFormat="1" ht="12" customHeight="1">
      <c r="A228" s="21"/>
      <c r="B228" s="21"/>
      <c r="C228" s="21"/>
    </row>
    <row r="229" spans="1:3" s="17" customFormat="1" ht="12" customHeight="1">
      <c r="A229" s="80" t="s">
        <v>216</v>
      </c>
      <c r="B229" s="80"/>
      <c r="C229" s="16">
        <f>SUM(C230:C233)</f>
        <v>77409</v>
      </c>
    </row>
    <row r="230" spans="1:3" s="17" customFormat="1" ht="12" customHeight="1">
      <c r="A230" s="83" t="s">
        <v>212</v>
      </c>
      <c r="B230" s="83"/>
      <c r="C230" s="18">
        <f>C175+C176+C177+C178+C179+C180+C181+C182+C184+C186+C187+C189+C191+C195+C188</f>
        <v>13229</v>
      </c>
    </row>
    <row r="231" spans="1:3" s="17" customFormat="1" ht="12" customHeight="1">
      <c r="A231" s="83" t="s">
        <v>217</v>
      </c>
      <c r="B231" s="83"/>
      <c r="C231" s="18">
        <f>+C57+C58+C60+C61+C62+C63+C64+C66+C67+C68+C69+C70+C83+C59</f>
        <v>12257</v>
      </c>
    </row>
    <row r="232" spans="1:3" s="17" customFormat="1" ht="12" customHeight="1">
      <c r="A232" s="83" t="s">
        <v>210</v>
      </c>
      <c r="B232" s="83"/>
      <c r="C232" s="18">
        <f>C134+C136+C138+C141+C144+C148+C149+C151+C153+C155+C156+C158+C159+C161+C165+C172+C147+C143</f>
        <v>20773</v>
      </c>
    </row>
    <row r="233" spans="1:3" s="17" customFormat="1" ht="12" customHeight="1">
      <c r="A233" s="79" t="s">
        <v>209</v>
      </c>
      <c r="B233" s="79"/>
      <c r="C233" s="23">
        <f>+C73+C74+C75+C78+C79+C81+C80+C85+C84+C88+C86+C87+C89+C90+C95+C94+C93+C96+C97+C98+C99+C100+C102+C101+C103+C104+C106+C105+C108+C107+C112+C114+C113+C116+C115+C117+C118+C119+C120+C121+C122+C123+C125+C126+C127+C129+C130+C131</f>
        <v>31150</v>
      </c>
    </row>
    <row r="234" spans="1:3" s="30" customFormat="1" ht="12" customHeight="1">
      <c r="A234" s="117"/>
      <c r="B234" s="117"/>
      <c r="C234" s="117"/>
    </row>
    <row r="235" spans="1:3" s="17" customFormat="1" ht="66.75" customHeight="1">
      <c r="A235" s="109" t="s">
        <v>274</v>
      </c>
      <c r="B235" s="109"/>
      <c r="C235" s="109"/>
    </row>
    <row r="236" spans="1:3" s="32" customFormat="1" ht="5.25" customHeight="1">
      <c r="A236" s="130"/>
      <c r="B236" s="130"/>
      <c r="C236" s="130"/>
    </row>
    <row r="237" spans="1:3" s="17" customFormat="1" ht="21.75" customHeight="1">
      <c r="A237" s="105" t="s">
        <v>220</v>
      </c>
      <c r="B237" s="105"/>
      <c r="C237" s="105"/>
    </row>
    <row r="238" spans="1:3" s="32" customFormat="1" ht="5.25" customHeight="1">
      <c r="A238" s="130"/>
      <c r="B238" s="130"/>
      <c r="C238" s="130"/>
    </row>
    <row r="239" spans="1:3" s="33" customFormat="1" ht="11.25" customHeight="1">
      <c r="A239" s="129" t="s">
        <v>230</v>
      </c>
      <c r="B239" s="129"/>
      <c r="C239" s="129"/>
    </row>
    <row r="240" spans="1:3" s="33" customFormat="1" ht="11.25" customHeight="1">
      <c r="A240" s="129" t="s">
        <v>222</v>
      </c>
      <c r="B240" s="129"/>
      <c r="C240" s="129"/>
    </row>
  </sheetData>
  <sheetProtection/>
  <mergeCells count="205">
    <mergeCell ref="A8:B8"/>
    <mergeCell ref="A10:B10"/>
    <mergeCell ref="A5:B5"/>
    <mergeCell ref="A6:B6"/>
    <mergeCell ref="A1:C1"/>
    <mergeCell ref="A2:C2"/>
    <mergeCell ref="A3:C3"/>
    <mergeCell ref="A4:C4"/>
    <mergeCell ref="A11:B11"/>
    <mergeCell ref="A15:B15"/>
    <mergeCell ref="A41:B41"/>
    <mergeCell ref="A42:B42"/>
    <mergeCell ref="A19:B19"/>
    <mergeCell ref="A21:B21"/>
    <mergeCell ref="A22:B22"/>
    <mergeCell ref="A23:B23"/>
    <mergeCell ref="A24:B24"/>
    <mergeCell ref="A27:B27"/>
    <mergeCell ref="A46:B46"/>
    <mergeCell ref="A51:B51"/>
    <mergeCell ref="A52:B52"/>
    <mergeCell ref="A53:B53"/>
    <mergeCell ref="A30:B30"/>
    <mergeCell ref="A31:B31"/>
    <mergeCell ref="A36:B36"/>
    <mergeCell ref="A37:B37"/>
    <mergeCell ref="A38:B38"/>
    <mergeCell ref="A40:B40"/>
    <mergeCell ref="A61:B61"/>
    <mergeCell ref="A62:B62"/>
    <mergeCell ref="A63:B63"/>
    <mergeCell ref="A64:B64"/>
    <mergeCell ref="A65:B65"/>
    <mergeCell ref="A66:B66"/>
    <mergeCell ref="A54:B54"/>
    <mergeCell ref="A56:B56"/>
    <mergeCell ref="A57:B57"/>
    <mergeCell ref="A58:B58"/>
    <mergeCell ref="A59:B59"/>
    <mergeCell ref="A60:B60"/>
    <mergeCell ref="A74:B74"/>
    <mergeCell ref="A75:B75"/>
    <mergeCell ref="A76:B76"/>
    <mergeCell ref="A77:B77"/>
    <mergeCell ref="A78:B78"/>
    <mergeCell ref="A79:B79"/>
    <mergeCell ref="A67:B67"/>
    <mergeCell ref="A68:B68"/>
    <mergeCell ref="A69:B69"/>
    <mergeCell ref="A70:B70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5:B135"/>
    <mergeCell ref="A136:B136"/>
    <mergeCell ref="A137:B137"/>
    <mergeCell ref="A138:B138"/>
    <mergeCell ref="A139:B139"/>
    <mergeCell ref="A140:B140"/>
    <mergeCell ref="A128:B128"/>
    <mergeCell ref="A129:B129"/>
    <mergeCell ref="A130:B130"/>
    <mergeCell ref="A131:B131"/>
    <mergeCell ref="A133:B133"/>
    <mergeCell ref="A134:B134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59:B159"/>
    <mergeCell ref="A160:B160"/>
    <mergeCell ref="A161:B161"/>
    <mergeCell ref="A162:B162"/>
    <mergeCell ref="A164:B164"/>
    <mergeCell ref="A165:B165"/>
    <mergeCell ref="A153:B153"/>
    <mergeCell ref="A154:B154"/>
    <mergeCell ref="A155:B155"/>
    <mergeCell ref="A156:B156"/>
    <mergeCell ref="A157:B157"/>
    <mergeCell ref="A158:B158"/>
    <mergeCell ref="A172:B172"/>
    <mergeCell ref="A174:B174"/>
    <mergeCell ref="A175:B175"/>
    <mergeCell ref="A176:B176"/>
    <mergeCell ref="A177:B177"/>
    <mergeCell ref="A178:B178"/>
    <mergeCell ref="A166:B166"/>
    <mergeCell ref="A167:B167"/>
    <mergeCell ref="A168:B168"/>
    <mergeCell ref="A169:B169"/>
    <mergeCell ref="A170:B170"/>
    <mergeCell ref="A171:B171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98:B198"/>
    <mergeCell ref="A199:B199"/>
    <mergeCell ref="A201:B201"/>
    <mergeCell ref="A202:B202"/>
    <mergeCell ref="A203:B203"/>
    <mergeCell ref="A204:B204"/>
    <mergeCell ref="A191:B191"/>
    <mergeCell ref="A193:B193"/>
    <mergeCell ref="A194:B194"/>
    <mergeCell ref="A195:B195"/>
    <mergeCell ref="A196:B196"/>
    <mergeCell ref="A197:B197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25:B225"/>
    <mergeCell ref="A226:B226"/>
    <mergeCell ref="A227:B227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38:C238"/>
    <mergeCell ref="A239:C239"/>
    <mergeCell ref="A240:C240"/>
    <mergeCell ref="A232:B232"/>
    <mergeCell ref="A233:B233"/>
    <mergeCell ref="A234:C234"/>
    <mergeCell ref="A235:C235"/>
    <mergeCell ref="A236:C236"/>
    <mergeCell ref="A237:C237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" customHeight="1"/>
  <cols>
    <col min="1" max="1" width="1.7109375" style="1" customWidth="1"/>
    <col min="2" max="2" width="31.57421875" style="17" customWidth="1"/>
    <col min="3" max="3" width="16.8515625" style="2" customWidth="1"/>
    <col min="4" max="4" width="9.140625" style="45" customWidth="1"/>
    <col min="5" max="16384" width="9.140625" style="1" customWidth="1"/>
  </cols>
  <sheetData>
    <row r="1" spans="1:3" s="3" customFormat="1" ht="12.75" customHeight="1">
      <c r="A1" s="113"/>
      <c r="B1" s="113"/>
      <c r="C1" s="113"/>
    </row>
    <row r="2" spans="1:3" s="3" customFormat="1" ht="12.75" customHeight="1">
      <c r="A2" s="125" t="s">
        <v>223</v>
      </c>
      <c r="B2" s="125"/>
      <c r="C2" s="125"/>
    </row>
    <row r="3" spans="1:3" s="4" customFormat="1" ht="12.75" customHeight="1">
      <c r="A3" s="126"/>
      <c r="B3" s="126"/>
      <c r="C3" s="126"/>
    </row>
    <row r="4" spans="1:3" s="4" customFormat="1" ht="12.75" customHeight="1">
      <c r="A4" s="115"/>
      <c r="B4" s="115"/>
      <c r="C4" s="115"/>
    </row>
    <row r="5" spans="1:5" s="49" customFormat="1" ht="12" customHeight="1">
      <c r="A5" s="127"/>
      <c r="B5" s="127"/>
      <c r="C5" s="46" t="s">
        <v>219</v>
      </c>
      <c r="D5" s="47"/>
      <c r="E5" s="48"/>
    </row>
    <row r="6" spans="1:5" s="49" customFormat="1" ht="12" customHeight="1">
      <c r="A6" s="128"/>
      <c r="B6" s="128"/>
      <c r="C6" s="50"/>
      <c r="D6" s="131"/>
      <c r="E6" s="131"/>
    </row>
    <row r="7" spans="1:5" s="9" customFormat="1" ht="12" customHeight="1">
      <c r="A7" s="35"/>
      <c r="B7" s="52"/>
      <c r="C7" s="35"/>
      <c r="D7" s="36"/>
      <c r="E7" s="10"/>
    </row>
    <row r="8" spans="1:4" s="11" customFormat="1" ht="12" customHeight="1">
      <c r="A8" s="81" t="s">
        <v>0</v>
      </c>
      <c r="B8" s="81"/>
      <c r="C8" s="12">
        <f>C10+C21+C36+C40+C51</f>
        <v>103227</v>
      </c>
      <c r="D8" s="37"/>
    </row>
    <row r="9" spans="1:4" s="11" customFormat="1" ht="12" customHeight="1">
      <c r="A9" s="13"/>
      <c r="B9" s="13"/>
      <c r="C9" s="14"/>
      <c r="D9" s="37"/>
    </row>
    <row r="10" spans="1:4" s="15" customFormat="1" ht="12" customHeight="1">
      <c r="A10" s="80" t="s">
        <v>1</v>
      </c>
      <c r="B10" s="80"/>
      <c r="C10" s="16">
        <f>C11+C15+C19</f>
        <v>15197</v>
      </c>
      <c r="D10" s="38"/>
    </row>
    <row r="11" spans="1:4" s="17" customFormat="1" ht="12" customHeight="1">
      <c r="A11" s="83" t="s">
        <v>2</v>
      </c>
      <c r="B11" s="83"/>
      <c r="C11" s="18">
        <f>C12+C13+C14</f>
        <v>6054</v>
      </c>
      <c r="D11" s="39"/>
    </row>
    <row r="12" spans="1:4" s="17" customFormat="1" ht="12" customHeight="1">
      <c r="A12" s="19"/>
      <c r="B12" s="20" t="s">
        <v>3</v>
      </c>
      <c r="C12" s="18">
        <f>C210+C212+C218+C225+C226</f>
        <v>2266</v>
      </c>
      <c r="D12" s="39"/>
    </row>
    <row r="13" spans="1:4" s="17" customFormat="1" ht="12" customHeight="1">
      <c r="A13" s="19"/>
      <c r="B13" s="20" t="s">
        <v>4</v>
      </c>
      <c r="C13" s="18">
        <f>+C211+C219+C214+C215+C216+C217+C221+C222+C227</f>
        <v>2675</v>
      </c>
      <c r="D13" s="39"/>
    </row>
    <row r="14" spans="1:4" s="17" customFormat="1" ht="12" customHeight="1">
      <c r="A14" s="19"/>
      <c r="B14" s="21" t="s">
        <v>5</v>
      </c>
      <c r="C14" s="18">
        <f>C213+C220+C223+C224</f>
        <v>1113</v>
      </c>
      <c r="D14" s="39"/>
    </row>
    <row r="15" spans="1:4" s="17" customFormat="1" ht="12" customHeight="1">
      <c r="A15" s="83" t="s">
        <v>6</v>
      </c>
      <c r="B15" s="83"/>
      <c r="C15" s="18">
        <f>C16+C17+C18</f>
        <v>4520</v>
      </c>
      <c r="D15" s="39"/>
    </row>
    <row r="16" spans="1:4" s="17" customFormat="1" ht="12" customHeight="1">
      <c r="A16" s="19"/>
      <c r="B16" s="20" t="s">
        <v>7</v>
      </c>
      <c r="C16" s="18">
        <f>+C204</f>
        <v>1642</v>
      </c>
      <c r="D16" s="39"/>
    </row>
    <row r="17" spans="1:4" s="17" customFormat="1" ht="12" customHeight="1">
      <c r="A17" s="19"/>
      <c r="B17" s="20" t="s">
        <v>8</v>
      </c>
      <c r="C17" s="18">
        <f>+C203</f>
        <v>1529</v>
      </c>
      <c r="D17" s="39"/>
    </row>
    <row r="18" spans="1:4" s="17" customFormat="1" ht="12" customHeight="1">
      <c r="A18" s="22"/>
      <c r="B18" s="20" t="s">
        <v>9</v>
      </c>
      <c r="C18" s="18">
        <f>C205+C206+C207</f>
        <v>1349</v>
      </c>
      <c r="D18" s="39"/>
    </row>
    <row r="19" spans="1:4" s="17" customFormat="1" ht="12" customHeight="1">
      <c r="A19" s="79" t="s">
        <v>10</v>
      </c>
      <c r="B19" s="79"/>
      <c r="C19" s="23">
        <f>C195+C196+C197+C181+C198+C199+C186+C200+C189</f>
        <v>4623</v>
      </c>
      <c r="D19" s="39"/>
    </row>
    <row r="20" spans="1:4" s="17" customFormat="1" ht="12" customHeight="1">
      <c r="A20" s="22"/>
      <c r="B20" s="22"/>
      <c r="C20" s="22"/>
      <c r="D20" s="39"/>
    </row>
    <row r="21" spans="1:4" s="15" customFormat="1" ht="12" customHeight="1">
      <c r="A21" s="80" t="s">
        <v>11</v>
      </c>
      <c r="B21" s="80"/>
      <c r="C21" s="16">
        <f>C22+C23+C24+C27+C30+C31</f>
        <v>28546</v>
      </c>
      <c r="D21" s="38"/>
    </row>
    <row r="22" spans="1:4" s="17" customFormat="1" ht="12" customHeight="1">
      <c r="A22" s="83" t="s">
        <v>12</v>
      </c>
      <c r="B22" s="83"/>
      <c r="C22" s="18">
        <f>C135+C137+C138+C149+C150+C152+C154+C156+C157</f>
        <v>11000</v>
      </c>
      <c r="D22" s="39"/>
    </row>
    <row r="23" spans="1:4" s="17" customFormat="1" ht="12" customHeight="1">
      <c r="A23" s="83" t="s">
        <v>13</v>
      </c>
      <c r="B23" s="83"/>
      <c r="C23" s="18">
        <f>C144</f>
        <v>3669</v>
      </c>
      <c r="D23" s="39"/>
    </row>
    <row r="24" spans="1:4" s="17" customFormat="1" ht="12" customHeight="1">
      <c r="A24" s="83" t="s">
        <v>14</v>
      </c>
      <c r="B24" s="83"/>
      <c r="C24" s="18">
        <f>C25+C26</f>
        <v>5706</v>
      </c>
      <c r="D24" s="39"/>
    </row>
    <row r="25" spans="1:4" s="17" customFormat="1" ht="12" customHeight="1">
      <c r="A25" s="24"/>
      <c r="B25" s="20" t="s">
        <v>15</v>
      </c>
      <c r="C25" s="18">
        <f>C136+C141+C143+C151+C158+C163</f>
        <v>1749</v>
      </c>
      <c r="D25" s="39"/>
    </row>
    <row r="26" spans="1:4" s="17" customFormat="1" ht="12" customHeight="1">
      <c r="A26" s="22"/>
      <c r="B26" s="20" t="s">
        <v>16</v>
      </c>
      <c r="C26" s="18">
        <f>C142+C145+C148+C160</f>
        <v>3957</v>
      </c>
      <c r="D26" s="39"/>
    </row>
    <row r="27" spans="1:4" s="17" customFormat="1" ht="12" customHeight="1">
      <c r="A27" s="83" t="s">
        <v>17</v>
      </c>
      <c r="B27" s="83"/>
      <c r="C27" s="18">
        <f>C28+C29</f>
        <v>2271</v>
      </c>
      <c r="D27" s="39"/>
    </row>
    <row r="28" spans="1:4" s="17" customFormat="1" ht="12" customHeight="1">
      <c r="A28" s="24"/>
      <c r="B28" s="20" t="s">
        <v>18</v>
      </c>
      <c r="C28" s="18">
        <f>+C140</f>
        <v>1185</v>
      </c>
      <c r="D28" s="39"/>
    </row>
    <row r="29" spans="1:4" s="17" customFormat="1" ht="12" customHeight="1">
      <c r="A29" s="22"/>
      <c r="B29" s="20" t="s">
        <v>19</v>
      </c>
      <c r="C29" s="18">
        <f>C139+C159+C162</f>
        <v>1086</v>
      </c>
      <c r="D29" s="39"/>
    </row>
    <row r="30" spans="1:4" s="17" customFormat="1" ht="12" customHeight="1">
      <c r="A30" s="83" t="s">
        <v>20</v>
      </c>
      <c r="B30" s="83"/>
      <c r="C30" s="18">
        <f>C146+C147+C153+C155+C161</f>
        <v>1173</v>
      </c>
      <c r="D30" s="39"/>
    </row>
    <row r="31" spans="1:4" s="17" customFormat="1" ht="12" customHeight="1">
      <c r="A31" s="83" t="s">
        <v>21</v>
      </c>
      <c r="B31" s="83"/>
      <c r="C31" s="18">
        <f>C32+C33+C34</f>
        <v>4727</v>
      </c>
      <c r="D31" s="39"/>
    </row>
    <row r="32" spans="1:4" s="17" customFormat="1" ht="12" customHeight="1">
      <c r="A32" s="24"/>
      <c r="B32" s="20" t="s">
        <v>22</v>
      </c>
      <c r="C32" s="18">
        <f>C171</f>
        <v>759</v>
      </c>
      <c r="D32" s="39"/>
    </row>
    <row r="33" spans="1:4" s="17" customFormat="1" ht="12" customHeight="1">
      <c r="A33" s="19"/>
      <c r="B33" s="20" t="s">
        <v>23</v>
      </c>
      <c r="C33" s="18">
        <f>C167+C168+C169+C172</f>
        <v>609</v>
      </c>
      <c r="D33" s="39"/>
    </row>
    <row r="34" spans="1:4" s="17" customFormat="1" ht="12" customHeight="1">
      <c r="A34" s="19"/>
      <c r="B34" s="25" t="s">
        <v>24</v>
      </c>
      <c r="C34" s="23">
        <f>C166+C170+C173</f>
        <v>3359</v>
      </c>
      <c r="D34" s="39"/>
    </row>
    <row r="35" spans="1:4" s="17" customFormat="1" ht="12" customHeight="1">
      <c r="A35" s="22"/>
      <c r="B35" s="22"/>
      <c r="C35" s="22"/>
      <c r="D35" s="39"/>
    </row>
    <row r="36" spans="1:4" s="15" customFormat="1" ht="12" customHeight="1">
      <c r="A36" s="80" t="s">
        <v>25</v>
      </c>
      <c r="B36" s="80"/>
      <c r="C36" s="16">
        <f>C37+C38</f>
        <v>11839</v>
      </c>
      <c r="D36" s="38"/>
    </row>
    <row r="37" spans="1:4" s="17" customFormat="1" ht="12" customHeight="1">
      <c r="A37" s="83" t="s">
        <v>26</v>
      </c>
      <c r="B37" s="83"/>
      <c r="C37" s="18">
        <f>C176+C177+C179+C180+C182+C185+C187+C188+C191+C192</f>
        <v>10279</v>
      </c>
      <c r="D37" s="39"/>
    </row>
    <row r="38" spans="1:4" s="17" customFormat="1" ht="12" customHeight="1">
      <c r="A38" s="79" t="s">
        <v>27</v>
      </c>
      <c r="B38" s="79"/>
      <c r="C38" s="23">
        <f>+C178+C183+C190</f>
        <v>1560</v>
      </c>
      <c r="D38" s="39"/>
    </row>
    <row r="39" spans="1:4" s="17" customFormat="1" ht="12" customHeight="1">
      <c r="A39" s="22"/>
      <c r="B39" s="22"/>
      <c r="C39" s="22"/>
      <c r="D39" s="39"/>
    </row>
    <row r="40" spans="1:4" s="15" customFormat="1" ht="12" customHeight="1">
      <c r="A40" s="80" t="s">
        <v>28</v>
      </c>
      <c r="B40" s="80"/>
      <c r="C40" s="16">
        <f>C41+C42+C46</f>
        <v>33715</v>
      </c>
      <c r="D40" s="38"/>
    </row>
    <row r="41" spans="1:4" s="17" customFormat="1" ht="12" customHeight="1">
      <c r="A41" s="83" t="s">
        <v>29</v>
      </c>
      <c r="B41" s="83"/>
      <c r="C41" s="18">
        <f>C85+C86+C87+C89+C90+C94+C95+C97+C99+C101+C102+C106+C108+C113+C114+C118+C121+C124+C127+C131+C132</f>
        <v>15451</v>
      </c>
      <c r="D41" s="39"/>
    </row>
    <row r="42" spans="1:4" s="17" customFormat="1" ht="12" customHeight="1">
      <c r="A42" s="84" t="s">
        <v>30</v>
      </c>
      <c r="B42" s="84"/>
      <c r="C42" s="18">
        <f>C43+C44+C45</f>
        <v>9800</v>
      </c>
      <c r="D42" s="39"/>
    </row>
    <row r="43" spans="1:4" s="17" customFormat="1" ht="12" customHeight="1">
      <c r="A43" s="25"/>
      <c r="B43" s="20" t="s">
        <v>31</v>
      </c>
      <c r="C43" s="18">
        <f>C78+C111+C100+C184+C104+C109+C128</f>
        <v>4206</v>
      </c>
      <c r="D43" s="39"/>
    </row>
    <row r="44" spans="1:4" s="17" customFormat="1" ht="12" customHeight="1">
      <c r="A44" s="25"/>
      <c r="B44" s="20" t="s">
        <v>32</v>
      </c>
      <c r="C44" s="18">
        <f>C88+C117+C119+C126</f>
        <v>4619</v>
      </c>
      <c r="D44" s="39"/>
    </row>
    <row r="45" spans="1:4" s="17" customFormat="1" ht="12" customHeight="1">
      <c r="A45" s="25"/>
      <c r="B45" s="21" t="s">
        <v>33</v>
      </c>
      <c r="C45" s="18">
        <f>C82+C92+C93+C129</f>
        <v>975</v>
      </c>
      <c r="D45" s="39"/>
    </row>
    <row r="46" spans="1:4" s="17" customFormat="1" ht="12" customHeight="1">
      <c r="A46" s="83" t="s">
        <v>34</v>
      </c>
      <c r="B46" s="83"/>
      <c r="C46" s="18">
        <f>C47+C48+C49</f>
        <v>8464</v>
      </c>
      <c r="D46" s="39"/>
    </row>
    <row r="47" spans="1:4" s="17" customFormat="1" ht="12" customHeight="1">
      <c r="A47" s="25"/>
      <c r="B47" s="20" t="s">
        <v>35</v>
      </c>
      <c r="C47" s="18">
        <f>+C74+C75+C84+C110</f>
        <v>1575</v>
      </c>
      <c r="D47" s="39"/>
    </row>
    <row r="48" spans="1:4" s="17" customFormat="1" ht="12" customHeight="1">
      <c r="A48" s="25"/>
      <c r="B48" s="20" t="s">
        <v>36</v>
      </c>
      <c r="C48" s="18">
        <f>C77+C79+C96+C98+C112+C116+C122+C125</f>
        <v>3051</v>
      </c>
      <c r="D48" s="39"/>
    </row>
    <row r="49" spans="1:4" s="17" customFormat="1" ht="12" customHeight="1">
      <c r="A49" s="25"/>
      <c r="B49" s="25" t="s">
        <v>37</v>
      </c>
      <c r="C49" s="23">
        <f>C73+C80+C91+C103+C115+C120+C130</f>
        <v>3838</v>
      </c>
      <c r="D49" s="39"/>
    </row>
    <row r="50" spans="1:4" s="17" customFormat="1" ht="12" customHeight="1">
      <c r="A50" s="21"/>
      <c r="B50" s="21"/>
      <c r="C50" s="21"/>
      <c r="D50" s="39"/>
    </row>
    <row r="51" spans="1:4" s="15" customFormat="1" ht="12" customHeight="1">
      <c r="A51" s="80" t="s">
        <v>38</v>
      </c>
      <c r="B51" s="80"/>
      <c r="C51" s="16">
        <f>C52+C53+C54</f>
        <v>13930</v>
      </c>
      <c r="D51" s="38"/>
    </row>
    <row r="52" spans="1:4" s="17" customFormat="1" ht="12" customHeight="1">
      <c r="A52" s="83" t="s">
        <v>39</v>
      </c>
      <c r="B52" s="83"/>
      <c r="C52" s="18">
        <f>C57+C61+C66+C70</f>
        <v>3185</v>
      </c>
      <c r="D52" s="39"/>
    </row>
    <row r="53" spans="1:4" s="17" customFormat="1" ht="12" customHeight="1">
      <c r="A53" s="83" t="s">
        <v>40</v>
      </c>
      <c r="B53" s="83"/>
      <c r="C53" s="18">
        <f>C76+C58+C81+C83+C62+C63+C64+C105+C107+C65+C67+C68+C123+C69</f>
        <v>8936</v>
      </c>
      <c r="D53" s="39"/>
    </row>
    <row r="54" spans="1:4" s="17" customFormat="1" ht="12" customHeight="1">
      <c r="A54" s="79" t="s">
        <v>41</v>
      </c>
      <c r="B54" s="79"/>
      <c r="C54" s="23">
        <f>C60+C59</f>
        <v>1809</v>
      </c>
      <c r="D54" s="39"/>
    </row>
    <row r="55" spans="1:4" s="17" customFormat="1" ht="12" customHeight="1">
      <c r="A55" s="21"/>
      <c r="B55" s="26"/>
      <c r="C55" s="27"/>
      <c r="D55" s="39"/>
    </row>
    <row r="56" spans="1:4" s="17" customFormat="1" ht="12" customHeight="1">
      <c r="A56" s="85" t="s">
        <v>42</v>
      </c>
      <c r="B56" s="85"/>
      <c r="C56" s="14">
        <f>SUM(C57:C70)</f>
        <v>11970</v>
      </c>
      <c r="D56" s="39"/>
    </row>
    <row r="57" spans="1:4" s="17" customFormat="1" ht="12" customHeight="1">
      <c r="A57" s="83" t="s">
        <v>43</v>
      </c>
      <c r="B57" s="83"/>
      <c r="C57" s="18">
        <v>663</v>
      </c>
      <c r="D57" s="39"/>
    </row>
    <row r="58" spans="1:4" s="17" customFormat="1" ht="12" customHeight="1">
      <c r="A58" s="83" t="s">
        <v>44</v>
      </c>
      <c r="B58" s="83"/>
      <c r="C58" s="18">
        <v>228</v>
      </c>
      <c r="D58" s="39"/>
    </row>
    <row r="59" spans="1:4" s="17" customFormat="1" ht="12" customHeight="1">
      <c r="A59" s="83" t="s">
        <v>45</v>
      </c>
      <c r="B59" s="83"/>
      <c r="C59" s="18">
        <v>1018</v>
      </c>
      <c r="D59" s="39"/>
    </row>
    <row r="60" spans="1:4" s="17" customFormat="1" ht="12" customHeight="1">
      <c r="A60" s="83" t="s">
        <v>46</v>
      </c>
      <c r="B60" s="83"/>
      <c r="C60" s="18">
        <v>791</v>
      </c>
      <c r="D60" s="39"/>
    </row>
    <row r="61" spans="1:4" s="17" customFormat="1" ht="12" customHeight="1">
      <c r="A61" s="83" t="s">
        <v>47</v>
      </c>
      <c r="B61" s="83"/>
      <c r="C61" s="18">
        <v>889</v>
      </c>
      <c r="D61" s="39"/>
    </row>
    <row r="62" spans="1:4" s="17" customFormat="1" ht="12" customHeight="1">
      <c r="A62" s="83" t="s">
        <v>48</v>
      </c>
      <c r="B62" s="83"/>
      <c r="C62" s="18">
        <v>613</v>
      </c>
      <c r="D62" s="39"/>
    </row>
    <row r="63" spans="1:4" s="17" customFormat="1" ht="12" customHeight="1">
      <c r="A63" s="83" t="s">
        <v>49</v>
      </c>
      <c r="B63" s="83"/>
      <c r="C63" s="18">
        <v>515</v>
      </c>
      <c r="D63" s="39"/>
    </row>
    <row r="64" spans="1:4" s="17" customFormat="1" ht="12" customHeight="1">
      <c r="A64" s="83" t="s">
        <v>50</v>
      </c>
      <c r="B64" s="83"/>
      <c r="C64" s="18">
        <v>2878</v>
      </c>
      <c r="D64" s="39"/>
    </row>
    <row r="65" spans="1:4" s="17" customFormat="1" ht="12" customHeight="1">
      <c r="A65" s="83" t="s">
        <v>51</v>
      </c>
      <c r="B65" s="83"/>
      <c r="C65" s="18">
        <v>154</v>
      </c>
      <c r="D65" s="39"/>
    </row>
    <row r="66" spans="1:4" s="17" customFormat="1" ht="12" customHeight="1">
      <c r="A66" s="83" t="s">
        <v>52</v>
      </c>
      <c r="B66" s="83"/>
      <c r="C66" s="18">
        <v>979</v>
      </c>
      <c r="D66" s="39"/>
    </row>
    <row r="67" spans="1:4" s="17" customFormat="1" ht="12" customHeight="1">
      <c r="A67" s="83" t="s">
        <v>53</v>
      </c>
      <c r="B67" s="83"/>
      <c r="C67" s="18">
        <v>632</v>
      </c>
      <c r="D67" s="39"/>
    </row>
    <row r="68" spans="1:4" s="17" customFormat="1" ht="12" customHeight="1">
      <c r="A68" s="83" t="s">
        <v>54</v>
      </c>
      <c r="B68" s="83"/>
      <c r="C68" s="18">
        <v>862</v>
      </c>
      <c r="D68" s="39"/>
    </row>
    <row r="69" spans="1:4" s="17" customFormat="1" ht="12" customHeight="1">
      <c r="A69" s="83" t="s">
        <v>55</v>
      </c>
      <c r="B69" s="83"/>
      <c r="C69" s="18">
        <v>1094</v>
      </c>
      <c r="D69" s="39"/>
    </row>
    <row r="70" spans="1:4" s="17" customFormat="1" ht="12" customHeight="1">
      <c r="A70" s="79" t="s">
        <v>56</v>
      </c>
      <c r="B70" s="79"/>
      <c r="C70" s="23">
        <v>654</v>
      </c>
      <c r="D70" s="39"/>
    </row>
    <row r="71" spans="1:4" s="17" customFormat="1" ht="12" customHeight="1">
      <c r="A71" s="21"/>
      <c r="B71" s="21"/>
      <c r="C71" s="21"/>
      <c r="D71" s="39"/>
    </row>
    <row r="72" spans="1:4" s="17" customFormat="1" ht="12" customHeight="1">
      <c r="A72" s="80" t="s">
        <v>57</v>
      </c>
      <c r="B72" s="80"/>
      <c r="C72" s="16">
        <f>SUM(C73:C132)</f>
        <v>35450</v>
      </c>
      <c r="D72" s="39"/>
    </row>
    <row r="73" spans="1:4" s="17" customFormat="1" ht="12" customHeight="1">
      <c r="A73" s="83" t="s">
        <v>58</v>
      </c>
      <c r="B73" s="83"/>
      <c r="C73" s="18">
        <v>878</v>
      </c>
      <c r="D73" s="39"/>
    </row>
    <row r="74" spans="1:4" s="17" customFormat="1" ht="12" customHeight="1">
      <c r="A74" s="83" t="s">
        <v>59</v>
      </c>
      <c r="B74" s="83"/>
      <c r="C74" s="18">
        <v>840</v>
      </c>
      <c r="D74" s="39"/>
    </row>
    <row r="75" spans="1:4" s="17" customFormat="1" ht="12" customHeight="1">
      <c r="A75" s="83" t="s">
        <v>60</v>
      </c>
      <c r="B75" s="83"/>
      <c r="C75" s="18">
        <v>188</v>
      </c>
      <c r="D75" s="39"/>
    </row>
    <row r="76" spans="1:4" s="17" customFormat="1" ht="12" customHeight="1">
      <c r="A76" s="83" t="s">
        <v>61</v>
      </c>
      <c r="B76" s="83"/>
      <c r="C76" s="18">
        <v>460</v>
      </c>
      <c r="D76" s="39"/>
    </row>
    <row r="77" spans="1:4" s="17" customFormat="1" ht="12" customHeight="1">
      <c r="A77" s="83" t="s">
        <v>62</v>
      </c>
      <c r="B77" s="83"/>
      <c r="C77" s="18">
        <v>259</v>
      </c>
      <c r="D77" s="39"/>
    </row>
    <row r="78" spans="1:4" s="17" customFormat="1" ht="12" customHeight="1">
      <c r="A78" s="83" t="s">
        <v>63</v>
      </c>
      <c r="B78" s="83"/>
      <c r="C78" s="18">
        <v>440</v>
      </c>
      <c r="D78" s="39"/>
    </row>
    <row r="79" spans="1:4" s="17" customFormat="1" ht="12" customHeight="1">
      <c r="A79" s="83" t="s">
        <v>64</v>
      </c>
      <c r="B79" s="83"/>
      <c r="C79" s="18">
        <v>315</v>
      </c>
      <c r="D79" s="39"/>
    </row>
    <row r="80" spans="1:4" s="17" customFormat="1" ht="12" customHeight="1">
      <c r="A80" s="83" t="s">
        <v>65</v>
      </c>
      <c r="B80" s="83"/>
      <c r="C80" s="18">
        <v>798</v>
      </c>
      <c r="D80" s="39"/>
    </row>
    <row r="81" spans="1:4" s="17" customFormat="1" ht="12" customHeight="1">
      <c r="A81" s="83" t="s">
        <v>66</v>
      </c>
      <c r="B81" s="83"/>
      <c r="C81" s="18">
        <v>280</v>
      </c>
      <c r="D81" s="39"/>
    </row>
    <row r="82" spans="1:4" s="17" customFormat="1" ht="12" customHeight="1">
      <c r="A82" s="83" t="s">
        <v>67</v>
      </c>
      <c r="B82" s="83"/>
      <c r="C82" s="18">
        <v>148</v>
      </c>
      <c r="D82" s="39"/>
    </row>
    <row r="83" spans="1:4" s="17" customFormat="1" ht="12" customHeight="1">
      <c r="A83" s="83" t="s">
        <v>68</v>
      </c>
      <c r="B83" s="83"/>
      <c r="C83" s="18">
        <v>330</v>
      </c>
      <c r="D83" s="39"/>
    </row>
    <row r="84" spans="1:4" s="17" customFormat="1" ht="12" customHeight="1">
      <c r="A84" s="83" t="s">
        <v>69</v>
      </c>
      <c r="B84" s="83"/>
      <c r="C84" s="18">
        <v>373</v>
      </c>
      <c r="D84" s="39"/>
    </row>
    <row r="85" spans="1:4" s="17" customFormat="1" ht="12" customHeight="1">
      <c r="A85" s="83" t="s">
        <v>70</v>
      </c>
      <c r="B85" s="83"/>
      <c r="C85" s="18">
        <v>285</v>
      </c>
      <c r="D85" s="39"/>
    </row>
    <row r="86" spans="1:4" s="17" customFormat="1" ht="12" customHeight="1">
      <c r="A86" s="83" t="s">
        <v>71</v>
      </c>
      <c r="B86" s="83"/>
      <c r="C86" s="18">
        <v>672</v>
      </c>
      <c r="D86" s="39"/>
    </row>
    <row r="87" spans="1:4" s="17" customFormat="1" ht="12" customHeight="1">
      <c r="A87" s="83" t="s">
        <v>72</v>
      </c>
      <c r="B87" s="83"/>
      <c r="C87" s="18">
        <v>433</v>
      </c>
      <c r="D87" s="39"/>
    </row>
    <row r="88" spans="1:4" s="17" customFormat="1" ht="12" customHeight="1">
      <c r="A88" s="83" t="s">
        <v>73</v>
      </c>
      <c r="B88" s="83"/>
      <c r="C88" s="18">
        <v>2681</v>
      </c>
      <c r="D88" s="39"/>
    </row>
    <row r="89" spans="1:4" s="17" customFormat="1" ht="12" customHeight="1">
      <c r="A89" s="83" t="s">
        <v>74</v>
      </c>
      <c r="B89" s="83"/>
      <c r="C89" s="18">
        <v>84</v>
      </c>
      <c r="D89" s="39"/>
    </row>
    <row r="90" spans="1:4" s="17" customFormat="1" ht="12" customHeight="1">
      <c r="A90" s="83" t="s">
        <v>75</v>
      </c>
      <c r="B90" s="83"/>
      <c r="C90" s="18">
        <v>420</v>
      </c>
      <c r="D90" s="39"/>
    </row>
    <row r="91" spans="1:4" s="17" customFormat="1" ht="12" customHeight="1">
      <c r="A91" s="83" t="s">
        <v>76</v>
      </c>
      <c r="B91" s="83"/>
      <c r="C91" s="18">
        <v>984</v>
      </c>
      <c r="D91" s="39"/>
    </row>
    <row r="92" spans="1:4" s="17" customFormat="1" ht="12" customHeight="1">
      <c r="A92" s="83" t="s">
        <v>77</v>
      </c>
      <c r="B92" s="83"/>
      <c r="C92" s="18">
        <v>105</v>
      </c>
      <c r="D92" s="39"/>
    </row>
    <row r="93" spans="1:4" s="17" customFormat="1" ht="12" customHeight="1">
      <c r="A93" s="83" t="s">
        <v>78</v>
      </c>
      <c r="B93" s="83"/>
      <c r="C93" s="18">
        <v>174</v>
      </c>
      <c r="D93" s="39"/>
    </row>
    <row r="94" spans="1:4" s="17" customFormat="1" ht="12" customHeight="1">
      <c r="A94" s="83" t="s">
        <v>79</v>
      </c>
      <c r="B94" s="83"/>
      <c r="C94" s="18">
        <v>1433</v>
      </c>
      <c r="D94" s="39"/>
    </row>
    <row r="95" spans="1:4" s="17" customFormat="1" ht="12" customHeight="1">
      <c r="A95" s="83" t="s">
        <v>80</v>
      </c>
      <c r="B95" s="83"/>
      <c r="C95" s="18">
        <v>626</v>
      </c>
      <c r="D95" s="39"/>
    </row>
    <row r="96" spans="1:4" s="17" customFormat="1" ht="12" customHeight="1">
      <c r="A96" s="83" t="s">
        <v>81</v>
      </c>
      <c r="B96" s="83"/>
      <c r="C96" s="18">
        <v>405</v>
      </c>
      <c r="D96" s="39"/>
    </row>
    <row r="97" spans="1:4" s="17" customFormat="1" ht="12" customHeight="1">
      <c r="A97" s="83" t="s">
        <v>82</v>
      </c>
      <c r="B97" s="83"/>
      <c r="C97" s="18">
        <v>370</v>
      </c>
      <c r="D97" s="39"/>
    </row>
    <row r="98" spans="1:4" s="17" customFormat="1" ht="12" customHeight="1">
      <c r="A98" s="83" t="s">
        <v>83</v>
      </c>
      <c r="B98" s="83"/>
      <c r="C98" s="18">
        <v>252</v>
      </c>
      <c r="D98" s="39"/>
    </row>
    <row r="99" spans="1:4" s="17" customFormat="1" ht="12" customHeight="1">
      <c r="A99" s="83" t="s">
        <v>84</v>
      </c>
      <c r="B99" s="83"/>
      <c r="C99" s="18">
        <v>119</v>
      </c>
      <c r="D99" s="39"/>
    </row>
    <row r="100" spans="1:4" s="17" customFormat="1" ht="12" customHeight="1">
      <c r="A100" s="83" t="s">
        <v>85</v>
      </c>
      <c r="B100" s="83"/>
      <c r="C100" s="18">
        <v>355</v>
      </c>
      <c r="D100" s="39"/>
    </row>
    <row r="101" spans="1:4" s="17" customFormat="1" ht="12" customHeight="1">
      <c r="A101" s="83" t="s">
        <v>86</v>
      </c>
      <c r="B101" s="83"/>
      <c r="C101" s="18">
        <v>326</v>
      </c>
      <c r="D101" s="39"/>
    </row>
    <row r="102" spans="1:4" s="17" customFormat="1" ht="12" customHeight="1">
      <c r="A102" s="83" t="s">
        <v>87</v>
      </c>
      <c r="B102" s="83"/>
      <c r="C102" s="18">
        <v>6923</v>
      </c>
      <c r="D102" s="39"/>
    </row>
    <row r="103" spans="1:4" s="17" customFormat="1" ht="12" customHeight="1">
      <c r="A103" s="83" t="s">
        <v>88</v>
      </c>
      <c r="B103" s="83"/>
      <c r="C103" s="18">
        <v>546</v>
      </c>
      <c r="D103" s="39"/>
    </row>
    <row r="104" spans="1:4" s="17" customFormat="1" ht="12" customHeight="1">
      <c r="A104" s="83" t="s">
        <v>89</v>
      </c>
      <c r="B104" s="83"/>
      <c r="C104" s="18">
        <v>353</v>
      </c>
      <c r="D104" s="39"/>
    </row>
    <row r="105" spans="1:4" s="17" customFormat="1" ht="12" customHeight="1">
      <c r="A105" s="83" t="s">
        <v>90</v>
      </c>
      <c r="B105" s="83"/>
      <c r="C105" s="18">
        <v>154</v>
      </c>
      <c r="D105" s="39"/>
    </row>
    <row r="106" spans="1:4" s="17" customFormat="1" ht="12" customHeight="1">
      <c r="A106" s="83" t="s">
        <v>91</v>
      </c>
      <c r="B106" s="83"/>
      <c r="C106" s="18">
        <v>567</v>
      </c>
      <c r="D106" s="39"/>
    </row>
    <row r="107" spans="1:4" s="17" customFormat="1" ht="12" customHeight="1">
      <c r="A107" s="83" t="s">
        <v>92</v>
      </c>
      <c r="B107" s="83"/>
      <c r="C107" s="18">
        <v>386</v>
      </c>
      <c r="D107" s="39"/>
    </row>
    <row r="108" spans="1:4" s="17" customFormat="1" ht="12" customHeight="1">
      <c r="A108" s="83" t="s">
        <v>93</v>
      </c>
      <c r="B108" s="83"/>
      <c r="C108" s="18">
        <v>362</v>
      </c>
      <c r="D108" s="39"/>
    </row>
    <row r="109" spans="1:4" s="17" customFormat="1" ht="12" customHeight="1">
      <c r="A109" s="83" t="s">
        <v>94</v>
      </c>
      <c r="B109" s="83"/>
      <c r="C109" s="18">
        <v>518</v>
      </c>
      <c r="D109" s="39"/>
    </row>
    <row r="110" spans="1:4" s="17" customFormat="1" ht="12" customHeight="1">
      <c r="A110" s="83" t="s">
        <v>95</v>
      </c>
      <c r="B110" s="83"/>
      <c r="C110" s="18">
        <v>174</v>
      </c>
      <c r="D110" s="39"/>
    </row>
    <row r="111" spans="1:4" s="17" customFormat="1" ht="12" customHeight="1">
      <c r="A111" s="83" t="s">
        <v>96</v>
      </c>
      <c r="B111" s="83"/>
      <c r="C111" s="18">
        <v>1520</v>
      </c>
      <c r="D111" s="39"/>
    </row>
    <row r="112" spans="1:4" s="17" customFormat="1" ht="12" customHeight="1">
      <c r="A112" s="83" t="s">
        <v>97</v>
      </c>
      <c r="B112" s="83"/>
      <c r="C112" s="18">
        <v>471</v>
      </c>
      <c r="D112" s="39"/>
    </row>
    <row r="113" spans="1:4" s="17" customFormat="1" ht="12" customHeight="1">
      <c r="A113" s="83" t="s">
        <v>98</v>
      </c>
      <c r="B113" s="83"/>
      <c r="C113" s="18">
        <v>475</v>
      </c>
      <c r="D113" s="39"/>
    </row>
    <row r="114" spans="1:4" s="17" customFormat="1" ht="12" customHeight="1">
      <c r="A114" s="83" t="s">
        <v>99</v>
      </c>
      <c r="B114" s="83"/>
      <c r="C114" s="18">
        <v>306</v>
      </c>
      <c r="D114" s="39"/>
    </row>
    <row r="115" spans="1:4" s="17" customFormat="1" ht="12" customHeight="1">
      <c r="A115" s="83" t="s">
        <v>100</v>
      </c>
      <c r="B115" s="83"/>
      <c r="C115" s="18">
        <v>151</v>
      </c>
      <c r="D115" s="39"/>
    </row>
    <row r="116" spans="1:4" s="17" customFormat="1" ht="12" customHeight="1">
      <c r="A116" s="83" t="s">
        <v>101</v>
      </c>
      <c r="B116" s="83"/>
      <c r="C116" s="18">
        <v>413</v>
      </c>
      <c r="D116" s="39"/>
    </row>
    <row r="117" spans="1:4" s="17" customFormat="1" ht="12" customHeight="1">
      <c r="A117" s="83" t="s">
        <v>102</v>
      </c>
      <c r="B117" s="83"/>
      <c r="C117" s="18">
        <v>483</v>
      </c>
      <c r="D117" s="39"/>
    </row>
    <row r="118" spans="1:4" s="17" customFormat="1" ht="12" customHeight="1">
      <c r="A118" s="83" t="s">
        <v>103</v>
      </c>
      <c r="B118" s="83"/>
      <c r="C118" s="18">
        <v>279</v>
      </c>
      <c r="D118" s="39"/>
    </row>
    <row r="119" spans="1:4" s="17" customFormat="1" ht="12" customHeight="1">
      <c r="A119" s="83" t="s">
        <v>104</v>
      </c>
      <c r="B119" s="83"/>
      <c r="C119" s="18">
        <v>537</v>
      </c>
      <c r="D119" s="39"/>
    </row>
    <row r="120" spans="1:4" s="17" customFormat="1" ht="12" customHeight="1">
      <c r="A120" s="83" t="s">
        <v>105</v>
      </c>
      <c r="B120" s="83"/>
      <c r="C120" s="18">
        <v>215</v>
      </c>
      <c r="D120" s="39"/>
    </row>
    <row r="121" spans="1:4" s="17" customFormat="1" ht="12" customHeight="1">
      <c r="A121" s="83" t="s">
        <v>106</v>
      </c>
      <c r="B121" s="83"/>
      <c r="C121" s="18">
        <v>418</v>
      </c>
      <c r="D121" s="39"/>
    </row>
    <row r="122" spans="1:4" s="17" customFormat="1" ht="12" customHeight="1">
      <c r="A122" s="83" t="s">
        <v>107</v>
      </c>
      <c r="B122" s="83"/>
      <c r="C122" s="18">
        <v>561</v>
      </c>
      <c r="D122" s="39"/>
    </row>
    <row r="123" spans="1:4" s="17" customFormat="1" ht="12" customHeight="1">
      <c r="A123" s="83" t="s">
        <v>108</v>
      </c>
      <c r="B123" s="83"/>
      <c r="C123" s="18">
        <v>350</v>
      </c>
      <c r="D123" s="39"/>
    </row>
    <row r="124" spans="1:4" s="17" customFormat="1" ht="12" customHeight="1">
      <c r="A124" s="83" t="s">
        <v>109</v>
      </c>
      <c r="B124" s="83"/>
      <c r="C124" s="18">
        <v>374</v>
      </c>
      <c r="D124" s="39"/>
    </row>
    <row r="125" spans="1:4" s="17" customFormat="1" ht="12" customHeight="1">
      <c r="A125" s="83" t="s">
        <v>110</v>
      </c>
      <c r="B125" s="83"/>
      <c r="C125" s="18">
        <v>375</v>
      </c>
      <c r="D125" s="39"/>
    </row>
    <row r="126" spans="1:4" s="17" customFormat="1" ht="12" customHeight="1">
      <c r="A126" s="83" t="s">
        <v>111</v>
      </c>
      <c r="B126" s="83"/>
      <c r="C126" s="18">
        <v>918</v>
      </c>
      <c r="D126" s="39"/>
    </row>
    <row r="127" spans="1:4" s="17" customFormat="1" ht="12" customHeight="1">
      <c r="A127" s="83" t="s">
        <v>112</v>
      </c>
      <c r="B127" s="83"/>
      <c r="C127" s="18">
        <v>328</v>
      </c>
      <c r="D127" s="39"/>
    </row>
    <row r="128" spans="1:4" s="17" customFormat="1" ht="12" customHeight="1">
      <c r="A128" s="83" t="s">
        <v>113</v>
      </c>
      <c r="B128" s="83"/>
      <c r="C128" s="18">
        <v>795</v>
      </c>
      <c r="D128" s="39"/>
    </row>
    <row r="129" spans="1:4" s="17" customFormat="1" ht="12" customHeight="1">
      <c r="A129" s="83" t="s">
        <v>114</v>
      </c>
      <c r="B129" s="83"/>
      <c r="C129" s="18">
        <v>548</v>
      </c>
      <c r="D129" s="39"/>
    </row>
    <row r="130" spans="1:4" s="17" customFormat="1" ht="12" customHeight="1">
      <c r="A130" s="83" t="s">
        <v>115</v>
      </c>
      <c r="B130" s="83"/>
      <c r="C130" s="18">
        <v>266</v>
      </c>
      <c r="D130" s="39"/>
    </row>
    <row r="131" spans="1:4" s="17" customFormat="1" ht="12" customHeight="1">
      <c r="A131" s="83" t="s">
        <v>116</v>
      </c>
      <c r="B131" s="83"/>
      <c r="C131" s="18">
        <v>417</v>
      </c>
      <c r="D131" s="39"/>
    </row>
    <row r="132" spans="1:4" s="17" customFormat="1" ht="12" customHeight="1">
      <c r="A132" s="86" t="s">
        <v>117</v>
      </c>
      <c r="B132" s="86"/>
      <c r="C132" s="23">
        <v>234</v>
      </c>
      <c r="D132" s="39"/>
    </row>
    <row r="133" spans="1:4" s="17" customFormat="1" ht="12" customHeight="1">
      <c r="A133" s="21"/>
      <c r="B133" s="21"/>
      <c r="C133" s="21"/>
      <c r="D133" s="39"/>
    </row>
    <row r="134" spans="1:4" s="17" customFormat="1" ht="12" customHeight="1">
      <c r="A134" s="80" t="s">
        <v>118</v>
      </c>
      <c r="B134" s="80"/>
      <c r="C134" s="16">
        <f>SUM(C135:C163)</f>
        <v>23819</v>
      </c>
      <c r="D134" s="39"/>
    </row>
    <row r="135" spans="1:4" s="17" customFormat="1" ht="12" customHeight="1">
      <c r="A135" s="83" t="s">
        <v>119</v>
      </c>
      <c r="B135" s="83"/>
      <c r="C135" s="18">
        <v>1573</v>
      </c>
      <c r="D135" s="39"/>
    </row>
    <row r="136" spans="1:4" s="17" customFormat="1" ht="12" customHeight="1">
      <c r="A136" s="83" t="s">
        <v>120</v>
      </c>
      <c r="B136" s="83"/>
      <c r="C136" s="18">
        <v>297</v>
      </c>
      <c r="D136" s="39"/>
    </row>
    <row r="137" spans="1:4" s="17" customFormat="1" ht="12" customHeight="1">
      <c r="A137" s="83" t="s">
        <v>121</v>
      </c>
      <c r="B137" s="83"/>
      <c r="C137" s="18">
        <v>549</v>
      </c>
      <c r="D137" s="39"/>
    </row>
    <row r="138" spans="1:4" s="17" customFormat="1" ht="12" customHeight="1">
      <c r="A138" s="83" t="s">
        <v>122</v>
      </c>
      <c r="B138" s="83"/>
      <c r="C138" s="18">
        <v>1420</v>
      </c>
      <c r="D138" s="39"/>
    </row>
    <row r="139" spans="1:4" s="17" customFormat="1" ht="12" customHeight="1">
      <c r="A139" s="83" t="s">
        <v>123</v>
      </c>
      <c r="B139" s="83"/>
      <c r="C139" s="18">
        <v>360</v>
      </c>
      <c r="D139" s="39"/>
    </row>
    <row r="140" spans="1:4" s="17" customFormat="1" ht="12" customHeight="1">
      <c r="A140" s="83" t="s">
        <v>124</v>
      </c>
      <c r="B140" s="83"/>
      <c r="C140" s="18">
        <v>1185</v>
      </c>
      <c r="D140" s="39"/>
    </row>
    <row r="141" spans="1:4" s="17" customFormat="1" ht="12" customHeight="1">
      <c r="A141" s="83" t="s">
        <v>125</v>
      </c>
      <c r="B141" s="83"/>
      <c r="C141" s="18">
        <v>71</v>
      </c>
      <c r="D141" s="39"/>
    </row>
    <row r="142" spans="1:4" s="17" customFormat="1" ht="12" customHeight="1">
      <c r="A142" s="83" t="s">
        <v>126</v>
      </c>
      <c r="B142" s="83"/>
      <c r="C142" s="18">
        <v>1243</v>
      </c>
      <c r="D142" s="39"/>
    </row>
    <row r="143" spans="1:4" s="17" customFormat="1" ht="12" customHeight="1">
      <c r="A143" s="83" t="s">
        <v>127</v>
      </c>
      <c r="B143" s="83"/>
      <c r="C143" s="18">
        <v>224</v>
      </c>
      <c r="D143" s="39"/>
    </row>
    <row r="144" spans="1:4" s="28" customFormat="1" ht="12" customHeight="1">
      <c r="A144" s="112" t="s">
        <v>128</v>
      </c>
      <c r="B144" s="112"/>
      <c r="C144" s="29">
        <v>3669</v>
      </c>
      <c r="D144" s="40"/>
    </row>
    <row r="145" spans="1:4" s="17" customFormat="1" ht="12" customHeight="1">
      <c r="A145" s="83" t="s">
        <v>129</v>
      </c>
      <c r="B145" s="83"/>
      <c r="C145" s="18">
        <v>1557</v>
      </c>
      <c r="D145" s="39"/>
    </row>
    <row r="146" spans="1:4" s="17" customFormat="1" ht="12" customHeight="1">
      <c r="A146" s="83" t="s">
        <v>130</v>
      </c>
      <c r="B146" s="83"/>
      <c r="C146" s="18">
        <v>92</v>
      </c>
      <c r="D146" s="39"/>
    </row>
    <row r="147" spans="1:4" s="17" customFormat="1" ht="12" customHeight="1">
      <c r="A147" s="83" t="s">
        <v>131</v>
      </c>
      <c r="B147" s="83"/>
      <c r="C147" s="18">
        <v>453</v>
      </c>
      <c r="D147" s="39"/>
    </row>
    <row r="148" spans="1:4" s="17" customFormat="1" ht="12" customHeight="1">
      <c r="A148" s="83" t="s">
        <v>132</v>
      </c>
      <c r="B148" s="83"/>
      <c r="C148" s="18">
        <v>547</v>
      </c>
      <c r="D148" s="39"/>
    </row>
    <row r="149" spans="1:4" s="17" customFormat="1" ht="12" customHeight="1">
      <c r="A149" s="83" t="s">
        <v>133</v>
      </c>
      <c r="B149" s="83"/>
      <c r="C149" s="18">
        <v>2235</v>
      </c>
      <c r="D149" s="39"/>
    </row>
    <row r="150" spans="1:4" s="17" customFormat="1" ht="12" customHeight="1">
      <c r="A150" s="83" t="s">
        <v>134</v>
      </c>
      <c r="B150" s="83"/>
      <c r="C150" s="18">
        <v>1697</v>
      </c>
      <c r="D150" s="39"/>
    </row>
    <row r="151" spans="1:4" s="17" customFormat="1" ht="12" customHeight="1">
      <c r="A151" s="83" t="s">
        <v>135</v>
      </c>
      <c r="B151" s="83"/>
      <c r="C151" s="18">
        <v>483</v>
      </c>
      <c r="D151" s="39"/>
    </row>
    <row r="152" spans="1:4" s="17" customFormat="1" ht="12" customHeight="1">
      <c r="A152" s="83" t="s">
        <v>136</v>
      </c>
      <c r="B152" s="83"/>
      <c r="C152" s="18">
        <v>1842</v>
      </c>
      <c r="D152" s="39"/>
    </row>
    <row r="153" spans="1:4" s="17" customFormat="1" ht="12" customHeight="1">
      <c r="A153" s="83" t="s">
        <v>137</v>
      </c>
      <c r="B153" s="83"/>
      <c r="C153" s="18">
        <v>63</v>
      </c>
      <c r="D153" s="39"/>
    </row>
    <row r="154" spans="1:4" s="17" customFormat="1" ht="12" customHeight="1">
      <c r="A154" s="83" t="s">
        <v>138</v>
      </c>
      <c r="B154" s="83"/>
      <c r="C154" s="18">
        <v>421</v>
      </c>
      <c r="D154" s="39"/>
    </row>
    <row r="155" spans="1:4" s="17" customFormat="1" ht="12" customHeight="1">
      <c r="A155" s="83" t="s">
        <v>139</v>
      </c>
      <c r="B155" s="83"/>
      <c r="C155" s="18">
        <v>470</v>
      </c>
      <c r="D155" s="39"/>
    </row>
    <row r="156" spans="1:4" s="17" customFormat="1" ht="12" customHeight="1">
      <c r="A156" s="83" t="s">
        <v>140</v>
      </c>
      <c r="B156" s="83"/>
      <c r="C156" s="18">
        <v>518</v>
      </c>
      <c r="D156" s="39"/>
    </row>
    <row r="157" spans="1:4" s="17" customFormat="1" ht="12" customHeight="1">
      <c r="A157" s="83" t="s">
        <v>141</v>
      </c>
      <c r="B157" s="83"/>
      <c r="C157" s="18">
        <v>745</v>
      </c>
      <c r="D157" s="39"/>
    </row>
    <row r="158" spans="1:4" s="17" customFormat="1" ht="12" customHeight="1">
      <c r="A158" s="83" t="s">
        <v>142</v>
      </c>
      <c r="B158" s="83"/>
      <c r="C158" s="18">
        <v>166</v>
      </c>
      <c r="D158" s="39"/>
    </row>
    <row r="159" spans="1:4" s="17" customFormat="1" ht="12" customHeight="1">
      <c r="A159" s="83" t="s">
        <v>143</v>
      </c>
      <c r="B159" s="83"/>
      <c r="C159" s="18">
        <v>329</v>
      </c>
      <c r="D159" s="39"/>
    </row>
    <row r="160" spans="1:4" s="17" customFormat="1" ht="12" customHeight="1">
      <c r="A160" s="83" t="s">
        <v>144</v>
      </c>
      <c r="B160" s="83"/>
      <c r="C160" s="18">
        <v>610</v>
      </c>
      <c r="D160" s="39"/>
    </row>
    <row r="161" spans="1:4" s="17" customFormat="1" ht="12" customHeight="1">
      <c r="A161" s="83" t="s">
        <v>145</v>
      </c>
      <c r="B161" s="83"/>
      <c r="C161" s="18">
        <v>95</v>
      </c>
      <c r="D161" s="39"/>
    </row>
    <row r="162" spans="1:4" s="17" customFormat="1" ht="12" customHeight="1">
      <c r="A162" s="83" t="s">
        <v>146</v>
      </c>
      <c r="B162" s="83"/>
      <c r="C162" s="18">
        <v>397</v>
      </c>
      <c r="D162" s="39"/>
    </row>
    <row r="163" spans="1:4" s="17" customFormat="1" ht="12" customHeight="1">
      <c r="A163" s="79" t="s">
        <v>147</v>
      </c>
      <c r="B163" s="79"/>
      <c r="C163" s="23">
        <v>508</v>
      </c>
      <c r="D163" s="39"/>
    </row>
    <row r="164" spans="1:4" s="17" customFormat="1" ht="12" customHeight="1">
      <c r="A164" s="21"/>
      <c r="B164" s="21"/>
      <c r="C164" s="21"/>
      <c r="D164" s="39"/>
    </row>
    <row r="165" spans="1:4" s="17" customFormat="1" ht="12" customHeight="1">
      <c r="A165" s="80" t="s">
        <v>148</v>
      </c>
      <c r="B165" s="80"/>
      <c r="C165" s="16">
        <f>SUM(C166:C173)</f>
        <v>4727</v>
      </c>
      <c r="D165" s="39"/>
    </row>
    <row r="166" spans="1:4" s="17" customFormat="1" ht="12" customHeight="1">
      <c r="A166" s="83" t="s">
        <v>149</v>
      </c>
      <c r="B166" s="83"/>
      <c r="C166" s="18">
        <v>709</v>
      </c>
      <c r="D166" s="39"/>
    </row>
    <row r="167" spans="1:4" s="17" customFormat="1" ht="12" customHeight="1">
      <c r="A167" s="83" t="s">
        <v>150</v>
      </c>
      <c r="B167" s="83"/>
      <c r="C167" s="18">
        <v>129</v>
      </c>
      <c r="D167" s="39"/>
    </row>
    <row r="168" spans="1:4" s="17" customFormat="1" ht="12" customHeight="1">
      <c r="A168" s="83" t="s">
        <v>151</v>
      </c>
      <c r="B168" s="83"/>
      <c r="C168" s="18">
        <v>230</v>
      </c>
      <c r="D168" s="39"/>
    </row>
    <row r="169" spans="1:4" s="17" customFormat="1" ht="12" customHeight="1">
      <c r="A169" s="83" t="s">
        <v>152</v>
      </c>
      <c r="B169" s="83"/>
      <c r="C169" s="18">
        <v>129</v>
      </c>
      <c r="D169" s="39"/>
    </row>
    <row r="170" spans="1:4" s="17" customFormat="1" ht="12" customHeight="1">
      <c r="A170" s="83" t="s">
        <v>153</v>
      </c>
      <c r="B170" s="83"/>
      <c r="C170" s="18">
        <v>1013</v>
      </c>
      <c r="D170" s="39"/>
    </row>
    <row r="171" spans="1:4" s="17" customFormat="1" ht="12" customHeight="1">
      <c r="A171" s="83" t="s">
        <v>154</v>
      </c>
      <c r="B171" s="83"/>
      <c r="C171" s="18">
        <v>759</v>
      </c>
      <c r="D171" s="39"/>
    </row>
    <row r="172" spans="1:4" s="17" customFormat="1" ht="12" customHeight="1">
      <c r="A172" s="83" t="s">
        <v>155</v>
      </c>
      <c r="B172" s="83"/>
      <c r="C172" s="18">
        <v>121</v>
      </c>
      <c r="D172" s="39"/>
    </row>
    <row r="173" spans="1:4" s="17" customFormat="1" ht="12" customHeight="1">
      <c r="A173" s="79" t="s">
        <v>156</v>
      </c>
      <c r="B173" s="79"/>
      <c r="C173" s="23">
        <v>1637</v>
      </c>
      <c r="D173" s="39"/>
    </row>
    <row r="174" spans="1:4" s="17" customFormat="1" ht="12" customHeight="1">
      <c r="A174" s="21"/>
      <c r="B174" s="21"/>
      <c r="C174" s="21"/>
      <c r="D174" s="39"/>
    </row>
    <row r="175" spans="1:4" s="17" customFormat="1" ht="12" customHeight="1">
      <c r="A175" s="80" t="s">
        <v>157</v>
      </c>
      <c r="B175" s="80"/>
      <c r="C175" s="16">
        <f>SUM(C176:C192)</f>
        <v>12657</v>
      </c>
      <c r="D175" s="39"/>
    </row>
    <row r="176" spans="1:4" s="17" customFormat="1" ht="12" customHeight="1">
      <c r="A176" s="83" t="s">
        <v>158</v>
      </c>
      <c r="B176" s="83"/>
      <c r="C176" s="18">
        <v>1069</v>
      </c>
      <c r="D176" s="39"/>
    </row>
    <row r="177" spans="1:4" s="17" customFormat="1" ht="12" customHeight="1">
      <c r="A177" s="83" t="s">
        <v>159</v>
      </c>
      <c r="B177" s="83"/>
      <c r="C177" s="18">
        <v>3149</v>
      </c>
      <c r="D177" s="39"/>
    </row>
    <row r="178" spans="1:4" s="17" customFormat="1" ht="12" customHeight="1">
      <c r="A178" s="83" t="s">
        <v>160</v>
      </c>
      <c r="B178" s="83"/>
      <c r="C178" s="18">
        <v>604</v>
      </c>
      <c r="D178" s="39"/>
    </row>
    <row r="179" spans="1:4" s="17" customFormat="1" ht="12" customHeight="1">
      <c r="A179" s="83" t="s">
        <v>161</v>
      </c>
      <c r="B179" s="83"/>
      <c r="C179" s="18">
        <v>806</v>
      </c>
      <c r="D179" s="39"/>
    </row>
    <row r="180" spans="1:4" s="17" customFormat="1" ht="12" customHeight="1">
      <c r="A180" s="83" t="s">
        <v>162</v>
      </c>
      <c r="B180" s="83"/>
      <c r="C180" s="18">
        <v>1778</v>
      </c>
      <c r="D180" s="39"/>
    </row>
    <row r="181" spans="1:4" s="17" customFormat="1" ht="12" customHeight="1">
      <c r="A181" s="83" t="s">
        <v>163</v>
      </c>
      <c r="B181" s="83"/>
      <c r="C181" s="18">
        <v>291</v>
      </c>
      <c r="D181" s="39"/>
    </row>
    <row r="182" spans="1:4" s="17" customFormat="1" ht="12" customHeight="1">
      <c r="A182" s="83" t="s">
        <v>164</v>
      </c>
      <c r="B182" s="83"/>
      <c r="C182" s="18">
        <v>381</v>
      </c>
      <c r="D182" s="39"/>
    </row>
    <row r="183" spans="1:4" s="17" customFormat="1" ht="12" customHeight="1">
      <c r="A183" s="83" t="s">
        <v>165</v>
      </c>
      <c r="B183" s="83"/>
      <c r="C183" s="18">
        <v>321</v>
      </c>
      <c r="D183" s="39"/>
    </row>
    <row r="184" spans="1:4" s="17" customFormat="1" ht="12" customHeight="1">
      <c r="A184" s="83" t="s">
        <v>166</v>
      </c>
      <c r="B184" s="83"/>
      <c r="C184" s="18">
        <v>225</v>
      </c>
      <c r="D184" s="39"/>
    </row>
    <row r="185" spans="1:4" s="17" customFormat="1" ht="12" customHeight="1">
      <c r="A185" s="83" t="s">
        <v>167</v>
      </c>
      <c r="B185" s="83"/>
      <c r="C185" s="18">
        <v>490</v>
      </c>
      <c r="D185" s="39"/>
    </row>
    <row r="186" spans="1:4" s="17" customFormat="1" ht="12" customHeight="1">
      <c r="A186" s="83" t="s">
        <v>168</v>
      </c>
      <c r="B186" s="83"/>
      <c r="C186" s="18">
        <v>63</v>
      </c>
      <c r="D186" s="39"/>
    </row>
    <row r="187" spans="1:4" s="17" customFormat="1" ht="12" customHeight="1">
      <c r="A187" s="83" t="s">
        <v>169</v>
      </c>
      <c r="B187" s="83"/>
      <c r="C187" s="18">
        <v>928</v>
      </c>
      <c r="D187" s="39"/>
    </row>
    <row r="188" spans="1:4" s="17" customFormat="1" ht="12" customHeight="1">
      <c r="A188" s="83" t="s">
        <v>170</v>
      </c>
      <c r="B188" s="83"/>
      <c r="C188" s="18">
        <v>528</v>
      </c>
      <c r="D188" s="39"/>
    </row>
    <row r="189" spans="1:4" s="17" customFormat="1" ht="12" customHeight="1">
      <c r="A189" s="83" t="s">
        <v>171</v>
      </c>
      <c r="B189" s="83"/>
      <c r="C189" s="18">
        <v>239</v>
      </c>
      <c r="D189" s="39"/>
    </row>
    <row r="190" spans="1:4" s="17" customFormat="1" ht="12" customHeight="1">
      <c r="A190" s="83" t="s">
        <v>172</v>
      </c>
      <c r="B190" s="83"/>
      <c r="C190" s="18">
        <v>635</v>
      </c>
      <c r="D190" s="39"/>
    </row>
    <row r="191" spans="1:4" s="17" customFormat="1" ht="12" customHeight="1">
      <c r="A191" s="83" t="s">
        <v>173</v>
      </c>
      <c r="B191" s="83"/>
      <c r="C191" s="18">
        <v>334</v>
      </c>
      <c r="D191" s="39"/>
    </row>
    <row r="192" spans="1:4" s="17" customFormat="1" ht="12" customHeight="1">
      <c r="A192" s="79" t="s">
        <v>174</v>
      </c>
      <c r="B192" s="79"/>
      <c r="C192" s="23">
        <v>816</v>
      </c>
      <c r="D192" s="39"/>
    </row>
    <row r="193" spans="1:4" s="17" customFormat="1" ht="12" customHeight="1">
      <c r="A193" s="21"/>
      <c r="B193" s="21"/>
      <c r="C193" s="21"/>
      <c r="D193" s="39"/>
    </row>
    <row r="194" spans="1:4" s="17" customFormat="1" ht="12" customHeight="1">
      <c r="A194" s="80" t="s">
        <v>175</v>
      </c>
      <c r="B194" s="80"/>
      <c r="C194" s="16">
        <f>SUM(C195:C200)</f>
        <v>4030</v>
      </c>
      <c r="D194" s="39"/>
    </row>
    <row r="195" spans="1:4" s="17" customFormat="1" ht="12" customHeight="1">
      <c r="A195" s="83" t="s">
        <v>176</v>
      </c>
      <c r="B195" s="83"/>
      <c r="C195" s="18">
        <v>1704</v>
      </c>
      <c r="D195" s="39"/>
    </row>
    <row r="196" spans="1:4" s="17" customFormat="1" ht="12" customHeight="1">
      <c r="A196" s="83" t="s">
        <v>177</v>
      </c>
      <c r="B196" s="83"/>
      <c r="C196" s="18">
        <v>1092</v>
      </c>
      <c r="D196" s="39"/>
    </row>
    <row r="197" spans="1:4" s="17" customFormat="1" ht="12" customHeight="1">
      <c r="A197" s="83" t="s">
        <v>178</v>
      </c>
      <c r="B197" s="83"/>
      <c r="C197" s="18">
        <v>182</v>
      </c>
      <c r="D197" s="39"/>
    </row>
    <row r="198" spans="1:4" s="17" customFormat="1" ht="12" customHeight="1">
      <c r="A198" s="83" t="s">
        <v>179</v>
      </c>
      <c r="B198" s="83"/>
      <c r="C198" s="18">
        <v>238</v>
      </c>
      <c r="D198" s="39"/>
    </row>
    <row r="199" spans="1:4" s="17" customFormat="1" ht="12" customHeight="1">
      <c r="A199" s="83" t="s">
        <v>180</v>
      </c>
      <c r="B199" s="83"/>
      <c r="C199" s="18">
        <v>504</v>
      </c>
      <c r="D199" s="39"/>
    </row>
    <row r="200" spans="1:4" s="17" customFormat="1" ht="12" customHeight="1">
      <c r="A200" s="79" t="s">
        <v>181</v>
      </c>
      <c r="B200" s="79"/>
      <c r="C200" s="23">
        <v>310</v>
      </c>
      <c r="D200" s="39"/>
    </row>
    <row r="201" spans="1:4" s="17" customFormat="1" ht="12" customHeight="1">
      <c r="A201" s="21"/>
      <c r="B201" s="21"/>
      <c r="C201" s="21"/>
      <c r="D201" s="39"/>
    </row>
    <row r="202" spans="1:4" s="17" customFormat="1" ht="12" customHeight="1">
      <c r="A202" s="80" t="s">
        <v>182</v>
      </c>
      <c r="B202" s="80"/>
      <c r="C202" s="16">
        <f>SUM(C203:C207)</f>
        <v>4520</v>
      </c>
      <c r="D202" s="39"/>
    </row>
    <row r="203" spans="1:4" s="17" customFormat="1" ht="12" customHeight="1">
      <c r="A203" s="83" t="s">
        <v>183</v>
      </c>
      <c r="B203" s="83"/>
      <c r="C203" s="18">
        <v>1529</v>
      </c>
      <c r="D203" s="39"/>
    </row>
    <row r="204" spans="1:4" s="17" customFormat="1" ht="12" customHeight="1">
      <c r="A204" s="83" t="s">
        <v>184</v>
      </c>
      <c r="B204" s="83"/>
      <c r="C204" s="18">
        <v>1642</v>
      </c>
      <c r="D204" s="39"/>
    </row>
    <row r="205" spans="1:4" s="17" customFormat="1" ht="12" customHeight="1">
      <c r="A205" s="83" t="s">
        <v>185</v>
      </c>
      <c r="B205" s="83"/>
      <c r="C205" s="18">
        <v>201</v>
      </c>
      <c r="D205" s="39"/>
    </row>
    <row r="206" spans="1:4" s="17" customFormat="1" ht="12" customHeight="1">
      <c r="A206" s="83" t="s">
        <v>186</v>
      </c>
      <c r="B206" s="83"/>
      <c r="C206" s="18">
        <v>866</v>
      </c>
      <c r="D206" s="39"/>
    </row>
    <row r="207" spans="1:4" s="17" customFormat="1" ht="12" customHeight="1">
      <c r="A207" s="79" t="s">
        <v>187</v>
      </c>
      <c r="B207" s="79"/>
      <c r="C207" s="23">
        <v>282</v>
      </c>
      <c r="D207" s="39"/>
    </row>
    <row r="208" spans="1:4" s="17" customFormat="1" ht="12" customHeight="1">
      <c r="A208" s="21"/>
      <c r="B208" s="21"/>
      <c r="C208" s="21"/>
      <c r="D208" s="39"/>
    </row>
    <row r="209" spans="1:4" s="17" customFormat="1" ht="12" customHeight="1">
      <c r="A209" s="80" t="s">
        <v>188</v>
      </c>
      <c r="B209" s="80"/>
      <c r="C209" s="16">
        <f>SUM(C210:C227)</f>
        <v>6054</v>
      </c>
      <c r="D209" s="39"/>
    </row>
    <row r="210" spans="1:4" s="17" customFormat="1" ht="12" customHeight="1">
      <c r="A210" s="83" t="s">
        <v>189</v>
      </c>
      <c r="B210" s="83"/>
      <c r="C210" s="18">
        <v>855</v>
      </c>
      <c r="D210" s="39"/>
    </row>
    <row r="211" spans="1:4" s="17" customFormat="1" ht="12" customHeight="1">
      <c r="A211" s="83" t="s">
        <v>190</v>
      </c>
      <c r="B211" s="83"/>
      <c r="C211" s="18">
        <v>193</v>
      </c>
      <c r="D211" s="39"/>
    </row>
    <row r="212" spans="1:4" s="17" customFormat="1" ht="12" customHeight="1">
      <c r="A212" s="83" t="s">
        <v>191</v>
      </c>
      <c r="B212" s="83"/>
      <c r="C212" s="18">
        <v>152</v>
      </c>
      <c r="D212" s="39"/>
    </row>
    <row r="213" spans="1:4" s="17" customFormat="1" ht="12" customHeight="1">
      <c r="A213" s="83" t="s">
        <v>192</v>
      </c>
      <c r="B213" s="83"/>
      <c r="C213" s="18">
        <v>339</v>
      </c>
      <c r="D213" s="39"/>
    </row>
    <row r="214" spans="1:4" s="17" customFormat="1" ht="12" customHeight="1">
      <c r="A214" s="83" t="s">
        <v>193</v>
      </c>
      <c r="B214" s="83"/>
      <c r="C214" s="18">
        <v>128</v>
      </c>
      <c r="D214" s="39"/>
    </row>
    <row r="215" spans="1:4" s="17" customFormat="1" ht="12" customHeight="1">
      <c r="A215" s="83" t="s">
        <v>194</v>
      </c>
      <c r="B215" s="83"/>
      <c r="C215" s="18">
        <v>242</v>
      </c>
      <c r="D215" s="39"/>
    </row>
    <row r="216" spans="1:4" s="17" customFormat="1" ht="12" customHeight="1">
      <c r="A216" s="83" t="s">
        <v>195</v>
      </c>
      <c r="B216" s="83"/>
      <c r="C216" s="18">
        <v>153</v>
      </c>
      <c r="D216" s="39"/>
    </row>
    <row r="217" spans="1:4" s="17" customFormat="1" ht="12" customHeight="1">
      <c r="A217" s="83" t="s">
        <v>196</v>
      </c>
      <c r="B217" s="83"/>
      <c r="C217" s="18">
        <v>419</v>
      </c>
      <c r="D217" s="39"/>
    </row>
    <row r="218" spans="1:4" s="17" customFormat="1" ht="12" customHeight="1">
      <c r="A218" s="83" t="s">
        <v>197</v>
      </c>
      <c r="B218" s="83"/>
      <c r="C218" s="18">
        <v>238</v>
      </c>
      <c r="D218" s="39"/>
    </row>
    <row r="219" spans="1:4" s="17" customFormat="1" ht="12" customHeight="1">
      <c r="A219" s="83" t="s">
        <v>198</v>
      </c>
      <c r="B219" s="83"/>
      <c r="C219" s="18">
        <v>901</v>
      </c>
      <c r="D219" s="39"/>
    </row>
    <row r="220" spans="1:4" s="17" customFormat="1" ht="12" customHeight="1">
      <c r="A220" s="83" t="s">
        <v>199</v>
      </c>
      <c r="B220" s="83"/>
      <c r="C220" s="18">
        <v>320</v>
      </c>
      <c r="D220" s="39"/>
    </row>
    <row r="221" spans="1:4" s="17" customFormat="1" ht="12" customHeight="1">
      <c r="A221" s="83" t="s">
        <v>200</v>
      </c>
      <c r="B221" s="83"/>
      <c r="C221" s="18">
        <v>174</v>
      </c>
      <c r="D221" s="39"/>
    </row>
    <row r="222" spans="1:4" s="17" customFormat="1" ht="12" customHeight="1">
      <c r="A222" s="83" t="s">
        <v>201</v>
      </c>
      <c r="B222" s="83"/>
      <c r="C222" s="18">
        <v>223</v>
      </c>
      <c r="D222" s="39"/>
    </row>
    <row r="223" spans="1:4" s="17" customFormat="1" ht="12" customHeight="1">
      <c r="A223" s="83" t="s">
        <v>202</v>
      </c>
      <c r="B223" s="83"/>
      <c r="C223" s="18">
        <v>173</v>
      </c>
      <c r="D223" s="39"/>
    </row>
    <row r="224" spans="1:4" s="17" customFormat="1" ht="12" customHeight="1">
      <c r="A224" s="83" t="s">
        <v>203</v>
      </c>
      <c r="B224" s="83"/>
      <c r="C224" s="18">
        <v>281</v>
      </c>
      <c r="D224" s="39"/>
    </row>
    <row r="225" spans="1:4" s="17" customFormat="1" ht="12" customHeight="1">
      <c r="A225" s="83" t="s">
        <v>204</v>
      </c>
      <c r="B225" s="83"/>
      <c r="C225" s="18">
        <v>265</v>
      </c>
      <c r="D225" s="39"/>
    </row>
    <row r="226" spans="1:4" s="17" customFormat="1" ht="12" customHeight="1">
      <c r="A226" s="83" t="s">
        <v>205</v>
      </c>
      <c r="B226" s="83"/>
      <c r="C226" s="18">
        <v>756</v>
      </c>
      <c r="D226" s="39"/>
    </row>
    <row r="227" spans="1:4" s="17" customFormat="1" ht="12" customHeight="1">
      <c r="A227" s="79" t="s">
        <v>206</v>
      </c>
      <c r="B227" s="79"/>
      <c r="C227" s="23">
        <v>242</v>
      </c>
      <c r="D227" s="39"/>
    </row>
    <row r="228" spans="1:4" s="17" customFormat="1" ht="12" customHeight="1">
      <c r="A228" s="21"/>
      <c r="B228" s="21"/>
      <c r="C228" s="21"/>
      <c r="D228" s="39"/>
    </row>
    <row r="229" spans="1:4" s="17" customFormat="1" ht="12" customHeight="1">
      <c r="A229" s="80" t="s">
        <v>207</v>
      </c>
      <c r="B229" s="80"/>
      <c r="C229" s="16">
        <f>SUM(C230:C237)</f>
        <v>103227</v>
      </c>
      <c r="D229" s="39"/>
    </row>
    <row r="230" spans="1:4" s="17" customFormat="1" ht="12" customHeight="1">
      <c r="A230" s="83" t="s">
        <v>208</v>
      </c>
      <c r="B230" s="83"/>
      <c r="C230" s="18">
        <f>SUM(C57:C70)</f>
        <v>11970</v>
      </c>
      <c r="D230" s="39"/>
    </row>
    <row r="231" spans="1:4" s="17" customFormat="1" ht="12" customHeight="1">
      <c r="A231" s="83" t="s">
        <v>209</v>
      </c>
      <c r="B231" s="83"/>
      <c r="C231" s="18">
        <f>SUM(C73:C132)</f>
        <v>35450</v>
      </c>
      <c r="D231" s="39"/>
    </row>
    <row r="232" spans="1:4" s="17" customFormat="1" ht="12" customHeight="1">
      <c r="A232" s="83" t="s">
        <v>210</v>
      </c>
      <c r="B232" s="83"/>
      <c r="C232" s="18">
        <f>SUM(C135:C163)</f>
        <v>23819</v>
      </c>
      <c r="D232" s="39"/>
    </row>
    <row r="233" spans="1:4" s="17" customFormat="1" ht="12" customHeight="1">
      <c r="A233" s="83" t="s">
        <v>211</v>
      </c>
      <c r="B233" s="83"/>
      <c r="C233" s="18">
        <f>SUM(C166:C173)</f>
        <v>4727</v>
      </c>
      <c r="D233" s="39"/>
    </row>
    <row r="234" spans="1:4" s="17" customFormat="1" ht="12" customHeight="1">
      <c r="A234" s="83" t="s">
        <v>212</v>
      </c>
      <c r="B234" s="83"/>
      <c r="C234" s="18">
        <f>SUM(C176:C192)</f>
        <v>12657</v>
      </c>
      <c r="D234" s="39"/>
    </row>
    <row r="235" spans="1:4" s="17" customFormat="1" ht="12" customHeight="1">
      <c r="A235" s="83" t="s">
        <v>213</v>
      </c>
      <c r="B235" s="83"/>
      <c r="C235" s="18">
        <f>SUM(C195:C200)</f>
        <v>4030</v>
      </c>
      <c r="D235" s="39"/>
    </row>
    <row r="236" spans="1:4" s="17" customFormat="1" ht="12" customHeight="1">
      <c r="A236" s="83" t="s">
        <v>214</v>
      </c>
      <c r="B236" s="83"/>
      <c r="C236" s="18">
        <f>SUM(C203:C207)</f>
        <v>4520</v>
      </c>
      <c r="D236" s="39"/>
    </row>
    <row r="237" spans="1:4" s="17" customFormat="1" ht="12" customHeight="1">
      <c r="A237" s="79" t="s">
        <v>215</v>
      </c>
      <c r="B237" s="79"/>
      <c r="C237" s="23">
        <f>SUM(C210:C227)</f>
        <v>6054</v>
      </c>
      <c r="D237" s="39"/>
    </row>
    <row r="238" spans="1:4" s="17" customFormat="1" ht="12" customHeight="1">
      <c r="A238" s="21"/>
      <c r="B238" s="21"/>
      <c r="C238" s="21"/>
      <c r="D238" s="39"/>
    </row>
    <row r="239" spans="1:4" s="17" customFormat="1" ht="12" customHeight="1">
      <c r="A239" s="80" t="s">
        <v>216</v>
      </c>
      <c r="B239" s="80"/>
      <c r="C239" s="16">
        <f>SUM(C240:C243)</f>
        <v>76797</v>
      </c>
      <c r="D239" s="39"/>
    </row>
    <row r="240" spans="1:4" s="17" customFormat="1" ht="12" customHeight="1">
      <c r="A240" s="83" t="s">
        <v>212</v>
      </c>
      <c r="B240" s="83"/>
      <c r="C240" s="18">
        <f>C176+C177+C178+C179+C180+C181+C182+C183+C185+C187+C188+C190+C192+C196+C189</f>
        <v>13127</v>
      </c>
      <c r="D240" s="39"/>
    </row>
    <row r="241" spans="1:4" s="17" customFormat="1" ht="12" customHeight="1">
      <c r="A241" s="83" t="s">
        <v>217</v>
      </c>
      <c r="B241" s="83"/>
      <c r="C241" s="18">
        <f>+C57+C58+C60+C61+C62+C63+C64+C66+C67+C68+C69+C70+C83+C59</f>
        <v>12146</v>
      </c>
      <c r="D241" s="39"/>
    </row>
    <row r="242" spans="1:4" s="17" customFormat="1" ht="12" customHeight="1">
      <c r="A242" s="83" t="s">
        <v>210</v>
      </c>
      <c r="B242" s="83"/>
      <c r="C242" s="18">
        <f>C135+C137+C139+C142+C145+C149+C150+C152+C154+C156+C157+C159+C160+C162+C166+C173+C148+C144</f>
        <v>20638</v>
      </c>
      <c r="D242" s="39"/>
    </row>
    <row r="243" spans="1:4" s="17" customFormat="1" ht="12" customHeight="1">
      <c r="A243" s="79" t="s">
        <v>209</v>
      </c>
      <c r="B243" s="79"/>
      <c r="C243" s="23">
        <f>+C73+C74+C75+C78+C79+C81+C80+C85+C84+C88+C86+C89+C87+C90+C91+C96+C95+C94+C97+C98+C99+C100+C101+C103+C102+C104+C105+C107+C106+C109+C108+C113+C115+C114+C117+C116+C118+C119+C120+C121+C122+C123+C124+C126+C127+C128+C130+C131+C132</f>
        <v>30886</v>
      </c>
      <c r="D243" s="39"/>
    </row>
    <row r="244" spans="1:4" s="30" customFormat="1" ht="12" customHeight="1">
      <c r="A244" s="117"/>
      <c r="B244" s="117"/>
      <c r="C244" s="117"/>
      <c r="D244" s="41"/>
    </row>
    <row r="245" spans="1:4" s="17" customFormat="1" ht="66" customHeight="1">
      <c r="A245" s="109" t="s">
        <v>275</v>
      </c>
      <c r="B245" s="109"/>
      <c r="C245" s="109"/>
      <c r="D245" s="39"/>
    </row>
    <row r="246" spans="1:4" s="17" customFormat="1" ht="5.25" customHeight="1">
      <c r="A246" s="103"/>
      <c r="B246" s="103"/>
      <c r="C246" s="103"/>
      <c r="D246" s="39"/>
    </row>
    <row r="247" spans="1:4" s="17" customFormat="1" ht="21.75" customHeight="1">
      <c r="A247" s="105" t="s">
        <v>220</v>
      </c>
      <c r="B247" s="105"/>
      <c r="C247" s="105"/>
      <c r="D247" s="39"/>
    </row>
    <row r="248" spans="1:4" s="17" customFormat="1" ht="5.25" customHeight="1">
      <c r="A248" s="103"/>
      <c r="B248" s="103"/>
      <c r="C248" s="103"/>
      <c r="D248" s="39"/>
    </row>
    <row r="249" spans="1:4" s="17" customFormat="1" ht="11.25" customHeight="1">
      <c r="A249" s="103" t="s">
        <v>224</v>
      </c>
      <c r="B249" s="103"/>
      <c r="C249" s="103"/>
      <c r="D249" s="39"/>
    </row>
    <row r="250" spans="1:4" s="17" customFormat="1" ht="11.25" customHeight="1">
      <c r="A250" s="103" t="s">
        <v>222</v>
      </c>
      <c r="B250" s="103"/>
      <c r="C250" s="103"/>
      <c r="D250" s="39"/>
    </row>
  </sheetData>
  <sheetProtection/>
  <mergeCells count="216">
    <mergeCell ref="A1:C1"/>
    <mergeCell ref="A2:C2"/>
    <mergeCell ref="A3:C3"/>
    <mergeCell ref="A4:C4"/>
    <mergeCell ref="A10:B10"/>
    <mergeCell ref="A11:B11"/>
    <mergeCell ref="D6:E6"/>
    <mergeCell ref="A8:B8"/>
    <mergeCell ref="A5:B5"/>
    <mergeCell ref="A6:B6"/>
    <mergeCell ref="A23:B23"/>
    <mergeCell ref="A24:B24"/>
    <mergeCell ref="A21:B21"/>
    <mergeCell ref="A22:B22"/>
    <mergeCell ref="A15:B15"/>
    <mergeCell ref="A19:B19"/>
    <mergeCell ref="A37:B37"/>
    <mergeCell ref="A38:B38"/>
    <mergeCell ref="A31:B31"/>
    <mergeCell ref="A36:B36"/>
    <mergeCell ref="A27:B27"/>
    <mergeCell ref="A30:B30"/>
    <mergeCell ref="A51:B51"/>
    <mergeCell ref="A52:B52"/>
    <mergeCell ref="A42:B42"/>
    <mergeCell ref="A46:B46"/>
    <mergeCell ref="A40:B40"/>
    <mergeCell ref="A41:B41"/>
    <mergeCell ref="A58:B58"/>
    <mergeCell ref="A59:B59"/>
    <mergeCell ref="A56:B56"/>
    <mergeCell ref="A57:B57"/>
    <mergeCell ref="A53:B53"/>
    <mergeCell ref="A54:B54"/>
    <mergeCell ref="A64:B64"/>
    <mergeCell ref="A65:B65"/>
    <mergeCell ref="A62:B62"/>
    <mergeCell ref="A63:B63"/>
    <mergeCell ref="A60:B60"/>
    <mergeCell ref="A61:B61"/>
    <mergeCell ref="A70:B70"/>
    <mergeCell ref="A72:B72"/>
    <mergeCell ref="A68:B68"/>
    <mergeCell ref="A69:B69"/>
    <mergeCell ref="A66:B66"/>
    <mergeCell ref="A67:B67"/>
    <mergeCell ref="A77:B77"/>
    <mergeCell ref="A78:B78"/>
    <mergeCell ref="A75:B75"/>
    <mergeCell ref="A76:B76"/>
    <mergeCell ref="A73:B73"/>
    <mergeCell ref="A74:B74"/>
    <mergeCell ref="A83:B83"/>
    <mergeCell ref="A84:B84"/>
    <mergeCell ref="A81:B81"/>
    <mergeCell ref="A82:B82"/>
    <mergeCell ref="A79:B79"/>
    <mergeCell ref="A80:B80"/>
    <mergeCell ref="A89:B89"/>
    <mergeCell ref="A90:B90"/>
    <mergeCell ref="A87:B87"/>
    <mergeCell ref="A88:B88"/>
    <mergeCell ref="A85:B85"/>
    <mergeCell ref="A86:B86"/>
    <mergeCell ref="A95:B95"/>
    <mergeCell ref="A96:B96"/>
    <mergeCell ref="A93:B93"/>
    <mergeCell ref="A94:B94"/>
    <mergeCell ref="A91:B91"/>
    <mergeCell ref="A92:B92"/>
    <mergeCell ref="A101:B101"/>
    <mergeCell ref="A102:B102"/>
    <mergeCell ref="A99:B99"/>
    <mergeCell ref="A100:B100"/>
    <mergeCell ref="A97:B97"/>
    <mergeCell ref="A98:B98"/>
    <mergeCell ref="A107:B107"/>
    <mergeCell ref="A108:B108"/>
    <mergeCell ref="A105:B105"/>
    <mergeCell ref="A106:B106"/>
    <mergeCell ref="A103:B103"/>
    <mergeCell ref="A104:B104"/>
    <mergeCell ref="A114:B114"/>
    <mergeCell ref="A115:B115"/>
    <mergeCell ref="A111:B111"/>
    <mergeCell ref="A112:B112"/>
    <mergeCell ref="A113:B113"/>
    <mergeCell ref="A109:B109"/>
    <mergeCell ref="A110:B110"/>
    <mergeCell ref="A120:B120"/>
    <mergeCell ref="A121:B121"/>
    <mergeCell ref="A118:B118"/>
    <mergeCell ref="A119:B119"/>
    <mergeCell ref="A116:B116"/>
    <mergeCell ref="A117:B117"/>
    <mergeCell ref="A126:B126"/>
    <mergeCell ref="A127:B127"/>
    <mergeCell ref="A124:B124"/>
    <mergeCell ref="A125:B125"/>
    <mergeCell ref="A122:B122"/>
    <mergeCell ref="A123:B123"/>
    <mergeCell ref="A132:B132"/>
    <mergeCell ref="A134:B134"/>
    <mergeCell ref="A130:B130"/>
    <mergeCell ref="A131:B131"/>
    <mergeCell ref="A128:B128"/>
    <mergeCell ref="A129:B129"/>
    <mergeCell ref="A139:B139"/>
    <mergeCell ref="A140:B140"/>
    <mergeCell ref="A137:B137"/>
    <mergeCell ref="A138:B138"/>
    <mergeCell ref="A135:B135"/>
    <mergeCell ref="A136:B136"/>
    <mergeCell ref="A145:B145"/>
    <mergeCell ref="A146:B146"/>
    <mergeCell ref="A143:B143"/>
    <mergeCell ref="A144:B144"/>
    <mergeCell ref="A141:B141"/>
    <mergeCell ref="A142:B142"/>
    <mergeCell ref="A151:B151"/>
    <mergeCell ref="A152:B152"/>
    <mergeCell ref="A149:B149"/>
    <mergeCell ref="A150:B150"/>
    <mergeCell ref="A147:B147"/>
    <mergeCell ref="A148:B148"/>
    <mergeCell ref="A157:B157"/>
    <mergeCell ref="A158:B158"/>
    <mergeCell ref="A155:B155"/>
    <mergeCell ref="A156:B156"/>
    <mergeCell ref="A153:B153"/>
    <mergeCell ref="A154:B154"/>
    <mergeCell ref="A163:B163"/>
    <mergeCell ref="A165:B165"/>
    <mergeCell ref="A161:B161"/>
    <mergeCell ref="A162:B162"/>
    <mergeCell ref="A159:B159"/>
    <mergeCell ref="A160:B160"/>
    <mergeCell ref="A170:B170"/>
    <mergeCell ref="A171:B171"/>
    <mergeCell ref="A168:B168"/>
    <mergeCell ref="A169:B169"/>
    <mergeCell ref="A166:B166"/>
    <mergeCell ref="A167:B167"/>
    <mergeCell ref="A177:B177"/>
    <mergeCell ref="A178:B178"/>
    <mergeCell ref="A175:B175"/>
    <mergeCell ref="A176:B176"/>
    <mergeCell ref="A172:B172"/>
    <mergeCell ref="A173:B173"/>
    <mergeCell ref="A183:B183"/>
    <mergeCell ref="A184:B184"/>
    <mergeCell ref="A181:B181"/>
    <mergeCell ref="A182:B182"/>
    <mergeCell ref="A179:B179"/>
    <mergeCell ref="A180:B180"/>
    <mergeCell ref="A189:B189"/>
    <mergeCell ref="A190:B190"/>
    <mergeCell ref="A187:B187"/>
    <mergeCell ref="A188:B188"/>
    <mergeCell ref="A185:B185"/>
    <mergeCell ref="A186:B186"/>
    <mergeCell ref="A196:B196"/>
    <mergeCell ref="A197:B197"/>
    <mergeCell ref="A194:B194"/>
    <mergeCell ref="A195:B195"/>
    <mergeCell ref="A191:B191"/>
    <mergeCell ref="A192:B192"/>
    <mergeCell ref="A203:B203"/>
    <mergeCell ref="A204:B204"/>
    <mergeCell ref="A200:B200"/>
    <mergeCell ref="A202:B202"/>
    <mergeCell ref="A198:B198"/>
    <mergeCell ref="A199:B199"/>
    <mergeCell ref="A210:B210"/>
    <mergeCell ref="A211:B211"/>
    <mergeCell ref="A207:B207"/>
    <mergeCell ref="A209:B209"/>
    <mergeCell ref="A205:B205"/>
    <mergeCell ref="A206:B206"/>
    <mergeCell ref="A216:B216"/>
    <mergeCell ref="A217:B217"/>
    <mergeCell ref="A214:B214"/>
    <mergeCell ref="A215:B215"/>
    <mergeCell ref="A212:B212"/>
    <mergeCell ref="A213:B213"/>
    <mergeCell ref="A222:B222"/>
    <mergeCell ref="A223:B223"/>
    <mergeCell ref="A220:B220"/>
    <mergeCell ref="A221:B221"/>
    <mergeCell ref="A218:B218"/>
    <mergeCell ref="A219:B219"/>
    <mergeCell ref="A229:B229"/>
    <mergeCell ref="A230:B230"/>
    <mergeCell ref="A226:B226"/>
    <mergeCell ref="A227:B227"/>
    <mergeCell ref="A224:B224"/>
    <mergeCell ref="A225:B225"/>
    <mergeCell ref="A235:B235"/>
    <mergeCell ref="A236:B236"/>
    <mergeCell ref="A233:B233"/>
    <mergeCell ref="A234:B234"/>
    <mergeCell ref="A231:B231"/>
    <mergeCell ref="A232:B232"/>
    <mergeCell ref="A240:B240"/>
    <mergeCell ref="A241:B241"/>
    <mergeCell ref="A237:B237"/>
    <mergeCell ref="A239:B239"/>
    <mergeCell ref="A244:C244"/>
    <mergeCell ref="A245:C245"/>
    <mergeCell ref="A242:B242"/>
    <mergeCell ref="A248:C248"/>
    <mergeCell ref="A243:B243"/>
    <mergeCell ref="A249:C249"/>
    <mergeCell ref="A250:C250"/>
    <mergeCell ref="A246:C246"/>
    <mergeCell ref="A247:C247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" customHeight="1"/>
  <cols>
    <col min="1" max="1" width="1.7109375" style="1" customWidth="1"/>
    <col min="2" max="2" width="31.57421875" style="1" customWidth="1"/>
    <col min="3" max="3" width="16.8515625" style="2" customWidth="1"/>
    <col min="4" max="4" width="9.140625" style="45" customWidth="1"/>
    <col min="5" max="16384" width="9.140625" style="1" customWidth="1"/>
  </cols>
  <sheetData>
    <row r="1" spans="1:3" s="3" customFormat="1" ht="12.75" customHeight="1">
      <c r="A1" s="113"/>
      <c r="B1" s="113"/>
      <c r="C1" s="113"/>
    </row>
    <row r="2" spans="1:3" s="3" customFormat="1" ht="12.75" customHeight="1">
      <c r="A2" s="125" t="s">
        <v>218</v>
      </c>
      <c r="B2" s="125"/>
      <c r="C2" s="125"/>
    </row>
    <row r="3" spans="1:3" s="4" customFormat="1" ht="12.75" customHeight="1">
      <c r="A3" s="126"/>
      <c r="B3" s="126"/>
      <c r="C3" s="126"/>
    </row>
    <row r="4" spans="1:3" s="4" customFormat="1" ht="12.75" customHeight="1">
      <c r="A4" s="115"/>
      <c r="B4" s="115"/>
      <c r="C4" s="115"/>
    </row>
    <row r="5" spans="1:5" s="5" customFormat="1" ht="12" customHeight="1">
      <c r="A5" s="77"/>
      <c r="B5" s="77"/>
      <c r="C5" s="34" t="s">
        <v>219</v>
      </c>
      <c r="D5" s="6"/>
      <c r="E5" s="7"/>
    </row>
    <row r="6" spans="1:5" s="5" customFormat="1" ht="12" customHeight="1">
      <c r="A6" s="116"/>
      <c r="B6" s="116"/>
      <c r="C6" s="8"/>
      <c r="D6" s="78"/>
      <c r="E6" s="78"/>
    </row>
    <row r="7" spans="1:5" s="9" customFormat="1" ht="12" customHeight="1">
      <c r="A7" s="35"/>
      <c r="B7" s="35"/>
      <c r="C7" s="35"/>
      <c r="D7" s="36"/>
      <c r="E7" s="10"/>
    </row>
    <row r="8" spans="1:4" s="11" customFormat="1" ht="12" customHeight="1">
      <c r="A8" s="81" t="s">
        <v>0</v>
      </c>
      <c r="B8" s="81"/>
      <c r="C8" s="12">
        <f>C10+C21+C36+C40+C51</f>
        <v>102366</v>
      </c>
      <c r="D8" s="37"/>
    </row>
    <row r="9" spans="1:4" s="11" customFormat="1" ht="12" customHeight="1">
      <c r="A9" s="13"/>
      <c r="B9" s="13"/>
      <c r="C9" s="14"/>
      <c r="D9" s="37"/>
    </row>
    <row r="10" spans="1:4" s="15" customFormat="1" ht="12" customHeight="1">
      <c r="A10" s="80" t="s">
        <v>1</v>
      </c>
      <c r="B10" s="80"/>
      <c r="C10" s="16">
        <f>C11+C15+C19</f>
        <v>15072</v>
      </c>
      <c r="D10" s="38"/>
    </row>
    <row r="11" spans="1:4" s="17" customFormat="1" ht="12" customHeight="1">
      <c r="A11" s="83" t="s">
        <v>2</v>
      </c>
      <c r="B11" s="83"/>
      <c r="C11" s="18">
        <f>C12+C13+C14</f>
        <v>6023</v>
      </c>
      <c r="D11" s="39"/>
    </row>
    <row r="12" spans="1:4" s="17" customFormat="1" ht="12" customHeight="1">
      <c r="A12" s="19"/>
      <c r="B12" s="20" t="s">
        <v>3</v>
      </c>
      <c r="C12" s="18">
        <f>C210+C212+C218+C225+C226</f>
        <v>2257</v>
      </c>
      <c r="D12" s="39"/>
    </row>
    <row r="13" spans="1:4" s="17" customFormat="1" ht="12" customHeight="1">
      <c r="A13" s="19"/>
      <c r="B13" s="20" t="s">
        <v>4</v>
      </c>
      <c r="C13" s="18">
        <f>+C211+C219+C214+C215+C216+C217+C221+C222+C227</f>
        <v>2659</v>
      </c>
      <c r="D13" s="39"/>
    </row>
    <row r="14" spans="1:4" s="17" customFormat="1" ht="12" customHeight="1">
      <c r="A14" s="19"/>
      <c r="B14" s="21" t="s">
        <v>5</v>
      </c>
      <c r="C14" s="18">
        <f>C213+C220+C223+C224</f>
        <v>1107</v>
      </c>
      <c r="D14" s="39"/>
    </row>
    <row r="15" spans="1:4" s="17" customFormat="1" ht="12" customHeight="1">
      <c r="A15" s="83" t="s">
        <v>6</v>
      </c>
      <c r="B15" s="83"/>
      <c r="C15" s="18">
        <f>C16+C17+C18</f>
        <v>4490</v>
      </c>
      <c r="D15" s="39"/>
    </row>
    <row r="16" spans="1:4" s="17" customFormat="1" ht="12" customHeight="1">
      <c r="A16" s="19"/>
      <c r="B16" s="20" t="s">
        <v>7</v>
      </c>
      <c r="C16" s="18">
        <f>+C204</f>
        <v>1633</v>
      </c>
      <c r="D16" s="39"/>
    </row>
    <row r="17" spans="1:4" s="17" customFormat="1" ht="12" customHeight="1">
      <c r="A17" s="19"/>
      <c r="B17" s="20" t="s">
        <v>8</v>
      </c>
      <c r="C17" s="18">
        <f>+C203</f>
        <v>1519</v>
      </c>
      <c r="D17" s="39"/>
    </row>
    <row r="18" spans="1:4" s="17" customFormat="1" ht="12" customHeight="1">
      <c r="A18" s="22"/>
      <c r="B18" s="20" t="s">
        <v>9</v>
      </c>
      <c r="C18" s="18">
        <f>C205+C206+C207</f>
        <v>1338</v>
      </c>
      <c r="D18" s="39"/>
    </row>
    <row r="19" spans="1:4" s="17" customFormat="1" ht="12" customHeight="1">
      <c r="A19" s="79" t="s">
        <v>10</v>
      </c>
      <c r="B19" s="79"/>
      <c r="C19" s="23">
        <f>C195+C196+C197+C181+C198+C199+C186+C200+C189</f>
        <v>4559</v>
      </c>
      <c r="D19" s="39"/>
    </row>
    <row r="20" spans="1:4" s="17" customFormat="1" ht="12" customHeight="1">
      <c r="A20" s="22"/>
      <c r="B20" s="22"/>
      <c r="C20" s="22"/>
      <c r="D20" s="39"/>
    </row>
    <row r="21" spans="1:4" s="15" customFormat="1" ht="12" customHeight="1">
      <c r="A21" s="80" t="s">
        <v>11</v>
      </c>
      <c r="B21" s="80"/>
      <c r="C21" s="16">
        <f>C22+C23+C24+C27+C30+C31</f>
        <v>28340</v>
      </c>
      <c r="D21" s="38"/>
    </row>
    <row r="22" spans="1:4" s="17" customFormat="1" ht="12" customHeight="1">
      <c r="A22" s="83" t="s">
        <v>12</v>
      </c>
      <c r="B22" s="83"/>
      <c r="C22" s="18">
        <f>C135+C137+C138+C149+C150+C152+C154+C156+C157</f>
        <v>10934</v>
      </c>
      <c r="D22" s="39"/>
    </row>
    <row r="23" spans="1:4" s="17" customFormat="1" ht="12" customHeight="1">
      <c r="A23" s="83" t="s">
        <v>13</v>
      </c>
      <c r="B23" s="83"/>
      <c r="C23" s="18">
        <f>C144</f>
        <v>3653</v>
      </c>
      <c r="D23" s="39"/>
    </row>
    <row r="24" spans="1:4" s="17" customFormat="1" ht="12" customHeight="1">
      <c r="A24" s="83" t="s">
        <v>14</v>
      </c>
      <c r="B24" s="83"/>
      <c r="C24" s="18">
        <f>C25+C26</f>
        <v>5648</v>
      </c>
      <c r="D24" s="39"/>
    </row>
    <row r="25" spans="1:4" s="17" customFormat="1" ht="12" customHeight="1">
      <c r="A25" s="24"/>
      <c r="B25" s="20" t="s">
        <v>15</v>
      </c>
      <c r="C25" s="18">
        <f>C136+C141+C143+C151+C158+C163</f>
        <v>1741</v>
      </c>
      <c r="D25" s="39"/>
    </row>
    <row r="26" spans="1:4" s="17" customFormat="1" ht="12" customHeight="1">
      <c r="A26" s="22"/>
      <c r="B26" s="20" t="s">
        <v>16</v>
      </c>
      <c r="C26" s="18">
        <f>C142+C145+C148+C160</f>
        <v>3907</v>
      </c>
      <c r="D26" s="39"/>
    </row>
    <row r="27" spans="1:4" s="17" customFormat="1" ht="12" customHeight="1">
      <c r="A27" s="83" t="s">
        <v>17</v>
      </c>
      <c r="B27" s="83"/>
      <c r="C27" s="18">
        <f>C28+C29</f>
        <v>2248</v>
      </c>
      <c r="D27" s="39"/>
    </row>
    <row r="28" spans="1:4" s="17" customFormat="1" ht="12" customHeight="1">
      <c r="A28" s="24"/>
      <c r="B28" s="20" t="s">
        <v>18</v>
      </c>
      <c r="C28" s="18">
        <f>+C140</f>
        <v>1170</v>
      </c>
      <c r="D28" s="39"/>
    </row>
    <row r="29" spans="1:4" s="17" customFormat="1" ht="12" customHeight="1">
      <c r="A29" s="22"/>
      <c r="B29" s="20" t="s">
        <v>19</v>
      </c>
      <c r="C29" s="18">
        <f>C139+C159+C162</f>
        <v>1078</v>
      </c>
      <c r="D29" s="39"/>
    </row>
    <row r="30" spans="1:4" s="17" customFormat="1" ht="12" customHeight="1">
      <c r="A30" s="83" t="s">
        <v>20</v>
      </c>
      <c r="B30" s="83"/>
      <c r="C30" s="18">
        <f>C146+C147+C153+C155+C161</f>
        <v>1167</v>
      </c>
      <c r="D30" s="39"/>
    </row>
    <row r="31" spans="1:4" s="17" customFormat="1" ht="12" customHeight="1">
      <c r="A31" s="83" t="s">
        <v>21</v>
      </c>
      <c r="B31" s="83"/>
      <c r="C31" s="18">
        <f>C32+C33+C34</f>
        <v>4690</v>
      </c>
      <c r="D31" s="39"/>
    </row>
    <row r="32" spans="1:4" s="17" customFormat="1" ht="12" customHeight="1">
      <c r="A32" s="24"/>
      <c r="B32" s="20" t="s">
        <v>22</v>
      </c>
      <c r="C32" s="18">
        <f>C171</f>
        <v>756</v>
      </c>
      <c r="D32" s="39"/>
    </row>
    <row r="33" spans="1:4" s="17" customFormat="1" ht="12" customHeight="1">
      <c r="A33" s="19"/>
      <c r="B33" s="20" t="s">
        <v>23</v>
      </c>
      <c r="C33" s="18">
        <f>C167+C168+C169+C172</f>
        <v>608</v>
      </c>
      <c r="D33" s="39"/>
    </row>
    <row r="34" spans="1:4" s="17" customFormat="1" ht="12" customHeight="1">
      <c r="A34" s="19"/>
      <c r="B34" s="25" t="s">
        <v>24</v>
      </c>
      <c r="C34" s="23">
        <f>C166+C170+C173</f>
        <v>3326</v>
      </c>
      <c r="D34" s="39"/>
    </row>
    <row r="35" spans="1:4" s="17" customFormat="1" ht="12" customHeight="1">
      <c r="A35" s="22"/>
      <c r="B35" s="22"/>
      <c r="C35" s="22"/>
      <c r="D35" s="39"/>
    </row>
    <row r="36" spans="1:4" s="15" customFormat="1" ht="12" customHeight="1">
      <c r="A36" s="80" t="s">
        <v>25</v>
      </c>
      <c r="B36" s="80"/>
      <c r="C36" s="16">
        <f>C37+C38</f>
        <v>11728</v>
      </c>
      <c r="D36" s="38"/>
    </row>
    <row r="37" spans="1:4" s="17" customFormat="1" ht="12" customHeight="1">
      <c r="A37" s="83" t="s">
        <v>26</v>
      </c>
      <c r="B37" s="83"/>
      <c r="C37" s="18">
        <f>C176+C177+C179+C180+C182+C185+C187+C188+C191+C192</f>
        <v>10193</v>
      </c>
      <c r="D37" s="39"/>
    </row>
    <row r="38" spans="1:4" s="17" customFormat="1" ht="12" customHeight="1">
      <c r="A38" s="79" t="s">
        <v>27</v>
      </c>
      <c r="B38" s="79"/>
      <c r="C38" s="23">
        <f>+C178+C183+C190</f>
        <v>1535</v>
      </c>
      <c r="D38" s="39"/>
    </row>
    <row r="39" spans="1:4" s="17" customFormat="1" ht="12" customHeight="1">
      <c r="A39" s="22"/>
      <c r="B39" s="22"/>
      <c r="C39" s="22"/>
      <c r="D39" s="39"/>
    </row>
    <row r="40" spans="1:4" s="15" customFormat="1" ht="12" customHeight="1">
      <c r="A40" s="80" t="s">
        <v>28</v>
      </c>
      <c r="B40" s="80"/>
      <c r="C40" s="16">
        <f>C41+C42+C46</f>
        <v>33450</v>
      </c>
      <c r="D40" s="38"/>
    </row>
    <row r="41" spans="1:4" s="17" customFormat="1" ht="12" customHeight="1">
      <c r="A41" s="83" t="s">
        <v>29</v>
      </c>
      <c r="B41" s="83"/>
      <c r="C41" s="18">
        <f>C85+C86+C87+C89+C90+C94+C95+C97+C99+C101+C102+C106+C108+C113+C114+C118+C121+C124+C127+C131+C132</f>
        <v>15352</v>
      </c>
      <c r="D41" s="39"/>
    </row>
    <row r="42" spans="1:4" s="17" customFormat="1" ht="12" customHeight="1">
      <c r="A42" s="84" t="s">
        <v>30</v>
      </c>
      <c r="B42" s="84"/>
      <c r="C42" s="18">
        <f>C43+C44+C45</f>
        <v>9698</v>
      </c>
      <c r="D42" s="39"/>
    </row>
    <row r="43" spans="1:4" s="17" customFormat="1" ht="12" customHeight="1">
      <c r="A43" s="25"/>
      <c r="B43" s="20" t="s">
        <v>31</v>
      </c>
      <c r="C43" s="18">
        <f>C78+C111+C100+C184+C104+C109+C128</f>
        <v>4149</v>
      </c>
      <c r="D43" s="39"/>
    </row>
    <row r="44" spans="1:4" s="17" customFormat="1" ht="12" customHeight="1">
      <c r="A44" s="25"/>
      <c r="B44" s="20" t="s">
        <v>32</v>
      </c>
      <c r="C44" s="18">
        <f>C88+C117+C119+C126</f>
        <v>4578</v>
      </c>
      <c r="D44" s="39"/>
    </row>
    <row r="45" spans="1:4" s="17" customFormat="1" ht="12" customHeight="1">
      <c r="A45" s="25"/>
      <c r="B45" s="21" t="s">
        <v>33</v>
      </c>
      <c r="C45" s="18">
        <f>C82+C92+C93+C129</f>
        <v>971</v>
      </c>
      <c r="D45" s="39"/>
    </row>
    <row r="46" spans="1:4" s="17" customFormat="1" ht="12" customHeight="1">
      <c r="A46" s="83" t="s">
        <v>34</v>
      </c>
      <c r="B46" s="83"/>
      <c r="C46" s="18">
        <f>C47+C48+C49</f>
        <v>8400</v>
      </c>
      <c r="D46" s="39"/>
    </row>
    <row r="47" spans="1:4" s="17" customFormat="1" ht="12" customHeight="1">
      <c r="A47" s="25"/>
      <c r="B47" s="20" t="s">
        <v>35</v>
      </c>
      <c r="C47" s="18">
        <f>+C74+C75+C84+C110</f>
        <v>1565</v>
      </c>
      <c r="D47" s="39"/>
    </row>
    <row r="48" spans="1:4" s="17" customFormat="1" ht="12" customHeight="1">
      <c r="A48" s="25"/>
      <c r="B48" s="20" t="s">
        <v>36</v>
      </c>
      <c r="C48" s="18">
        <f>C77+C79+C96+C98+C112+C116+C122+C125</f>
        <v>3033</v>
      </c>
      <c r="D48" s="39"/>
    </row>
    <row r="49" spans="1:4" s="17" customFormat="1" ht="12" customHeight="1">
      <c r="A49" s="25"/>
      <c r="B49" s="25" t="s">
        <v>37</v>
      </c>
      <c r="C49" s="23">
        <f>C73+C80+C91+C103+C115+C120+C130</f>
        <v>3802</v>
      </c>
      <c r="D49" s="39"/>
    </row>
    <row r="50" spans="1:4" s="17" customFormat="1" ht="12" customHeight="1">
      <c r="A50" s="21"/>
      <c r="B50" s="21"/>
      <c r="C50" s="21"/>
      <c r="D50" s="39"/>
    </row>
    <row r="51" spans="1:4" s="15" customFormat="1" ht="12" customHeight="1">
      <c r="A51" s="80" t="s">
        <v>38</v>
      </c>
      <c r="B51" s="80"/>
      <c r="C51" s="16">
        <f>C52+C53+C54</f>
        <v>13776</v>
      </c>
      <c r="D51" s="38"/>
    </row>
    <row r="52" spans="1:4" s="17" customFormat="1" ht="12" customHeight="1">
      <c r="A52" s="83" t="s">
        <v>39</v>
      </c>
      <c r="B52" s="83"/>
      <c r="C52" s="18">
        <f>C57+C61+C66+C70</f>
        <v>3143</v>
      </c>
      <c r="D52" s="39"/>
    </row>
    <row r="53" spans="1:4" s="17" customFormat="1" ht="12" customHeight="1">
      <c r="A53" s="83" t="s">
        <v>40</v>
      </c>
      <c r="B53" s="83"/>
      <c r="C53" s="18">
        <f>C76+C58+C81+C83+C62+C63+C64+C105+C107+C65+C67+C68+C123+C69</f>
        <v>8847</v>
      </c>
      <c r="D53" s="39"/>
    </row>
    <row r="54" spans="1:4" s="17" customFormat="1" ht="12" customHeight="1">
      <c r="A54" s="79" t="s">
        <v>41</v>
      </c>
      <c r="B54" s="79"/>
      <c r="C54" s="23">
        <f>C60+C59</f>
        <v>1786</v>
      </c>
      <c r="D54" s="39"/>
    </row>
    <row r="55" spans="1:4" s="17" customFormat="1" ht="12" customHeight="1">
      <c r="A55" s="21"/>
      <c r="B55" s="26"/>
      <c r="C55" s="27"/>
      <c r="D55" s="39"/>
    </row>
    <row r="56" spans="1:4" s="17" customFormat="1" ht="12" customHeight="1">
      <c r="A56" s="85" t="s">
        <v>42</v>
      </c>
      <c r="B56" s="85"/>
      <c r="C56" s="14">
        <f>SUM(C57:C70)</f>
        <v>11830</v>
      </c>
      <c r="D56" s="39"/>
    </row>
    <row r="57" spans="1:4" s="17" customFormat="1" ht="12" customHeight="1">
      <c r="A57" s="83" t="s">
        <v>43</v>
      </c>
      <c r="B57" s="83"/>
      <c r="C57" s="18">
        <v>661</v>
      </c>
      <c r="D57" s="39"/>
    </row>
    <row r="58" spans="1:4" s="17" customFormat="1" ht="12" customHeight="1">
      <c r="A58" s="83" t="s">
        <v>44</v>
      </c>
      <c r="B58" s="83"/>
      <c r="C58" s="18">
        <v>228</v>
      </c>
      <c r="D58" s="39"/>
    </row>
    <row r="59" spans="1:4" s="17" customFormat="1" ht="12" customHeight="1">
      <c r="A59" s="83" t="s">
        <v>45</v>
      </c>
      <c r="B59" s="83"/>
      <c r="C59" s="18">
        <v>1007</v>
      </c>
      <c r="D59" s="39"/>
    </row>
    <row r="60" spans="1:4" s="17" customFormat="1" ht="12" customHeight="1">
      <c r="A60" s="83" t="s">
        <v>46</v>
      </c>
      <c r="B60" s="83"/>
      <c r="C60" s="18">
        <v>779</v>
      </c>
      <c r="D60" s="39"/>
    </row>
    <row r="61" spans="1:4" s="17" customFormat="1" ht="12" customHeight="1">
      <c r="A61" s="83" t="s">
        <v>47</v>
      </c>
      <c r="B61" s="83"/>
      <c r="C61" s="18">
        <v>879</v>
      </c>
      <c r="D61" s="39"/>
    </row>
    <row r="62" spans="1:4" s="17" customFormat="1" ht="12" customHeight="1">
      <c r="A62" s="83" t="s">
        <v>48</v>
      </c>
      <c r="B62" s="83"/>
      <c r="C62" s="18">
        <v>609</v>
      </c>
      <c r="D62" s="39"/>
    </row>
    <row r="63" spans="1:4" s="17" customFormat="1" ht="12" customHeight="1">
      <c r="A63" s="83" t="s">
        <v>49</v>
      </c>
      <c r="B63" s="83"/>
      <c r="C63" s="18">
        <v>506</v>
      </c>
      <c r="D63" s="39"/>
    </row>
    <row r="64" spans="1:4" s="17" customFormat="1" ht="12" customHeight="1">
      <c r="A64" s="83" t="s">
        <v>50</v>
      </c>
      <c r="B64" s="83"/>
      <c r="C64" s="18">
        <v>2842</v>
      </c>
      <c r="D64" s="39"/>
    </row>
    <row r="65" spans="1:4" s="17" customFormat="1" ht="12" customHeight="1">
      <c r="A65" s="83" t="s">
        <v>51</v>
      </c>
      <c r="B65" s="83"/>
      <c r="C65" s="18">
        <v>153</v>
      </c>
      <c r="D65" s="39"/>
    </row>
    <row r="66" spans="1:4" s="17" customFormat="1" ht="12" customHeight="1">
      <c r="A66" s="83" t="s">
        <v>52</v>
      </c>
      <c r="B66" s="83"/>
      <c r="C66" s="18">
        <v>959</v>
      </c>
      <c r="D66" s="39"/>
    </row>
    <row r="67" spans="1:4" s="17" customFormat="1" ht="12" customHeight="1">
      <c r="A67" s="83" t="s">
        <v>53</v>
      </c>
      <c r="B67" s="83"/>
      <c r="C67" s="18">
        <v>626</v>
      </c>
      <c r="D67" s="39"/>
    </row>
    <row r="68" spans="1:4" s="17" customFormat="1" ht="12" customHeight="1">
      <c r="A68" s="83" t="s">
        <v>54</v>
      </c>
      <c r="B68" s="83"/>
      <c r="C68" s="18">
        <v>856</v>
      </c>
      <c r="D68" s="39"/>
    </row>
    <row r="69" spans="1:4" s="17" customFormat="1" ht="12" customHeight="1">
      <c r="A69" s="83" t="s">
        <v>55</v>
      </c>
      <c r="B69" s="83"/>
      <c r="C69" s="18">
        <v>1081</v>
      </c>
      <c r="D69" s="39"/>
    </row>
    <row r="70" spans="1:4" s="17" customFormat="1" ht="12" customHeight="1">
      <c r="A70" s="79" t="s">
        <v>56</v>
      </c>
      <c r="B70" s="79"/>
      <c r="C70" s="23">
        <v>644</v>
      </c>
      <c r="D70" s="39"/>
    </row>
    <row r="71" spans="1:4" s="17" customFormat="1" ht="12" customHeight="1">
      <c r="A71" s="21"/>
      <c r="B71" s="21"/>
      <c r="C71" s="21"/>
      <c r="D71" s="39"/>
    </row>
    <row r="72" spans="1:4" s="17" customFormat="1" ht="12" customHeight="1">
      <c r="A72" s="80" t="s">
        <v>57</v>
      </c>
      <c r="B72" s="80"/>
      <c r="C72" s="16">
        <f>SUM(C73:C132)</f>
        <v>35175</v>
      </c>
      <c r="D72" s="39"/>
    </row>
    <row r="73" spans="1:4" s="17" customFormat="1" ht="12" customHeight="1">
      <c r="A73" s="83" t="s">
        <v>58</v>
      </c>
      <c r="B73" s="83"/>
      <c r="C73" s="18">
        <v>874</v>
      </c>
      <c r="D73" s="39"/>
    </row>
    <row r="74" spans="1:4" s="17" customFormat="1" ht="12" customHeight="1">
      <c r="A74" s="83" t="s">
        <v>59</v>
      </c>
      <c r="B74" s="83"/>
      <c r="C74" s="18">
        <v>840</v>
      </c>
      <c r="D74" s="39"/>
    </row>
    <row r="75" spans="1:4" s="17" customFormat="1" ht="12" customHeight="1">
      <c r="A75" s="83" t="s">
        <v>60</v>
      </c>
      <c r="B75" s="83"/>
      <c r="C75" s="18">
        <v>185</v>
      </c>
      <c r="D75" s="39"/>
    </row>
    <row r="76" spans="1:4" s="17" customFormat="1" ht="12" customHeight="1">
      <c r="A76" s="83" t="s">
        <v>61</v>
      </c>
      <c r="B76" s="83"/>
      <c r="C76" s="18">
        <v>456</v>
      </c>
      <c r="D76" s="39"/>
    </row>
    <row r="77" spans="1:4" s="17" customFormat="1" ht="12" customHeight="1">
      <c r="A77" s="83" t="s">
        <v>62</v>
      </c>
      <c r="B77" s="83"/>
      <c r="C77" s="18">
        <v>260</v>
      </c>
      <c r="D77" s="39"/>
    </row>
    <row r="78" spans="1:4" s="17" customFormat="1" ht="12" customHeight="1">
      <c r="A78" s="83" t="s">
        <v>63</v>
      </c>
      <c r="B78" s="83"/>
      <c r="C78" s="18">
        <v>435</v>
      </c>
      <c r="D78" s="39"/>
    </row>
    <row r="79" spans="1:4" s="17" customFormat="1" ht="12" customHeight="1">
      <c r="A79" s="83" t="s">
        <v>64</v>
      </c>
      <c r="B79" s="83"/>
      <c r="C79" s="18">
        <v>311</v>
      </c>
      <c r="D79" s="39"/>
    </row>
    <row r="80" spans="1:4" s="17" customFormat="1" ht="12" customHeight="1">
      <c r="A80" s="83" t="s">
        <v>65</v>
      </c>
      <c r="B80" s="83"/>
      <c r="C80" s="18">
        <v>792</v>
      </c>
      <c r="D80" s="39"/>
    </row>
    <row r="81" spans="1:4" s="17" customFormat="1" ht="12" customHeight="1">
      <c r="A81" s="83" t="s">
        <v>66</v>
      </c>
      <c r="B81" s="83"/>
      <c r="C81" s="18">
        <v>280</v>
      </c>
      <c r="D81" s="39"/>
    </row>
    <row r="82" spans="1:4" s="17" customFormat="1" ht="12" customHeight="1">
      <c r="A82" s="83" t="s">
        <v>67</v>
      </c>
      <c r="B82" s="83"/>
      <c r="C82" s="18">
        <v>147</v>
      </c>
      <c r="D82" s="39"/>
    </row>
    <row r="83" spans="1:4" s="17" customFormat="1" ht="12" customHeight="1">
      <c r="A83" s="83" t="s">
        <v>68</v>
      </c>
      <c r="B83" s="83"/>
      <c r="C83" s="18">
        <v>327</v>
      </c>
      <c r="D83" s="39"/>
    </row>
    <row r="84" spans="1:4" s="17" customFormat="1" ht="12" customHeight="1">
      <c r="A84" s="83" t="s">
        <v>69</v>
      </c>
      <c r="B84" s="83"/>
      <c r="C84" s="18">
        <v>369</v>
      </c>
      <c r="D84" s="39"/>
    </row>
    <row r="85" spans="1:4" s="17" customFormat="1" ht="12" customHeight="1">
      <c r="A85" s="83" t="s">
        <v>70</v>
      </c>
      <c r="B85" s="83"/>
      <c r="C85" s="18">
        <v>286</v>
      </c>
      <c r="D85" s="39"/>
    </row>
    <row r="86" spans="1:4" s="17" customFormat="1" ht="12" customHeight="1">
      <c r="A86" s="83" t="s">
        <v>71</v>
      </c>
      <c r="B86" s="83"/>
      <c r="C86" s="18">
        <v>662</v>
      </c>
      <c r="D86" s="39"/>
    </row>
    <row r="87" spans="1:4" s="17" customFormat="1" ht="12" customHeight="1">
      <c r="A87" s="83" t="s">
        <v>72</v>
      </c>
      <c r="B87" s="83"/>
      <c r="C87" s="18">
        <v>431</v>
      </c>
      <c r="D87" s="39"/>
    </row>
    <row r="88" spans="1:4" s="17" customFormat="1" ht="12" customHeight="1">
      <c r="A88" s="83" t="s">
        <v>73</v>
      </c>
      <c r="B88" s="83"/>
      <c r="C88" s="18">
        <v>2659</v>
      </c>
      <c r="D88" s="39"/>
    </row>
    <row r="89" spans="1:4" s="17" customFormat="1" ht="12" customHeight="1">
      <c r="A89" s="83" t="s">
        <v>74</v>
      </c>
      <c r="B89" s="83"/>
      <c r="C89" s="18">
        <v>84</v>
      </c>
      <c r="D89" s="39"/>
    </row>
    <row r="90" spans="1:4" s="17" customFormat="1" ht="12" customHeight="1">
      <c r="A90" s="83" t="s">
        <v>75</v>
      </c>
      <c r="B90" s="83"/>
      <c r="C90" s="18">
        <v>411</v>
      </c>
      <c r="D90" s="39"/>
    </row>
    <row r="91" spans="1:4" s="17" customFormat="1" ht="12" customHeight="1">
      <c r="A91" s="83" t="s">
        <v>76</v>
      </c>
      <c r="B91" s="83"/>
      <c r="C91" s="18">
        <v>968</v>
      </c>
      <c r="D91" s="39"/>
    </row>
    <row r="92" spans="1:4" s="17" customFormat="1" ht="12" customHeight="1">
      <c r="A92" s="83" t="s">
        <v>77</v>
      </c>
      <c r="B92" s="83"/>
      <c r="C92" s="18">
        <v>104</v>
      </c>
      <c r="D92" s="39"/>
    </row>
    <row r="93" spans="1:4" s="17" customFormat="1" ht="12" customHeight="1">
      <c r="A93" s="83" t="s">
        <v>78</v>
      </c>
      <c r="B93" s="83"/>
      <c r="C93" s="18">
        <v>174</v>
      </c>
      <c r="D93" s="39"/>
    </row>
    <row r="94" spans="1:4" s="17" customFormat="1" ht="12" customHeight="1">
      <c r="A94" s="83" t="s">
        <v>79</v>
      </c>
      <c r="B94" s="83"/>
      <c r="C94" s="18">
        <v>1425</v>
      </c>
      <c r="D94" s="39"/>
    </row>
    <row r="95" spans="1:4" s="17" customFormat="1" ht="12" customHeight="1">
      <c r="A95" s="83" t="s">
        <v>80</v>
      </c>
      <c r="B95" s="83"/>
      <c r="C95" s="18">
        <v>618</v>
      </c>
      <c r="D95" s="39"/>
    </row>
    <row r="96" spans="1:4" s="17" customFormat="1" ht="12" customHeight="1">
      <c r="A96" s="83" t="s">
        <v>81</v>
      </c>
      <c r="B96" s="83"/>
      <c r="C96" s="18">
        <v>403</v>
      </c>
      <c r="D96" s="39"/>
    </row>
    <row r="97" spans="1:4" s="17" customFormat="1" ht="12" customHeight="1">
      <c r="A97" s="83" t="s">
        <v>82</v>
      </c>
      <c r="B97" s="83"/>
      <c r="C97" s="18">
        <v>369</v>
      </c>
      <c r="D97" s="39"/>
    </row>
    <row r="98" spans="1:4" s="17" customFormat="1" ht="12" customHeight="1">
      <c r="A98" s="83" t="s">
        <v>83</v>
      </c>
      <c r="B98" s="83"/>
      <c r="C98" s="18">
        <v>252</v>
      </c>
      <c r="D98" s="39"/>
    </row>
    <row r="99" spans="1:4" s="17" customFormat="1" ht="12" customHeight="1">
      <c r="A99" s="83" t="s">
        <v>84</v>
      </c>
      <c r="B99" s="83"/>
      <c r="C99" s="18">
        <v>120</v>
      </c>
      <c r="D99" s="39"/>
    </row>
    <row r="100" spans="1:4" s="17" customFormat="1" ht="12" customHeight="1">
      <c r="A100" s="83" t="s">
        <v>85</v>
      </c>
      <c r="B100" s="83"/>
      <c r="C100" s="18">
        <v>353</v>
      </c>
      <c r="D100" s="39"/>
    </row>
    <row r="101" spans="1:4" s="17" customFormat="1" ht="12" customHeight="1">
      <c r="A101" s="83" t="s">
        <v>86</v>
      </c>
      <c r="B101" s="83"/>
      <c r="C101" s="18">
        <v>322</v>
      </c>
      <c r="D101" s="39"/>
    </row>
    <row r="102" spans="1:4" s="17" customFormat="1" ht="12" customHeight="1">
      <c r="A102" s="83" t="s">
        <v>87</v>
      </c>
      <c r="B102" s="83"/>
      <c r="C102" s="18">
        <v>6885</v>
      </c>
      <c r="D102" s="39"/>
    </row>
    <row r="103" spans="1:4" s="17" customFormat="1" ht="12" customHeight="1">
      <c r="A103" s="83" t="s">
        <v>88</v>
      </c>
      <c r="B103" s="83"/>
      <c r="C103" s="18">
        <v>542</v>
      </c>
      <c r="D103" s="39"/>
    </row>
    <row r="104" spans="1:4" s="17" customFormat="1" ht="12" customHeight="1">
      <c r="A104" s="83" t="s">
        <v>89</v>
      </c>
      <c r="B104" s="83"/>
      <c r="C104" s="18">
        <v>350</v>
      </c>
      <c r="D104" s="39"/>
    </row>
    <row r="105" spans="1:4" s="17" customFormat="1" ht="12" customHeight="1">
      <c r="A105" s="83" t="s">
        <v>90</v>
      </c>
      <c r="B105" s="83"/>
      <c r="C105" s="18">
        <v>154</v>
      </c>
      <c r="D105" s="39"/>
    </row>
    <row r="106" spans="1:4" s="17" customFormat="1" ht="12" customHeight="1">
      <c r="A106" s="83" t="s">
        <v>91</v>
      </c>
      <c r="B106" s="83"/>
      <c r="C106" s="18">
        <v>567</v>
      </c>
      <c r="D106" s="39"/>
    </row>
    <row r="107" spans="1:4" s="17" customFormat="1" ht="12" customHeight="1">
      <c r="A107" s="83" t="s">
        <v>92</v>
      </c>
      <c r="B107" s="83"/>
      <c r="C107" s="18">
        <v>386</v>
      </c>
      <c r="D107" s="39"/>
    </row>
    <row r="108" spans="1:4" s="17" customFormat="1" ht="12" customHeight="1">
      <c r="A108" s="83" t="s">
        <v>93</v>
      </c>
      <c r="B108" s="83"/>
      <c r="C108" s="18">
        <v>364</v>
      </c>
      <c r="D108" s="39"/>
    </row>
    <row r="109" spans="1:4" s="17" customFormat="1" ht="12" customHeight="1">
      <c r="A109" s="83" t="s">
        <v>94</v>
      </c>
      <c r="B109" s="83"/>
      <c r="C109" s="18">
        <v>506</v>
      </c>
      <c r="D109" s="39"/>
    </row>
    <row r="110" spans="1:4" s="17" customFormat="1" ht="12" customHeight="1">
      <c r="A110" s="83" t="s">
        <v>95</v>
      </c>
      <c r="B110" s="83"/>
      <c r="C110" s="18">
        <v>171</v>
      </c>
      <c r="D110" s="39"/>
    </row>
    <row r="111" spans="1:4" s="17" customFormat="1" ht="12" customHeight="1">
      <c r="A111" s="83" t="s">
        <v>96</v>
      </c>
      <c r="B111" s="83"/>
      <c r="C111" s="18">
        <v>1493</v>
      </c>
      <c r="D111" s="39"/>
    </row>
    <row r="112" spans="1:4" s="17" customFormat="1" ht="12" customHeight="1">
      <c r="A112" s="83" t="s">
        <v>97</v>
      </c>
      <c r="B112" s="83"/>
      <c r="C112" s="18">
        <v>469</v>
      </c>
      <c r="D112" s="39"/>
    </row>
    <row r="113" spans="1:4" s="17" customFormat="1" ht="12" customHeight="1">
      <c r="A113" s="83" t="s">
        <v>98</v>
      </c>
      <c r="B113" s="83"/>
      <c r="C113" s="18">
        <v>479</v>
      </c>
      <c r="D113" s="39"/>
    </row>
    <row r="114" spans="1:4" s="17" customFormat="1" ht="12" customHeight="1">
      <c r="A114" s="83" t="s">
        <v>99</v>
      </c>
      <c r="B114" s="83"/>
      <c r="C114" s="18">
        <v>303</v>
      </c>
      <c r="D114" s="39"/>
    </row>
    <row r="115" spans="1:4" s="17" customFormat="1" ht="12" customHeight="1">
      <c r="A115" s="83" t="s">
        <v>100</v>
      </c>
      <c r="B115" s="83"/>
      <c r="C115" s="18">
        <v>150</v>
      </c>
      <c r="D115" s="39"/>
    </row>
    <row r="116" spans="1:4" s="17" customFormat="1" ht="12" customHeight="1">
      <c r="A116" s="83" t="s">
        <v>101</v>
      </c>
      <c r="B116" s="83"/>
      <c r="C116" s="18">
        <v>414</v>
      </c>
      <c r="D116" s="39"/>
    </row>
    <row r="117" spans="1:4" s="17" customFormat="1" ht="12" customHeight="1">
      <c r="A117" s="83" t="s">
        <v>102</v>
      </c>
      <c r="B117" s="83"/>
      <c r="C117" s="18">
        <v>475</v>
      </c>
      <c r="D117" s="39"/>
    </row>
    <row r="118" spans="1:4" s="17" customFormat="1" ht="12" customHeight="1">
      <c r="A118" s="83" t="s">
        <v>103</v>
      </c>
      <c r="B118" s="83"/>
      <c r="C118" s="18">
        <v>276</v>
      </c>
      <c r="D118" s="39"/>
    </row>
    <row r="119" spans="1:4" s="17" customFormat="1" ht="12" customHeight="1">
      <c r="A119" s="83" t="s">
        <v>104</v>
      </c>
      <c r="B119" s="83"/>
      <c r="C119" s="18">
        <v>538</v>
      </c>
      <c r="D119" s="39"/>
    </row>
    <row r="120" spans="1:4" s="17" customFormat="1" ht="12" customHeight="1">
      <c r="A120" s="83" t="s">
        <v>105</v>
      </c>
      <c r="B120" s="83"/>
      <c r="C120" s="18">
        <v>215</v>
      </c>
      <c r="D120" s="39"/>
    </row>
    <row r="121" spans="1:4" s="17" customFormat="1" ht="12" customHeight="1">
      <c r="A121" s="83" t="s">
        <v>106</v>
      </c>
      <c r="B121" s="83"/>
      <c r="C121" s="18">
        <v>415</v>
      </c>
      <c r="D121" s="39"/>
    </row>
    <row r="122" spans="1:4" s="17" customFormat="1" ht="12" customHeight="1">
      <c r="A122" s="83" t="s">
        <v>107</v>
      </c>
      <c r="B122" s="83"/>
      <c r="C122" s="18">
        <v>552</v>
      </c>
      <c r="D122" s="39"/>
    </row>
    <row r="123" spans="1:4" s="17" customFormat="1" ht="12" customHeight="1">
      <c r="A123" s="83" t="s">
        <v>108</v>
      </c>
      <c r="B123" s="83"/>
      <c r="C123" s="18">
        <v>343</v>
      </c>
      <c r="D123" s="39"/>
    </row>
    <row r="124" spans="1:4" s="17" customFormat="1" ht="12" customHeight="1">
      <c r="A124" s="83" t="s">
        <v>109</v>
      </c>
      <c r="B124" s="83"/>
      <c r="C124" s="18">
        <v>373</v>
      </c>
      <c r="D124" s="39"/>
    </row>
    <row r="125" spans="1:4" s="17" customFormat="1" ht="12" customHeight="1">
      <c r="A125" s="83" t="s">
        <v>110</v>
      </c>
      <c r="B125" s="83"/>
      <c r="C125" s="18">
        <v>372</v>
      </c>
      <c r="D125" s="39"/>
    </row>
    <row r="126" spans="1:4" s="17" customFormat="1" ht="12" customHeight="1">
      <c r="A126" s="83" t="s">
        <v>111</v>
      </c>
      <c r="B126" s="83"/>
      <c r="C126" s="18">
        <v>906</v>
      </c>
      <c r="D126" s="39"/>
    </row>
    <row r="127" spans="1:4" s="17" customFormat="1" ht="12" customHeight="1">
      <c r="A127" s="83" t="s">
        <v>112</v>
      </c>
      <c r="B127" s="83"/>
      <c r="C127" s="18">
        <v>324</v>
      </c>
      <c r="D127" s="39"/>
    </row>
    <row r="128" spans="1:4" s="17" customFormat="1" ht="12" customHeight="1">
      <c r="A128" s="83" t="s">
        <v>113</v>
      </c>
      <c r="B128" s="83"/>
      <c r="C128" s="18">
        <v>791</v>
      </c>
      <c r="D128" s="39"/>
    </row>
    <row r="129" spans="1:4" s="17" customFormat="1" ht="12" customHeight="1">
      <c r="A129" s="83" t="s">
        <v>114</v>
      </c>
      <c r="B129" s="83"/>
      <c r="C129" s="18">
        <v>546</v>
      </c>
      <c r="D129" s="39"/>
    </row>
    <row r="130" spans="1:4" s="17" customFormat="1" ht="12" customHeight="1">
      <c r="A130" s="83" t="s">
        <v>115</v>
      </c>
      <c r="B130" s="83"/>
      <c r="C130" s="18">
        <v>261</v>
      </c>
      <c r="D130" s="39"/>
    </row>
    <row r="131" spans="1:4" s="17" customFormat="1" ht="12" customHeight="1">
      <c r="A131" s="83" t="s">
        <v>116</v>
      </c>
      <c r="B131" s="83"/>
      <c r="C131" s="18">
        <v>410</v>
      </c>
      <c r="D131" s="39"/>
    </row>
    <row r="132" spans="1:4" s="17" customFormat="1" ht="12" customHeight="1">
      <c r="A132" s="86" t="s">
        <v>117</v>
      </c>
      <c r="B132" s="86"/>
      <c r="C132" s="23">
        <v>228</v>
      </c>
      <c r="D132" s="39"/>
    </row>
    <row r="133" spans="1:4" s="17" customFormat="1" ht="12" customHeight="1">
      <c r="A133" s="21"/>
      <c r="B133" s="21"/>
      <c r="C133" s="21"/>
      <c r="D133" s="39"/>
    </row>
    <row r="134" spans="1:4" s="17" customFormat="1" ht="12" customHeight="1">
      <c r="A134" s="80" t="s">
        <v>118</v>
      </c>
      <c r="B134" s="80"/>
      <c r="C134" s="16">
        <f>SUM(C135:C163)</f>
        <v>23650</v>
      </c>
      <c r="D134" s="39"/>
    </row>
    <row r="135" spans="1:4" s="17" customFormat="1" ht="12" customHeight="1">
      <c r="A135" s="83" t="s">
        <v>119</v>
      </c>
      <c r="B135" s="83"/>
      <c r="C135" s="18">
        <v>1572</v>
      </c>
      <c r="D135" s="39"/>
    </row>
    <row r="136" spans="1:4" s="17" customFormat="1" ht="12" customHeight="1">
      <c r="A136" s="83" t="s">
        <v>120</v>
      </c>
      <c r="B136" s="83"/>
      <c r="C136" s="18">
        <v>292</v>
      </c>
      <c r="D136" s="39"/>
    </row>
    <row r="137" spans="1:4" s="17" customFormat="1" ht="12" customHeight="1">
      <c r="A137" s="83" t="s">
        <v>121</v>
      </c>
      <c r="B137" s="83"/>
      <c r="C137" s="18">
        <v>545</v>
      </c>
      <c r="D137" s="39"/>
    </row>
    <row r="138" spans="1:4" s="17" customFormat="1" ht="12" customHeight="1">
      <c r="A138" s="83" t="s">
        <v>122</v>
      </c>
      <c r="B138" s="83"/>
      <c r="C138" s="18">
        <v>1415</v>
      </c>
      <c r="D138" s="39"/>
    </row>
    <row r="139" spans="1:4" s="17" customFormat="1" ht="12" customHeight="1">
      <c r="A139" s="83" t="s">
        <v>123</v>
      </c>
      <c r="B139" s="83"/>
      <c r="C139" s="18">
        <v>361</v>
      </c>
      <c r="D139" s="39"/>
    </row>
    <row r="140" spans="1:4" s="17" customFormat="1" ht="12" customHeight="1">
      <c r="A140" s="83" t="s">
        <v>124</v>
      </c>
      <c r="B140" s="83"/>
      <c r="C140" s="18">
        <v>1170</v>
      </c>
      <c r="D140" s="39"/>
    </row>
    <row r="141" spans="1:4" s="17" customFormat="1" ht="12" customHeight="1">
      <c r="A141" s="83" t="s">
        <v>125</v>
      </c>
      <c r="B141" s="83"/>
      <c r="C141" s="18">
        <v>71</v>
      </c>
      <c r="D141" s="39"/>
    </row>
    <row r="142" spans="1:4" s="17" customFormat="1" ht="12" customHeight="1">
      <c r="A142" s="83" t="s">
        <v>126</v>
      </c>
      <c r="B142" s="83"/>
      <c r="C142" s="18">
        <v>1235</v>
      </c>
      <c r="D142" s="39"/>
    </row>
    <row r="143" spans="1:4" s="17" customFormat="1" ht="12" customHeight="1">
      <c r="A143" s="83" t="s">
        <v>127</v>
      </c>
      <c r="B143" s="83"/>
      <c r="C143" s="18">
        <v>223</v>
      </c>
      <c r="D143" s="39"/>
    </row>
    <row r="144" spans="1:4" s="28" customFormat="1" ht="12" customHeight="1">
      <c r="A144" s="112" t="s">
        <v>128</v>
      </c>
      <c r="B144" s="112"/>
      <c r="C144" s="29">
        <v>3653</v>
      </c>
      <c r="D144" s="40"/>
    </row>
    <row r="145" spans="1:4" s="17" customFormat="1" ht="12" customHeight="1">
      <c r="A145" s="83" t="s">
        <v>129</v>
      </c>
      <c r="B145" s="83"/>
      <c r="C145" s="18">
        <v>1545</v>
      </c>
      <c r="D145" s="39"/>
    </row>
    <row r="146" spans="1:4" s="17" customFormat="1" ht="12" customHeight="1">
      <c r="A146" s="83" t="s">
        <v>130</v>
      </c>
      <c r="B146" s="83"/>
      <c r="C146" s="18">
        <v>92</v>
      </c>
      <c r="D146" s="39"/>
    </row>
    <row r="147" spans="1:4" s="17" customFormat="1" ht="12" customHeight="1">
      <c r="A147" s="83" t="s">
        <v>131</v>
      </c>
      <c r="B147" s="83"/>
      <c r="C147" s="18">
        <v>451</v>
      </c>
      <c r="D147" s="39"/>
    </row>
    <row r="148" spans="1:4" s="17" customFormat="1" ht="12" customHeight="1">
      <c r="A148" s="83" t="s">
        <v>132</v>
      </c>
      <c r="B148" s="83"/>
      <c r="C148" s="18">
        <v>532</v>
      </c>
      <c r="D148" s="39"/>
    </row>
    <row r="149" spans="1:4" s="17" customFormat="1" ht="12" customHeight="1">
      <c r="A149" s="83" t="s">
        <v>133</v>
      </c>
      <c r="B149" s="83"/>
      <c r="C149" s="18">
        <v>2215</v>
      </c>
      <c r="D149" s="39"/>
    </row>
    <row r="150" spans="1:4" s="17" customFormat="1" ht="12" customHeight="1">
      <c r="A150" s="83" t="s">
        <v>134</v>
      </c>
      <c r="B150" s="83"/>
      <c r="C150" s="18">
        <v>1684</v>
      </c>
      <c r="D150" s="39"/>
    </row>
    <row r="151" spans="1:4" s="17" customFormat="1" ht="12" customHeight="1">
      <c r="A151" s="83" t="s">
        <v>135</v>
      </c>
      <c r="B151" s="83"/>
      <c r="C151" s="18">
        <v>483</v>
      </c>
      <c r="D151" s="39"/>
    </row>
    <row r="152" spans="1:4" s="17" customFormat="1" ht="12" customHeight="1">
      <c r="A152" s="83" t="s">
        <v>136</v>
      </c>
      <c r="B152" s="83"/>
      <c r="C152" s="18">
        <v>1826</v>
      </c>
      <c r="D152" s="39"/>
    </row>
    <row r="153" spans="1:4" s="17" customFormat="1" ht="12" customHeight="1">
      <c r="A153" s="83" t="s">
        <v>137</v>
      </c>
      <c r="B153" s="83"/>
      <c r="C153" s="18">
        <v>63</v>
      </c>
      <c r="D153" s="39"/>
    </row>
    <row r="154" spans="1:4" s="17" customFormat="1" ht="12" customHeight="1">
      <c r="A154" s="83" t="s">
        <v>138</v>
      </c>
      <c r="B154" s="83"/>
      <c r="C154" s="18">
        <v>421</v>
      </c>
      <c r="D154" s="39"/>
    </row>
    <row r="155" spans="1:4" s="17" customFormat="1" ht="12" customHeight="1">
      <c r="A155" s="83" t="s">
        <v>139</v>
      </c>
      <c r="B155" s="83"/>
      <c r="C155" s="18">
        <v>466</v>
      </c>
      <c r="D155" s="39"/>
    </row>
    <row r="156" spans="1:4" s="17" customFormat="1" ht="12" customHeight="1">
      <c r="A156" s="83" t="s">
        <v>140</v>
      </c>
      <c r="B156" s="83"/>
      <c r="C156" s="18">
        <v>518</v>
      </c>
      <c r="D156" s="39"/>
    </row>
    <row r="157" spans="1:4" s="17" customFormat="1" ht="12" customHeight="1">
      <c r="A157" s="83" t="s">
        <v>141</v>
      </c>
      <c r="B157" s="83"/>
      <c r="C157" s="18">
        <v>738</v>
      </c>
      <c r="D157" s="39"/>
    </row>
    <row r="158" spans="1:4" s="17" customFormat="1" ht="12" customHeight="1">
      <c r="A158" s="83" t="s">
        <v>142</v>
      </c>
      <c r="B158" s="83"/>
      <c r="C158" s="18">
        <v>165</v>
      </c>
      <c r="D158" s="39"/>
    </row>
    <row r="159" spans="1:4" s="17" customFormat="1" ht="12" customHeight="1">
      <c r="A159" s="83" t="s">
        <v>143</v>
      </c>
      <c r="B159" s="83"/>
      <c r="C159" s="18">
        <v>321</v>
      </c>
      <c r="D159" s="39"/>
    </row>
    <row r="160" spans="1:4" s="17" customFormat="1" ht="12" customHeight="1">
      <c r="A160" s="83" t="s">
        <v>144</v>
      </c>
      <c r="B160" s="83"/>
      <c r="C160" s="18">
        <v>595</v>
      </c>
      <c r="D160" s="39"/>
    </row>
    <row r="161" spans="1:4" s="17" customFormat="1" ht="12" customHeight="1">
      <c r="A161" s="83" t="s">
        <v>145</v>
      </c>
      <c r="B161" s="83"/>
      <c r="C161" s="18">
        <v>95</v>
      </c>
      <c r="D161" s="39"/>
    </row>
    <row r="162" spans="1:4" s="17" customFormat="1" ht="12" customHeight="1">
      <c r="A162" s="83" t="s">
        <v>146</v>
      </c>
      <c r="B162" s="83"/>
      <c r="C162" s="18">
        <v>396</v>
      </c>
      <c r="D162" s="39"/>
    </row>
    <row r="163" spans="1:4" s="17" customFormat="1" ht="12" customHeight="1">
      <c r="A163" s="79" t="s">
        <v>147</v>
      </c>
      <c r="B163" s="79"/>
      <c r="C163" s="23">
        <v>507</v>
      </c>
      <c r="D163" s="39"/>
    </row>
    <row r="164" spans="1:4" s="17" customFormat="1" ht="12" customHeight="1">
      <c r="A164" s="21"/>
      <c r="B164" s="21"/>
      <c r="C164" s="21"/>
      <c r="D164" s="39"/>
    </row>
    <row r="165" spans="1:4" s="17" customFormat="1" ht="12" customHeight="1">
      <c r="A165" s="80" t="s">
        <v>148</v>
      </c>
      <c r="B165" s="80"/>
      <c r="C165" s="16">
        <f>SUM(C166:C173)</f>
        <v>4690</v>
      </c>
      <c r="D165" s="39"/>
    </row>
    <row r="166" spans="1:4" s="17" customFormat="1" ht="12" customHeight="1">
      <c r="A166" s="83" t="s">
        <v>149</v>
      </c>
      <c r="B166" s="83"/>
      <c r="C166" s="18">
        <v>704</v>
      </c>
      <c r="D166" s="39"/>
    </row>
    <row r="167" spans="1:4" s="17" customFormat="1" ht="12" customHeight="1">
      <c r="A167" s="83" t="s">
        <v>150</v>
      </c>
      <c r="B167" s="83"/>
      <c r="C167" s="18">
        <v>129</v>
      </c>
      <c r="D167" s="39"/>
    </row>
    <row r="168" spans="1:4" s="17" customFormat="1" ht="12" customHeight="1">
      <c r="A168" s="83" t="s">
        <v>151</v>
      </c>
      <c r="B168" s="83"/>
      <c r="C168" s="18">
        <v>230</v>
      </c>
      <c r="D168" s="39"/>
    </row>
    <row r="169" spans="1:4" s="17" customFormat="1" ht="12" customHeight="1">
      <c r="A169" s="83" t="s">
        <v>152</v>
      </c>
      <c r="B169" s="83"/>
      <c r="C169" s="18">
        <v>128</v>
      </c>
      <c r="D169" s="39"/>
    </row>
    <row r="170" spans="1:4" s="17" customFormat="1" ht="12" customHeight="1">
      <c r="A170" s="83" t="s">
        <v>153</v>
      </c>
      <c r="B170" s="83"/>
      <c r="C170" s="18">
        <v>1011</v>
      </c>
      <c r="D170" s="39"/>
    </row>
    <row r="171" spans="1:4" s="17" customFormat="1" ht="12" customHeight="1">
      <c r="A171" s="83" t="s">
        <v>154</v>
      </c>
      <c r="B171" s="83"/>
      <c r="C171" s="18">
        <v>756</v>
      </c>
      <c r="D171" s="39"/>
    </row>
    <row r="172" spans="1:4" s="17" customFormat="1" ht="12" customHeight="1">
      <c r="A172" s="83" t="s">
        <v>155</v>
      </c>
      <c r="B172" s="83"/>
      <c r="C172" s="18">
        <v>121</v>
      </c>
      <c r="D172" s="39"/>
    </row>
    <row r="173" spans="1:4" s="17" customFormat="1" ht="12" customHeight="1">
      <c r="A173" s="79" t="s">
        <v>156</v>
      </c>
      <c r="B173" s="79"/>
      <c r="C173" s="23">
        <v>1611</v>
      </c>
      <c r="D173" s="39"/>
    </row>
    <row r="174" spans="1:4" s="17" customFormat="1" ht="12" customHeight="1">
      <c r="A174" s="21"/>
      <c r="B174" s="21"/>
      <c r="C174" s="21"/>
      <c r="D174" s="39"/>
    </row>
    <row r="175" spans="1:4" s="17" customFormat="1" ht="12" customHeight="1">
      <c r="A175" s="80" t="s">
        <v>157</v>
      </c>
      <c r="B175" s="80"/>
      <c r="C175" s="16">
        <f>SUM(C176:C192)</f>
        <v>12531</v>
      </c>
      <c r="D175" s="39"/>
    </row>
    <row r="176" spans="1:4" s="17" customFormat="1" ht="12" customHeight="1">
      <c r="A176" s="83" t="s">
        <v>158</v>
      </c>
      <c r="B176" s="83"/>
      <c r="C176" s="18">
        <v>1049</v>
      </c>
      <c r="D176" s="39"/>
    </row>
    <row r="177" spans="1:4" s="17" customFormat="1" ht="12" customHeight="1">
      <c r="A177" s="83" t="s">
        <v>159</v>
      </c>
      <c r="B177" s="83"/>
      <c r="C177" s="18">
        <v>3133</v>
      </c>
      <c r="D177" s="39"/>
    </row>
    <row r="178" spans="1:4" s="17" customFormat="1" ht="12" customHeight="1">
      <c r="A178" s="83" t="s">
        <v>160</v>
      </c>
      <c r="B178" s="83"/>
      <c r="C178" s="18">
        <v>591</v>
      </c>
      <c r="D178" s="39"/>
    </row>
    <row r="179" spans="1:4" s="17" customFormat="1" ht="12" customHeight="1">
      <c r="A179" s="83" t="s">
        <v>161</v>
      </c>
      <c r="B179" s="83"/>
      <c r="C179" s="18">
        <v>797</v>
      </c>
      <c r="D179" s="39"/>
    </row>
    <row r="180" spans="1:4" s="17" customFormat="1" ht="12" customHeight="1">
      <c r="A180" s="83" t="s">
        <v>162</v>
      </c>
      <c r="B180" s="83"/>
      <c r="C180" s="18">
        <v>1766</v>
      </c>
      <c r="D180" s="39"/>
    </row>
    <row r="181" spans="1:4" s="17" customFormat="1" ht="12" customHeight="1">
      <c r="A181" s="83" t="s">
        <v>163</v>
      </c>
      <c r="B181" s="83"/>
      <c r="C181" s="18">
        <v>286</v>
      </c>
      <c r="D181" s="39"/>
    </row>
    <row r="182" spans="1:4" s="17" customFormat="1" ht="12" customHeight="1">
      <c r="A182" s="83" t="s">
        <v>164</v>
      </c>
      <c r="B182" s="83"/>
      <c r="C182" s="18">
        <v>377</v>
      </c>
      <c r="D182" s="39"/>
    </row>
    <row r="183" spans="1:4" s="17" customFormat="1" ht="12" customHeight="1">
      <c r="A183" s="83" t="s">
        <v>165</v>
      </c>
      <c r="B183" s="83"/>
      <c r="C183" s="18">
        <v>318</v>
      </c>
      <c r="D183" s="39"/>
    </row>
    <row r="184" spans="1:4" s="17" customFormat="1" ht="12" customHeight="1">
      <c r="A184" s="83" t="s">
        <v>166</v>
      </c>
      <c r="B184" s="83"/>
      <c r="C184" s="18">
        <v>221</v>
      </c>
      <c r="D184" s="39"/>
    </row>
    <row r="185" spans="1:4" s="17" customFormat="1" ht="12" customHeight="1">
      <c r="A185" s="83" t="s">
        <v>167</v>
      </c>
      <c r="B185" s="83"/>
      <c r="C185" s="18">
        <v>485</v>
      </c>
      <c r="D185" s="39"/>
    </row>
    <row r="186" spans="1:4" s="17" customFormat="1" ht="12" customHeight="1">
      <c r="A186" s="83" t="s">
        <v>168</v>
      </c>
      <c r="B186" s="83"/>
      <c r="C186" s="18">
        <v>64</v>
      </c>
      <c r="D186" s="39"/>
    </row>
    <row r="187" spans="1:4" s="17" customFormat="1" ht="12" customHeight="1">
      <c r="A187" s="83" t="s">
        <v>169</v>
      </c>
      <c r="B187" s="83"/>
      <c r="C187" s="18">
        <v>920</v>
      </c>
      <c r="D187" s="39"/>
    </row>
    <row r="188" spans="1:4" s="17" customFormat="1" ht="12" customHeight="1">
      <c r="A188" s="83" t="s">
        <v>170</v>
      </c>
      <c r="B188" s="83"/>
      <c r="C188" s="18">
        <v>527</v>
      </c>
      <c r="D188" s="39"/>
    </row>
    <row r="189" spans="1:4" s="17" customFormat="1" ht="12" customHeight="1">
      <c r="A189" s="83" t="s">
        <v>171</v>
      </c>
      <c r="B189" s="83"/>
      <c r="C189" s="18">
        <v>232</v>
      </c>
      <c r="D189" s="39"/>
    </row>
    <row r="190" spans="1:4" s="17" customFormat="1" ht="12" customHeight="1">
      <c r="A190" s="83" t="s">
        <v>172</v>
      </c>
      <c r="B190" s="83"/>
      <c r="C190" s="18">
        <v>626</v>
      </c>
      <c r="D190" s="39"/>
    </row>
    <row r="191" spans="1:4" s="17" customFormat="1" ht="12" customHeight="1">
      <c r="A191" s="83" t="s">
        <v>173</v>
      </c>
      <c r="B191" s="83"/>
      <c r="C191" s="18">
        <v>332</v>
      </c>
      <c r="D191" s="39"/>
    </row>
    <row r="192" spans="1:4" s="17" customFormat="1" ht="12" customHeight="1">
      <c r="A192" s="79" t="s">
        <v>174</v>
      </c>
      <c r="B192" s="79"/>
      <c r="C192" s="23">
        <v>807</v>
      </c>
      <c r="D192" s="39"/>
    </row>
    <row r="193" spans="1:4" s="17" customFormat="1" ht="12" customHeight="1">
      <c r="A193" s="21"/>
      <c r="B193" s="21"/>
      <c r="C193" s="21"/>
      <c r="D193" s="39"/>
    </row>
    <row r="194" spans="1:4" s="17" customFormat="1" ht="12" customHeight="1">
      <c r="A194" s="80" t="s">
        <v>175</v>
      </c>
      <c r="B194" s="80"/>
      <c r="C194" s="16">
        <f>SUM(C195:C200)</f>
        <v>3977</v>
      </c>
      <c r="D194" s="39"/>
    </row>
    <row r="195" spans="1:4" s="17" customFormat="1" ht="12" customHeight="1">
      <c r="A195" s="83" t="s">
        <v>176</v>
      </c>
      <c r="B195" s="83"/>
      <c r="C195" s="18">
        <v>1687</v>
      </c>
      <c r="D195" s="39"/>
    </row>
    <row r="196" spans="1:4" s="17" customFormat="1" ht="12" customHeight="1">
      <c r="A196" s="83" t="s">
        <v>177</v>
      </c>
      <c r="B196" s="83"/>
      <c r="C196" s="18">
        <v>1079</v>
      </c>
      <c r="D196" s="39"/>
    </row>
    <row r="197" spans="1:4" s="17" customFormat="1" ht="12" customHeight="1">
      <c r="A197" s="83" t="s">
        <v>178</v>
      </c>
      <c r="B197" s="83"/>
      <c r="C197" s="18">
        <v>176</v>
      </c>
      <c r="D197" s="39"/>
    </row>
    <row r="198" spans="1:4" s="17" customFormat="1" ht="12" customHeight="1">
      <c r="A198" s="83" t="s">
        <v>179</v>
      </c>
      <c r="B198" s="83"/>
      <c r="C198" s="18">
        <v>237</v>
      </c>
      <c r="D198" s="39"/>
    </row>
    <row r="199" spans="1:4" s="17" customFormat="1" ht="12" customHeight="1">
      <c r="A199" s="83" t="s">
        <v>180</v>
      </c>
      <c r="B199" s="83"/>
      <c r="C199" s="18">
        <v>490</v>
      </c>
      <c r="D199" s="39"/>
    </row>
    <row r="200" spans="1:4" s="17" customFormat="1" ht="12" customHeight="1">
      <c r="A200" s="79" t="s">
        <v>181</v>
      </c>
      <c r="B200" s="79"/>
      <c r="C200" s="23">
        <v>308</v>
      </c>
      <c r="D200" s="39"/>
    </row>
    <row r="201" spans="1:4" s="17" customFormat="1" ht="12" customHeight="1">
      <c r="A201" s="21"/>
      <c r="B201" s="21"/>
      <c r="C201" s="21"/>
      <c r="D201" s="39"/>
    </row>
    <row r="202" spans="1:4" s="17" customFormat="1" ht="12" customHeight="1">
      <c r="A202" s="80" t="s">
        <v>182</v>
      </c>
      <c r="B202" s="80"/>
      <c r="C202" s="16">
        <f>SUM(C203:C207)</f>
        <v>4490</v>
      </c>
      <c r="D202" s="39"/>
    </row>
    <row r="203" spans="1:4" s="17" customFormat="1" ht="12" customHeight="1">
      <c r="A203" s="83" t="s">
        <v>183</v>
      </c>
      <c r="B203" s="83"/>
      <c r="C203" s="18">
        <v>1519</v>
      </c>
      <c r="D203" s="39"/>
    </row>
    <row r="204" spans="1:4" s="17" customFormat="1" ht="12" customHeight="1">
      <c r="A204" s="83" t="s">
        <v>184</v>
      </c>
      <c r="B204" s="83"/>
      <c r="C204" s="18">
        <v>1633</v>
      </c>
      <c r="D204" s="39"/>
    </row>
    <row r="205" spans="1:4" s="17" customFormat="1" ht="12" customHeight="1">
      <c r="A205" s="83" t="s">
        <v>185</v>
      </c>
      <c r="B205" s="83"/>
      <c r="C205" s="18">
        <v>199</v>
      </c>
      <c r="D205" s="39"/>
    </row>
    <row r="206" spans="1:4" s="17" customFormat="1" ht="12" customHeight="1">
      <c r="A206" s="83" t="s">
        <v>186</v>
      </c>
      <c r="B206" s="83"/>
      <c r="C206" s="18">
        <v>861</v>
      </c>
      <c r="D206" s="39"/>
    </row>
    <row r="207" spans="1:4" s="17" customFormat="1" ht="12" customHeight="1">
      <c r="A207" s="79" t="s">
        <v>187</v>
      </c>
      <c r="B207" s="79"/>
      <c r="C207" s="23">
        <v>278</v>
      </c>
      <c r="D207" s="39"/>
    </row>
    <row r="208" spans="1:4" s="17" customFormat="1" ht="12" customHeight="1">
      <c r="A208" s="21"/>
      <c r="B208" s="21"/>
      <c r="C208" s="21"/>
      <c r="D208" s="39"/>
    </row>
    <row r="209" spans="1:4" s="17" customFormat="1" ht="12" customHeight="1">
      <c r="A209" s="80" t="s">
        <v>188</v>
      </c>
      <c r="B209" s="80"/>
      <c r="C209" s="16">
        <f>SUM(C210:C227)</f>
        <v>6023</v>
      </c>
      <c r="D209" s="39"/>
    </row>
    <row r="210" spans="1:4" s="17" customFormat="1" ht="12" customHeight="1">
      <c r="A210" s="83" t="s">
        <v>189</v>
      </c>
      <c r="B210" s="83"/>
      <c r="C210" s="18">
        <v>850</v>
      </c>
      <c r="D210" s="39"/>
    </row>
    <row r="211" spans="1:4" s="17" customFormat="1" ht="12" customHeight="1">
      <c r="A211" s="83" t="s">
        <v>190</v>
      </c>
      <c r="B211" s="83"/>
      <c r="C211" s="18">
        <v>194</v>
      </c>
      <c r="D211" s="39"/>
    </row>
    <row r="212" spans="1:4" s="17" customFormat="1" ht="12" customHeight="1">
      <c r="A212" s="83" t="s">
        <v>191</v>
      </c>
      <c r="B212" s="83"/>
      <c r="C212" s="18">
        <v>152</v>
      </c>
      <c r="D212" s="39"/>
    </row>
    <row r="213" spans="1:4" s="17" customFormat="1" ht="12" customHeight="1">
      <c r="A213" s="83" t="s">
        <v>192</v>
      </c>
      <c r="B213" s="83"/>
      <c r="C213" s="18">
        <v>337</v>
      </c>
      <c r="D213" s="39"/>
    </row>
    <row r="214" spans="1:4" s="17" customFormat="1" ht="12" customHeight="1">
      <c r="A214" s="83" t="s">
        <v>193</v>
      </c>
      <c r="B214" s="83"/>
      <c r="C214" s="18">
        <v>127</v>
      </c>
      <c r="D214" s="39"/>
    </row>
    <row r="215" spans="1:4" s="17" customFormat="1" ht="12" customHeight="1">
      <c r="A215" s="83" t="s">
        <v>194</v>
      </c>
      <c r="B215" s="83"/>
      <c r="C215" s="18">
        <v>242</v>
      </c>
      <c r="D215" s="39"/>
    </row>
    <row r="216" spans="1:4" s="17" customFormat="1" ht="12" customHeight="1">
      <c r="A216" s="83" t="s">
        <v>195</v>
      </c>
      <c r="B216" s="83"/>
      <c r="C216" s="18">
        <v>153</v>
      </c>
      <c r="D216" s="39"/>
    </row>
    <row r="217" spans="1:4" s="17" customFormat="1" ht="12" customHeight="1">
      <c r="A217" s="83" t="s">
        <v>196</v>
      </c>
      <c r="B217" s="83"/>
      <c r="C217" s="18">
        <v>414</v>
      </c>
      <c r="D217" s="39"/>
    </row>
    <row r="218" spans="1:4" s="17" customFormat="1" ht="12" customHeight="1">
      <c r="A218" s="83" t="s">
        <v>197</v>
      </c>
      <c r="B218" s="83"/>
      <c r="C218" s="18">
        <v>238</v>
      </c>
      <c r="D218" s="39"/>
    </row>
    <row r="219" spans="1:4" s="17" customFormat="1" ht="12" customHeight="1">
      <c r="A219" s="83" t="s">
        <v>198</v>
      </c>
      <c r="B219" s="83"/>
      <c r="C219" s="18">
        <v>892</v>
      </c>
      <c r="D219" s="39"/>
    </row>
    <row r="220" spans="1:4" s="17" customFormat="1" ht="12" customHeight="1">
      <c r="A220" s="83" t="s">
        <v>199</v>
      </c>
      <c r="B220" s="83"/>
      <c r="C220" s="18">
        <v>319</v>
      </c>
      <c r="D220" s="39"/>
    </row>
    <row r="221" spans="1:4" s="17" customFormat="1" ht="12" customHeight="1">
      <c r="A221" s="83" t="s">
        <v>200</v>
      </c>
      <c r="B221" s="83"/>
      <c r="C221" s="18">
        <v>174</v>
      </c>
      <c r="D221" s="39"/>
    </row>
    <row r="222" spans="1:4" s="17" customFormat="1" ht="12" customHeight="1">
      <c r="A222" s="83" t="s">
        <v>201</v>
      </c>
      <c r="B222" s="83"/>
      <c r="C222" s="18">
        <v>222</v>
      </c>
      <c r="D222" s="39"/>
    </row>
    <row r="223" spans="1:4" s="17" customFormat="1" ht="12" customHeight="1">
      <c r="A223" s="83" t="s">
        <v>202</v>
      </c>
      <c r="B223" s="83"/>
      <c r="C223" s="18">
        <v>172</v>
      </c>
      <c r="D223" s="39"/>
    </row>
    <row r="224" spans="1:4" s="17" customFormat="1" ht="12" customHeight="1">
      <c r="A224" s="83" t="s">
        <v>203</v>
      </c>
      <c r="B224" s="83"/>
      <c r="C224" s="18">
        <v>279</v>
      </c>
      <c r="D224" s="39"/>
    </row>
    <row r="225" spans="1:4" s="17" customFormat="1" ht="12" customHeight="1">
      <c r="A225" s="83" t="s">
        <v>204</v>
      </c>
      <c r="B225" s="83"/>
      <c r="C225" s="18">
        <v>264</v>
      </c>
      <c r="D225" s="39"/>
    </row>
    <row r="226" spans="1:4" s="17" customFormat="1" ht="12" customHeight="1">
      <c r="A226" s="83" t="s">
        <v>205</v>
      </c>
      <c r="B226" s="83"/>
      <c r="C226" s="18">
        <v>753</v>
      </c>
      <c r="D226" s="39"/>
    </row>
    <row r="227" spans="1:4" s="17" customFormat="1" ht="12" customHeight="1">
      <c r="A227" s="79" t="s">
        <v>206</v>
      </c>
      <c r="B227" s="79"/>
      <c r="C227" s="23">
        <v>241</v>
      </c>
      <c r="D227" s="39"/>
    </row>
    <row r="228" spans="1:4" s="17" customFormat="1" ht="12" customHeight="1">
      <c r="A228" s="21"/>
      <c r="B228" s="21"/>
      <c r="C228" s="21"/>
      <c r="D228" s="39"/>
    </row>
    <row r="229" spans="1:4" s="17" customFormat="1" ht="12" customHeight="1">
      <c r="A229" s="80" t="s">
        <v>207</v>
      </c>
      <c r="B229" s="80"/>
      <c r="C229" s="16">
        <f>SUM(C230:C237)</f>
        <v>102366</v>
      </c>
      <c r="D229" s="39"/>
    </row>
    <row r="230" spans="1:4" s="17" customFormat="1" ht="12" customHeight="1">
      <c r="A230" s="83" t="s">
        <v>208</v>
      </c>
      <c r="B230" s="83"/>
      <c r="C230" s="18">
        <f>SUM(C57:C70)</f>
        <v>11830</v>
      </c>
      <c r="D230" s="39"/>
    </row>
    <row r="231" spans="1:4" s="17" customFormat="1" ht="12" customHeight="1">
      <c r="A231" s="83" t="s">
        <v>209</v>
      </c>
      <c r="B231" s="83"/>
      <c r="C231" s="18">
        <f>SUM(C73:C132)</f>
        <v>35175</v>
      </c>
      <c r="D231" s="39"/>
    </row>
    <row r="232" spans="1:4" s="17" customFormat="1" ht="12" customHeight="1">
      <c r="A232" s="83" t="s">
        <v>210</v>
      </c>
      <c r="B232" s="83"/>
      <c r="C232" s="18">
        <f>SUM(C135:C163)</f>
        <v>23650</v>
      </c>
      <c r="D232" s="39"/>
    </row>
    <row r="233" spans="1:4" s="17" customFormat="1" ht="12" customHeight="1">
      <c r="A233" s="83" t="s">
        <v>211</v>
      </c>
      <c r="B233" s="83"/>
      <c r="C233" s="18">
        <f>SUM(C166:C173)</f>
        <v>4690</v>
      </c>
      <c r="D233" s="39"/>
    </row>
    <row r="234" spans="1:4" s="17" customFormat="1" ht="12" customHeight="1">
      <c r="A234" s="83" t="s">
        <v>212</v>
      </c>
      <c r="B234" s="83"/>
      <c r="C234" s="18">
        <f>SUM(C176:C192)</f>
        <v>12531</v>
      </c>
      <c r="D234" s="39"/>
    </row>
    <row r="235" spans="1:4" s="17" customFormat="1" ht="12" customHeight="1">
      <c r="A235" s="83" t="s">
        <v>213</v>
      </c>
      <c r="B235" s="83"/>
      <c r="C235" s="18">
        <f>SUM(C195:C200)</f>
        <v>3977</v>
      </c>
      <c r="D235" s="39"/>
    </row>
    <row r="236" spans="1:4" s="17" customFormat="1" ht="12" customHeight="1">
      <c r="A236" s="83" t="s">
        <v>214</v>
      </c>
      <c r="B236" s="83"/>
      <c r="C236" s="18">
        <f>SUM(C203:C207)</f>
        <v>4490</v>
      </c>
      <c r="D236" s="39"/>
    </row>
    <row r="237" spans="1:4" s="17" customFormat="1" ht="12" customHeight="1">
      <c r="A237" s="79" t="s">
        <v>215</v>
      </c>
      <c r="B237" s="79"/>
      <c r="C237" s="23">
        <f>SUM(C210:C227)</f>
        <v>6023</v>
      </c>
      <c r="D237" s="39"/>
    </row>
    <row r="238" spans="1:4" s="17" customFormat="1" ht="12" customHeight="1">
      <c r="A238" s="21"/>
      <c r="B238" s="21"/>
      <c r="C238" s="21"/>
      <c r="D238" s="39"/>
    </row>
    <row r="239" spans="1:4" s="17" customFormat="1" ht="12" customHeight="1">
      <c r="A239" s="80" t="s">
        <v>216</v>
      </c>
      <c r="B239" s="80"/>
      <c r="C239" s="16">
        <f>SUM(C240:C243)</f>
        <v>76125</v>
      </c>
      <c r="D239" s="39"/>
    </row>
    <row r="240" spans="1:4" s="17" customFormat="1" ht="12" customHeight="1">
      <c r="A240" s="83" t="s">
        <v>212</v>
      </c>
      <c r="B240" s="83"/>
      <c r="C240" s="18">
        <f>C176+C177+C178+C179+C180+C181+C182+C183+C185+C187+C188+C190+C192+C196+C189</f>
        <v>12993</v>
      </c>
      <c r="D240" s="39"/>
    </row>
    <row r="241" spans="1:4" s="17" customFormat="1" ht="12" customHeight="1">
      <c r="A241" s="83" t="s">
        <v>217</v>
      </c>
      <c r="B241" s="83"/>
      <c r="C241" s="18">
        <f>+C57+C58+C60+C61+C62+C63+C64+C66+C67+C68+C69+C70+C83+C59</f>
        <v>12004</v>
      </c>
      <c r="D241" s="39"/>
    </row>
    <row r="242" spans="1:4" s="17" customFormat="1" ht="12" customHeight="1">
      <c r="A242" s="83" t="s">
        <v>210</v>
      </c>
      <c r="B242" s="83"/>
      <c r="C242" s="18">
        <f>C135+C137+C139+C142+C145+C149+C150+C152+C154+C156+C157+C159+C160+C162+C166+C173+C148+C144</f>
        <v>20472</v>
      </c>
      <c r="D242" s="39"/>
    </row>
    <row r="243" spans="1:4" s="17" customFormat="1" ht="12" customHeight="1">
      <c r="A243" s="79" t="s">
        <v>209</v>
      </c>
      <c r="B243" s="79"/>
      <c r="C243" s="23">
        <f>+C73+C74+C75+C78+C79+C81+C80+C85+C84+C88+C86+C89+C87+C90+C91+C96+C95+C94+C97+C98+C99+C100+C101+C103+C102+C104+C105+C107+C106+C109+C108+C113+C115+C114+C117+C116+C118+C119+C120+C121+C122+C123+C124+C126+C127+C128+C130+C131+C132</f>
        <v>30656</v>
      </c>
      <c r="D243" s="39"/>
    </row>
    <row r="244" spans="1:4" s="71" customFormat="1" ht="12" customHeight="1">
      <c r="A244" s="133"/>
      <c r="B244" s="133"/>
      <c r="C244" s="133"/>
      <c r="D244" s="70"/>
    </row>
    <row r="245" spans="1:4" s="33" customFormat="1" ht="68.25" customHeight="1">
      <c r="A245" s="134" t="s">
        <v>275</v>
      </c>
      <c r="B245" s="134"/>
      <c r="C245" s="134"/>
      <c r="D245" s="44"/>
    </row>
    <row r="246" spans="1:4" s="33" customFormat="1" ht="5.25" customHeight="1">
      <c r="A246" s="129"/>
      <c r="B246" s="129"/>
      <c r="C246" s="129"/>
      <c r="D246" s="44"/>
    </row>
    <row r="247" spans="1:4" s="33" customFormat="1" ht="22.5" customHeight="1">
      <c r="A247" s="132" t="s">
        <v>220</v>
      </c>
      <c r="B247" s="132"/>
      <c r="C247" s="132"/>
      <c r="D247" s="44"/>
    </row>
    <row r="248" spans="1:4" s="32" customFormat="1" ht="5.25" customHeight="1">
      <c r="A248" s="130"/>
      <c r="B248" s="130"/>
      <c r="C248" s="130"/>
      <c r="D248" s="43"/>
    </row>
    <row r="249" spans="1:4" s="33" customFormat="1" ht="11.25" customHeight="1">
      <c r="A249" s="129" t="s">
        <v>221</v>
      </c>
      <c r="B249" s="129"/>
      <c r="C249" s="129"/>
      <c r="D249" s="44"/>
    </row>
    <row r="250" spans="1:4" s="33" customFormat="1" ht="11.25" customHeight="1">
      <c r="A250" s="129" t="s">
        <v>222</v>
      </c>
      <c r="B250" s="129"/>
      <c r="C250" s="129"/>
      <c r="D250" s="44"/>
    </row>
  </sheetData>
  <sheetProtection/>
  <mergeCells count="216">
    <mergeCell ref="A242:B242"/>
    <mergeCell ref="A248:C248"/>
    <mergeCell ref="A243:B243"/>
    <mergeCell ref="A240:B240"/>
    <mergeCell ref="A241:B241"/>
    <mergeCell ref="A237:B237"/>
    <mergeCell ref="A239:B239"/>
    <mergeCell ref="A249:C249"/>
    <mergeCell ref="A250:C250"/>
    <mergeCell ref="A246:C246"/>
    <mergeCell ref="A247:C247"/>
    <mergeCell ref="A244:C244"/>
    <mergeCell ref="A245:C245"/>
    <mergeCell ref="A231:B231"/>
    <mergeCell ref="A232:B232"/>
    <mergeCell ref="A229:B229"/>
    <mergeCell ref="A230:B230"/>
    <mergeCell ref="A235:B235"/>
    <mergeCell ref="A236:B236"/>
    <mergeCell ref="A233:B233"/>
    <mergeCell ref="A234:B234"/>
    <mergeCell ref="A222:B222"/>
    <mergeCell ref="A223:B223"/>
    <mergeCell ref="A220:B220"/>
    <mergeCell ref="A221:B221"/>
    <mergeCell ref="A226:B226"/>
    <mergeCell ref="A227:B227"/>
    <mergeCell ref="A224:B224"/>
    <mergeCell ref="A225:B225"/>
    <mergeCell ref="A214:B214"/>
    <mergeCell ref="A215:B215"/>
    <mergeCell ref="A212:B212"/>
    <mergeCell ref="A213:B213"/>
    <mergeCell ref="A218:B218"/>
    <mergeCell ref="A219:B219"/>
    <mergeCell ref="A216:B216"/>
    <mergeCell ref="A217:B217"/>
    <mergeCell ref="A205:B205"/>
    <mergeCell ref="A206:B206"/>
    <mergeCell ref="A203:B203"/>
    <mergeCell ref="A204:B204"/>
    <mergeCell ref="A210:B210"/>
    <mergeCell ref="A211:B211"/>
    <mergeCell ref="A207:B207"/>
    <mergeCell ref="A209:B209"/>
    <mergeCell ref="A196:B196"/>
    <mergeCell ref="A197:B197"/>
    <mergeCell ref="A194:B194"/>
    <mergeCell ref="A195:B195"/>
    <mergeCell ref="A200:B200"/>
    <mergeCell ref="A202:B202"/>
    <mergeCell ref="A198:B198"/>
    <mergeCell ref="A199:B199"/>
    <mergeCell ref="A187:B187"/>
    <mergeCell ref="A188:B188"/>
    <mergeCell ref="A185:B185"/>
    <mergeCell ref="A186:B186"/>
    <mergeCell ref="A191:B191"/>
    <mergeCell ref="A192:B192"/>
    <mergeCell ref="A189:B189"/>
    <mergeCell ref="A190:B190"/>
    <mergeCell ref="A179:B179"/>
    <mergeCell ref="A180:B180"/>
    <mergeCell ref="A177:B177"/>
    <mergeCell ref="A178:B178"/>
    <mergeCell ref="A183:B183"/>
    <mergeCell ref="A184:B184"/>
    <mergeCell ref="A181:B181"/>
    <mergeCell ref="A182:B182"/>
    <mergeCell ref="A170:B170"/>
    <mergeCell ref="A171:B171"/>
    <mergeCell ref="A168:B168"/>
    <mergeCell ref="A169:B169"/>
    <mergeCell ref="A175:B175"/>
    <mergeCell ref="A176:B176"/>
    <mergeCell ref="A172:B172"/>
    <mergeCell ref="A173:B173"/>
    <mergeCell ref="A161:B161"/>
    <mergeCell ref="A162:B162"/>
    <mergeCell ref="A159:B159"/>
    <mergeCell ref="A160:B160"/>
    <mergeCell ref="A166:B166"/>
    <mergeCell ref="A167:B167"/>
    <mergeCell ref="A163:B163"/>
    <mergeCell ref="A165:B165"/>
    <mergeCell ref="A153:B153"/>
    <mergeCell ref="A154:B154"/>
    <mergeCell ref="A151:B151"/>
    <mergeCell ref="A152:B152"/>
    <mergeCell ref="A157:B157"/>
    <mergeCell ref="A158:B158"/>
    <mergeCell ref="A155:B155"/>
    <mergeCell ref="A156:B156"/>
    <mergeCell ref="A145:B145"/>
    <mergeCell ref="A146:B146"/>
    <mergeCell ref="A143:B143"/>
    <mergeCell ref="A144:B144"/>
    <mergeCell ref="A149:B149"/>
    <mergeCell ref="A150:B150"/>
    <mergeCell ref="A147:B147"/>
    <mergeCell ref="A148:B148"/>
    <mergeCell ref="A137:B137"/>
    <mergeCell ref="A138:B138"/>
    <mergeCell ref="A135:B135"/>
    <mergeCell ref="A136:B136"/>
    <mergeCell ref="A141:B141"/>
    <mergeCell ref="A142:B142"/>
    <mergeCell ref="A139:B139"/>
    <mergeCell ref="A140:B140"/>
    <mergeCell ref="A128:B128"/>
    <mergeCell ref="A129:B129"/>
    <mergeCell ref="A126:B126"/>
    <mergeCell ref="A127:B127"/>
    <mergeCell ref="A132:B132"/>
    <mergeCell ref="A134:B134"/>
    <mergeCell ref="A130:B130"/>
    <mergeCell ref="A131:B131"/>
    <mergeCell ref="A120:B120"/>
    <mergeCell ref="A121:B121"/>
    <mergeCell ref="A118:B118"/>
    <mergeCell ref="A119:B119"/>
    <mergeCell ref="A124:B124"/>
    <mergeCell ref="A125:B125"/>
    <mergeCell ref="A122:B122"/>
    <mergeCell ref="A123:B123"/>
    <mergeCell ref="A113:B113"/>
    <mergeCell ref="A109:B109"/>
    <mergeCell ref="A110:B110"/>
    <mergeCell ref="A116:B116"/>
    <mergeCell ref="A117:B117"/>
    <mergeCell ref="A114:B114"/>
    <mergeCell ref="A115:B115"/>
    <mergeCell ref="A107:B107"/>
    <mergeCell ref="A108:B108"/>
    <mergeCell ref="A105:B105"/>
    <mergeCell ref="A106:B106"/>
    <mergeCell ref="A111:B111"/>
    <mergeCell ref="A112:B112"/>
    <mergeCell ref="A99:B99"/>
    <mergeCell ref="A100:B100"/>
    <mergeCell ref="A97:B97"/>
    <mergeCell ref="A98:B98"/>
    <mergeCell ref="A103:B103"/>
    <mergeCell ref="A104:B104"/>
    <mergeCell ref="A101:B101"/>
    <mergeCell ref="A102:B102"/>
    <mergeCell ref="A91:B91"/>
    <mergeCell ref="A92:B92"/>
    <mergeCell ref="A89:B89"/>
    <mergeCell ref="A90:B90"/>
    <mergeCell ref="A95:B95"/>
    <mergeCell ref="A96:B96"/>
    <mergeCell ref="A93:B93"/>
    <mergeCell ref="A94:B94"/>
    <mergeCell ref="A83:B83"/>
    <mergeCell ref="A84:B84"/>
    <mergeCell ref="A81:B81"/>
    <mergeCell ref="A82:B82"/>
    <mergeCell ref="A87:B87"/>
    <mergeCell ref="A88:B88"/>
    <mergeCell ref="A85:B85"/>
    <mergeCell ref="A86:B86"/>
    <mergeCell ref="A75:B75"/>
    <mergeCell ref="A76:B76"/>
    <mergeCell ref="A73:B73"/>
    <mergeCell ref="A74:B74"/>
    <mergeCell ref="A79:B79"/>
    <mergeCell ref="A80:B80"/>
    <mergeCell ref="A77:B77"/>
    <mergeCell ref="A78:B78"/>
    <mergeCell ref="A66:B66"/>
    <mergeCell ref="A67:B67"/>
    <mergeCell ref="A64:B64"/>
    <mergeCell ref="A65:B65"/>
    <mergeCell ref="A70:B70"/>
    <mergeCell ref="A72:B72"/>
    <mergeCell ref="A68:B68"/>
    <mergeCell ref="A69:B69"/>
    <mergeCell ref="A58:B58"/>
    <mergeCell ref="A59:B59"/>
    <mergeCell ref="A56:B56"/>
    <mergeCell ref="A57:B57"/>
    <mergeCell ref="A62:B62"/>
    <mergeCell ref="A63:B63"/>
    <mergeCell ref="A60:B60"/>
    <mergeCell ref="A61:B61"/>
    <mergeCell ref="A42:B42"/>
    <mergeCell ref="A46:B46"/>
    <mergeCell ref="A40:B40"/>
    <mergeCell ref="A41:B41"/>
    <mergeCell ref="A53:B53"/>
    <mergeCell ref="A54:B54"/>
    <mergeCell ref="A51:B51"/>
    <mergeCell ref="A52:B52"/>
    <mergeCell ref="A27:B27"/>
    <mergeCell ref="A30:B30"/>
    <mergeCell ref="A23:B23"/>
    <mergeCell ref="A24:B24"/>
    <mergeCell ref="A37:B37"/>
    <mergeCell ref="A38:B38"/>
    <mergeCell ref="A31:B31"/>
    <mergeCell ref="A36:B36"/>
    <mergeCell ref="A10:B10"/>
    <mergeCell ref="A11:B11"/>
    <mergeCell ref="D6:E6"/>
    <mergeCell ref="A8:B8"/>
    <mergeCell ref="A21:B21"/>
    <mergeCell ref="A22:B22"/>
    <mergeCell ref="A15:B15"/>
    <mergeCell ref="A19:B19"/>
    <mergeCell ref="A5:B5"/>
    <mergeCell ref="A6:B6"/>
    <mergeCell ref="A1:C1"/>
    <mergeCell ref="A2:C2"/>
    <mergeCell ref="A3:C3"/>
    <mergeCell ref="A4:C4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45" customWidth="1"/>
    <col min="2" max="2" width="31.00390625" style="45" customWidth="1"/>
    <col min="3" max="3" width="17.00390625" style="69" customWidth="1"/>
    <col min="4" max="16384" width="9.140625" style="45" customWidth="1"/>
  </cols>
  <sheetData>
    <row r="1" spans="1:3" s="66" customFormat="1" ht="12.75" customHeight="1">
      <c r="A1" s="88"/>
      <c r="B1" s="88"/>
      <c r="C1" s="89"/>
    </row>
    <row r="2" spans="1:3" s="66" customFormat="1" ht="12.75" customHeight="1">
      <c r="A2" s="88" t="s">
        <v>282</v>
      </c>
      <c r="B2" s="88"/>
      <c r="C2" s="89"/>
    </row>
    <row r="3" spans="1:3" s="4" customFormat="1" ht="12.75" customHeight="1">
      <c r="A3" s="90"/>
      <c r="B3" s="90"/>
      <c r="C3" s="89"/>
    </row>
    <row r="4" spans="1:3" s="4" customFormat="1" ht="12.75" customHeight="1">
      <c r="A4" s="91"/>
      <c r="B4" s="91"/>
      <c r="C4" s="92"/>
    </row>
    <row r="5" spans="1:3" s="6" customFormat="1" ht="12" customHeight="1">
      <c r="A5" s="77"/>
      <c r="B5" s="77"/>
      <c r="C5" s="74">
        <v>2022</v>
      </c>
    </row>
    <row r="6" spans="1:3" s="6" customFormat="1" ht="12" customHeight="1">
      <c r="A6" s="78"/>
      <c r="B6" s="78"/>
      <c r="C6" s="76"/>
    </row>
    <row r="7" spans="1:2" s="67" customFormat="1" ht="12" customHeight="1">
      <c r="A7" s="82"/>
      <c r="B7" s="82"/>
    </row>
    <row r="8" spans="1:3" s="37" customFormat="1" ht="12" customHeight="1">
      <c r="A8" s="81" t="s">
        <v>0</v>
      </c>
      <c r="B8" s="81"/>
      <c r="C8" s="68">
        <f>C10+C21+C36+C40+C50</f>
        <v>114039</v>
      </c>
    </row>
    <row r="9" spans="1:3" s="37" customFormat="1" ht="12" customHeight="1">
      <c r="A9" s="13"/>
      <c r="B9" s="13"/>
      <c r="C9" s="14"/>
    </row>
    <row r="10" spans="1:3" s="38" customFormat="1" ht="12" customHeight="1">
      <c r="A10" s="80" t="s">
        <v>1</v>
      </c>
      <c r="B10" s="80"/>
      <c r="C10" s="16">
        <f>C11+C15+C19</f>
        <v>16272</v>
      </c>
    </row>
    <row r="11" spans="1:3" s="39" customFormat="1" ht="12" customHeight="1">
      <c r="A11" s="83" t="s">
        <v>2</v>
      </c>
      <c r="B11" s="83"/>
      <c r="C11" s="18">
        <f>C12+C13+C14</f>
        <v>6668</v>
      </c>
    </row>
    <row r="12" spans="1:3" s="39" customFormat="1" ht="12" customHeight="1">
      <c r="A12" s="19"/>
      <c r="B12" s="20" t="s">
        <v>3</v>
      </c>
      <c r="C12" s="18">
        <f>C166+C167+C169+C174+C175</f>
        <v>2490</v>
      </c>
    </row>
    <row r="13" spans="1:3" s="39" customFormat="1" ht="12" customHeight="1">
      <c r="A13" s="19"/>
      <c r="B13" s="20" t="s">
        <v>4</v>
      </c>
      <c r="C13" s="18">
        <f>+C170</f>
        <v>2908</v>
      </c>
    </row>
    <row r="14" spans="1:3" s="39" customFormat="1" ht="12" customHeight="1">
      <c r="A14" s="19"/>
      <c r="B14" s="21" t="s">
        <v>5</v>
      </c>
      <c r="C14" s="18">
        <f>C168+C171+C172+C173</f>
        <v>1270</v>
      </c>
    </row>
    <row r="15" spans="1:3" s="39" customFormat="1" ht="12" customHeight="1">
      <c r="A15" s="83" t="s">
        <v>6</v>
      </c>
      <c r="B15" s="83"/>
      <c r="C15" s="18">
        <f>C16+C17+C18</f>
        <v>6085</v>
      </c>
    </row>
    <row r="16" spans="1:3" s="39" customFormat="1" ht="12" customHeight="1">
      <c r="A16" s="19"/>
      <c r="B16" s="20" t="s">
        <v>7</v>
      </c>
      <c r="C16" s="18">
        <f>+C162</f>
        <v>2101</v>
      </c>
    </row>
    <row r="17" spans="1:3" s="39" customFormat="1" ht="12" customHeight="1">
      <c r="A17" s="19"/>
      <c r="B17" s="20" t="s">
        <v>8</v>
      </c>
      <c r="C17" s="18">
        <f>+C161</f>
        <v>1942</v>
      </c>
    </row>
    <row r="18" spans="1:3" s="39" customFormat="1" ht="12" customHeight="1">
      <c r="A18" s="22"/>
      <c r="B18" s="20" t="s">
        <v>9</v>
      </c>
      <c r="C18" s="18">
        <f>C163</f>
        <v>2042</v>
      </c>
    </row>
    <row r="19" spans="1:3" s="39" customFormat="1" ht="12" customHeight="1">
      <c r="A19" s="79" t="s">
        <v>10</v>
      </c>
      <c r="B19" s="79"/>
      <c r="C19" s="23">
        <f>C157+C158</f>
        <v>3519</v>
      </c>
    </row>
    <row r="20" spans="1:3" s="39" customFormat="1" ht="12" customHeight="1">
      <c r="A20" s="22"/>
      <c r="B20" s="22"/>
      <c r="C20" s="22"/>
    </row>
    <row r="21" spans="1:3" s="38" customFormat="1" ht="12" customHeight="1">
      <c r="A21" s="80" t="s">
        <v>228</v>
      </c>
      <c r="B21" s="80"/>
      <c r="C21" s="16">
        <f>C22+C23+C24+C27+C30+C31</f>
        <v>32139</v>
      </c>
    </row>
    <row r="22" spans="1:3" s="39" customFormat="1" ht="12" customHeight="1">
      <c r="A22" s="83" t="s">
        <v>12</v>
      </c>
      <c r="B22" s="83"/>
      <c r="C22" s="18">
        <f>C118+C119+C120+C126+C127+C129+C130+C132+C133</f>
        <v>11456</v>
      </c>
    </row>
    <row r="23" spans="1:3" s="39" customFormat="1" ht="12" customHeight="1">
      <c r="A23" s="83" t="s">
        <v>13</v>
      </c>
      <c r="B23" s="83"/>
      <c r="C23" s="18">
        <f>C123</f>
        <v>4133</v>
      </c>
    </row>
    <row r="24" spans="1:3" s="39" customFormat="1" ht="12" customHeight="1">
      <c r="A24" s="83" t="s">
        <v>14</v>
      </c>
      <c r="B24" s="83"/>
      <c r="C24" s="18">
        <f>C25+C26</f>
        <v>6582</v>
      </c>
    </row>
    <row r="25" spans="1:3" s="39" customFormat="1" ht="12" customHeight="1">
      <c r="A25" s="24"/>
      <c r="B25" s="20" t="s">
        <v>15</v>
      </c>
      <c r="C25" s="18">
        <f>+C128+C136</f>
        <v>2383</v>
      </c>
    </row>
    <row r="26" spans="1:3" s="39" customFormat="1" ht="12" customHeight="1">
      <c r="A26" s="22"/>
      <c r="B26" s="20" t="s">
        <v>16</v>
      </c>
      <c r="C26" s="18">
        <f>C122+C124+C125+C134</f>
        <v>4199</v>
      </c>
    </row>
    <row r="27" spans="1:3" s="39" customFormat="1" ht="12" customHeight="1">
      <c r="A27" s="83" t="s">
        <v>17</v>
      </c>
      <c r="B27" s="83"/>
      <c r="C27" s="18">
        <f>C28+C29</f>
        <v>2744</v>
      </c>
    </row>
    <row r="28" spans="1:3" s="39" customFormat="1" ht="12" customHeight="1">
      <c r="A28" s="24"/>
      <c r="B28" s="20" t="s">
        <v>18</v>
      </c>
      <c r="C28" s="18">
        <f>+C121</f>
        <v>1472</v>
      </c>
    </row>
    <row r="29" spans="1:3" s="39" customFormat="1" ht="12" customHeight="1">
      <c r="A29" s="22"/>
      <c r="B29" s="20" t="s">
        <v>19</v>
      </c>
      <c r="C29" s="18">
        <f>C135</f>
        <v>1272</v>
      </c>
    </row>
    <row r="30" spans="1:3" s="39" customFormat="1" ht="12" customHeight="1">
      <c r="A30" s="83" t="s">
        <v>20</v>
      </c>
      <c r="B30" s="83"/>
      <c r="C30" s="18">
        <f>C131</f>
        <v>1255</v>
      </c>
    </row>
    <row r="31" spans="1:3" s="39" customFormat="1" ht="12" customHeight="1">
      <c r="A31" s="83" t="s">
        <v>227</v>
      </c>
      <c r="B31" s="83"/>
      <c r="C31" s="18">
        <f>C32+C33+C34</f>
        <v>5969</v>
      </c>
    </row>
    <row r="32" spans="1:3" s="39" customFormat="1" ht="12" customHeight="1">
      <c r="A32" s="24"/>
      <c r="B32" s="20" t="s">
        <v>22</v>
      </c>
      <c r="C32" s="18">
        <f>C144</f>
        <v>963</v>
      </c>
    </row>
    <row r="33" spans="1:3" s="39" customFormat="1" ht="12" customHeight="1">
      <c r="A33" s="19"/>
      <c r="B33" s="20" t="s">
        <v>23</v>
      </c>
      <c r="C33" s="18">
        <f>C140+C141+C142+C145</f>
        <v>723</v>
      </c>
    </row>
    <row r="34" spans="1:3" s="39" customFormat="1" ht="12" customHeight="1">
      <c r="A34" s="19"/>
      <c r="B34" s="25" t="s">
        <v>226</v>
      </c>
      <c r="C34" s="23">
        <f>C139+C143+C146</f>
        <v>4283</v>
      </c>
    </row>
    <row r="35" spans="1:3" s="39" customFormat="1" ht="12" customHeight="1">
      <c r="A35" s="22"/>
      <c r="B35" s="22"/>
      <c r="C35" s="22"/>
    </row>
    <row r="36" spans="1:3" s="38" customFormat="1" ht="12" customHeight="1">
      <c r="A36" s="80" t="s">
        <v>25</v>
      </c>
      <c r="B36" s="80"/>
      <c r="C36" s="16">
        <f>C37+C38</f>
        <v>14641</v>
      </c>
    </row>
    <row r="37" spans="1:3" s="39" customFormat="1" ht="12" customHeight="1">
      <c r="A37" s="83" t="s">
        <v>26</v>
      </c>
      <c r="B37" s="83"/>
      <c r="C37" s="18">
        <f>C149+C150+C153</f>
        <v>13220</v>
      </c>
    </row>
    <row r="38" spans="1:3" s="39" customFormat="1" ht="12" customHeight="1">
      <c r="A38" s="79" t="s">
        <v>27</v>
      </c>
      <c r="B38" s="79"/>
      <c r="C38" s="23">
        <f>+C151+C154</f>
        <v>1421</v>
      </c>
    </row>
    <row r="39" spans="1:3" s="39" customFormat="1" ht="12" customHeight="1">
      <c r="A39" s="22"/>
      <c r="B39" s="22"/>
      <c r="C39" s="22"/>
    </row>
    <row r="40" spans="1:3" s="38" customFormat="1" ht="12" customHeight="1">
      <c r="A40" s="80" t="s">
        <v>28</v>
      </c>
      <c r="B40" s="80"/>
      <c r="C40" s="16">
        <f>C41+C42+C45</f>
        <v>36252</v>
      </c>
    </row>
    <row r="41" spans="1:3" s="39" customFormat="1" ht="12" customHeight="1">
      <c r="A41" s="83" t="s">
        <v>29</v>
      </c>
      <c r="B41" s="83"/>
      <c r="C41" s="18">
        <f>C80+C81+C84+C85+C86+C88+C90+C91+C94+C95+C99+C100+C104+C106+C108+C109+C114+C115</f>
        <v>18129</v>
      </c>
    </row>
    <row r="42" spans="1:3" s="39" customFormat="1" ht="12" customHeight="1">
      <c r="A42" s="84" t="s">
        <v>30</v>
      </c>
      <c r="B42" s="84"/>
      <c r="C42" s="18">
        <f>C43+C44</f>
        <v>8961</v>
      </c>
    </row>
    <row r="43" spans="1:3" s="39" customFormat="1" ht="12" customHeight="1">
      <c r="A43" s="25"/>
      <c r="B43" s="20" t="s">
        <v>31</v>
      </c>
      <c r="C43" s="18">
        <f>C74+C98+C89+C152+C93+C96+C110</f>
        <v>4782</v>
      </c>
    </row>
    <row r="44" spans="1:3" s="39" customFormat="1" ht="12" customHeight="1">
      <c r="A44" s="25"/>
      <c r="B44" s="20" t="s">
        <v>32</v>
      </c>
      <c r="C44" s="18">
        <f>C82+C103+C105</f>
        <v>4179</v>
      </c>
    </row>
    <row r="45" spans="1:3" s="39" customFormat="1" ht="12" customHeight="1">
      <c r="A45" s="83" t="s">
        <v>34</v>
      </c>
      <c r="B45" s="83"/>
      <c r="C45" s="18">
        <f>C46+C47+C48</f>
        <v>9162</v>
      </c>
    </row>
    <row r="46" spans="1:3" s="39" customFormat="1" ht="12" customHeight="1">
      <c r="A46" s="25"/>
      <c r="B46" s="20" t="s">
        <v>35</v>
      </c>
      <c r="C46" s="18">
        <f>+C70+C71+C79+C97</f>
        <v>1794</v>
      </c>
    </row>
    <row r="47" spans="1:3" s="39" customFormat="1" ht="12" customHeight="1">
      <c r="A47" s="25"/>
      <c r="B47" s="20" t="s">
        <v>36</v>
      </c>
      <c r="C47" s="18">
        <f>C73+C75+C87+C102+C107+C111</f>
        <v>3518</v>
      </c>
    </row>
    <row r="48" spans="1:3" s="39" customFormat="1" ht="12" customHeight="1">
      <c r="A48" s="25"/>
      <c r="B48" s="25" t="s">
        <v>37</v>
      </c>
      <c r="C48" s="23">
        <f>C69+C76+C83+C92+C101+C113</f>
        <v>3850</v>
      </c>
    </row>
    <row r="49" spans="1:3" s="39" customFormat="1" ht="12" customHeight="1">
      <c r="A49" s="21"/>
      <c r="B49" s="21"/>
      <c r="C49" s="21"/>
    </row>
    <row r="50" spans="1:3" s="38" customFormat="1" ht="12" customHeight="1">
      <c r="A50" s="80" t="s">
        <v>38</v>
      </c>
      <c r="B50" s="80"/>
      <c r="C50" s="16">
        <f>C51+C52+C53</f>
        <v>14735</v>
      </c>
    </row>
    <row r="51" spans="1:3" s="39" customFormat="1" ht="12" customHeight="1">
      <c r="A51" s="83" t="s">
        <v>39</v>
      </c>
      <c r="B51" s="83"/>
      <c r="C51" s="18">
        <f>C56+C59+C62+C66</f>
        <v>3248</v>
      </c>
    </row>
    <row r="52" spans="1:3" s="39" customFormat="1" ht="12" customHeight="1">
      <c r="A52" s="83" t="s">
        <v>40</v>
      </c>
      <c r="B52" s="83"/>
      <c r="C52" s="18">
        <f>C72+C77+C78+C60+C61+C63+C64+C65+C112</f>
        <v>9513</v>
      </c>
    </row>
    <row r="53" spans="1:3" s="39" customFormat="1" ht="12" customHeight="1">
      <c r="A53" s="79" t="s">
        <v>41</v>
      </c>
      <c r="B53" s="79"/>
      <c r="C53" s="23">
        <f>C58+C57</f>
        <v>1974</v>
      </c>
    </row>
    <row r="54" spans="1:3" s="39" customFormat="1" ht="12" customHeight="1">
      <c r="A54" s="21"/>
      <c r="B54" s="26"/>
      <c r="C54" s="27"/>
    </row>
    <row r="55" spans="1:3" s="39" customFormat="1" ht="12" customHeight="1">
      <c r="A55" s="85" t="s">
        <v>42</v>
      </c>
      <c r="B55" s="85"/>
      <c r="C55" s="14">
        <f>SUM(C56:C66)</f>
        <v>12663</v>
      </c>
    </row>
    <row r="56" spans="1:3" s="39" customFormat="1" ht="12" customHeight="1">
      <c r="A56" s="83" t="s">
        <v>43</v>
      </c>
      <c r="B56" s="83"/>
      <c r="C56" s="18">
        <v>685</v>
      </c>
    </row>
    <row r="57" spans="1:3" s="39" customFormat="1" ht="12" customHeight="1">
      <c r="A57" s="83" t="s">
        <v>45</v>
      </c>
      <c r="B57" s="83"/>
      <c r="C57" s="18">
        <v>1151</v>
      </c>
    </row>
    <row r="58" spans="1:3" s="39" customFormat="1" ht="12" customHeight="1">
      <c r="A58" s="83" t="s">
        <v>46</v>
      </c>
      <c r="B58" s="83"/>
      <c r="C58" s="18">
        <v>823</v>
      </c>
    </row>
    <row r="59" spans="1:3" s="39" customFormat="1" ht="12" customHeight="1">
      <c r="A59" s="83" t="s">
        <v>47</v>
      </c>
      <c r="B59" s="83"/>
      <c r="C59" s="18">
        <v>856</v>
      </c>
    </row>
    <row r="60" spans="1:3" s="39" customFormat="1" ht="12" customHeight="1">
      <c r="A60" s="83" t="s">
        <v>48</v>
      </c>
      <c r="B60" s="83"/>
      <c r="C60" s="18">
        <v>662</v>
      </c>
    </row>
    <row r="61" spans="1:3" s="39" customFormat="1" ht="12" customHeight="1">
      <c r="A61" s="83" t="s">
        <v>50</v>
      </c>
      <c r="B61" s="83"/>
      <c r="C61" s="18">
        <v>3986</v>
      </c>
    </row>
    <row r="62" spans="1:3" s="39" customFormat="1" ht="12" customHeight="1">
      <c r="A62" s="83" t="s">
        <v>52</v>
      </c>
      <c r="B62" s="83"/>
      <c r="C62" s="18">
        <v>1021</v>
      </c>
    </row>
    <row r="63" spans="1:3" s="39" customFormat="1" ht="12" customHeight="1">
      <c r="A63" s="83" t="s">
        <v>53</v>
      </c>
      <c r="B63" s="83"/>
      <c r="C63" s="18">
        <v>673</v>
      </c>
    </row>
    <row r="64" spans="1:3" s="39" customFormat="1" ht="12" customHeight="1">
      <c r="A64" s="83" t="s">
        <v>54</v>
      </c>
      <c r="B64" s="83"/>
      <c r="C64" s="18">
        <v>929</v>
      </c>
    </row>
    <row r="65" spans="1:3" s="39" customFormat="1" ht="12" customHeight="1">
      <c r="A65" s="83" t="s">
        <v>55</v>
      </c>
      <c r="B65" s="83"/>
      <c r="C65" s="18">
        <v>1191</v>
      </c>
    </row>
    <row r="66" spans="1:3" s="39" customFormat="1" ht="12" customHeight="1">
      <c r="A66" s="79" t="s">
        <v>56</v>
      </c>
      <c r="B66" s="79"/>
      <c r="C66" s="23">
        <v>686</v>
      </c>
    </row>
    <row r="67" spans="1:3" s="39" customFormat="1" ht="12" customHeight="1">
      <c r="A67" s="21"/>
      <c r="B67" s="21"/>
      <c r="C67" s="21"/>
    </row>
    <row r="68" spans="1:3" s="39" customFormat="1" ht="12" customHeight="1">
      <c r="A68" s="80" t="s">
        <v>57</v>
      </c>
      <c r="B68" s="80"/>
      <c r="C68" s="16">
        <f>SUM(C69:C115)</f>
        <v>38074</v>
      </c>
    </row>
    <row r="69" spans="1:3" s="39" customFormat="1" ht="12" customHeight="1">
      <c r="A69" s="83" t="s">
        <v>58</v>
      </c>
      <c r="B69" s="83"/>
      <c r="C69" s="18">
        <v>895</v>
      </c>
    </row>
    <row r="70" spans="1:3" s="39" customFormat="1" ht="12" customHeight="1">
      <c r="A70" s="83" t="s">
        <v>59</v>
      </c>
      <c r="B70" s="83"/>
      <c r="C70" s="18">
        <v>925</v>
      </c>
    </row>
    <row r="71" spans="1:3" s="39" customFormat="1" ht="12" customHeight="1">
      <c r="A71" s="83" t="s">
        <v>60</v>
      </c>
      <c r="B71" s="83"/>
      <c r="C71" s="18">
        <v>225</v>
      </c>
    </row>
    <row r="72" spans="1:3" s="39" customFormat="1" ht="12" customHeight="1">
      <c r="A72" s="83" t="s">
        <v>61</v>
      </c>
      <c r="B72" s="83"/>
      <c r="C72" s="18">
        <v>478</v>
      </c>
    </row>
    <row r="73" spans="1:3" s="39" customFormat="1" ht="12" customHeight="1">
      <c r="A73" s="83" t="s">
        <v>62</v>
      </c>
      <c r="B73" s="83"/>
      <c r="C73" s="18">
        <v>269</v>
      </c>
    </row>
    <row r="74" spans="1:3" s="39" customFormat="1" ht="12" customHeight="1">
      <c r="A74" s="83" t="s">
        <v>63</v>
      </c>
      <c r="B74" s="83"/>
      <c r="C74" s="18">
        <v>467</v>
      </c>
    </row>
    <row r="75" spans="1:3" s="39" customFormat="1" ht="12" customHeight="1">
      <c r="A75" s="83" t="s">
        <v>64</v>
      </c>
      <c r="B75" s="83"/>
      <c r="C75" s="18">
        <v>350</v>
      </c>
    </row>
    <row r="76" spans="1:3" s="39" customFormat="1" ht="12" customHeight="1">
      <c r="A76" s="83" t="s">
        <v>65</v>
      </c>
      <c r="B76" s="83"/>
      <c r="C76" s="18">
        <v>843</v>
      </c>
    </row>
    <row r="77" spans="1:3" s="39" customFormat="1" ht="12" customHeight="1">
      <c r="A77" s="83" t="s">
        <v>66</v>
      </c>
      <c r="B77" s="83"/>
      <c r="C77" s="18">
        <v>285</v>
      </c>
    </row>
    <row r="78" spans="1:3" s="39" customFormat="1" ht="12" customHeight="1">
      <c r="A78" s="83" t="s">
        <v>68</v>
      </c>
      <c r="B78" s="83"/>
      <c r="C78" s="18">
        <v>347</v>
      </c>
    </row>
    <row r="79" spans="1:3" s="39" customFormat="1" ht="12" customHeight="1">
      <c r="A79" s="83" t="s">
        <v>69</v>
      </c>
      <c r="B79" s="83"/>
      <c r="C79" s="18">
        <v>421</v>
      </c>
    </row>
    <row r="80" spans="1:3" s="39" customFormat="1" ht="12" customHeight="1">
      <c r="A80" s="83" t="s">
        <v>70</v>
      </c>
      <c r="B80" s="83"/>
      <c r="C80" s="18">
        <v>318</v>
      </c>
    </row>
    <row r="81" spans="1:3" s="39" customFormat="1" ht="12" customHeight="1">
      <c r="A81" s="83" t="s">
        <v>72</v>
      </c>
      <c r="B81" s="83"/>
      <c r="C81" s="18">
        <v>467</v>
      </c>
    </row>
    <row r="82" spans="1:3" s="39" customFormat="1" ht="12" customHeight="1">
      <c r="A82" s="83" t="s">
        <v>73</v>
      </c>
      <c r="B82" s="83"/>
      <c r="C82" s="18">
        <v>3109</v>
      </c>
    </row>
    <row r="83" spans="1:3" s="39" customFormat="1" ht="12" customHeight="1">
      <c r="A83" s="83" t="s">
        <v>76</v>
      </c>
      <c r="B83" s="83"/>
      <c r="C83" s="18">
        <v>1092</v>
      </c>
    </row>
    <row r="84" spans="1:3" s="39" customFormat="1" ht="12" customHeight="1">
      <c r="A84" s="83" t="s">
        <v>79</v>
      </c>
      <c r="B84" s="83"/>
      <c r="C84" s="18">
        <v>1545</v>
      </c>
    </row>
    <row r="85" spans="1:3" s="39" customFormat="1" ht="12" customHeight="1">
      <c r="A85" s="83" t="s">
        <v>80</v>
      </c>
      <c r="B85" s="83"/>
      <c r="C85" s="18">
        <v>652</v>
      </c>
    </row>
    <row r="86" spans="1:3" s="39" customFormat="1" ht="12" customHeight="1">
      <c r="A86" s="83" t="s">
        <v>82</v>
      </c>
      <c r="B86" s="83"/>
      <c r="C86" s="18">
        <v>396</v>
      </c>
    </row>
    <row r="87" spans="1:3" s="39" customFormat="1" ht="12" customHeight="1">
      <c r="A87" s="83" t="s">
        <v>83</v>
      </c>
      <c r="B87" s="83"/>
      <c r="C87" s="18">
        <v>289</v>
      </c>
    </row>
    <row r="88" spans="1:3" s="39" customFormat="1" ht="12" customHeight="1">
      <c r="A88" s="83" t="s">
        <v>84</v>
      </c>
      <c r="B88" s="83"/>
      <c r="C88" s="18">
        <v>129</v>
      </c>
    </row>
    <row r="89" spans="1:3" s="39" customFormat="1" ht="12" customHeight="1">
      <c r="A89" s="83" t="s">
        <v>85</v>
      </c>
      <c r="B89" s="83"/>
      <c r="C89" s="18">
        <v>384</v>
      </c>
    </row>
    <row r="90" spans="1:3" s="39" customFormat="1" ht="12" customHeight="1">
      <c r="A90" s="83" t="s">
        <v>86</v>
      </c>
      <c r="B90" s="83"/>
      <c r="C90" s="18">
        <v>351</v>
      </c>
    </row>
    <row r="91" spans="1:3" s="39" customFormat="1" ht="12" customHeight="1">
      <c r="A91" s="83" t="s">
        <v>87</v>
      </c>
      <c r="B91" s="83"/>
      <c r="C91" s="18">
        <v>10451</v>
      </c>
    </row>
    <row r="92" spans="1:3" s="39" customFormat="1" ht="12" customHeight="1">
      <c r="A92" s="83" t="s">
        <v>88</v>
      </c>
      <c r="B92" s="83"/>
      <c r="C92" s="18">
        <v>582</v>
      </c>
    </row>
    <row r="93" spans="1:3" s="39" customFormat="1" ht="12" customHeight="1">
      <c r="A93" s="83" t="s">
        <v>89</v>
      </c>
      <c r="B93" s="83"/>
      <c r="C93" s="18">
        <v>397</v>
      </c>
    </row>
    <row r="94" spans="1:3" s="39" customFormat="1" ht="12" customHeight="1">
      <c r="A94" s="83" t="s">
        <v>91</v>
      </c>
      <c r="B94" s="83"/>
      <c r="C94" s="18">
        <v>527</v>
      </c>
    </row>
    <row r="95" spans="1:3" s="39" customFormat="1" ht="12" customHeight="1">
      <c r="A95" s="83" t="s">
        <v>93</v>
      </c>
      <c r="B95" s="83"/>
      <c r="C95" s="18">
        <v>369</v>
      </c>
    </row>
    <row r="96" spans="1:3" s="39" customFormat="1" ht="12" customHeight="1">
      <c r="A96" s="83" t="s">
        <v>94</v>
      </c>
      <c r="B96" s="83"/>
      <c r="C96" s="18">
        <v>582</v>
      </c>
    </row>
    <row r="97" spans="1:3" s="39" customFormat="1" ht="12" customHeight="1">
      <c r="A97" s="83" t="s">
        <v>95</v>
      </c>
      <c r="B97" s="83"/>
      <c r="C97" s="18">
        <v>223</v>
      </c>
    </row>
    <row r="98" spans="1:3" s="39" customFormat="1" ht="12" customHeight="1">
      <c r="A98" s="83" t="s">
        <v>96</v>
      </c>
      <c r="B98" s="83"/>
      <c r="C98" s="18">
        <v>1825</v>
      </c>
    </row>
    <row r="99" spans="1:3" s="39" customFormat="1" ht="12" customHeight="1">
      <c r="A99" s="83" t="s">
        <v>98</v>
      </c>
      <c r="B99" s="83"/>
      <c r="C99" s="18">
        <v>474</v>
      </c>
    </row>
    <row r="100" spans="1:3" s="39" customFormat="1" ht="12" customHeight="1">
      <c r="A100" s="83" t="s">
        <v>99</v>
      </c>
      <c r="B100" s="83"/>
      <c r="C100" s="18">
        <v>321</v>
      </c>
    </row>
    <row r="101" spans="1:3" s="39" customFormat="1" ht="12" customHeight="1">
      <c r="A101" s="83" t="s">
        <v>100</v>
      </c>
      <c r="B101" s="83"/>
      <c r="C101" s="18">
        <v>154</v>
      </c>
    </row>
    <row r="102" spans="1:3" s="39" customFormat="1" ht="12" customHeight="1">
      <c r="A102" s="83" t="s">
        <v>101</v>
      </c>
      <c r="B102" s="83"/>
      <c r="C102" s="18">
        <v>427</v>
      </c>
    </row>
    <row r="103" spans="1:3" s="39" customFormat="1" ht="12" customHeight="1">
      <c r="A103" s="83" t="s">
        <v>102</v>
      </c>
      <c r="B103" s="83"/>
      <c r="C103" s="18">
        <v>508</v>
      </c>
    </row>
    <row r="104" spans="1:3" s="39" customFormat="1" ht="12" customHeight="1">
      <c r="A104" s="83" t="s">
        <v>103</v>
      </c>
      <c r="B104" s="83"/>
      <c r="C104" s="18">
        <v>262</v>
      </c>
    </row>
    <row r="105" spans="1:3" s="39" customFormat="1" ht="12" customHeight="1">
      <c r="A105" s="83" t="s">
        <v>104</v>
      </c>
      <c r="B105" s="83"/>
      <c r="C105" s="18">
        <v>562</v>
      </c>
    </row>
    <row r="106" spans="1:3" s="39" customFormat="1" ht="12" customHeight="1">
      <c r="A106" s="83" t="s">
        <v>106</v>
      </c>
      <c r="B106" s="83"/>
      <c r="C106" s="18">
        <v>440</v>
      </c>
    </row>
    <row r="107" spans="1:3" s="39" customFormat="1" ht="12" customHeight="1">
      <c r="A107" s="83" t="s">
        <v>107</v>
      </c>
      <c r="B107" s="83"/>
      <c r="C107" s="18">
        <v>597</v>
      </c>
    </row>
    <row r="108" spans="1:3" s="39" customFormat="1" ht="12" customHeight="1">
      <c r="A108" s="83" t="s">
        <v>109</v>
      </c>
      <c r="B108" s="83"/>
      <c r="C108" s="18">
        <v>385</v>
      </c>
    </row>
    <row r="109" spans="1:3" s="39" customFormat="1" ht="12" customHeight="1">
      <c r="A109" s="83" t="s">
        <v>112</v>
      </c>
      <c r="B109" s="83"/>
      <c r="C109" s="18">
        <v>352</v>
      </c>
    </row>
    <row r="110" spans="1:3" s="39" customFormat="1" ht="12" customHeight="1">
      <c r="A110" s="83" t="s">
        <v>113</v>
      </c>
      <c r="B110" s="83"/>
      <c r="C110" s="18">
        <v>877</v>
      </c>
    </row>
    <row r="111" spans="1:3" s="39" customFormat="1" ht="12" customHeight="1">
      <c r="A111" s="83" t="s">
        <v>276</v>
      </c>
      <c r="B111" s="87"/>
      <c r="C111" s="18">
        <v>1586</v>
      </c>
    </row>
    <row r="112" spans="1:3" s="39" customFormat="1" ht="12" customHeight="1">
      <c r="A112" s="83" t="s">
        <v>280</v>
      </c>
      <c r="B112" s="87"/>
      <c r="C112" s="18">
        <v>962</v>
      </c>
    </row>
    <row r="113" spans="1:3" s="39" customFormat="1" ht="12" customHeight="1">
      <c r="A113" s="83" t="s">
        <v>115</v>
      </c>
      <c r="B113" s="83"/>
      <c r="C113" s="18">
        <v>284</v>
      </c>
    </row>
    <row r="114" spans="1:3" s="39" customFormat="1" ht="12" customHeight="1">
      <c r="A114" s="83" t="s">
        <v>116</v>
      </c>
      <c r="B114" s="83"/>
      <c r="C114" s="18">
        <v>420</v>
      </c>
    </row>
    <row r="115" spans="1:3" s="39" customFormat="1" ht="12" customHeight="1">
      <c r="A115" s="86" t="s">
        <v>117</v>
      </c>
      <c r="B115" s="86"/>
      <c r="C115" s="23">
        <v>270</v>
      </c>
    </row>
    <row r="116" spans="1:3" s="39" customFormat="1" ht="12" customHeight="1">
      <c r="A116" s="21"/>
      <c r="B116" s="21"/>
      <c r="C116" s="21"/>
    </row>
    <row r="117" spans="1:3" s="39" customFormat="1" ht="12" customHeight="1">
      <c r="A117" s="80" t="s">
        <v>118</v>
      </c>
      <c r="B117" s="80"/>
      <c r="C117" s="16">
        <f>SUM(C118:C136)</f>
        <v>26170</v>
      </c>
    </row>
    <row r="118" spans="1:3" s="39" customFormat="1" ht="12" customHeight="1">
      <c r="A118" s="83" t="s">
        <v>119</v>
      </c>
      <c r="B118" s="83"/>
      <c r="C118" s="18">
        <v>1608</v>
      </c>
    </row>
    <row r="119" spans="1:3" s="39" customFormat="1" ht="12" customHeight="1">
      <c r="A119" s="83" t="s">
        <v>121</v>
      </c>
      <c r="B119" s="83"/>
      <c r="C119" s="18">
        <v>585</v>
      </c>
    </row>
    <row r="120" spans="1:3" s="39" customFormat="1" ht="12" customHeight="1">
      <c r="A120" s="83" t="s">
        <v>122</v>
      </c>
      <c r="B120" s="83"/>
      <c r="C120" s="18">
        <v>1517</v>
      </c>
    </row>
    <row r="121" spans="1:3" s="39" customFormat="1" ht="12" customHeight="1">
      <c r="A121" s="83" t="s">
        <v>124</v>
      </c>
      <c r="B121" s="83"/>
      <c r="C121" s="18">
        <v>1472</v>
      </c>
    </row>
    <row r="122" spans="1:3" s="39" customFormat="1" ht="12" customHeight="1">
      <c r="A122" s="83" t="s">
        <v>126</v>
      </c>
      <c r="B122" s="83"/>
      <c r="C122" s="18">
        <v>1445</v>
      </c>
    </row>
    <row r="123" spans="1:3" s="39" customFormat="1" ht="12" customHeight="1">
      <c r="A123" s="83" t="s">
        <v>128</v>
      </c>
      <c r="B123" s="83"/>
      <c r="C123" s="18">
        <v>4133</v>
      </c>
    </row>
    <row r="124" spans="1:3" s="39" customFormat="1" ht="12" customHeight="1">
      <c r="A124" s="83" t="s">
        <v>129</v>
      </c>
      <c r="B124" s="83"/>
      <c r="C124" s="18">
        <v>1700</v>
      </c>
    </row>
    <row r="125" spans="1:3" s="39" customFormat="1" ht="12" customHeight="1">
      <c r="A125" s="83" t="s">
        <v>132</v>
      </c>
      <c r="B125" s="83"/>
      <c r="C125" s="18">
        <v>374</v>
      </c>
    </row>
    <row r="126" spans="1:3" s="39" customFormat="1" ht="12" customHeight="1">
      <c r="A126" s="83" t="s">
        <v>133</v>
      </c>
      <c r="B126" s="83"/>
      <c r="C126" s="18">
        <v>2285</v>
      </c>
    </row>
    <row r="127" spans="1:3" s="39" customFormat="1" ht="12" customHeight="1">
      <c r="A127" s="83" t="s">
        <v>134</v>
      </c>
      <c r="B127" s="83"/>
      <c r="C127" s="18">
        <v>1754</v>
      </c>
    </row>
    <row r="128" spans="1:3" s="39" customFormat="1" ht="12" customHeight="1">
      <c r="A128" s="83" t="s">
        <v>135</v>
      </c>
      <c r="B128" s="83"/>
      <c r="C128" s="18">
        <v>514</v>
      </c>
    </row>
    <row r="129" spans="1:3" s="39" customFormat="1" ht="12" customHeight="1">
      <c r="A129" s="83" t="s">
        <v>136</v>
      </c>
      <c r="B129" s="83"/>
      <c r="C129" s="18">
        <v>1892</v>
      </c>
    </row>
    <row r="130" spans="1:3" s="39" customFormat="1" ht="12" customHeight="1">
      <c r="A130" s="83" t="s">
        <v>138</v>
      </c>
      <c r="B130" s="83"/>
      <c r="C130" s="18">
        <v>445</v>
      </c>
    </row>
    <row r="131" spans="1:3" s="39" customFormat="1" ht="12" customHeight="1">
      <c r="A131" s="83" t="s">
        <v>139</v>
      </c>
      <c r="B131" s="83"/>
      <c r="C131" s="18">
        <v>1255</v>
      </c>
    </row>
    <row r="132" spans="1:3" s="39" customFormat="1" ht="12" customHeight="1">
      <c r="A132" s="83" t="s">
        <v>140</v>
      </c>
      <c r="B132" s="83"/>
      <c r="C132" s="18">
        <v>535</v>
      </c>
    </row>
    <row r="133" spans="1:3" s="39" customFormat="1" ht="12" customHeight="1">
      <c r="A133" s="83" t="s">
        <v>141</v>
      </c>
      <c r="B133" s="83"/>
      <c r="C133" s="18">
        <v>835</v>
      </c>
    </row>
    <row r="134" spans="1:3" s="39" customFormat="1" ht="12" customHeight="1">
      <c r="A134" s="83" t="s">
        <v>144</v>
      </c>
      <c r="B134" s="83"/>
      <c r="C134" s="18">
        <v>680</v>
      </c>
    </row>
    <row r="135" spans="1:3" s="39" customFormat="1" ht="12" customHeight="1">
      <c r="A135" s="83" t="s">
        <v>232</v>
      </c>
      <c r="B135" s="83"/>
      <c r="C135" s="18">
        <v>1272</v>
      </c>
    </row>
    <row r="136" spans="1:3" s="39" customFormat="1" ht="12" customHeight="1">
      <c r="A136" s="53" t="s">
        <v>256</v>
      </c>
      <c r="B136" s="53"/>
      <c r="C136" s="23">
        <v>1869</v>
      </c>
    </row>
    <row r="137" spans="1:3" s="39" customFormat="1" ht="12" customHeight="1">
      <c r="A137" s="21"/>
      <c r="B137" s="21"/>
      <c r="C137" s="21"/>
    </row>
    <row r="138" spans="1:3" s="39" customFormat="1" ht="12" customHeight="1">
      <c r="A138" s="80" t="s">
        <v>148</v>
      </c>
      <c r="B138" s="80"/>
      <c r="C138" s="16">
        <f>SUM(C139:C146)</f>
        <v>5969</v>
      </c>
    </row>
    <row r="139" spans="1:3" s="39" customFormat="1" ht="12" customHeight="1">
      <c r="A139" s="83" t="s">
        <v>149</v>
      </c>
      <c r="B139" s="83"/>
      <c r="C139" s="18">
        <v>834</v>
      </c>
    </row>
    <row r="140" spans="1:3" s="39" customFormat="1" ht="12" customHeight="1">
      <c r="A140" s="83" t="s">
        <v>150</v>
      </c>
      <c r="B140" s="83"/>
      <c r="C140" s="18">
        <v>158</v>
      </c>
    </row>
    <row r="141" spans="1:3" s="39" customFormat="1" ht="12" customHeight="1">
      <c r="A141" s="83" t="s">
        <v>151</v>
      </c>
      <c r="B141" s="83"/>
      <c r="C141" s="18">
        <v>294</v>
      </c>
    </row>
    <row r="142" spans="1:3" s="39" customFormat="1" ht="12" customHeight="1">
      <c r="A142" s="83" t="s">
        <v>152</v>
      </c>
      <c r="B142" s="83"/>
      <c r="C142" s="18">
        <v>141</v>
      </c>
    </row>
    <row r="143" spans="1:3" s="39" customFormat="1" ht="12" customHeight="1">
      <c r="A143" s="83" t="s">
        <v>153</v>
      </c>
      <c r="B143" s="83"/>
      <c r="C143" s="18">
        <v>1152</v>
      </c>
    </row>
    <row r="144" spans="1:3" s="39" customFormat="1" ht="12" customHeight="1">
      <c r="A144" s="83" t="s">
        <v>154</v>
      </c>
      <c r="B144" s="83"/>
      <c r="C144" s="18">
        <v>963</v>
      </c>
    </row>
    <row r="145" spans="1:3" s="39" customFormat="1" ht="12" customHeight="1">
      <c r="A145" s="83" t="s">
        <v>155</v>
      </c>
      <c r="B145" s="83"/>
      <c r="C145" s="18">
        <v>130</v>
      </c>
    </row>
    <row r="146" spans="1:3" s="39" customFormat="1" ht="12" customHeight="1">
      <c r="A146" s="79" t="s">
        <v>156</v>
      </c>
      <c r="B146" s="79"/>
      <c r="C146" s="23">
        <v>2297</v>
      </c>
    </row>
    <row r="147" spans="1:3" s="39" customFormat="1" ht="12" customHeight="1">
      <c r="A147" s="21"/>
      <c r="B147" s="21"/>
      <c r="C147" s="21"/>
    </row>
    <row r="148" spans="1:3" s="39" customFormat="1" ht="12" customHeight="1">
      <c r="A148" s="80" t="s">
        <v>157</v>
      </c>
      <c r="B148" s="80"/>
      <c r="C148" s="16">
        <f>SUM(C149:C154)</f>
        <v>14891</v>
      </c>
    </row>
    <row r="149" spans="1:3" s="39" customFormat="1" ht="12" customHeight="1">
      <c r="A149" s="83" t="s">
        <v>158</v>
      </c>
      <c r="B149" s="83"/>
      <c r="C149" s="18">
        <v>1156</v>
      </c>
    </row>
    <row r="150" spans="1:3" s="39" customFormat="1" ht="12" customHeight="1">
      <c r="A150" s="83" t="s">
        <v>159</v>
      </c>
      <c r="B150" s="83"/>
      <c r="C150" s="18">
        <v>11551</v>
      </c>
    </row>
    <row r="151" spans="1:3" s="39" customFormat="1" ht="12" customHeight="1">
      <c r="A151" s="83" t="s">
        <v>160</v>
      </c>
      <c r="B151" s="83"/>
      <c r="C151" s="18">
        <v>715</v>
      </c>
    </row>
    <row r="152" spans="1:3" s="39" customFormat="1" ht="12" customHeight="1">
      <c r="A152" s="83" t="s">
        <v>166</v>
      </c>
      <c r="B152" s="83"/>
      <c r="C152" s="18">
        <v>250</v>
      </c>
    </row>
    <row r="153" spans="1:3" s="39" customFormat="1" ht="12" customHeight="1">
      <c r="A153" s="83" t="s">
        <v>167</v>
      </c>
      <c r="B153" s="83"/>
      <c r="C153" s="18">
        <v>513</v>
      </c>
    </row>
    <row r="154" spans="1:3" s="39" customFormat="1" ht="12" customHeight="1">
      <c r="A154" s="86" t="s">
        <v>172</v>
      </c>
      <c r="B154" s="86"/>
      <c r="C154" s="23">
        <v>706</v>
      </c>
    </row>
    <row r="155" spans="1:3" s="39" customFormat="1" ht="12" customHeight="1">
      <c r="A155" s="21"/>
      <c r="B155" s="21"/>
      <c r="C155" s="21"/>
    </row>
    <row r="156" spans="1:3" s="39" customFormat="1" ht="12" customHeight="1">
      <c r="A156" s="80" t="s">
        <v>175</v>
      </c>
      <c r="B156" s="80"/>
      <c r="C156" s="16">
        <f>SUM(C157:C158)</f>
        <v>3519</v>
      </c>
    </row>
    <row r="157" spans="1:3" s="39" customFormat="1" ht="12" customHeight="1">
      <c r="A157" s="83" t="s">
        <v>176</v>
      </c>
      <c r="B157" s="83"/>
      <c r="C157" s="18">
        <v>1895</v>
      </c>
    </row>
    <row r="158" spans="1:3" s="39" customFormat="1" ht="12" customHeight="1">
      <c r="A158" s="86" t="s">
        <v>248</v>
      </c>
      <c r="B158" s="86"/>
      <c r="C158" s="23">
        <v>1624</v>
      </c>
    </row>
    <row r="159" spans="1:3" s="39" customFormat="1" ht="12" customHeight="1">
      <c r="A159" s="21"/>
      <c r="B159" s="21"/>
      <c r="C159" s="21"/>
    </row>
    <row r="160" spans="1:3" s="39" customFormat="1" ht="12" customHeight="1">
      <c r="A160" s="80" t="s">
        <v>182</v>
      </c>
      <c r="B160" s="80"/>
      <c r="C160" s="16">
        <f>SUM(C161:C163)</f>
        <v>6085</v>
      </c>
    </row>
    <row r="161" spans="1:3" s="39" customFormat="1" ht="12" customHeight="1">
      <c r="A161" s="83" t="s">
        <v>183</v>
      </c>
      <c r="B161" s="83"/>
      <c r="C161" s="18">
        <v>1942</v>
      </c>
    </row>
    <row r="162" spans="1:3" s="39" customFormat="1" ht="12" customHeight="1">
      <c r="A162" s="83" t="s">
        <v>184</v>
      </c>
      <c r="B162" s="83"/>
      <c r="C162" s="18">
        <v>2101</v>
      </c>
    </row>
    <row r="163" spans="1:3" s="39" customFormat="1" ht="12" customHeight="1">
      <c r="A163" s="86" t="s">
        <v>225</v>
      </c>
      <c r="B163" s="86"/>
      <c r="C163" s="51">
        <v>2042</v>
      </c>
    </row>
    <row r="164" spans="1:3" s="39" customFormat="1" ht="12" customHeight="1">
      <c r="A164" s="21"/>
      <c r="B164" s="21"/>
      <c r="C164" s="21"/>
    </row>
    <row r="165" spans="1:3" s="39" customFormat="1" ht="12" customHeight="1">
      <c r="A165" s="80" t="s">
        <v>188</v>
      </c>
      <c r="B165" s="80"/>
      <c r="C165" s="16">
        <f>SUM(C166:C175)</f>
        <v>6668</v>
      </c>
    </row>
    <row r="166" spans="1:3" s="39" customFormat="1" ht="12" customHeight="1">
      <c r="A166" s="83" t="s">
        <v>189</v>
      </c>
      <c r="B166" s="83"/>
      <c r="C166" s="18">
        <v>901</v>
      </c>
    </row>
    <row r="167" spans="1:3" s="39" customFormat="1" ht="12" customHeight="1">
      <c r="A167" s="83" t="s">
        <v>191</v>
      </c>
      <c r="B167" s="83"/>
      <c r="C167" s="18">
        <v>180</v>
      </c>
    </row>
    <row r="168" spans="1:3" s="39" customFormat="1" ht="12" customHeight="1">
      <c r="A168" s="83" t="s">
        <v>192</v>
      </c>
      <c r="B168" s="83"/>
      <c r="C168" s="18">
        <v>365</v>
      </c>
    </row>
    <row r="169" spans="1:3" s="39" customFormat="1" ht="12" customHeight="1">
      <c r="A169" s="83" t="s">
        <v>197</v>
      </c>
      <c r="B169" s="83"/>
      <c r="C169" s="18">
        <v>264</v>
      </c>
    </row>
    <row r="170" spans="1:3" s="39" customFormat="1" ht="12" customHeight="1">
      <c r="A170" s="83" t="s">
        <v>198</v>
      </c>
      <c r="B170" s="83"/>
      <c r="C170" s="18">
        <v>2908</v>
      </c>
    </row>
    <row r="171" spans="1:3" s="39" customFormat="1" ht="12" customHeight="1">
      <c r="A171" s="83" t="s">
        <v>199</v>
      </c>
      <c r="B171" s="83"/>
      <c r="C171" s="18">
        <v>367</v>
      </c>
    </row>
    <row r="172" spans="1:3" s="39" customFormat="1" ht="12" customHeight="1">
      <c r="A172" s="83" t="s">
        <v>202</v>
      </c>
      <c r="B172" s="83"/>
      <c r="C172" s="18">
        <v>212</v>
      </c>
    </row>
    <row r="173" spans="1:3" s="39" customFormat="1" ht="12" customHeight="1">
      <c r="A173" s="83" t="s">
        <v>203</v>
      </c>
      <c r="B173" s="83"/>
      <c r="C173" s="18">
        <v>326</v>
      </c>
    </row>
    <row r="174" spans="1:3" s="39" customFormat="1" ht="12" customHeight="1">
      <c r="A174" s="83" t="s">
        <v>204</v>
      </c>
      <c r="B174" s="83"/>
      <c r="C174" s="18">
        <v>278</v>
      </c>
    </row>
    <row r="175" spans="1:3" s="39" customFormat="1" ht="12" customHeight="1">
      <c r="A175" s="86" t="s">
        <v>205</v>
      </c>
      <c r="B175" s="86"/>
      <c r="C175" s="23">
        <v>867</v>
      </c>
    </row>
    <row r="176" spans="1:3" s="39" customFormat="1" ht="12" customHeight="1">
      <c r="A176" s="21"/>
      <c r="B176" s="21"/>
      <c r="C176" s="21"/>
    </row>
    <row r="177" spans="1:3" s="39" customFormat="1" ht="12" customHeight="1">
      <c r="A177" s="80" t="s">
        <v>207</v>
      </c>
      <c r="B177" s="80"/>
      <c r="C177" s="16">
        <f>SUM(C178:C185)</f>
        <v>114039</v>
      </c>
    </row>
    <row r="178" spans="1:3" s="39" customFormat="1" ht="12" customHeight="1">
      <c r="A178" s="83" t="s">
        <v>208</v>
      </c>
      <c r="B178" s="83"/>
      <c r="C178" s="18">
        <f>SUM(C56:C66)</f>
        <v>12663</v>
      </c>
    </row>
    <row r="179" spans="1:3" s="39" customFormat="1" ht="12" customHeight="1">
      <c r="A179" s="83" t="s">
        <v>209</v>
      </c>
      <c r="B179" s="83"/>
      <c r="C179" s="18">
        <f>SUM(C69:C115)</f>
        <v>38074</v>
      </c>
    </row>
    <row r="180" spans="1:3" s="39" customFormat="1" ht="12" customHeight="1">
      <c r="A180" s="83" t="s">
        <v>210</v>
      </c>
      <c r="B180" s="83"/>
      <c r="C180" s="18">
        <f>SUM(C118:C136)</f>
        <v>26170</v>
      </c>
    </row>
    <row r="181" spans="1:3" s="39" customFormat="1" ht="12" customHeight="1">
      <c r="A181" s="83" t="s">
        <v>211</v>
      </c>
      <c r="B181" s="83"/>
      <c r="C181" s="18">
        <f>SUM(C139:C146)</f>
        <v>5969</v>
      </c>
    </row>
    <row r="182" spans="1:3" s="39" customFormat="1" ht="12" customHeight="1">
      <c r="A182" s="83" t="s">
        <v>212</v>
      </c>
      <c r="B182" s="83"/>
      <c r="C182" s="18">
        <f>SUM(C149:C154)</f>
        <v>14891</v>
      </c>
    </row>
    <row r="183" spans="1:3" s="39" customFormat="1" ht="12" customHeight="1">
      <c r="A183" s="83" t="s">
        <v>213</v>
      </c>
      <c r="B183" s="83"/>
      <c r="C183" s="18">
        <f>SUM(C157:C158)</f>
        <v>3519</v>
      </c>
    </row>
    <row r="184" spans="1:3" s="39" customFormat="1" ht="12" customHeight="1">
      <c r="A184" s="83" t="s">
        <v>214</v>
      </c>
      <c r="B184" s="83"/>
      <c r="C184" s="18">
        <f>SUM(C161:C163)</f>
        <v>6085</v>
      </c>
    </row>
    <row r="185" spans="1:3" s="39" customFormat="1" ht="12" customHeight="1">
      <c r="A185" s="79" t="s">
        <v>215</v>
      </c>
      <c r="B185" s="79"/>
      <c r="C185" s="23">
        <f>SUM(C166:C175)</f>
        <v>6668</v>
      </c>
    </row>
    <row r="186" spans="1:3" s="39" customFormat="1" ht="12" customHeight="1">
      <c r="A186" s="53"/>
      <c r="B186" s="53"/>
      <c r="C186" s="51"/>
    </row>
    <row r="187" spans="1:3" s="39" customFormat="1" ht="12" customHeight="1">
      <c r="A187" s="80" t="s">
        <v>238</v>
      </c>
      <c r="B187" s="80"/>
      <c r="C187" s="16">
        <f>+C188+C189+C190+C191+C192</f>
        <v>91912</v>
      </c>
    </row>
    <row r="188" spans="1:3" s="39" customFormat="1" ht="12" customHeight="1">
      <c r="A188" s="83" t="s">
        <v>239</v>
      </c>
      <c r="B188" s="83"/>
      <c r="C188" s="18">
        <f>+C149+C150+C153+C154</f>
        <v>13926</v>
      </c>
    </row>
    <row r="189" spans="1:3" s="39" customFormat="1" ht="12" customHeight="1">
      <c r="A189" s="83" t="s">
        <v>240</v>
      </c>
      <c r="B189" s="83"/>
      <c r="C189" s="20">
        <f>+C56+C57+C78+C58+C59+C60+C61+C62+C63+C64+C65+C66</f>
        <v>13010</v>
      </c>
    </row>
    <row r="190" spans="1:3" s="39" customFormat="1" ht="12" customHeight="1">
      <c r="A190" s="83" t="s">
        <v>241</v>
      </c>
      <c r="B190" s="83"/>
      <c r="C190" s="18">
        <f>+C118+C139+C119+C121+C124+C126+C127+C146+C128+C129+C130+C132+C133+C134+C135</f>
        <v>18708</v>
      </c>
    </row>
    <row r="191" spans="1:3" s="39" customFormat="1" ht="12" customHeight="1">
      <c r="A191" s="83" t="s">
        <v>242</v>
      </c>
      <c r="B191" s="83"/>
      <c r="C191" s="18">
        <f>+C69+C70+C71+C72+C73+C74+C75+C76+C77+C79+C80+C81+C82+C83+C84+C85+C86+C87+C88+C89+C90+C91+C92+C93+C94+C95+C96+C97+C98+C99+C100+C101+C102+C103+C104+C105+C106+C107+C108+C109+C110+C112+C113+C114+C115+C111</f>
        <v>37727</v>
      </c>
    </row>
    <row r="192" spans="1:3" s="39" customFormat="1" ht="12" customHeight="1">
      <c r="A192" s="65" t="s">
        <v>243</v>
      </c>
      <c r="B192" s="65"/>
      <c r="C192" s="23">
        <f>+C151+C122+C123+C152+C125+C158</f>
        <v>8541</v>
      </c>
    </row>
    <row r="193" spans="1:3" s="39" customFormat="1" ht="12" customHeight="1">
      <c r="A193" s="26"/>
      <c r="B193" s="26"/>
      <c r="C193" s="27"/>
    </row>
    <row r="194" spans="1:3" s="39" customFormat="1" ht="12" customHeight="1">
      <c r="A194" s="63" t="s">
        <v>244</v>
      </c>
      <c r="B194" s="63"/>
      <c r="C194" s="68">
        <f>+C177-C187</f>
        <v>22127</v>
      </c>
    </row>
    <row r="195" spans="1:3" s="42" customFormat="1" ht="12" customHeight="1">
      <c r="A195" s="100"/>
      <c r="B195" s="89"/>
      <c r="C195" s="89"/>
    </row>
    <row r="196" spans="1:3" s="44" customFormat="1" ht="23.25" customHeight="1">
      <c r="A196" s="98" t="s">
        <v>281</v>
      </c>
      <c r="B196" s="98"/>
      <c r="C196" s="99"/>
    </row>
    <row r="197" spans="1:3" s="44" customFormat="1" ht="12" customHeight="1">
      <c r="A197" s="97" t="s">
        <v>245</v>
      </c>
      <c r="B197" s="89"/>
      <c r="C197" s="89"/>
    </row>
    <row r="198" spans="1:3" s="44" customFormat="1" ht="5.25" customHeight="1">
      <c r="A198" s="93"/>
      <c r="B198" s="94"/>
      <c r="C198" s="94"/>
    </row>
    <row r="199" spans="1:3" ht="22.5" customHeight="1">
      <c r="A199" s="101" t="s">
        <v>220</v>
      </c>
      <c r="B199" s="101"/>
      <c r="C199" s="99"/>
    </row>
    <row r="200" spans="1:3" ht="5.25" customHeight="1">
      <c r="A200" s="93"/>
      <c r="B200" s="94"/>
      <c r="C200" s="94"/>
    </row>
    <row r="201" spans="1:3" ht="12" customHeight="1">
      <c r="A201" s="96" t="s">
        <v>283</v>
      </c>
      <c r="B201" s="96"/>
      <c r="C201" s="89"/>
    </row>
    <row r="202" spans="1:3" ht="12" customHeight="1">
      <c r="A202" s="96" t="s">
        <v>222</v>
      </c>
      <c r="B202" s="96"/>
      <c r="C202" s="89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</sheetData>
  <sheetProtection/>
  <mergeCells count="165">
    <mergeCell ref="A199:C199"/>
    <mergeCell ref="A200:C200"/>
    <mergeCell ref="A201:C201"/>
    <mergeCell ref="A202:C202"/>
    <mergeCell ref="A149:B149"/>
    <mergeCell ref="A157:B157"/>
    <mergeCell ref="A161:B161"/>
    <mergeCell ref="A166:B166"/>
    <mergeCell ref="A178:B178"/>
    <mergeCell ref="A188:B188"/>
    <mergeCell ref="A1:C1"/>
    <mergeCell ref="A2:C2"/>
    <mergeCell ref="A3:C3"/>
    <mergeCell ref="A4:C4"/>
    <mergeCell ref="A7:B7"/>
    <mergeCell ref="A191:B191"/>
    <mergeCell ref="A177:B177"/>
    <mergeCell ref="A179:B179"/>
    <mergeCell ref="A180:B180"/>
    <mergeCell ref="A181:B181"/>
    <mergeCell ref="A195:C195"/>
    <mergeCell ref="A196:C196"/>
    <mergeCell ref="A197:C197"/>
    <mergeCell ref="A198:C198"/>
    <mergeCell ref="A184:B184"/>
    <mergeCell ref="A185:B185"/>
    <mergeCell ref="A187:B187"/>
    <mergeCell ref="A189:B189"/>
    <mergeCell ref="A190:B190"/>
    <mergeCell ref="A182:B182"/>
    <mergeCell ref="A183:B183"/>
    <mergeCell ref="A171:B171"/>
    <mergeCell ref="A172:B172"/>
    <mergeCell ref="A173:B173"/>
    <mergeCell ref="A174:B174"/>
    <mergeCell ref="A175:B175"/>
    <mergeCell ref="A165:B165"/>
    <mergeCell ref="A167:B167"/>
    <mergeCell ref="A168:B168"/>
    <mergeCell ref="A169:B169"/>
    <mergeCell ref="A170:B170"/>
    <mergeCell ref="A156:B156"/>
    <mergeCell ref="A158:B158"/>
    <mergeCell ref="A160:B160"/>
    <mergeCell ref="A162:B162"/>
    <mergeCell ref="A163:B163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8:B148"/>
    <mergeCell ref="A135:B135"/>
    <mergeCell ref="A140:B140"/>
    <mergeCell ref="A141:B141"/>
    <mergeCell ref="A142:B142"/>
    <mergeCell ref="A138:B138"/>
    <mergeCell ref="A139:B13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9:B119"/>
    <mergeCell ref="A120:B120"/>
    <mergeCell ref="A121:B121"/>
    <mergeCell ref="A122:B122"/>
    <mergeCell ref="A118:B118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8:B8"/>
    <mergeCell ref="A10:B10"/>
    <mergeCell ref="A11:B11"/>
    <mergeCell ref="A15:B15"/>
    <mergeCell ref="A19:B19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45" customWidth="1"/>
    <col min="2" max="2" width="31.00390625" style="45" customWidth="1"/>
    <col min="3" max="3" width="17.00390625" style="69" customWidth="1"/>
    <col min="4" max="16384" width="9.140625" style="45" customWidth="1"/>
  </cols>
  <sheetData>
    <row r="1" spans="1:3" s="66" customFormat="1" ht="12.75" customHeight="1">
      <c r="A1" s="88"/>
      <c r="B1" s="88"/>
      <c r="C1" s="89"/>
    </row>
    <row r="2" spans="1:3" s="66" customFormat="1" ht="12.75" customHeight="1">
      <c r="A2" s="88" t="s">
        <v>278</v>
      </c>
      <c r="B2" s="88"/>
      <c r="C2" s="88"/>
    </row>
    <row r="3" spans="1:3" s="4" customFormat="1" ht="12.75" customHeight="1">
      <c r="A3" s="90"/>
      <c r="B3" s="90"/>
      <c r="C3" s="89"/>
    </row>
    <row r="4" spans="1:3" s="4" customFormat="1" ht="12.75" customHeight="1">
      <c r="A4" s="91"/>
      <c r="B4" s="91"/>
      <c r="C4" s="92"/>
    </row>
    <row r="5" spans="1:3" s="6" customFormat="1" ht="12" customHeight="1">
      <c r="A5" s="77"/>
      <c r="B5" s="77"/>
      <c r="C5" s="74" t="s">
        <v>219</v>
      </c>
    </row>
    <row r="6" spans="1:3" s="6" customFormat="1" ht="12" customHeight="1">
      <c r="A6" s="78"/>
      <c r="B6" s="78"/>
      <c r="C6" s="76"/>
    </row>
    <row r="7" spans="1:2" s="67" customFormat="1" ht="12" customHeight="1">
      <c r="A7" s="82"/>
      <c r="B7" s="82"/>
    </row>
    <row r="8" spans="1:3" s="37" customFormat="1" ht="12" customHeight="1">
      <c r="A8" s="81" t="s">
        <v>0</v>
      </c>
      <c r="B8" s="81"/>
      <c r="C8" s="68">
        <v>113368</v>
      </c>
    </row>
    <row r="9" spans="1:3" s="37" customFormat="1" ht="12" customHeight="1">
      <c r="A9" s="13"/>
      <c r="B9" s="13"/>
      <c r="C9" s="14"/>
    </row>
    <row r="10" spans="1:3" s="38" customFormat="1" ht="12" customHeight="1">
      <c r="A10" s="80" t="s">
        <v>1</v>
      </c>
      <c r="B10" s="80"/>
      <c r="C10" s="16">
        <v>16166</v>
      </c>
    </row>
    <row r="11" spans="1:3" s="39" customFormat="1" ht="12" customHeight="1">
      <c r="A11" s="83" t="s">
        <v>2</v>
      </c>
      <c r="B11" s="83"/>
      <c r="C11" s="18">
        <v>6617</v>
      </c>
    </row>
    <row r="12" spans="1:3" s="39" customFormat="1" ht="12" customHeight="1">
      <c r="A12" s="19"/>
      <c r="B12" s="20" t="s">
        <v>3</v>
      </c>
      <c r="C12" s="18">
        <v>2464</v>
      </c>
    </row>
    <row r="13" spans="1:3" s="39" customFormat="1" ht="12" customHeight="1">
      <c r="A13" s="19"/>
      <c r="B13" s="20" t="s">
        <v>4</v>
      </c>
      <c r="C13" s="18">
        <v>2903</v>
      </c>
    </row>
    <row r="14" spans="1:3" s="39" customFormat="1" ht="12" customHeight="1">
      <c r="A14" s="19"/>
      <c r="B14" s="21" t="s">
        <v>5</v>
      </c>
      <c r="C14" s="18">
        <v>1250</v>
      </c>
    </row>
    <row r="15" spans="1:3" s="39" customFormat="1" ht="12" customHeight="1">
      <c r="A15" s="83" t="s">
        <v>6</v>
      </c>
      <c r="B15" s="83"/>
      <c r="C15" s="18">
        <v>6061</v>
      </c>
    </row>
    <row r="16" spans="1:3" s="39" customFormat="1" ht="12" customHeight="1">
      <c r="A16" s="19"/>
      <c r="B16" s="20" t="s">
        <v>7</v>
      </c>
      <c r="C16" s="18">
        <v>2089</v>
      </c>
    </row>
    <row r="17" spans="1:3" s="39" customFormat="1" ht="12" customHeight="1">
      <c r="A17" s="19"/>
      <c r="B17" s="20" t="s">
        <v>8</v>
      </c>
      <c r="C17" s="18">
        <v>1935</v>
      </c>
    </row>
    <row r="18" spans="1:3" s="39" customFormat="1" ht="12" customHeight="1">
      <c r="A18" s="22"/>
      <c r="B18" s="20" t="s">
        <v>9</v>
      </c>
      <c r="C18" s="18">
        <v>2037</v>
      </c>
    </row>
    <row r="19" spans="1:3" s="39" customFormat="1" ht="12" customHeight="1">
      <c r="A19" s="79" t="s">
        <v>10</v>
      </c>
      <c r="B19" s="79"/>
      <c r="C19" s="23">
        <v>3488</v>
      </c>
    </row>
    <row r="20" spans="1:3" s="39" customFormat="1" ht="12" customHeight="1">
      <c r="A20" s="22"/>
      <c r="B20" s="22"/>
      <c r="C20" s="22"/>
    </row>
    <row r="21" spans="1:3" s="38" customFormat="1" ht="12" customHeight="1">
      <c r="A21" s="80" t="s">
        <v>228</v>
      </c>
      <c r="B21" s="80"/>
      <c r="C21" s="16">
        <v>31925</v>
      </c>
    </row>
    <row r="22" spans="1:3" s="39" customFormat="1" ht="12" customHeight="1">
      <c r="A22" s="83" t="s">
        <v>12</v>
      </c>
      <c r="B22" s="83"/>
      <c r="C22" s="18">
        <v>11366</v>
      </c>
    </row>
    <row r="23" spans="1:3" s="39" customFormat="1" ht="12" customHeight="1">
      <c r="A23" s="83" t="s">
        <v>13</v>
      </c>
      <c r="B23" s="83"/>
      <c r="C23" s="18">
        <v>4115</v>
      </c>
    </row>
    <row r="24" spans="1:3" s="39" customFormat="1" ht="12" customHeight="1">
      <c r="A24" s="83" t="s">
        <v>14</v>
      </c>
      <c r="B24" s="83"/>
      <c r="C24" s="18">
        <v>6536</v>
      </c>
    </row>
    <row r="25" spans="1:3" s="39" customFormat="1" ht="12" customHeight="1">
      <c r="A25" s="24"/>
      <c r="B25" s="20" t="s">
        <v>15</v>
      </c>
      <c r="C25" s="18">
        <v>2367</v>
      </c>
    </row>
    <row r="26" spans="1:3" s="39" customFormat="1" ht="12" customHeight="1">
      <c r="A26" s="22"/>
      <c r="B26" s="20" t="s">
        <v>16</v>
      </c>
      <c r="C26" s="18">
        <v>4169</v>
      </c>
    </row>
    <row r="27" spans="1:3" s="39" customFormat="1" ht="12" customHeight="1">
      <c r="A27" s="83" t="s">
        <v>17</v>
      </c>
      <c r="B27" s="83"/>
      <c r="C27" s="18">
        <v>2729</v>
      </c>
    </row>
    <row r="28" spans="1:3" s="39" customFormat="1" ht="12" customHeight="1">
      <c r="A28" s="24"/>
      <c r="B28" s="20" t="s">
        <v>18</v>
      </c>
      <c r="C28" s="18">
        <v>1465</v>
      </c>
    </row>
    <row r="29" spans="1:3" s="39" customFormat="1" ht="12" customHeight="1">
      <c r="A29" s="22"/>
      <c r="B29" s="20" t="s">
        <v>19</v>
      </c>
      <c r="C29" s="18">
        <v>1264</v>
      </c>
    </row>
    <row r="30" spans="1:3" s="39" customFormat="1" ht="12" customHeight="1">
      <c r="A30" s="83" t="s">
        <v>20</v>
      </c>
      <c r="B30" s="83"/>
      <c r="C30" s="18">
        <v>1253</v>
      </c>
    </row>
    <row r="31" spans="1:3" s="39" customFormat="1" ht="12" customHeight="1">
      <c r="A31" s="83" t="s">
        <v>227</v>
      </c>
      <c r="B31" s="83"/>
      <c r="C31" s="18">
        <v>5926</v>
      </c>
    </row>
    <row r="32" spans="1:3" s="39" customFormat="1" ht="12" customHeight="1">
      <c r="A32" s="24"/>
      <c r="B32" s="20" t="s">
        <v>22</v>
      </c>
      <c r="C32" s="18">
        <v>960</v>
      </c>
    </row>
    <row r="33" spans="1:3" s="39" customFormat="1" ht="12" customHeight="1">
      <c r="A33" s="19"/>
      <c r="B33" s="20" t="s">
        <v>23</v>
      </c>
      <c r="C33" s="18">
        <v>717</v>
      </c>
    </row>
    <row r="34" spans="1:3" s="39" customFormat="1" ht="12" customHeight="1">
      <c r="A34" s="19"/>
      <c r="B34" s="25" t="s">
        <v>226</v>
      </c>
      <c r="C34" s="23">
        <v>4249</v>
      </c>
    </row>
    <row r="35" spans="1:3" s="39" customFormat="1" ht="12" customHeight="1">
      <c r="A35" s="22"/>
      <c r="B35" s="22"/>
      <c r="C35" s="22"/>
    </row>
    <row r="36" spans="1:3" s="38" customFormat="1" ht="12" customHeight="1">
      <c r="A36" s="80" t="s">
        <v>25</v>
      </c>
      <c r="B36" s="80"/>
      <c r="C36" s="16">
        <v>14558</v>
      </c>
    </row>
    <row r="37" spans="1:3" s="39" customFormat="1" ht="12" customHeight="1">
      <c r="A37" s="83" t="s">
        <v>26</v>
      </c>
      <c r="B37" s="83"/>
      <c r="C37" s="18">
        <v>13157</v>
      </c>
    </row>
    <row r="38" spans="1:3" s="39" customFormat="1" ht="12" customHeight="1">
      <c r="A38" s="79" t="s">
        <v>27</v>
      </c>
      <c r="B38" s="79"/>
      <c r="C38" s="23">
        <v>1401</v>
      </c>
    </row>
    <row r="39" spans="1:3" s="39" customFormat="1" ht="12" customHeight="1">
      <c r="A39" s="22"/>
      <c r="B39" s="22"/>
      <c r="C39" s="22"/>
    </row>
    <row r="40" spans="1:3" s="38" customFormat="1" ht="12" customHeight="1">
      <c r="A40" s="80" t="s">
        <v>28</v>
      </c>
      <c r="B40" s="80"/>
      <c r="C40" s="16">
        <v>36051</v>
      </c>
    </row>
    <row r="41" spans="1:3" s="39" customFormat="1" ht="12" customHeight="1">
      <c r="A41" s="83" t="s">
        <v>29</v>
      </c>
      <c r="B41" s="83"/>
      <c r="C41" s="18">
        <v>18063</v>
      </c>
    </row>
    <row r="42" spans="1:3" s="39" customFormat="1" ht="12" customHeight="1">
      <c r="A42" s="84" t="s">
        <v>30</v>
      </c>
      <c r="B42" s="84"/>
      <c r="C42" s="18">
        <v>8915</v>
      </c>
    </row>
    <row r="43" spans="1:3" s="39" customFormat="1" ht="12" customHeight="1">
      <c r="A43" s="25"/>
      <c r="B43" s="20" t="s">
        <v>31</v>
      </c>
      <c r="C43" s="18">
        <v>4758</v>
      </c>
    </row>
    <row r="44" spans="1:3" s="39" customFormat="1" ht="12" customHeight="1">
      <c r="A44" s="25"/>
      <c r="B44" s="20" t="s">
        <v>32</v>
      </c>
      <c r="C44" s="18">
        <v>4157</v>
      </c>
    </row>
    <row r="45" spans="1:3" s="39" customFormat="1" ht="12" customHeight="1">
      <c r="A45" s="83" t="s">
        <v>34</v>
      </c>
      <c r="B45" s="83"/>
      <c r="C45" s="18">
        <v>9073</v>
      </c>
    </row>
    <row r="46" spans="1:3" s="39" customFormat="1" ht="12" customHeight="1">
      <c r="A46" s="25"/>
      <c r="B46" s="20" t="s">
        <v>35</v>
      </c>
      <c r="C46" s="18">
        <v>1783</v>
      </c>
    </row>
    <row r="47" spans="1:3" s="39" customFormat="1" ht="12" customHeight="1">
      <c r="A47" s="25"/>
      <c r="B47" s="20" t="s">
        <v>36</v>
      </c>
      <c r="C47" s="18">
        <v>3486</v>
      </c>
    </row>
    <row r="48" spans="1:3" s="39" customFormat="1" ht="12" customHeight="1">
      <c r="A48" s="25"/>
      <c r="B48" s="25" t="s">
        <v>37</v>
      </c>
      <c r="C48" s="23">
        <v>3804</v>
      </c>
    </row>
    <row r="49" spans="1:3" s="39" customFormat="1" ht="12" customHeight="1">
      <c r="A49" s="21"/>
      <c r="B49" s="21"/>
      <c r="C49" s="21"/>
    </row>
    <row r="50" spans="1:3" s="38" customFormat="1" ht="12" customHeight="1">
      <c r="A50" s="80" t="s">
        <v>38</v>
      </c>
      <c r="B50" s="80"/>
      <c r="C50" s="16">
        <v>14668</v>
      </c>
    </row>
    <row r="51" spans="1:3" s="39" customFormat="1" ht="12" customHeight="1">
      <c r="A51" s="83" t="s">
        <v>39</v>
      </c>
      <c r="B51" s="83"/>
      <c r="C51" s="18">
        <v>3235</v>
      </c>
    </row>
    <row r="52" spans="1:3" s="39" customFormat="1" ht="12" customHeight="1">
      <c r="A52" s="83" t="s">
        <v>40</v>
      </c>
      <c r="B52" s="83"/>
      <c r="C52" s="18">
        <v>9469</v>
      </c>
    </row>
    <row r="53" spans="1:3" s="39" customFormat="1" ht="12" customHeight="1">
      <c r="A53" s="79" t="s">
        <v>41</v>
      </c>
      <c r="B53" s="79"/>
      <c r="C53" s="23">
        <v>1964</v>
      </c>
    </row>
    <row r="54" spans="1:3" s="39" customFormat="1" ht="12" customHeight="1">
      <c r="A54" s="21"/>
      <c r="B54" s="26"/>
      <c r="C54" s="27"/>
    </row>
    <row r="55" spans="1:3" s="39" customFormat="1" ht="12" customHeight="1">
      <c r="A55" s="85" t="s">
        <v>42</v>
      </c>
      <c r="B55" s="85"/>
      <c r="C55" s="14">
        <v>12605</v>
      </c>
    </row>
    <row r="56" spans="1:3" s="39" customFormat="1" ht="12" customHeight="1">
      <c r="A56" s="83" t="s">
        <v>43</v>
      </c>
      <c r="B56" s="83"/>
      <c r="C56" s="18">
        <v>681</v>
      </c>
    </row>
    <row r="57" spans="1:3" s="39" customFormat="1" ht="12" customHeight="1">
      <c r="A57" s="83" t="s">
        <v>45</v>
      </c>
      <c r="B57" s="83"/>
      <c r="C57" s="18">
        <v>1144</v>
      </c>
    </row>
    <row r="58" spans="1:3" s="39" customFormat="1" ht="12" customHeight="1">
      <c r="A58" s="83" t="s">
        <v>46</v>
      </c>
      <c r="B58" s="83"/>
      <c r="C58" s="18">
        <v>820</v>
      </c>
    </row>
    <row r="59" spans="1:3" s="39" customFormat="1" ht="12" customHeight="1">
      <c r="A59" s="83" t="s">
        <v>47</v>
      </c>
      <c r="B59" s="83"/>
      <c r="C59" s="18">
        <v>855</v>
      </c>
    </row>
    <row r="60" spans="1:3" s="39" customFormat="1" ht="12" customHeight="1">
      <c r="A60" s="83" t="s">
        <v>48</v>
      </c>
      <c r="B60" s="83"/>
      <c r="C60" s="18">
        <v>659</v>
      </c>
    </row>
    <row r="61" spans="1:3" s="39" customFormat="1" ht="12" customHeight="1">
      <c r="A61" s="83" t="s">
        <v>50</v>
      </c>
      <c r="B61" s="83"/>
      <c r="C61" s="18">
        <v>3974</v>
      </c>
    </row>
    <row r="62" spans="1:3" s="39" customFormat="1" ht="12" customHeight="1">
      <c r="A62" s="83" t="s">
        <v>52</v>
      </c>
      <c r="B62" s="83"/>
      <c r="C62" s="18">
        <v>1021</v>
      </c>
    </row>
    <row r="63" spans="1:3" s="39" customFormat="1" ht="12" customHeight="1">
      <c r="A63" s="83" t="s">
        <v>53</v>
      </c>
      <c r="B63" s="83"/>
      <c r="C63" s="18">
        <v>662</v>
      </c>
    </row>
    <row r="64" spans="1:3" s="39" customFormat="1" ht="12" customHeight="1">
      <c r="A64" s="83" t="s">
        <v>54</v>
      </c>
      <c r="B64" s="83"/>
      <c r="C64" s="18">
        <v>924</v>
      </c>
    </row>
    <row r="65" spans="1:3" s="39" customFormat="1" ht="12" customHeight="1">
      <c r="A65" s="83" t="s">
        <v>55</v>
      </c>
      <c r="B65" s="83"/>
      <c r="C65" s="18">
        <v>1187</v>
      </c>
    </row>
    <row r="66" spans="1:3" s="39" customFormat="1" ht="12" customHeight="1">
      <c r="A66" s="79" t="s">
        <v>56</v>
      </c>
      <c r="B66" s="79"/>
      <c r="C66" s="23">
        <v>678</v>
      </c>
    </row>
    <row r="67" spans="1:3" s="39" customFormat="1" ht="12" customHeight="1">
      <c r="A67" s="21"/>
      <c r="B67" s="21"/>
      <c r="C67" s="21"/>
    </row>
    <row r="68" spans="1:3" s="39" customFormat="1" ht="12" customHeight="1">
      <c r="A68" s="80" t="s">
        <v>57</v>
      </c>
      <c r="B68" s="80"/>
      <c r="C68" s="16">
        <v>37865</v>
      </c>
    </row>
    <row r="69" spans="1:3" s="39" customFormat="1" ht="12" customHeight="1">
      <c r="A69" s="83" t="s">
        <v>58</v>
      </c>
      <c r="B69" s="83"/>
      <c r="C69" s="18">
        <v>890</v>
      </c>
    </row>
    <row r="70" spans="1:3" s="39" customFormat="1" ht="12" customHeight="1">
      <c r="A70" s="83" t="s">
        <v>59</v>
      </c>
      <c r="B70" s="83"/>
      <c r="C70" s="18">
        <v>920</v>
      </c>
    </row>
    <row r="71" spans="1:3" s="39" customFormat="1" ht="12" customHeight="1">
      <c r="A71" s="83" t="s">
        <v>60</v>
      </c>
      <c r="B71" s="83"/>
      <c r="C71" s="18">
        <v>223</v>
      </c>
    </row>
    <row r="72" spans="1:3" s="39" customFormat="1" ht="12" customHeight="1">
      <c r="A72" s="83" t="s">
        <v>61</v>
      </c>
      <c r="B72" s="83"/>
      <c r="C72" s="18">
        <v>476</v>
      </c>
    </row>
    <row r="73" spans="1:3" s="39" customFormat="1" ht="12" customHeight="1">
      <c r="A73" s="83" t="s">
        <v>62</v>
      </c>
      <c r="B73" s="83"/>
      <c r="C73" s="18">
        <v>264</v>
      </c>
    </row>
    <row r="74" spans="1:3" s="39" customFormat="1" ht="12" customHeight="1">
      <c r="A74" s="83" t="s">
        <v>63</v>
      </c>
      <c r="B74" s="83"/>
      <c r="C74" s="18">
        <v>466</v>
      </c>
    </row>
    <row r="75" spans="1:3" s="39" customFormat="1" ht="12" customHeight="1">
      <c r="A75" s="83" t="s">
        <v>64</v>
      </c>
      <c r="B75" s="83"/>
      <c r="C75" s="18">
        <v>350</v>
      </c>
    </row>
    <row r="76" spans="1:3" s="39" customFormat="1" ht="12" customHeight="1">
      <c r="A76" s="83" t="s">
        <v>65</v>
      </c>
      <c r="B76" s="83"/>
      <c r="C76" s="18">
        <v>839</v>
      </c>
    </row>
    <row r="77" spans="1:3" s="39" customFormat="1" ht="12" customHeight="1">
      <c r="A77" s="83" t="s">
        <v>66</v>
      </c>
      <c r="B77" s="83"/>
      <c r="C77" s="18">
        <v>285</v>
      </c>
    </row>
    <row r="78" spans="1:3" s="39" customFormat="1" ht="12" customHeight="1">
      <c r="A78" s="83" t="s">
        <v>68</v>
      </c>
      <c r="B78" s="83"/>
      <c r="C78" s="18">
        <v>345</v>
      </c>
    </row>
    <row r="79" spans="1:3" s="39" customFormat="1" ht="12" customHeight="1">
      <c r="A79" s="83" t="s">
        <v>69</v>
      </c>
      <c r="B79" s="83"/>
      <c r="C79" s="18">
        <v>419</v>
      </c>
    </row>
    <row r="80" spans="1:3" s="39" customFormat="1" ht="12" customHeight="1">
      <c r="A80" s="83" t="s">
        <v>70</v>
      </c>
      <c r="B80" s="83"/>
      <c r="C80" s="18">
        <v>317</v>
      </c>
    </row>
    <row r="81" spans="1:3" s="39" customFormat="1" ht="12" customHeight="1">
      <c r="A81" s="83" t="s">
        <v>72</v>
      </c>
      <c r="B81" s="83"/>
      <c r="C81" s="18">
        <v>462</v>
      </c>
    </row>
    <row r="82" spans="1:3" s="39" customFormat="1" ht="12" customHeight="1">
      <c r="A82" s="83" t="s">
        <v>73</v>
      </c>
      <c r="B82" s="83"/>
      <c r="C82" s="18">
        <v>3094</v>
      </c>
    </row>
    <row r="83" spans="1:3" s="39" customFormat="1" ht="12" customHeight="1">
      <c r="A83" s="83" t="s">
        <v>76</v>
      </c>
      <c r="B83" s="83"/>
      <c r="C83" s="18">
        <v>1065</v>
      </c>
    </row>
    <row r="84" spans="1:3" s="39" customFormat="1" ht="12" customHeight="1">
      <c r="A84" s="83" t="s">
        <v>79</v>
      </c>
      <c r="B84" s="83"/>
      <c r="C84" s="18">
        <v>1540</v>
      </c>
    </row>
    <row r="85" spans="1:3" s="39" customFormat="1" ht="12" customHeight="1">
      <c r="A85" s="83" t="s">
        <v>80</v>
      </c>
      <c r="B85" s="83"/>
      <c r="C85" s="18">
        <v>647</v>
      </c>
    </row>
    <row r="86" spans="1:3" s="39" customFormat="1" ht="12" customHeight="1">
      <c r="A86" s="83" t="s">
        <v>82</v>
      </c>
      <c r="B86" s="83"/>
      <c r="C86" s="18">
        <v>395</v>
      </c>
    </row>
    <row r="87" spans="1:3" s="39" customFormat="1" ht="12" customHeight="1">
      <c r="A87" s="83" t="s">
        <v>83</v>
      </c>
      <c r="B87" s="83"/>
      <c r="C87" s="18">
        <v>286</v>
      </c>
    </row>
    <row r="88" spans="1:3" s="39" customFormat="1" ht="12" customHeight="1">
      <c r="A88" s="83" t="s">
        <v>84</v>
      </c>
      <c r="B88" s="83"/>
      <c r="C88" s="18">
        <v>129</v>
      </c>
    </row>
    <row r="89" spans="1:3" s="39" customFormat="1" ht="12" customHeight="1">
      <c r="A89" s="83" t="s">
        <v>85</v>
      </c>
      <c r="B89" s="83"/>
      <c r="C89" s="18">
        <v>386</v>
      </c>
    </row>
    <row r="90" spans="1:3" s="39" customFormat="1" ht="12" customHeight="1">
      <c r="A90" s="83" t="s">
        <v>86</v>
      </c>
      <c r="B90" s="83"/>
      <c r="C90" s="18">
        <v>347</v>
      </c>
    </row>
    <row r="91" spans="1:3" s="39" customFormat="1" ht="12" customHeight="1">
      <c r="A91" s="83" t="s">
        <v>87</v>
      </c>
      <c r="B91" s="83"/>
      <c r="C91" s="18">
        <v>10420</v>
      </c>
    </row>
    <row r="92" spans="1:3" s="39" customFormat="1" ht="12" customHeight="1">
      <c r="A92" s="83" t="s">
        <v>88</v>
      </c>
      <c r="B92" s="83"/>
      <c r="C92" s="18">
        <v>573</v>
      </c>
    </row>
    <row r="93" spans="1:3" s="39" customFormat="1" ht="12" customHeight="1">
      <c r="A93" s="83" t="s">
        <v>89</v>
      </c>
      <c r="B93" s="83"/>
      <c r="C93" s="18">
        <v>394</v>
      </c>
    </row>
    <row r="94" spans="1:3" s="39" customFormat="1" ht="12" customHeight="1">
      <c r="A94" s="83" t="s">
        <v>90</v>
      </c>
      <c r="B94" s="83"/>
      <c r="C94" s="18">
        <v>161</v>
      </c>
    </row>
    <row r="95" spans="1:3" s="39" customFormat="1" ht="12" customHeight="1">
      <c r="A95" s="83" t="s">
        <v>91</v>
      </c>
      <c r="B95" s="83"/>
      <c r="C95" s="18">
        <v>529</v>
      </c>
    </row>
    <row r="96" spans="1:3" s="39" customFormat="1" ht="12" customHeight="1">
      <c r="A96" s="83" t="s">
        <v>92</v>
      </c>
      <c r="B96" s="83"/>
      <c r="C96" s="18">
        <v>413</v>
      </c>
    </row>
    <row r="97" spans="1:3" s="39" customFormat="1" ht="12" customHeight="1">
      <c r="A97" s="83" t="s">
        <v>93</v>
      </c>
      <c r="B97" s="83"/>
      <c r="C97" s="18">
        <v>368</v>
      </c>
    </row>
    <row r="98" spans="1:3" s="39" customFormat="1" ht="12" customHeight="1">
      <c r="A98" s="83" t="s">
        <v>94</v>
      </c>
      <c r="B98" s="83"/>
      <c r="C98" s="18">
        <v>580</v>
      </c>
    </row>
    <row r="99" spans="1:3" s="39" customFormat="1" ht="12" customHeight="1">
      <c r="A99" s="83" t="s">
        <v>95</v>
      </c>
      <c r="B99" s="83"/>
      <c r="C99" s="18">
        <v>221</v>
      </c>
    </row>
    <row r="100" spans="1:3" s="39" customFormat="1" ht="12" customHeight="1">
      <c r="A100" s="83" t="s">
        <v>96</v>
      </c>
      <c r="B100" s="83"/>
      <c r="C100" s="18">
        <v>1819</v>
      </c>
    </row>
    <row r="101" spans="1:3" s="39" customFormat="1" ht="12" customHeight="1">
      <c r="A101" s="83" t="s">
        <v>98</v>
      </c>
      <c r="B101" s="83"/>
      <c r="C101" s="18">
        <v>472</v>
      </c>
    </row>
    <row r="102" spans="1:3" s="39" customFormat="1" ht="12" customHeight="1">
      <c r="A102" s="83" t="s">
        <v>99</v>
      </c>
      <c r="B102" s="83"/>
      <c r="C102" s="18">
        <v>319</v>
      </c>
    </row>
    <row r="103" spans="1:3" s="39" customFormat="1" ht="12" customHeight="1">
      <c r="A103" s="83" t="s">
        <v>100</v>
      </c>
      <c r="B103" s="83"/>
      <c r="C103" s="18">
        <v>154</v>
      </c>
    </row>
    <row r="104" spans="1:3" s="39" customFormat="1" ht="12" customHeight="1">
      <c r="A104" s="83" t="s">
        <v>101</v>
      </c>
      <c r="B104" s="83"/>
      <c r="C104" s="18">
        <v>423</v>
      </c>
    </row>
    <row r="105" spans="1:3" s="39" customFormat="1" ht="12" customHeight="1">
      <c r="A105" s="83" t="s">
        <v>102</v>
      </c>
      <c r="B105" s="83"/>
      <c r="C105" s="18">
        <v>505</v>
      </c>
    </row>
    <row r="106" spans="1:3" s="39" customFormat="1" ht="12" customHeight="1">
      <c r="A106" s="83" t="s">
        <v>103</v>
      </c>
      <c r="B106" s="83"/>
      <c r="C106" s="18">
        <v>264</v>
      </c>
    </row>
    <row r="107" spans="1:3" s="39" customFormat="1" ht="12" customHeight="1">
      <c r="A107" s="83" t="s">
        <v>104</v>
      </c>
      <c r="B107" s="83"/>
      <c r="C107" s="18">
        <v>558</v>
      </c>
    </row>
    <row r="108" spans="1:3" s="39" customFormat="1" ht="12" customHeight="1">
      <c r="A108" s="83" t="s">
        <v>106</v>
      </c>
      <c r="B108" s="83"/>
      <c r="C108" s="18">
        <v>439</v>
      </c>
    </row>
    <row r="109" spans="1:3" s="39" customFormat="1" ht="12" customHeight="1">
      <c r="A109" s="83" t="s">
        <v>107</v>
      </c>
      <c r="B109" s="83"/>
      <c r="C109" s="18">
        <v>592</v>
      </c>
    </row>
    <row r="110" spans="1:3" s="39" customFormat="1" ht="12" customHeight="1">
      <c r="A110" s="83" t="s">
        <v>108</v>
      </c>
      <c r="B110" s="83"/>
      <c r="C110" s="18">
        <v>383</v>
      </c>
    </row>
    <row r="111" spans="1:3" s="39" customFormat="1" ht="12" customHeight="1">
      <c r="A111" s="83" t="s">
        <v>109</v>
      </c>
      <c r="B111" s="83"/>
      <c r="C111" s="18">
        <v>380</v>
      </c>
    </row>
    <row r="112" spans="1:3" s="39" customFormat="1" ht="12" customHeight="1">
      <c r="A112" s="83" t="s">
        <v>112</v>
      </c>
      <c r="B112" s="83"/>
      <c r="C112" s="18">
        <v>351</v>
      </c>
    </row>
    <row r="113" spans="1:3" s="39" customFormat="1" ht="12" customHeight="1">
      <c r="A113" s="83" t="s">
        <v>113</v>
      </c>
      <c r="B113" s="83"/>
      <c r="C113" s="18">
        <v>864</v>
      </c>
    </row>
    <row r="114" spans="1:3" s="39" customFormat="1" ht="12" customHeight="1">
      <c r="A114" s="83" t="s">
        <v>276</v>
      </c>
      <c r="B114" s="87"/>
      <c r="C114" s="18">
        <v>1571</v>
      </c>
    </row>
    <row r="115" spans="1:3" s="39" customFormat="1" ht="12" customHeight="1">
      <c r="A115" s="83" t="s">
        <v>115</v>
      </c>
      <c r="B115" s="83"/>
      <c r="C115" s="18">
        <v>283</v>
      </c>
    </row>
    <row r="116" spans="1:3" s="39" customFormat="1" ht="12" customHeight="1">
      <c r="A116" s="83" t="s">
        <v>116</v>
      </c>
      <c r="B116" s="83"/>
      <c r="C116" s="18">
        <v>413</v>
      </c>
    </row>
    <row r="117" spans="1:3" s="39" customFormat="1" ht="12" customHeight="1">
      <c r="A117" s="86" t="s">
        <v>117</v>
      </c>
      <c r="B117" s="86"/>
      <c r="C117" s="23">
        <v>271</v>
      </c>
    </row>
    <row r="118" spans="1:3" s="39" customFormat="1" ht="12" customHeight="1">
      <c r="A118" s="21"/>
      <c r="B118" s="21"/>
      <c r="C118" s="21"/>
    </row>
    <row r="119" spans="1:3" s="39" customFormat="1" ht="12" customHeight="1">
      <c r="A119" s="80" t="s">
        <v>118</v>
      </c>
      <c r="B119" s="80"/>
      <c r="C119" s="16">
        <v>25999</v>
      </c>
    </row>
    <row r="120" spans="1:3" s="39" customFormat="1" ht="12" customHeight="1">
      <c r="A120" s="83" t="s">
        <v>119</v>
      </c>
      <c r="B120" s="83"/>
      <c r="C120" s="18">
        <v>1583</v>
      </c>
    </row>
    <row r="121" spans="1:3" s="39" customFormat="1" ht="12" customHeight="1">
      <c r="A121" s="83" t="s">
        <v>121</v>
      </c>
      <c r="B121" s="83"/>
      <c r="C121" s="18">
        <v>572</v>
      </c>
    </row>
    <row r="122" spans="1:3" s="39" customFormat="1" ht="12" customHeight="1">
      <c r="A122" s="83" t="s">
        <v>122</v>
      </c>
      <c r="B122" s="83"/>
      <c r="C122" s="18">
        <v>1513</v>
      </c>
    </row>
    <row r="123" spans="1:3" s="39" customFormat="1" ht="12" customHeight="1">
      <c r="A123" s="83" t="s">
        <v>124</v>
      </c>
      <c r="B123" s="83"/>
      <c r="C123" s="18">
        <v>1465</v>
      </c>
    </row>
    <row r="124" spans="1:3" s="39" customFormat="1" ht="12" customHeight="1">
      <c r="A124" s="83" t="s">
        <v>126</v>
      </c>
      <c r="B124" s="83"/>
      <c r="C124" s="18">
        <v>1440</v>
      </c>
    </row>
    <row r="125" spans="1:3" s="39" customFormat="1" ht="12" customHeight="1">
      <c r="A125" s="83" t="s">
        <v>128</v>
      </c>
      <c r="B125" s="83"/>
      <c r="C125" s="18">
        <v>4115</v>
      </c>
    </row>
    <row r="126" spans="1:3" s="39" customFormat="1" ht="12" customHeight="1">
      <c r="A126" s="83" t="s">
        <v>129</v>
      </c>
      <c r="B126" s="83"/>
      <c r="C126" s="18">
        <v>1692</v>
      </c>
    </row>
    <row r="127" spans="1:3" s="39" customFormat="1" ht="12" customHeight="1">
      <c r="A127" s="83" t="s">
        <v>132</v>
      </c>
      <c r="B127" s="83"/>
      <c r="C127" s="18">
        <v>368</v>
      </c>
    </row>
    <row r="128" spans="1:3" s="39" customFormat="1" ht="12" customHeight="1">
      <c r="A128" s="83" t="s">
        <v>133</v>
      </c>
      <c r="B128" s="83"/>
      <c r="C128" s="18">
        <v>2273</v>
      </c>
    </row>
    <row r="129" spans="1:3" s="39" customFormat="1" ht="12" customHeight="1">
      <c r="A129" s="83" t="s">
        <v>134</v>
      </c>
      <c r="B129" s="83"/>
      <c r="C129" s="18">
        <v>1736</v>
      </c>
    </row>
    <row r="130" spans="1:3" s="39" customFormat="1" ht="12" customHeight="1">
      <c r="A130" s="83" t="s">
        <v>135</v>
      </c>
      <c r="B130" s="83"/>
      <c r="C130" s="18">
        <v>515</v>
      </c>
    </row>
    <row r="131" spans="1:3" s="39" customFormat="1" ht="12" customHeight="1">
      <c r="A131" s="83" t="s">
        <v>136</v>
      </c>
      <c r="B131" s="83"/>
      <c r="C131" s="18">
        <v>1883</v>
      </c>
    </row>
    <row r="132" spans="1:3" s="39" customFormat="1" ht="12" customHeight="1">
      <c r="A132" s="83" t="s">
        <v>138</v>
      </c>
      <c r="B132" s="83"/>
      <c r="C132" s="18">
        <v>439</v>
      </c>
    </row>
    <row r="133" spans="1:3" s="39" customFormat="1" ht="12" customHeight="1">
      <c r="A133" s="83" t="s">
        <v>139</v>
      </c>
      <c r="B133" s="83"/>
      <c r="C133" s="18">
        <v>1253</v>
      </c>
    </row>
    <row r="134" spans="1:3" s="39" customFormat="1" ht="12" customHeight="1">
      <c r="A134" s="83" t="s">
        <v>140</v>
      </c>
      <c r="B134" s="83"/>
      <c r="C134" s="18">
        <v>534</v>
      </c>
    </row>
    <row r="135" spans="1:3" s="39" customFormat="1" ht="12" customHeight="1">
      <c r="A135" s="83" t="s">
        <v>141</v>
      </c>
      <c r="B135" s="83"/>
      <c r="C135" s="18">
        <v>833</v>
      </c>
    </row>
    <row r="136" spans="1:3" s="39" customFormat="1" ht="12" customHeight="1">
      <c r="A136" s="83" t="s">
        <v>144</v>
      </c>
      <c r="B136" s="83"/>
      <c r="C136" s="18">
        <v>669</v>
      </c>
    </row>
    <row r="137" spans="1:3" s="39" customFormat="1" ht="12" customHeight="1">
      <c r="A137" s="83" t="s">
        <v>232</v>
      </c>
      <c r="B137" s="83"/>
      <c r="C137" s="18">
        <v>1264</v>
      </c>
    </row>
    <row r="138" spans="1:3" s="39" customFormat="1" ht="12" customHeight="1">
      <c r="A138" s="53" t="s">
        <v>256</v>
      </c>
      <c r="B138" s="53"/>
      <c r="C138" s="23">
        <v>1852</v>
      </c>
    </row>
    <row r="139" spans="1:3" s="39" customFormat="1" ht="12" customHeight="1">
      <c r="A139" s="21"/>
      <c r="B139" s="21"/>
      <c r="C139" s="21"/>
    </row>
    <row r="140" spans="1:3" s="39" customFormat="1" ht="12" customHeight="1">
      <c r="A140" s="80" t="s">
        <v>148</v>
      </c>
      <c r="B140" s="80"/>
      <c r="C140" s="16">
        <v>5926</v>
      </c>
    </row>
    <row r="141" spans="1:3" s="39" customFormat="1" ht="12" customHeight="1">
      <c r="A141" s="83" t="s">
        <v>149</v>
      </c>
      <c r="B141" s="83"/>
      <c r="C141" s="18">
        <v>819</v>
      </c>
    </row>
    <row r="142" spans="1:3" s="39" customFormat="1" ht="12" customHeight="1">
      <c r="A142" s="83" t="s">
        <v>150</v>
      </c>
      <c r="B142" s="83"/>
      <c r="C142" s="18">
        <v>154</v>
      </c>
    </row>
    <row r="143" spans="1:3" s="39" customFormat="1" ht="12" customHeight="1">
      <c r="A143" s="83" t="s">
        <v>151</v>
      </c>
      <c r="B143" s="83"/>
      <c r="C143" s="18">
        <v>292</v>
      </c>
    </row>
    <row r="144" spans="1:3" s="39" customFormat="1" ht="12" customHeight="1">
      <c r="A144" s="83" t="s">
        <v>152</v>
      </c>
      <c r="B144" s="83"/>
      <c r="C144" s="18">
        <v>141</v>
      </c>
    </row>
    <row r="145" spans="1:3" s="39" customFormat="1" ht="12" customHeight="1">
      <c r="A145" s="83" t="s">
        <v>153</v>
      </c>
      <c r="B145" s="83"/>
      <c r="C145" s="18">
        <v>1149</v>
      </c>
    </row>
    <row r="146" spans="1:3" s="39" customFormat="1" ht="12" customHeight="1">
      <c r="A146" s="83" t="s">
        <v>154</v>
      </c>
      <c r="B146" s="83"/>
      <c r="C146" s="18">
        <v>960</v>
      </c>
    </row>
    <row r="147" spans="1:3" s="39" customFormat="1" ht="12" customHeight="1">
      <c r="A147" s="83" t="s">
        <v>155</v>
      </c>
      <c r="B147" s="83"/>
      <c r="C147" s="18">
        <v>130</v>
      </c>
    </row>
    <row r="148" spans="1:3" s="39" customFormat="1" ht="12" customHeight="1">
      <c r="A148" s="79" t="s">
        <v>156</v>
      </c>
      <c r="B148" s="79"/>
      <c r="C148" s="23">
        <v>2281</v>
      </c>
    </row>
    <row r="149" spans="1:3" s="39" customFormat="1" ht="12" customHeight="1">
      <c r="A149" s="21"/>
      <c r="B149" s="21"/>
      <c r="C149" s="21"/>
    </row>
    <row r="150" spans="1:3" s="39" customFormat="1" ht="12" customHeight="1">
      <c r="A150" s="80" t="s">
        <v>157</v>
      </c>
      <c r="B150" s="80"/>
      <c r="C150" s="16">
        <v>14807</v>
      </c>
    </row>
    <row r="151" spans="1:3" s="39" customFormat="1" ht="12" customHeight="1">
      <c r="A151" s="83" t="s">
        <v>158</v>
      </c>
      <c r="B151" s="83"/>
      <c r="C151" s="18">
        <v>1146</v>
      </c>
    </row>
    <row r="152" spans="1:3" s="39" customFormat="1" ht="12" customHeight="1">
      <c r="A152" s="83" t="s">
        <v>159</v>
      </c>
      <c r="B152" s="83"/>
      <c r="C152" s="18">
        <v>11502</v>
      </c>
    </row>
    <row r="153" spans="1:3" s="39" customFormat="1" ht="12" customHeight="1">
      <c r="A153" s="83" t="s">
        <v>160</v>
      </c>
      <c r="B153" s="83"/>
      <c r="C153" s="18">
        <v>709</v>
      </c>
    </row>
    <row r="154" spans="1:3" s="39" customFormat="1" ht="12" customHeight="1">
      <c r="A154" s="83" t="s">
        <v>166</v>
      </c>
      <c r="B154" s="83"/>
      <c r="C154" s="18">
        <v>249</v>
      </c>
    </row>
    <row r="155" spans="1:3" s="39" customFormat="1" ht="12" customHeight="1">
      <c r="A155" s="83" t="s">
        <v>167</v>
      </c>
      <c r="B155" s="83"/>
      <c r="C155" s="18">
        <v>509</v>
      </c>
    </row>
    <row r="156" spans="1:3" s="39" customFormat="1" ht="12" customHeight="1">
      <c r="A156" s="86" t="s">
        <v>172</v>
      </c>
      <c r="B156" s="86"/>
      <c r="C156" s="23">
        <v>692</v>
      </c>
    </row>
    <row r="157" spans="1:3" s="39" customFormat="1" ht="12" customHeight="1">
      <c r="A157" s="21"/>
      <c r="B157" s="21"/>
      <c r="C157" s="21"/>
    </row>
    <row r="158" spans="1:3" s="39" customFormat="1" ht="12" customHeight="1">
      <c r="A158" s="80" t="s">
        <v>175</v>
      </c>
      <c r="B158" s="80"/>
      <c r="C158" s="16">
        <v>3488</v>
      </c>
    </row>
    <row r="159" spans="1:3" s="39" customFormat="1" ht="12" customHeight="1">
      <c r="A159" s="83" t="s">
        <v>176</v>
      </c>
      <c r="B159" s="83"/>
      <c r="C159" s="18">
        <v>1881</v>
      </c>
    </row>
    <row r="160" spans="1:3" s="39" customFormat="1" ht="12" customHeight="1">
      <c r="A160" s="86" t="s">
        <v>248</v>
      </c>
      <c r="B160" s="86"/>
      <c r="C160" s="23">
        <v>1607</v>
      </c>
    </row>
    <row r="161" spans="1:3" s="39" customFormat="1" ht="12" customHeight="1">
      <c r="A161" s="21"/>
      <c r="B161" s="21"/>
      <c r="C161" s="21"/>
    </row>
    <row r="162" spans="1:3" s="39" customFormat="1" ht="12" customHeight="1">
      <c r="A162" s="80" t="s">
        <v>182</v>
      </c>
      <c r="B162" s="80"/>
      <c r="C162" s="16">
        <v>6061</v>
      </c>
    </row>
    <row r="163" spans="1:3" s="39" customFormat="1" ht="12" customHeight="1">
      <c r="A163" s="83" t="s">
        <v>183</v>
      </c>
      <c r="B163" s="83"/>
      <c r="C163" s="18">
        <v>1935</v>
      </c>
    </row>
    <row r="164" spans="1:3" s="39" customFormat="1" ht="12" customHeight="1">
      <c r="A164" s="83" t="s">
        <v>184</v>
      </c>
      <c r="B164" s="83"/>
      <c r="C164" s="18">
        <v>2089</v>
      </c>
    </row>
    <row r="165" spans="1:3" s="39" customFormat="1" ht="12" customHeight="1">
      <c r="A165" s="86" t="s">
        <v>225</v>
      </c>
      <c r="B165" s="86"/>
      <c r="C165" s="51">
        <v>2037</v>
      </c>
    </row>
    <row r="166" spans="1:3" s="39" customFormat="1" ht="12" customHeight="1">
      <c r="A166" s="21"/>
      <c r="B166" s="21"/>
      <c r="C166" s="21"/>
    </row>
    <row r="167" spans="1:3" s="39" customFormat="1" ht="12" customHeight="1">
      <c r="A167" s="80" t="s">
        <v>188</v>
      </c>
      <c r="B167" s="80"/>
      <c r="C167" s="16">
        <v>6617</v>
      </c>
    </row>
    <row r="168" spans="1:3" s="39" customFormat="1" ht="12" customHeight="1">
      <c r="A168" s="83" t="s">
        <v>189</v>
      </c>
      <c r="B168" s="83"/>
      <c r="C168" s="18">
        <v>892</v>
      </c>
    </row>
    <row r="169" spans="1:3" s="39" customFormat="1" ht="12" customHeight="1">
      <c r="A169" s="83" t="s">
        <v>191</v>
      </c>
      <c r="B169" s="83"/>
      <c r="C169" s="18">
        <v>177</v>
      </c>
    </row>
    <row r="170" spans="1:3" s="39" customFormat="1" ht="12" customHeight="1">
      <c r="A170" s="83" t="s">
        <v>192</v>
      </c>
      <c r="B170" s="83"/>
      <c r="C170" s="18">
        <v>359</v>
      </c>
    </row>
    <row r="171" spans="1:3" s="39" customFormat="1" ht="12" customHeight="1">
      <c r="A171" s="83" t="s">
        <v>197</v>
      </c>
      <c r="B171" s="83"/>
      <c r="C171" s="18">
        <v>263</v>
      </c>
    </row>
    <row r="172" spans="1:3" s="39" customFormat="1" ht="12" customHeight="1">
      <c r="A172" s="83" t="s">
        <v>198</v>
      </c>
      <c r="B172" s="83"/>
      <c r="C172" s="18">
        <v>2903</v>
      </c>
    </row>
    <row r="173" spans="1:3" s="39" customFormat="1" ht="12" customHeight="1">
      <c r="A173" s="83" t="s">
        <v>199</v>
      </c>
      <c r="B173" s="83"/>
      <c r="C173" s="18">
        <v>364</v>
      </c>
    </row>
    <row r="174" spans="1:3" s="39" customFormat="1" ht="12" customHeight="1">
      <c r="A174" s="83" t="s">
        <v>202</v>
      </c>
      <c r="B174" s="83"/>
      <c r="C174" s="18">
        <v>209</v>
      </c>
    </row>
    <row r="175" spans="1:3" s="39" customFormat="1" ht="12" customHeight="1">
      <c r="A175" s="83" t="s">
        <v>203</v>
      </c>
      <c r="B175" s="83"/>
      <c r="C175" s="18">
        <v>318</v>
      </c>
    </row>
    <row r="176" spans="1:3" s="39" customFormat="1" ht="12" customHeight="1">
      <c r="A176" s="83" t="s">
        <v>204</v>
      </c>
      <c r="B176" s="83"/>
      <c r="C176" s="18">
        <v>278</v>
      </c>
    </row>
    <row r="177" spans="1:3" s="39" customFormat="1" ht="12" customHeight="1">
      <c r="A177" s="86" t="s">
        <v>205</v>
      </c>
      <c r="B177" s="86"/>
      <c r="C177" s="23">
        <v>854</v>
      </c>
    </row>
    <row r="178" spans="1:3" s="39" customFormat="1" ht="12" customHeight="1">
      <c r="A178" s="21"/>
      <c r="B178" s="21"/>
      <c r="C178" s="21"/>
    </row>
    <row r="179" spans="1:3" s="39" customFormat="1" ht="12" customHeight="1">
      <c r="A179" s="80" t="s">
        <v>207</v>
      </c>
      <c r="B179" s="80"/>
      <c r="C179" s="16">
        <v>113368</v>
      </c>
    </row>
    <row r="180" spans="1:3" s="39" customFormat="1" ht="12" customHeight="1">
      <c r="A180" s="83" t="s">
        <v>208</v>
      </c>
      <c r="B180" s="83"/>
      <c r="C180" s="18">
        <v>12605</v>
      </c>
    </row>
    <row r="181" spans="1:3" s="39" customFormat="1" ht="12" customHeight="1">
      <c r="A181" s="83" t="s">
        <v>209</v>
      </c>
      <c r="B181" s="83"/>
      <c r="C181" s="18">
        <v>37865</v>
      </c>
    </row>
    <row r="182" spans="1:3" s="39" customFormat="1" ht="12" customHeight="1">
      <c r="A182" s="83" t="s">
        <v>210</v>
      </c>
      <c r="B182" s="83"/>
      <c r="C182" s="18">
        <v>25999</v>
      </c>
    </row>
    <row r="183" spans="1:3" s="39" customFormat="1" ht="12" customHeight="1">
      <c r="A183" s="83" t="s">
        <v>211</v>
      </c>
      <c r="B183" s="83"/>
      <c r="C183" s="18">
        <v>5926</v>
      </c>
    </row>
    <row r="184" spans="1:3" s="39" customFormat="1" ht="12" customHeight="1">
      <c r="A184" s="83" t="s">
        <v>212</v>
      </c>
      <c r="B184" s="83"/>
      <c r="C184" s="18">
        <v>14807</v>
      </c>
    </row>
    <row r="185" spans="1:3" s="39" customFormat="1" ht="12" customHeight="1">
      <c r="A185" s="83" t="s">
        <v>213</v>
      </c>
      <c r="B185" s="83"/>
      <c r="C185" s="18">
        <v>3488</v>
      </c>
    </row>
    <row r="186" spans="1:3" s="39" customFormat="1" ht="12" customHeight="1">
      <c r="A186" s="83" t="s">
        <v>214</v>
      </c>
      <c r="B186" s="83"/>
      <c r="C186" s="18">
        <v>6061</v>
      </c>
    </row>
    <row r="187" spans="1:3" s="39" customFormat="1" ht="12" customHeight="1">
      <c r="A187" s="79" t="s">
        <v>215</v>
      </c>
      <c r="B187" s="79"/>
      <c r="C187" s="23">
        <v>6617</v>
      </c>
    </row>
    <row r="188" spans="1:3" s="39" customFormat="1" ht="12" customHeight="1">
      <c r="A188" s="53"/>
      <c r="B188" s="53"/>
      <c r="C188" s="51"/>
    </row>
    <row r="189" spans="1:3" s="39" customFormat="1" ht="12" customHeight="1">
      <c r="A189" s="80" t="s">
        <v>238</v>
      </c>
      <c r="B189" s="80"/>
      <c r="C189" s="16">
        <v>91365</v>
      </c>
    </row>
    <row r="190" spans="1:3" s="39" customFormat="1" ht="12" customHeight="1">
      <c r="A190" s="83" t="s">
        <v>239</v>
      </c>
      <c r="B190" s="83"/>
      <c r="C190" s="18">
        <v>13849</v>
      </c>
    </row>
    <row r="191" spans="1:3" s="39" customFormat="1" ht="12" customHeight="1">
      <c r="A191" s="83" t="s">
        <v>240</v>
      </c>
      <c r="B191" s="83"/>
      <c r="C191" s="20">
        <v>12950</v>
      </c>
    </row>
    <row r="192" spans="1:3" s="39" customFormat="1" ht="12" customHeight="1">
      <c r="A192" s="83" t="s">
        <v>241</v>
      </c>
      <c r="B192" s="83"/>
      <c r="C192" s="18">
        <v>18558</v>
      </c>
    </row>
    <row r="193" spans="1:3" s="39" customFormat="1" ht="12" customHeight="1">
      <c r="A193" s="83" t="s">
        <v>242</v>
      </c>
      <c r="B193" s="83"/>
      <c r="C193" s="18">
        <v>37520</v>
      </c>
    </row>
    <row r="194" spans="1:3" s="39" customFormat="1" ht="12" customHeight="1">
      <c r="A194" s="65" t="s">
        <v>243</v>
      </c>
      <c r="B194" s="65"/>
      <c r="C194" s="23">
        <v>8488</v>
      </c>
    </row>
    <row r="195" spans="1:3" s="39" customFormat="1" ht="12" customHeight="1">
      <c r="A195" s="26"/>
      <c r="B195" s="26"/>
      <c r="C195" s="27"/>
    </row>
    <row r="196" spans="1:3" s="39" customFormat="1" ht="12" customHeight="1">
      <c r="A196" s="63" t="s">
        <v>244</v>
      </c>
      <c r="B196" s="63"/>
      <c r="C196" s="68">
        <v>22003</v>
      </c>
    </row>
    <row r="197" spans="1:3" s="42" customFormat="1" ht="5.25" customHeight="1">
      <c r="A197" s="102"/>
      <c r="B197" s="99"/>
      <c r="C197" s="99"/>
    </row>
    <row r="198" spans="1:3" s="44" customFormat="1" ht="71.25" customHeight="1">
      <c r="A198" s="98" t="s">
        <v>277</v>
      </c>
      <c r="B198" s="98"/>
      <c r="C198" s="99"/>
    </row>
    <row r="199" spans="1:3" s="44" customFormat="1" ht="12" customHeight="1">
      <c r="A199" s="97" t="s">
        <v>245</v>
      </c>
      <c r="B199" s="89"/>
      <c r="C199" s="89"/>
    </row>
    <row r="200" spans="1:3" s="44" customFormat="1" ht="5.25" customHeight="1">
      <c r="A200" s="93"/>
      <c r="B200" s="94"/>
      <c r="C200" s="94"/>
    </row>
    <row r="201" spans="1:3" ht="24.75" customHeight="1">
      <c r="A201" s="101" t="s">
        <v>220</v>
      </c>
      <c r="B201" s="101"/>
      <c r="C201" s="99"/>
    </row>
    <row r="202" spans="1:3" ht="5.25" customHeight="1">
      <c r="A202" s="93"/>
      <c r="B202" s="94"/>
      <c r="C202" s="94"/>
    </row>
    <row r="203" spans="1:3" ht="12" customHeight="1">
      <c r="A203" s="96" t="s">
        <v>279</v>
      </c>
      <c r="B203" s="96"/>
      <c r="C203" s="89"/>
    </row>
    <row r="204" spans="1:3" ht="12" customHeight="1">
      <c r="A204" s="96" t="s">
        <v>222</v>
      </c>
      <c r="B204" s="96"/>
      <c r="C204" s="89"/>
    </row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</sheetData>
  <sheetProtection/>
  <mergeCells count="167">
    <mergeCell ref="A200:C200"/>
    <mergeCell ref="A201:C201"/>
    <mergeCell ref="A202:C202"/>
    <mergeCell ref="A203:C203"/>
    <mergeCell ref="A204:C204"/>
    <mergeCell ref="A191:B191"/>
    <mergeCell ref="A192:B192"/>
    <mergeCell ref="A193:B193"/>
    <mergeCell ref="A197:C197"/>
    <mergeCell ref="A198:C198"/>
    <mergeCell ref="A199:C199"/>
    <mergeCell ref="A184:B184"/>
    <mergeCell ref="A185:B185"/>
    <mergeCell ref="A186:B186"/>
    <mergeCell ref="A187:B187"/>
    <mergeCell ref="A189:B189"/>
    <mergeCell ref="A190:B190"/>
    <mergeCell ref="A177:B177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76:B176"/>
    <mergeCell ref="A164:B164"/>
    <mergeCell ref="A165:B165"/>
    <mergeCell ref="A167:B167"/>
    <mergeCell ref="A168:B168"/>
    <mergeCell ref="A169:B169"/>
    <mergeCell ref="A170:B170"/>
    <mergeCell ref="A156:B156"/>
    <mergeCell ref="A158:B158"/>
    <mergeCell ref="A159:B159"/>
    <mergeCell ref="A160:B160"/>
    <mergeCell ref="A162:B162"/>
    <mergeCell ref="A163:B163"/>
    <mergeCell ref="A150:B150"/>
    <mergeCell ref="A151:B151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40:B140"/>
    <mergeCell ref="A141:B141"/>
    <mergeCell ref="A142:B142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B7"/>
    <mergeCell ref="A8:B8"/>
    <mergeCell ref="A10:B10"/>
    <mergeCell ref="A11:B11"/>
    <mergeCell ref="A15:B15"/>
    <mergeCell ref="A19:B19"/>
    <mergeCell ref="A1:C1"/>
    <mergeCell ref="A2:C2"/>
    <mergeCell ref="A3:C3"/>
    <mergeCell ref="A4:C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45" customWidth="1"/>
    <col min="2" max="2" width="31.00390625" style="45" customWidth="1"/>
    <col min="3" max="3" width="17.00390625" style="69" customWidth="1"/>
    <col min="4" max="16384" width="9.140625" style="45" customWidth="1"/>
  </cols>
  <sheetData>
    <row r="1" spans="1:3" s="66" customFormat="1" ht="12.75" customHeight="1">
      <c r="A1" s="88"/>
      <c r="B1" s="88"/>
      <c r="C1" s="88"/>
    </row>
    <row r="2" spans="1:3" s="66" customFormat="1" ht="12.75" customHeight="1">
      <c r="A2" s="88" t="s">
        <v>257</v>
      </c>
      <c r="B2" s="88"/>
      <c r="C2" s="88"/>
    </row>
    <row r="3" spans="1:3" s="4" customFormat="1" ht="12.75" customHeight="1">
      <c r="A3" s="90"/>
      <c r="B3" s="90"/>
      <c r="C3" s="90"/>
    </row>
    <row r="4" spans="1:3" s="4" customFormat="1" ht="12.75" customHeight="1">
      <c r="A4" s="91"/>
      <c r="B4" s="91"/>
      <c r="C4" s="91"/>
    </row>
    <row r="5" spans="1:3" s="6" customFormat="1" ht="12" customHeight="1">
      <c r="A5" s="77"/>
      <c r="B5" s="77"/>
      <c r="C5" s="55" t="s">
        <v>219</v>
      </c>
    </row>
    <row r="6" spans="1:3" s="6" customFormat="1" ht="12" customHeight="1">
      <c r="A6" s="78"/>
      <c r="B6" s="78"/>
      <c r="C6" s="8"/>
    </row>
    <row r="7" spans="1:3" s="67" customFormat="1" ht="12" customHeight="1">
      <c r="A7" s="82"/>
      <c r="B7" s="82"/>
      <c r="C7" s="82"/>
    </row>
    <row r="8" spans="1:3" s="37" customFormat="1" ht="12" customHeight="1">
      <c r="A8" s="81" t="s">
        <v>0</v>
      </c>
      <c r="B8" s="81"/>
      <c r="C8" s="12">
        <v>112562</v>
      </c>
    </row>
    <row r="9" spans="1:3" s="37" customFormat="1" ht="12" customHeight="1">
      <c r="A9" s="13"/>
      <c r="B9" s="13"/>
      <c r="C9" s="14"/>
    </row>
    <row r="10" spans="1:3" s="38" customFormat="1" ht="12" customHeight="1">
      <c r="A10" s="80" t="s">
        <v>1</v>
      </c>
      <c r="B10" s="80"/>
      <c r="C10" s="16">
        <v>16038</v>
      </c>
    </row>
    <row r="11" spans="1:3" s="39" customFormat="1" ht="12" customHeight="1">
      <c r="A11" s="83" t="s">
        <v>2</v>
      </c>
      <c r="B11" s="83"/>
      <c r="C11" s="18">
        <v>6577</v>
      </c>
    </row>
    <row r="12" spans="1:3" s="39" customFormat="1" ht="12" customHeight="1">
      <c r="A12" s="19"/>
      <c r="B12" s="20" t="s">
        <v>3</v>
      </c>
      <c r="C12" s="18">
        <v>2454</v>
      </c>
    </row>
    <row r="13" spans="1:3" s="39" customFormat="1" ht="12" customHeight="1">
      <c r="A13" s="19"/>
      <c r="B13" s="20" t="s">
        <v>4</v>
      </c>
      <c r="C13" s="18">
        <v>2885</v>
      </c>
    </row>
    <row r="14" spans="1:3" s="39" customFormat="1" ht="12" customHeight="1">
      <c r="A14" s="19"/>
      <c r="B14" s="21" t="s">
        <v>5</v>
      </c>
      <c r="C14" s="18">
        <v>1238</v>
      </c>
    </row>
    <row r="15" spans="1:3" s="39" customFormat="1" ht="12" customHeight="1">
      <c r="A15" s="83" t="s">
        <v>6</v>
      </c>
      <c r="B15" s="83"/>
      <c r="C15" s="18">
        <v>6017</v>
      </c>
    </row>
    <row r="16" spans="1:3" s="39" customFormat="1" ht="12" customHeight="1">
      <c r="A16" s="19"/>
      <c r="B16" s="20" t="s">
        <v>7</v>
      </c>
      <c r="C16" s="18">
        <v>2074</v>
      </c>
    </row>
    <row r="17" spans="1:3" s="39" customFormat="1" ht="12" customHeight="1">
      <c r="A17" s="19"/>
      <c r="B17" s="20" t="s">
        <v>8</v>
      </c>
      <c r="C17" s="18">
        <v>1923</v>
      </c>
    </row>
    <row r="18" spans="1:3" s="39" customFormat="1" ht="12" customHeight="1">
      <c r="A18" s="22"/>
      <c r="B18" s="20" t="s">
        <v>9</v>
      </c>
      <c r="C18" s="18">
        <v>2020</v>
      </c>
    </row>
    <row r="19" spans="1:3" s="39" customFormat="1" ht="12" customHeight="1">
      <c r="A19" s="79" t="s">
        <v>10</v>
      </c>
      <c r="B19" s="79"/>
      <c r="C19" s="23">
        <v>3444</v>
      </c>
    </row>
    <row r="20" spans="1:3" s="39" customFormat="1" ht="12" customHeight="1">
      <c r="A20" s="22"/>
      <c r="B20" s="22"/>
      <c r="C20" s="22"/>
    </row>
    <row r="21" spans="1:3" s="38" customFormat="1" ht="12" customHeight="1">
      <c r="A21" s="80" t="s">
        <v>228</v>
      </c>
      <c r="B21" s="80"/>
      <c r="C21" s="16">
        <v>31617</v>
      </c>
    </row>
    <row r="22" spans="1:3" s="39" customFormat="1" ht="12" customHeight="1">
      <c r="A22" s="83" t="s">
        <v>12</v>
      </c>
      <c r="B22" s="83"/>
      <c r="C22" s="18">
        <v>11383</v>
      </c>
    </row>
    <row r="23" spans="1:3" s="39" customFormat="1" ht="12" customHeight="1">
      <c r="A23" s="83" t="s">
        <v>13</v>
      </c>
      <c r="B23" s="83"/>
      <c r="C23" s="18">
        <v>4088</v>
      </c>
    </row>
    <row r="24" spans="1:3" s="39" customFormat="1" ht="12" customHeight="1">
      <c r="A24" s="83" t="s">
        <v>14</v>
      </c>
      <c r="B24" s="83"/>
      <c r="C24" s="18">
        <v>6456</v>
      </c>
    </row>
    <row r="25" spans="1:3" s="39" customFormat="1" ht="12" customHeight="1">
      <c r="A25" s="24"/>
      <c r="B25" s="20" t="s">
        <v>15</v>
      </c>
      <c r="C25" s="18">
        <v>2342</v>
      </c>
    </row>
    <row r="26" spans="1:3" s="39" customFormat="1" ht="12" customHeight="1">
      <c r="A26" s="22"/>
      <c r="B26" s="20" t="s">
        <v>16</v>
      </c>
      <c r="C26" s="18">
        <v>4114</v>
      </c>
    </row>
    <row r="27" spans="1:3" s="39" customFormat="1" ht="12" customHeight="1">
      <c r="A27" s="83" t="s">
        <v>17</v>
      </c>
      <c r="B27" s="83"/>
      <c r="C27" s="18">
        <v>2705</v>
      </c>
    </row>
    <row r="28" spans="1:3" s="39" customFormat="1" ht="12" customHeight="1">
      <c r="A28" s="24"/>
      <c r="B28" s="20" t="s">
        <v>18</v>
      </c>
      <c r="C28" s="18">
        <v>1457</v>
      </c>
    </row>
    <row r="29" spans="1:3" s="39" customFormat="1" ht="12" customHeight="1">
      <c r="A29" s="22"/>
      <c r="B29" s="20" t="s">
        <v>19</v>
      </c>
      <c r="C29" s="18">
        <v>1248</v>
      </c>
    </row>
    <row r="30" spans="1:3" s="39" customFormat="1" ht="12" customHeight="1">
      <c r="A30" s="83" t="s">
        <v>20</v>
      </c>
      <c r="B30" s="83"/>
      <c r="C30" s="18">
        <v>1241</v>
      </c>
    </row>
    <row r="31" spans="1:3" s="39" customFormat="1" ht="12" customHeight="1">
      <c r="A31" s="83" t="s">
        <v>227</v>
      </c>
      <c r="B31" s="83"/>
      <c r="C31" s="18">
        <v>5744</v>
      </c>
    </row>
    <row r="32" spans="1:3" s="39" customFormat="1" ht="12" customHeight="1">
      <c r="A32" s="24"/>
      <c r="B32" s="20" t="s">
        <v>22</v>
      </c>
      <c r="C32" s="18">
        <v>919</v>
      </c>
    </row>
    <row r="33" spans="1:3" s="39" customFormat="1" ht="12" customHeight="1">
      <c r="A33" s="19"/>
      <c r="B33" s="20" t="s">
        <v>23</v>
      </c>
      <c r="C33" s="18">
        <v>702</v>
      </c>
    </row>
    <row r="34" spans="1:3" s="39" customFormat="1" ht="12" customHeight="1">
      <c r="A34" s="19"/>
      <c r="B34" s="25" t="s">
        <v>226</v>
      </c>
      <c r="C34" s="23">
        <v>4123</v>
      </c>
    </row>
    <row r="35" spans="1:3" s="39" customFormat="1" ht="12" customHeight="1">
      <c r="A35" s="22"/>
      <c r="B35" s="22"/>
      <c r="C35" s="22"/>
    </row>
    <row r="36" spans="1:3" s="38" customFormat="1" ht="12" customHeight="1">
      <c r="A36" s="80" t="s">
        <v>25</v>
      </c>
      <c r="B36" s="80"/>
      <c r="C36" s="16">
        <v>14472</v>
      </c>
    </row>
    <row r="37" spans="1:3" s="39" customFormat="1" ht="12" customHeight="1">
      <c r="A37" s="83" t="s">
        <v>26</v>
      </c>
      <c r="B37" s="83"/>
      <c r="C37" s="18">
        <v>13083</v>
      </c>
    </row>
    <row r="38" spans="1:3" s="39" customFormat="1" ht="12" customHeight="1">
      <c r="A38" s="79" t="s">
        <v>27</v>
      </c>
      <c r="B38" s="79"/>
      <c r="C38" s="23">
        <v>1389</v>
      </c>
    </row>
    <row r="39" spans="1:3" s="39" customFormat="1" ht="12" customHeight="1">
      <c r="A39" s="22"/>
      <c r="B39" s="22"/>
      <c r="C39" s="22"/>
    </row>
    <row r="40" spans="1:3" s="38" customFormat="1" ht="12" customHeight="1">
      <c r="A40" s="80" t="s">
        <v>28</v>
      </c>
      <c r="B40" s="80"/>
      <c r="C40" s="16">
        <v>35857</v>
      </c>
    </row>
    <row r="41" spans="1:3" s="39" customFormat="1" ht="12" customHeight="1">
      <c r="A41" s="83" t="s">
        <v>29</v>
      </c>
      <c r="B41" s="83"/>
      <c r="C41" s="18">
        <v>17984</v>
      </c>
    </row>
    <row r="42" spans="1:3" s="39" customFormat="1" ht="12" customHeight="1">
      <c r="A42" s="84" t="s">
        <v>30</v>
      </c>
      <c r="B42" s="84"/>
      <c r="C42" s="18">
        <v>8834</v>
      </c>
    </row>
    <row r="43" spans="1:3" s="39" customFormat="1" ht="12" customHeight="1">
      <c r="A43" s="25"/>
      <c r="B43" s="20" t="s">
        <v>31</v>
      </c>
      <c r="C43" s="18">
        <v>4720</v>
      </c>
    </row>
    <row r="44" spans="1:3" s="39" customFormat="1" ht="12" customHeight="1">
      <c r="A44" s="25"/>
      <c r="B44" s="20" t="s">
        <v>32</v>
      </c>
      <c r="C44" s="18">
        <v>4114</v>
      </c>
    </row>
    <row r="45" spans="1:3" s="39" customFormat="1" ht="12" customHeight="1">
      <c r="A45" s="83" t="s">
        <v>34</v>
      </c>
      <c r="B45" s="83"/>
      <c r="C45" s="18">
        <v>9039</v>
      </c>
    </row>
    <row r="46" spans="1:3" s="39" customFormat="1" ht="12" customHeight="1">
      <c r="A46" s="25"/>
      <c r="B46" s="20" t="s">
        <v>35</v>
      </c>
      <c r="C46" s="18">
        <v>1766</v>
      </c>
    </row>
    <row r="47" spans="1:3" s="39" customFormat="1" ht="12" customHeight="1">
      <c r="A47" s="25"/>
      <c r="B47" s="20" t="s">
        <v>36</v>
      </c>
      <c r="C47" s="18">
        <v>3245</v>
      </c>
    </row>
    <row r="48" spans="1:3" s="39" customFormat="1" ht="12" customHeight="1">
      <c r="A48" s="25"/>
      <c r="B48" s="25" t="s">
        <v>37</v>
      </c>
      <c r="C48" s="23">
        <v>4028</v>
      </c>
    </row>
    <row r="49" spans="1:3" s="39" customFormat="1" ht="12" customHeight="1">
      <c r="A49" s="21"/>
      <c r="B49" s="21"/>
      <c r="C49" s="21"/>
    </row>
    <row r="50" spans="1:3" s="38" customFormat="1" ht="12" customHeight="1">
      <c r="A50" s="80" t="s">
        <v>38</v>
      </c>
      <c r="B50" s="80"/>
      <c r="C50" s="16">
        <v>14578</v>
      </c>
    </row>
    <row r="51" spans="1:3" s="39" customFormat="1" ht="12" customHeight="1">
      <c r="A51" s="83" t="s">
        <v>39</v>
      </c>
      <c r="B51" s="83"/>
      <c r="C51" s="18">
        <v>3233</v>
      </c>
    </row>
    <row r="52" spans="1:3" s="39" customFormat="1" ht="12" customHeight="1">
      <c r="A52" s="83" t="s">
        <v>40</v>
      </c>
      <c r="B52" s="83"/>
      <c r="C52" s="18">
        <v>9400</v>
      </c>
    </row>
    <row r="53" spans="1:3" s="39" customFormat="1" ht="12" customHeight="1">
      <c r="A53" s="79" t="s">
        <v>41</v>
      </c>
      <c r="B53" s="79"/>
      <c r="C53" s="23">
        <v>1945</v>
      </c>
    </row>
    <row r="54" spans="1:3" s="39" customFormat="1" ht="12" customHeight="1">
      <c r="A54" s="21"/>
      <c r="B54" s="26"/>
      <c r="C54" s="27"/>
    </row>
    <row r="55" spans="1:3" s="39" customFormat="1" ht="12" customHeight="1">
      <c r="A55" s="85" t="s">
        <v>42</v>
      </c>
      <c r="B55" s="85"/>
      <c r="C55" s="14">
        <v>12523</v>
      </c>
    </row>
    <row r="56" spans="1:3" s="39" customFormat="1" ht="12" customHeight="1">
      <c r="A56" s="83" t="s">
        <v>43</v>
      </c>
      <c r="B56" s="83"/>
      <c r="C56" s="18">
        <v>679</v>
      </c>
    </row>
    <row r="57" spans="1:3" s="39" customFormat="1" ht="12" customHeight="1">
      <c r="A57" s="83" t="s">
        <v>45</v>
      </c>
      <c r="B57" s="83"/>
      <c r="C57" s="18">
        <v>1136</v>
      </c>
    </row>
    <row r="58" spans="1:3" s="39" customFormat="1" ht="12" customHeight="1">
      <c r="A58" s="83" t="s">
        <v>46</v>
      </c>
      <c r="B58" s="83"/>
      <c r="C58" s="18">
        <v>809</v>
      </c>
    </row>
    <row r="59" spans="1:3" s="39" customFormat="1" ht="12" customHeight="1">
      <c r="A59" s="83" t="s">
        <v>47</v>
      </c>
      <c r="B59" s="83"/>
      <c r="C59" s="18">
        <v>856</v>
      </c>
    </row>
    <row r="60" spans="1:3" s="39" customFormat="1" ht="12" customHeight="1">
      <c r="A60" s="83" t="s">
        <v>48</v>
      </c>
      <c r="B60" s="83"/>
      <c r="C60" s="18">
        <v>655</v>
      </c>
    </row>
    <row r="61" spans="1:3" s="39" customFormat="1" ht="12" customHeight="1">
      <c r="A61" s="83" t="s">
        <v>50</v>
      </c>
      <c r="B61" s="83"/>
      <c r="C61" s="18">
        <v>3936</v>
      </c>
    </row>
    <row r="62" spans="1:3" s="39" customFormat="1" ht="12" customHeight="1">
      <c r="A62" s="83" t="s">
        <v>52</v>
      </c>
      <c r="B62" s="83"/>
      <c r="C62" s="18">
        <v>1023</v>
      </c>
    </row>
    <row r="63" spans="1:3" s="39" customFormat="1" ht="12" customHeight="1">
      <c r="A63" s="83" t="s">
        <v>53</v>
      </c>
      <c r="B63" s="83"/>
      <c r="C63" s="18">
        <v>660</v>
      </c>
    </row>
    <row r="64" spans="1:3" s="39" customFormat="1" ht="12" customHeight="1">
      <c r="A64" s="83" t="s">
        <v>54</v>
      </c>
      <c r="B64" s="83"/>
      <c r="C64" s="18">
        <v>918</v>
      </c>
    </row>
    <row r="65" spans="1:3" s="39" customFormat="1" ht="12" customHeight="1">
      <c r="A65" s="83" t="s">
        <v>55</v>
      </c>
      <c r="B65" s="83"/>
      <c r="C65" s="18">
        <v>1176</v>
      </c>
    </row>
    <row r="66" spans="1:3" s="39" customFormat="1" ht="12" customHeight="1">
      <c r="A66" s="79" t="s">
        <v>56</v>
      </c>
      <c r="B66" s="79"/>
      <c r="C66" s="23">
        <v>675</v>
      </c>
    </row>
    <row r="67" spans="1:3" s="39" customFormat="1" ht="12" customHeight="1">
      <c r="A67" s="21"/>
      <c r="B67" s="21"/>
      <c r="C67" s="21"/>
    </row>
    <row r="68" spans="1:3" s="39" customFormat="1" ht="12" customHeight="1">
      <c r="A68" s="80" t="s">
        <v>57</v>
      </c>
      <c r="B68" s="80"/>
      <c r="C68" s="16">
        <v>37666</v>
      </c>
    </row>
    <row r="69" spans="1:3" s="39" customFormat="1" ht="12" customHeight="1">
      <c r="A69" s="83" t="s">
        <v>58</v>
      </c>
      <c r="B69" s="83"/>
      <c r="C69" s="18">
        <v>908</v>
      </c>
    </row>
    <row r="70" spans="1:3" s="39" customFormat="1" ht="12" customHeight="1">
      <c r="A70" s="83" t="s">
        <v>59</v>
      </c>
      <c r="B70" s="83"/>
      <c r="C70" s="18">
        <v>910</v>
      </c>
    </row>
    <row r="71" spans="1:3" s="39" customFormat="1" ht="12" customHeight="1">
      <c r="A71" s="83" t="s">
        <v>60</v>
      </c>
      <c r="B71" s="83"/>
      <c r="C71" s="18">
        <v>223</v>
      </c>
    </row>
    <row r="72" spans="1:3" s="39" customFormat="1" ht="12" customHeight="1">
      <c r="A72" s="83" t="s">
        <v>61</v>
      </c>
      <c r="B72" s="83"/>
      <c r="C72" s="18">
        <v>473</v>
      </c>
    </row>
    <row r="73" spans="1:3" s="39" customFormat="1" ht="12" customHeight="1">
      <c r="A73" s="83" t="s">
        <v>62</v>
      </c>
      <c r="B73" s="83"/>
      <c r="C73" s="18">
        <v>265</v>
      </c>
    </row>
    <row r="74" spans="1:3" s="39" customFormat="1" ht="12" customHeight="1">
      <c r="A74" s="83" t="s">
        <v>63</v>
      </c>
      <c r="B74" s="83"/>
      <c r="C74" s="18">
        <v>463</v>
      </c>
    </row>
    <row r="75" spans="1:3" s="39" customFormat="1" ht="12" customHeight="1">
      <c r="A75" s="83" t="s">
        <v>64</v>
      </c>
      <c r="B75" s="83"/>
      <c r="C75" s="18">
        <v>348</v>
      </c>
    </row>
    <row r="76" spans="1:3" s="39" customFormat="1" ht="12" customHeight="1">
      <c r="A76" s="83" t="s">
        <v>65</v>
      </c>
      <c r="B76" s="83"/>
      <c r="C76" s="18">
        <v>835</v>
      </c>
    </row>
    <row r="77" spans="1:3" s="39" customFormat="1" ht="12" customHeight="1">
      <c r="A77" s="83" t="s">
        <v>66</v>
      </c>
      <c r="B77" s="83"/>
      <c r="C77" s="18">
        <v>285</v>
      </c>
    </row>
    <row r="78" spans="1:3" s="39" customFormat="1" ht="12" customHeight="1">
      <c r="A78" s="83" t="s">
        <v>68</v>
      </c>
      <c r="B78" s="83"/>
      <c r="C78" s="18">
        <v>345</v>
      </c>
    </row>
    <row r="79" spans="1:3" s="39" customFormat="1" ht="12" customHeight="1">
      <c r="A79" s="83" t="s">
        <v>69</v>
      </c>
      <c r="B79" s="83"/>
      <c r="C79" s="18">
        <v>414</v>
      </c>
    </row>
    <row r="80" spans="1:3" s="39" customFormat="1" ht="12" customHeight="1">
      <c r="A80" s="83" t="s">
        <v>70</v>
      </c>
      <c r="B80" s="83"/>
      <c r="C80" s="18">
        <v>314</v>
      </c>
    </row>
    <row r="81" spans="1:3" s="39" customFormat="1" ht="12" customHeight="1">
      <c r="A81" s="83" t="s">
        <v>72</v>
      </c>
      <c r="B81" s="83"/>
      <c r="C81" s="18">
        <v>458</v>
      </c>
    </row>
    <row r="82" spans="1:3" s="39" customFormat="1" ht="12" customHeight="1">
      <c r="A82" s="83" t="s">
        <v>73</v>
      </c>
      <c r="B82" s="83"/>
      <c r="C82" s="18">
        <v>3056</v>
      </c>
    </row>
    <row r="83" spans="1:3" s="39" customFormat="1" ht="12" customHeight="1">
      <c r="A83" s="83" t="s">
        <v>76</v>
      </c>
      <c r="B83" s="83"/>
      <c r="C83" s="18">
        <v>1060</v>
      </c>
    </row>
    <row r="84" spans="1:3" s="39" customFormat="1" ht="12" customHeight="1">
      <c r="A84" s="83" t="s">
        <v>79</v>
      </c>
      <c r="B84" s="83"/>
      <c r="C84" s="18">
        <v>1533</v>
      </c>
    </row>
    <row r="85" spans="1:3" s="39" customFormat="1" ht="12" customHeight="1">
      <c r="A85" s="83" t="s">
        <v>80</v>
      </c>
      <c r="B85" s="83"/>
      <c r="C85" s="18">
        <v>639</v>
      </c>
    </row>
    <row r="86" spans="1:3" s="39" customFormat="1" ht="12" customHeight="1">
      <c r="A86" s="83" t="s">
        <v>81</v>
      </c>
      <c r="B86" s="83"/>
      <c r="C86" s="18">
        <v>433</v>
      </c>
    </row>
    <row r="87" spans="1:3" s="39" customFormat="1" ht="12" customHeight="1">
      <c r="A87" s="83" t="s">
        <v>82</v>
      </c>
      <c r="B87" s="83"/>
      <c r="C87" s="18">
        <v>394</v>
      </c>
    </row>
    <row r="88" spans="1:3" s="39" customFormat="1" ht="12" customHeight="1">
      <c r="A88" s="83" t="s">
        <v>83</v>
      </c>
      <c r="B88" s="83"/>
      <c r="C88" s="18">
        <v>283</v>
      </c>
    </row>
    <row r="89" spans="1:3" s="39" customFormat="1" ht="12" customHeight="1">
      <c r="A89" s="83" t="s">
        <v>84</v>
      </c>
      <c r="B89" s="83"/>
      <c r="C89" s="18">
        <v>129</v>
      </c>
    </row>
    <row r="90" spans="1:3" s="39" customFormat="1" ht="12" customHeight="1">
      <c r="A90" s="83" t="s">
        <v>85</v>
      </c>
      <c r="B90" s="83"/>
      <c r="C90" s="18">
        <v>384</v>
      </c>
    </row>
    <row r="91" spans="1:3" s="39" customFormat="1" ht="12" customHeight="1">
      <c r="A91" s="83" t="s">
        <v>86</v>
      </c>
      <c r="B91" s="83"/>
      <c r="C91" s="18">
        <v>341</v>
      </c>
    </row>
    <row r="92" spans="1:3" s="39" customFormat="1" ht="12" customHeight="1">
      <c r="A92" s="83" t="s">
        <v>87</v>
      </c>
      <c r="B92" s="83"/>
      <c r="C92" s="18">
        <v>10392</v>
      </c>
    </row>
    <row r="93" spans="1:3" s="39" customFormat="1" ht="12" customHeight="1">
      <c r="A93" s="83" t="s">
        <v>88</v>
      </c>
      <c r="B93" s="83"/>
      <c r="C93" s="18">
        <v>572</v>
      </c>
    </row>
    <row r="94" spans="1:3" s="39" customFormat="1" ht="12" customHeight="1">
      <c r="A94" s="83" t="s">
        <v>89</v>
      </c>
      <c r="B94" s="83"/>
      <c r="C94" s="18">
        <v>395</v>
      </c>
    </row>
    <row r="95" spans="1:3" s="39" customFormat="1" ht="12" customHeight="1">
      <c r="A95" s="83" t="s">
        <v>90</v>
      </c>
      <c r="B95" s="83"/>
      <c r="C95" s="18">
        <v>163</v>
      </c>
    </row>
    <row r="96" spans="1:3" s="39" customFormat="1" ht="12" customHeight="1">
      <c r="A96" s="83" t="s">
        <v>91</v>
      </c>
      <c r="B96" s="83"/>
      <c r="C96" s="18">
        <v>532</v>
      </c>
    </row>
    <row r="97" spans="1:3" s="39" customFormat="1" ht="12" customHeight="1">
      <c r="A97" s="83" t="s">
        <v>92</v>
      </c>
      <c r="B97" s="83"/>
      <c r="C97" s="18">
        <v>409</v>
      </c>
    </row>
    <row r="98" spans="1:3" s="39" customFormat="1" ht="12" customHeight="1">
      <c r="A98" s="83" t="s">
        <v>93</v>
      </c>
      <c r="B98" s="83"/>
      <c r="C98" s="18">
        <v>366</v>
      </c>
    </row>
    <row r="99" spans="1:3" s="39" customFormat="1" ht="12" customHeight="1">
      <c r="A99" s="83" t="s">
        <v>94</v>
      </c>
      <c r="B99" s="83"/>
      <c r="C99" s="18">
        <v>575</v>
      </c>
    </row>
    <row r="100" spans="1:3" s="39" customFormat="1" ht="12" customHeight="1">
      <c r="A100" s="83" t="s">
        <v>95</v>
      </c>
      <c r="B100" s="83"/>
      <c r="C100" s="18">
        <v>219</v>
      </c>
    </row>
    <row r="101" spans="1:3" s="39" customFormat="1" ht="12" customHeight="1">
      <c r="A101" s="83" t="s">
        <v>96</v>
      </c>
      <c r="B101" s="83"/>
      <c r="C101" s="18">
        <v>1794</v>
      </c>
    </row>
    <row r="102" spans="1:3" s="39" customFormat="1" ht="12" customHeight="1">
      <c r="A102" s="83" t="s">
        <v>97</v>
      </c>
      <c r="B102" s="83"/>
      <c r="C102" s="18">
        <v>517</v>
      </c>
    </row>
    <row r="103" spans="1:3" s="39" customFormat="1" ht="12" customHeight="1">
      <c r="A103" s="83" t="s">
        <v>98</v>
      </c>
      <c r="B103" s="83"/>
      <c r="C103" s="18">
        <v>472</v>
      </c>
    </row>
    <row r="104" spans="1:3" s="39" customFormat="1" ht="12" customHeight="1">
      <c r="A104" s="83" t="s">
        <v>99</v>
      </c>
      <c r="B104" s="83"/>
      <c r="C104" s="18">
        <v>318</v>
      </c>
    </row>
    <row r="105" spans="1:3" s="39" customFormat="1" ht="12" customHeight="1">
      <c r="A105" s="83" t="s">
        <v>100</v>
      </c>
      <c r="B105" s="83"/>
      <c r="C105" s="18">
        <v>154</v>
      </c>
    </row>
    <row r="106" spans="1:3" s="39" customFormat="1" ht="12" customHeight="1">
      <c r="A106" s="83" t="s">
        <v>101</v>
      </c>
      <c r="B106" s="83"/>
      <c r="C106" s="18">
        <v>419</v>
      </c>
    </row>
    <row r="107" spans="1:3" s="39" customFormat="1" ht="12" customHeight="1">
      <c r="A107" s="83" t="s">
        <v>102</v>
      </c>
      <c r="B107" s="83"/>
      <c r="C107" s="18">
        <v>503</v>
      </c>
    </row>
    <row r="108" spans="1:3" s="39" customFormat="1" ht="12" customHeight="1">
      <c r="A108" s="83" t="s">
        <v>103</v>
      </c>
      <c r="B108" s="83"/>
      <c r="C108" s="18">
        <v>263</v>
      </c>
    </row>
    <row r="109" spans="1:3" s="39" customFormat="1" ht="12" customHeight="1">
      <c r="A109" s="83" t="s">
        <v>104</v>
      </c>
      <c r="B109" s="83"/>
      <c r="C109" s="18">
        <v>555</v>
      </c>
    </row>
    <row r="110" spans="1:3" s="39" customFormat="1" ht="12" customHeight="1">
      <c r="A110" s="83" t="s">
        <v>105</v>
      </c>
      <c r="B110" s="83"/>
      <c r="C110" s="18">
        <v>217</v>
      </c>
    </row>
    <row r="111" spans="1:3" s="39" customFormat="1" ht="12" customHeight="1">
      <c r="A111" s="83" t="s">
        <v>106</v>
      </c>
      <c r="B111" s="83"/>
      <c r="C111" s="18">
        <v>437</v>
      </c>
    </row>
    <row r="112" spans="1:3" s="39" customFormat="1" ht="12" customHeight="1">
      <c r="A112" s="83" t="s">
        <v>107</v>
      </c>
      <c r="B112" s="83"/>
      <c r="C112" s="18">
        <v>592</v>
      </c>
    </row>
    <row r="113" spans="1:3" s="39" customFormat="1" ht="12" customHeight="1">
      <c r="A113" s="83" t="s">
        <v>108</v>
      </c>
      <c r="B113" s="83"/>
      <c r="C113" s="18">
        <v>380</v>
      </c>
    </row>
    <row r="114" spans="1:3" s="39" customFormat="1" ht="12" customHeight="1">
      <c r="A114" s="83" t="s">
        <v>109</v>
      </c>
      <c r="B114" s="83"/>
      <c r="C114" s="18">
        <v>375</v>
      </c>
    </row>
    <row r="115" spans="1:3" s="39" customFormat="1" ht="12" customHeight="1">
      <c r="A115" s="83" t="s">
        <v>110</v>
      </c>
      <c r="B115" s="83"/>
      <c r="C115" s="18">
        <v>388</v>
      </c>
    </row>
    <row r="116" spans="1:3" s="39" customFormat="1" ht="12" customHeight="1">
      <c r="A116" s="83" t="s">
        <v>112</v>
      </c>
      <c r="B116" s="83"/>
      <c r="C116" s="18">
        <v>343</v>
      </c>
    </row>
    <row r="117" spans="1:3" s="39" customFormat="1" ht="12" customHeight="1">
      <c r="A117" s="83" t="s">
        <v>113</v>
      </c>
      <c r="B117" s="83"/>
      <c r="C117" s="18">
        <v>863</v>
      </c>
    </row>
    <row r="118" spans="1:3" s="39" customFormat="1" ht="12" customHeight="1">
      <c r="A118" s="83" t="s">
        <v>115</v>
      </c>
      <c r="B118" s="83"/>
      <c r="C118" s="18">
        <v>282</v>
      </c>
    </row>
    <row r="119" spans="1:3" s="39" customFormat="1" ht="12" customHeight="1">
      <c r="A119" s="83" t="s">
        <v>116</v>
      </c>
      <c r="B119" s="83"/>
      <c r="C119" s="18">
        <v>412</v>
      </c>
    </row>
    <row r="120" spans="1:3" s="39" customFormat="1" ht="12" customHeight="1">
      <c r="A120" s="86" t="s">
        <v>117</v>
      </c>
      <c r="B120" s="86"/>
      <c r="C120" s="23">
        <v>266</v>
      </c>
    </row>
    <row r="121" spans="1:3" s="39" customFormat="1" ht="12" customHeight="1">
      <c r="A121" s="21"/>
      <c r="B121" s="21"/>
      <c r="C121" s="21"/>
    </row>
    <row r="122" spans="1:3" s="39" customFormat="1" ht="12" customHeight="1">
      <c r="A122" s="80" t="s">
        <v>118</v>
      </c>
      <c r="B122" s="80"/>
      <c r="C122" s="16">
        <v>25873</v>
      </c>
    </row>
    <row r="123" spans="1:3" s="39" customFormat="1" ht="12" customHeight="1">
      <c r="A123" s="83" t="s">
        <v>119</v>
      </c>
      <c r="B123" s="83"/>
      <c r="C123" s="18">
        <v>1580</v>
      </c>
    </row>
    <row r="124" spans="1:3" s="39" customFormat="1" ht="12" customHeight="1">
      <c r="A124" s="83" t="s">
        <v>121</v>
      </c>
      <c r="B124" s="83"/>
      <c r="C124" s="18">
        <v>563</v>
      </c>
    </row>
    <row r="125" spans="1:3" s="39" customFormat="1" ht="12" customHeight="1">
      <c r="A125" s="83" t="s">
        <v>122</v>
      </c>
      <c r="B125" s="83"/>
      <c r="C125" s="18">
        <v>1501</v>
      </c>
    </row>
    <row r="126" spans="1:3" s="39" customFormat="1" ht="12" customHeight="1">
      <c r="A126" s="83" t="s">
        <v>124</v>
      </c>
      <c r="B126" s="83"/>
      <c r="C126" s="18">
        <v>1457</v>
      </c>
    </row>
    <row r="127" spans="1:3" s="39" customFormat="1" ht="12" customHeight="1">
      <c r="A127" s="83" t="s">
        <v>126</v>
      </c>
      <c r="B127" s="83"/>
      <c r="C127" s="18">
        <v>1418</v>
      </c>
    </row>
    <row r="128" spans="1:3" s="39" customFormat="1" ht="12" customHeight="1">
      <c r="A128" s="83" t="s">
        <v>128</v>
      </c>
      <c r="B128" s="83"/>
      <c r="C128" s="18">
        <v>4088</v>
      </c>
    </row>
    <row r="129" spans="1:3" s="39" customFormat="1" ht="12" customHeight="1">
      <c r="A129" s="83" t="s">
        <v>129</v>
      </c>
      <c r="B129" s="83"/>
      <c r="C129" s="18">
        <v>1677</v>
      </c>
    </row>
    <row r="130" spans="1:3" s="39" customFormat="1" ht="12" customHeight="1">
      <c r="A130" s="83" t="s">
        <v>132</v>
      </c>
      <c r="B130" s="83"/>
      <c r="C130" s="18">
        <v>360</v>
      </c>
    </row>
    <row r="131" spans="1:3" s="39" customFormat="1" ht="12" customHeight="1">
      <c r="A131" s="83" t="s">
        <v>133</v>
      </c>
      <c r="B131" s="83"/>
      <c r="C131" s="18">
        <v>2282</v>
      </c>
    </row>
    <row r="132" spans="1:3" s="39" customFormat="1" ht="12" customHeight="1">
      <c r="A132" s="83" t="s">
        <v>134</v>
      </c>
      <c r="B132" s="83"/>
      <c r="C132" s="18">
        <v>1728</v>
      </c>
    </row>
    <row r="133" spans="1:3" s="39" customFormat="1" ht="12" customHeight="1">
      <c r="A133" s="83" t="s">
        <v>135</v>
      </c>
      <c r="B133" s="83"/>
      <c r="C133" s="18">
        <v>506</v>
      </c>
    </row>
    <row r="134" spans="1:3" s="39" customFormat="1" ht="12" customHeight="1">
      <c r="A134" s="83" t="s">
        <v>136</v>
      </c>
      <c r="B134" s="83"/>
      <c r="C134" s="18">
        <v>1929</v>
      </c>
    </row>
    <row r="135" spans="1:3" s="39" customFormat="1" ht="12" customHeight="1">
      <c r="A135" s="83" t="s">
        <v>138</v>
      </c>
      <c r="B135" s="83"/>
      <c r="C135" s="18">
        <v>438</v>
      </c>
    </row>
    <row r="136" spans="1:3" s="39" customFormat="1" ht="12" customHeight="1">
      <c r="A136" s="83" t="s">
        <v>139</v>
      </c>
      <c r="B136" s="83"/>
      <c r="C136" s="18">
        <v>1241</v>
      </c>
    </row>
    <row r="137" spans="1:3" s="39" customFormat="1" ht="12" customHeight="1">
      <c r="A137" s="83" t="s">
        <v>140</v>
      </c>
      <c r="B137" s="83"/>
      <c r="C137" s="18">
        <v>535</v>
      </c>
    </row>
    <row r="138" spans="1:3" s="39" customFormat="1" ht="12" customHeight="1">
      <c r="A138" s="83" t="s">
        <v>141</v>
      </c>
      <c r="B138" s="83"/>
      <c r="C138" s="18">
        <v>827</v>
      </c>
    </row>
    <row r="139" spans="1:3" s="39" customFormat="1" ht="12" customHeight="1">
      <c r="A139" s="83" t="s">
        <v>144</v>
      </c>
      <c r="B139" s="83"/>
      <c r="C139" s="18">
        <v>659</v>
      </c>
    </row>
    <row r="140" spans="1:3" s="39" customFormat="1" ht="12" customHeight="1">
      <c r="A140" s="83" t="s">
        <v>232</v>
      </c>
      <c r="B140" s="83"/>
      <c r="C140" s="18">
        <v>1248</v>
      </c>
    </row>
    <row r="141" spans="1:3" s="39" customFormat="1" ht="12" customHeight="1">
      <c r="A141" s="53" t="s">
        <v>256</v>
      </c>
      <c r="B141" s="53"/>
      <c r="C141" s="23">
        <v>1836</v>
      </c>
    </row>
    <row r="142" spans="1:3" s="39" customFormat="1" ht="12" customHeight="1">
      <c r="A142" s="21"/>
      <c r="B142" s="21"/>
      <c r="C142" s="21"/>
    </row>
    <row r="143" spans="1:3" s="39" customFormat="1" ht="12" customHeight="1">
      <c r="A143" s="80" t="s">
        <v>148</v>
      </c>
      <c r="B143" s="80"/>
      <c r="C143" s="16">
        <v>5744</v>
      </c>
    </row>
    <row r="144" spans="1:3" s="39" customFormat="1" ht="12" customHeight="1">
      <c r="A144" s="83" t="s">
        <v>149</v>
      </c>
      <c r="B144" s="83"/>
      <c r="C144" s="18">
        <v>798</v>
      </c>
    </row>
    <row r="145" spans="1:3" s="39" customFormat="1" ht="12" customHeight="1">
      <c r="A145" s="83" t="s">
        <v>150</v>
      </c>
      <c r="B145" s="83"/>
      <c r="C145" s="18">
        <v>153</v>
      </c>
    </row>
    <row r="146" spans="1:3" s="39" customFormat="1" ht="12" customHeight="1">
      <c r="A146" s="83" t="s">
        <v>151</v>
      </c>
      <c r="B146" s="83"/>
      <c r="C146" s="18">
        <v>278</v>
      </c>
    </row>
    <row r="147" spans="1:3" s="39" customFormat="1" ht="12" customHeight="1">
      <c r="A147" s="83" t="s">
        <v>152</v>
      </c>
      <c r="B147" s="83"/>
      <c r="C147" s="18">
        <v>141</v>
      </c>
    </row>
    <row r="148" spans="1:3" s="39" customFormat="1" ht="12" customHeight="1">
      <c r="A148" s="83" t="s">
        <v>153</v>
      </c>
      <c r="B148" s="83"/>
      <c r="C148" s="18">
        <v>1115</v>
      </c>
    </row>
    <row r="149" spans="1:3" s="39" customFormat="1" ht="12" customHeight="1">
      <c r="A149" s="83" t="s">
        <v>154</v>
      </c>
      <c r="B149" s="83"/>
      <c r="C149" s="18">
        <v>919</v>
      </c>
    </row>
    <row r="150" spans="1:3" s="39" customFormat="1" ht="12" customHeight="1">
      <c r="A150" s="83" t="s">
        <v>155</v>
      </c>
      <c r="B150" s="83"/>
      <c r="C150" s="18">
        <v>130</v>
      </c>
    </row>
    <row r="151" spans="1:3" s="39" customFormat="1" ht="12" customHeight="1">
      <c r="A151" s="79" t="s">
        <v>156</v>
      </c>
      <c r="B151" s="79"/>
      <c r="C151" s="23">
        <v>2210</v>
      </c>
    </row>
    <row r="152" spans="1:3" s="39" customFormat="1" ht="12" customHeight="1">
      <c r="A152" s="21"/>
      <c r="B152" s="21"/>
      <c r="C152" s="21"/>
    </row>
    <row r="153" spans="1:3" s="39" customFormat="1" ht="12" customHeight="1">
      <c r="A153" s="80" t="s">
        <v>157</v>
      </c>
      <c r="B153" s="80"/>
      <c r="C153" s="16">
        <v>14718</v>
      </c>
    </row>
    <row r="154" spans="1:3" s="39" customFormat="1" ht="12" customHeight="1">
      <c r="A154" s="83" t="s">
        <v>158</v>
      </c>
      <c r="B154" s="83"/>
      <c r="C154" s="18">
        <v>1142</v>
      </c>
    </row>
    <row r="155" spans="1:3" s="39" customFormat="1" ht="12" customHeight="1">
      <c r="A155" s="83" t="s">
        <v>159</v>
      </c>
      <c r="B155" s="83"/>
      <c r="C155" s="18">
        <v>11437</v>
      </c>
    </row>
    <row r="156" spans="1:3" s="39" customFormat="1" ht="12" customHeight="1">
      <c r="A156" s="83" t="s">
        <v>160</v>
      </c>
      <c r="B156" s="83"/>
      <c r="C156" s="18">
        <v>700</v>
      </c>
    </row>
    <row r="157" spans="1:3" s="39" customFormat="1" ht="12" customHeight="1">
      <c r="A157" s="83" t="s">
        <v>166</v>
      </c>
      <c r="B157" s="83"/>
      <c r="C157" s="18">
        <v>246</v>
      </c>
    </row>
    <row r="158" spans="1:3" s="39" customFormat="1" ht="12" customHeight="1">
      <c r="A158" s="83" t="s">
        <v>167</v>
      </c>
      <c r="B158" s="83"/>
      <c r="C158" s="18">
        <v>504</v>
      </c>
    </row>
    <row r="159" spans="1:3" s="39" customFormat="1" ht="12" customHeight="1">
      <c r="A159" s="86" t="s">
        <v>172</v>
      </c>
      <c r="B159" s="86"/>
      <c r="C159" s="23">
        <v>689</v>
      </c>
    </row>
    <row r="160" spans="1:3" s="39" customFormat="1" ht="12" customHeight="1">
      <c r="A160" s="21"/>
      <c r="B160" s="21"/>
      <c r="C160" s="21"/>
    </row>
    <row r="161" spans="1:3" s="39" customFormat="1" ht="12" customHeight="1">
      <c r="A161" s="80" t="s">
        <v>175</v>
      </c>
      <c r="B161" s="80"/>
      <c r="C161" s="16">
        <v>3444</v>
      </c>
    </row>
    <row r="162" spans="1:3" s="39" customFormat="1" ht="12" customHeight="1">
      <c r="A162" s="83" t="s">
        <v>176</v>
      </c>
      <c r="B162" s="83"/>
      <c r="C162" s="18">
        <v>1855</v>
      </c>
    </row>
    <row r="163" spans="1:3" s="39" customFormat="1" ht="12" customHeight="1">
      <c r="A163" s="86" t="s">
        <v>248</v>
      </c>
      <c r="B163" s="86"/>
      <c r="C163" s="23">
        <v>1589</v>
      </c>
    </row>
    <row r="164" spans="1:3" s="39" customFormat="1" ht="12" customHeight="1">
      <c r="A164" s="21"/>
      <c r="B164" s="21"/>
      <c r="C164" s="21"/>
    </row>
    <row r="165" spans="1:3" s="39" customFormat="1" ht="12" customHeight="1">
      <c r="A165" s="80" t="s">
        <v>182</v>
      </c>
      <c r="B165" s="80"/>
      <c r="C165" s="16">
        <v>6017</v>
      </c>
    </row>
    <row r="166" spans="1:3" s="39" customFormat="1" ht="12" customHeight="1">
      <c r="A166" s="83" t="s">
        <v>183</v>
      </c>
      <c r="B166" s="83"/>
      <c r="C166" s="18">
        <v>1923</v>
      </c>
    </row>
    <row r="167" spans="1:3" s="39" customFormat="1" ht="12" customHeight="1">
      <c r="A167" s="83" t="s">
        <v>184</v>
      </c>
      <c r="B167" s="83"/>
      <c r="C167" s="18">
        <v>2074</v>
      </c>
    </row>
    <row r="168" spans="1:3" s="39" customFormat="1" ht="12" customHeight="1">
      <c r="A168" s="86" t="s">
        <v>225</v>
      </c>
      <c r="B168" s="86"/>
      <c r="C168" s="51">
        <v>2020</v>
      </c>
    </row>
    <row r="169" spans="1:3" s="39" customFormat="1" ht="12" customHeight="1">
      <c r="A169" s="21"/>
      <c r="B169" s="21"/>
      <c r="C169" s="21"/>
    </row>
    <row r="170" spans="1:3" s="39" customFormat="1" ht="12" customHeight="1">
      <c r="A170" s="80" t="s">
        <v>188</v>
      </c>
      <c r="B170" s="80"/>
      <c r="C170" s="16">
        <v>6577</v>
      </c>
    </row>
    <row r="171" spans="1:3" s="39" customFormat="1" ht="12" customHeight="1">
      <c r="A171" s="83" t="s">
        <v>189</v>
      </c>
      <c r="B171" s="83"/>
      <c r="C171" s="18">
        <v>889</v>
      </c>
    </row>
    <row r="172" spans="1:3" s="39" customFormat="1" ht="12" customHeight="1">
      <c r="A172" s="83" t="s">
        <v>191</v>
      </c>
      <c r="B172" s="83"/>
      <c r="C172" s="18">
        <v>177</v>
      </c>
    </row>
    <row r="173" spans="1:3" s="39" customFormat="1" ht="12" customHeight="1">
      <c r="A173" s="83" t="s">
        <v>192</v>
      </c>
      <c r="B173" s="83"/>
      <c r="C173" s="18">
        <v>354</v>
      </c>
    </row>
    <row r="174" spans="1:3" s="39" customFormat="1" ht="12" customHeight="1">
      <c r="A174" s="83" t="s">
        <v>197</v>
      </c>
      <c r="B174" s="83"/>
      <c r="C174" s="18">
        <v>261</v>
      </c>
    </row>
    <row r="175" spans="1:3" s="39" customFormat="1" ht="12" customHeight="1">
      <c r="A175" s="83" t="s">
        <v>198</v>
      </c>
      <c r="B175" s="83"/>
      <c r="C175" s="18">
        <v>2885</v>
      </c>
    </row>
    <row r="176" spans="1:3" s="39" customFormat="1" ht="12" customHeight="1">
      <c r="A176" s="83" t="s">
        <v>199</v>
      </c>
      <c r="B176" s="83"/>
      <c r="C176" s="18">
        <v>363</v>
      </c>
    </row>
    <row r="177" spans="1:3" s="39" customFormat="1" ht="12" customHeight="1">
      <c r="A177" s="83" t="s">
        <v>202</v>
      </c>
      <c r="B177" s="83"/>
      <c r="C177" s="18">
        <v>205</v>
      </c>
    </row>
    <row r="178" spans="1:3" s="39" customFormat="1" ht="12" customHeight="1">
      <c r="A178" s="83" t="s">
        <v>203</v>
      </c>
      <c r="B178" s="83"/>
      <c r="C178" s="18">
        <v>316</v>
      </c>
    </row>
    <row r="179" spans="1:3" s="39" customFormat="1" ht="12" customHeight="1">
      <c r="A179" s="83" t="s">
        <v>204</v>
      </c>
      <c r="B179" s="83"/>
      <c r="C179" s="18">
        <v>277</v>
      </c>
    </row>
    <row r="180" spans="1:3" s="39" customFormat="1" ht="12" customHeight="1">
      <c r="A180" s="86" t="s">
        <v>205</v>
      </c>
      <c r="B180" s="86"/>
      <c r="C180" s="23">
        <v>850</v>
      </c>
    </row>
    <row r="181" spans="1:3" s="39" customFormat="1" ht="12" customHeight="1">
      <c r="A181" s="21"/>
      <c r="B181" s="21"/>
      <c r="C181" s="21"/>
    </row>
    <row r="182" spans="1:3" s="39" customFormat="1" ht="12" customHeight="1">
      <c r="A182" s="80" t="s">
        <v>207</v>
      </c>
      <c r="B182" s="80"/>
      <c r="C182" s="16">
        <v>112562</v>
      </c>
    </row>
    <row r="183" spans="1:3" s="39" customFormat="1" ht="12" customHeight="1">
      <c r="A183" s="83" t="s">
        <v>208</v>
      </c>
      <c r="B183" s="83"/>
      <c r="C183" s="18">
        <v>12523</v>
      </c>
    </row>
    <row r="184" spans="1:3" s="39" customFormat="1" ht="12" customHeight="1">
      <c r="A184" s="83" t="s">
        <v>209</v>
      </c>
      <c r="B184" s="83"/>
      <c r="C184" s="18">
        <v>37666</v>
      </c>
    </row>
    <row r="185" spans="1:3" s="39" customFormat="1" ht="12" customHeight="1">
      <c r="A185" s="83" t="s">
        <v>210</v>
      </c>
      <c r="B185" s="83"/>
      <c r="C185" s="18">
        <v>25873</v>
      </c>
    </row>
    <row r="186" spans="1:3" s="39" customFormat="1" ht="12" customHeight="1">
      <c r="A186" s="83" t="s">
        <v>211</v>
      </c>
      <c r="B186" s="83"/>
      <c r="C186" s="18">
        <v>5744</v>
      </c>
    </row>
    <row r="187" spans="1:3" s="39" customFormat="1" ht="12" customHeight="1">
      <c r="A187" s="83" t="s">
        <v>212</v>
      </c>
      <c r="B187" s="83"/>
      <c r="C187" s="18">
        <v>14718</v>
      </c>
    </row>
    <row r="188" spans="1:3" s="39" customFormat="1" ht="12" customHeight="1">
      <c r="A188" s="83" t="s">
        <v>213</v>
      </c>
      <c r="B188" s="83"/>
      <c r="C188" s="18">
        <v>3444</v>
      </c>
    </row>
    <row r="189" spans="1:3" s="39" customFormat="1" ht="12" customHeight="1">
      <c r="A189" s="83" t="s">
        <v>214</v>
      </c>
      <c r="B189" s="83"/>
      <c r="C189" s="18">
        <v>6017</v>
      </c>
    </row>
    <row r="190" spans="1:3" s="39" customFormat="1" ht="12" customHeight="1">
      <c r="A190" s="79" t="s">
        <v>215</v>
      </c>
      <c r="B190" s="79"/>
      <c r="C190" s="23">
        <v>6577</v>
      </c>
    </row>
    <row r="191" spans="1:3" s="39" customFormat="1" ht="12" customHeight="1">
      <c r="A191" s="53"/>
      <c r="B191" s="53"/>
      <c r="C191" s="51"/>
    </row>
    <row r="192" spans="1:3" s="39" customFormat="1" ht="12" customHeight="1">
      <c r="A192" s="80" t="s">
        <v>238</v>
      </c>
      <c r="B192" s="80"/>
      <c r="C192" s="16">
        <v>90799</v>
      </c>
    </row>
    <row r="193" spans="1:3" s="39" customFormat="1" ht="12" customHeight="1">
      <c r="A193" s="83" t="s">
        <v>239</v>
      </c>
      <c r="B193" s="83"/>
      <c r="C193" s="18">
        <v>13772</v>
      </c>
    </row>
    <row r="194" spans="1:3" s="39" customFormat="1" ht="12" customHeight="1">
      <c r="A194" s="83" t="s">
        <v>240</v>
      </c>
      <c r="B194" s="83"/>
      <c r="C194" s="20">
        <v>12868</v>
      </c>
    </row>
    <row r="195" spans="1:5" s="39" customFormat="1" ht="12" customHeight="1">
      <c r="A195" s="83" t="s">
        <v>241</v>
      </c>
      <c r="B195" s="83"/>
      <c r="C195" s="18">
        <v>18437</v>
      </c>
      <c r="E195" s="72"/>
    </row>
    <row r="196" spans="1:5" s="39" customFormat="1" ht="12" customHeight="1">
      <c r="A196" s="83" t="s">
        <v>242</v>
      </c>
      <c r="B196" s="83"/>
      <c r="C196" s="18">
        <v>37321</v>
      </c>
      <c r="E196" s="72"/>
    </row>
    <row r="197" spans="1:5" s="39" customFormat="1" ht="12" customHeight="1">
      <c r="A197" s="65" t="s">
        <v>243</v>
      </c>
      <c r="B197" s="65"/>
      <c r="C197" s="23">
        <v>8401</v>
      </c>
      <c r="E197" s="72"/>
    </row>
    <row r="198" spans="1:5" s="39" customFormat="1" ht="12" customHeight="1">
      <c r="A198" s="26"/>
      <c r="B198" s="26"/>
      <c r="C198" s="27"/>
      <c r="E198" s="72"/>
    </row>
    <row r="199" spans="1:5" s="39" customFormat="1" ht="12" customHeight="1">
      <c r="A199" s="63" t="s">
        <v>244</v>
      </c>
      <c r="B199" s="63"/>
      <c r="C199" s="68">
        <v>21763</v>
      </c>
      <c r="E199" s="72"/>
    </row>
    <row r="200" spans="1:3" s="42" customFormat="1" ht="5.25" customHeight="1">
      <c r="A200" s="100"/>
      <c r="B200" s="89"/>
      <c r="C200" s="89"/>
    </row>
    <row r="201" spans="1:3" s="44" customFormat="1" ht="68.25" customHeight="1">
      <c r="A201" s="98" t="s">
        <v>270</v>
      </c>
      <c r="B201" s="98"/>
      <c r="C201" s="98"/>
    </row>
    <row r="202" spans="1:3" s="44" customFormat="1" ht="12" customHeight="1">
      <c r="A202" s="97" t="s">
        <v>245</v>
      </c>
      <c r="B202" s="89"/>
      <c r="C202" s="89"/>
    </row>
    <row r="203" spans="1:4" s="32" customFormat="1" ht="5.25" customHeight="1">
      <c r="A203" s="104"/>
      <c r="B203" s="89"/>
      <c r="C203" s="89"/>
      <c r="D203" s="43"/>
    </row>
    <row r="204" spans="1:256" s="33" customFormat="1" ht="21" customHeight="1">
      <c r="A204" s="105" t="s">
        <v>220</v>
      </c>
      <c r="B204" s="105"/>
      <c r="C204" s="10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1:256" s="1" customFormat="1" ht="5.25" customHeight="1">
      <c r="A205" s="103"/>
      <c r="B205" s="103"/>
      <c r="C205" s="10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  <c r="IU205" s="32"/>
      <c r="IV205" s="32"/>
    </row>
    <row r="206" spans="1:256" s="1" customFormat="1" ht="12" customHeight="1">
      <c r="A206" s="103" t="s">
        <v>258</v>
      </c>
      <c r="B206" s="103"/>
      <c r="C206" s="10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</row>
    <row r="207" spans="1:256" s="1" customFormat="1" ht="12" customHeight="1">
      <c r="A207" s="103" t="s">
        <v>222</v>
      </c>
      <c r="B207" s="103"/>
      <c r="C207" s="10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</row>
  </sheetData>
  <sheetProtection/>
  <mergeCells count="170">
    <mergeCell ref="A1:C1"/>
    <mergeCell ref="A2:C2"/>
    <mergeCell ref="A3:C3"/>
    <mergeCell ref="A4:C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1:B161"/>
    <mergeCell ref="A162:B162"/>
    <mergeCell ref="A163:B163"/>
    <mergeCell ref="A165:B165"/>
    <mergeCell ref="A166:B166"/>
    <mergeCell ref="A167:B167"/>
    <mergeCell ref="A168:B168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B192"/>
    <mergeCell ref="A193:B193"/>
    <mergeCell ref="A194:B194"/>
    <mergeCell ref="A195:B195"/>
    <mergeCell ref="A196:B196"/>
    <mergeCell ref="A207:C207"/>
    <mergeCell ref="A200:C200"/>
    <mergeCell ref="A201:C201"/>
    <mergeCell ref="A202:C202"/>
    <mergeCell ref="A203:C203"/>
    <mergeCell ref="A204:C204"/>
    <mergeCell ref="A205:C205"/>
    <mergeCell ref="A206:C2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1"/>
  <sheetViews>
    <sheetView zoomScalePageLayoutView="0" workbookViewId="0" topLeftCell="A1">
      <pane ySplit="7" topLeftCell="A8" activePane="bottomLeft" state="frozen"/>
      <selection pane="topLeft" activeCell="A1" sqref="A1:L1"/>
      <selection pane="bottomLeft" activeCell="A1" sqref="A1:C1"/>
    </sheetView>
  </sheetViews>
  <sheetFormatPr defaultColWidth="9.140625" defaultRowHeight="12.75"/>
  <cols>
    <col min="1" max="1" width="2.7109375" style="45" customWidth="1"/>
    <col min="2" max="2" width="31.00390625" style="45" customWidth="1"/>
    <col min="3" max="3" width="17.00390625" style="69" customWidth="1"/>
    <col min="4" max="16384" width="9.140625" style="45" customWidth="1"/>
  </cols>
  <sheetData>
    <row r="1" spans="1:3" s="66" customFormat="1" ht="12.75" customHeight="1">
      <c r="A1" s="88"/>
      <c r="B1" s="88"/>
      <c r="C1" s="88"/>
    </row>
    <row r="2" spans="1:3" s="66" customFormat="1" ht="12.75" customHeight="1">
      <c r="A2" s="88" t="s">
        <v>254</v>
      </c>
      <c r="B2" s="88"/>
      <c r="C2" s="88"/>
    </row>
    <row r="3" spans="1:3" s="4" customFormat="1" ht="12.75" customHeight="1">
      <c r="A3" s="90"/>
      <c r="B3" s="90"/>
      <c r="C3" s="90"/>
    </row>
    <row r="4" spans="1:3" s="4" customFormat="1" ht="12.75" customHeight="1">
      <c r="A4" s="91"/>
      <c r="B4" s="91"/>
      <c r="C4" s="91"/>
    </row>
    <row r="5" spans="1:3" s="6" customFormat="1" ht="12" customHeight="1">
      <c r="A5" s="77"/>
      <c r="B5" s="77"/>
      <c r="C5" s="55" t="s">
        <v>219</v>
      </c>
    </row>
    <row r="6" spans="1:3" s="6" customFormat="1" ht="12" customHeight="1">
      <c r="A6" s="78"/>
      <c r="B6" s="78"/>
      <c r="C6" s="8"/>
    </row>
    <row r="7" spans="1:3" s="67" customFormat="1" ht="12" customHeight="1">
      <c r="A7" s="82"/>
      <c r="B7" s="82"/>
      <c r="C7" s="82"/>
    </row>
    <row r="8" spans="1:3" s="37" customFormat="1" ht="12" customHeight="1">
      <c r="A8" s="81" t="s">
        <v>0</v>
      </c>
      <c r="B8" s="81"/>
      <c r="C8" s="12">
        <v>112085</v>
      </c>
    </row>
    <row r="9" spans="1:3" s="37" customFormat="1" ht="12" customHeight="1">
      <c r="A9" s="13"/>
      <c r="B9" s="13"/>
      <c r="C9" s="14"/>
    </row>
    <row r="10" spans="1:3" s="38" customFormat="1" ht="12" customHeight="1">
      <c r="A10" s="80" t="s">
        <v>1</v>
      </c>
      <c r="B10" s="80"/>
      <c r="C10" s="16">
        <v>15814</v>
      </c>
    </row>
    <row r="11" spans="1:3" s="39" customFormat="1" ht="12" customHeight="1">
      <c r="A11" s="83" t="s">
        <v>2</v>
      </c>
      <c r="B11" s="83"/>
      <c r="C11" s="18">
        <v>6528</v>
      </c>
    </row>
    <row r="12" spans="1:3" s="39" customFormat="1" ht="12" customHeight="1">
      <c r="A12" s="19"/>
      <c r="B12" s="20" t="s">
        <v>3</v>
      </c>
      <c r="C12" s="18">
        <v>2435</v>
      </c>
    </row>
    <row r="13" spans="1:3" s="39" customFormat="1" ht="12" customHeight="1">
      <c r="A13" s="19"/>
      <c r="B13" s="20" t="s">
        <v>4</v>
      </c>
      <c r="C13" s="18">
        <v>2866</v>
      </c>
    </row>
    <row r="14" spans="1:3" s="39" customFormat="1" ht="12" customHeight="1">
      <c r="A14" s="19"/>
      <c r="B14" s="21" t="s">
        <v>5</v>
      </c>
      <c r="C14" s="18">
        <v>1227</v>
      </c>
    </row>
    <row r="15" spans="1:3" s="39" customFormat="1" ht="12" customHeight="1">
      <c r="A15" s="83" t="s">
        <v>6</v>
      </c>
      <c r="B15" s="83"/>
      <c r="C15" s="18">
        <v>5907</v>
      </c>
    </row>
    <row r="16" spans="1:3" s="39" customFormat="1" ht="12" customHeight="1">
      <c r="A16" s="19"/>
      <c r="B16" s="20" t="s">
        <v>7</v>
      </c>
      <c r="C16" s="18">
        <v>2037</v>
      </c>
    </row>
    <row r="17" spans="1:3" s="39" customFormat="1" ht="12" customHeight="1">
      <c r="A17" s="19"/>
      <c r="B17" s="20" t="s">
        <v>8</v>
      </c>
      <c r="C17" s="18">
        <v>1898</v>
      </c>
    </row>
    <row r="18" spans="1:3" s="39" customFormat="1" ht="12" customHeight="1">
      <c r="A18" s="22"/>
      <c r="B18" s="20" t="s">
        <v>9</v>
      </c>
      <c r="C18" s="18">
        <v>1972</v>
      </c>
    </row>
    <row r="19" spans="1:3" s="39" customFormat="1" ht="12" customHeight="1">
      <c r="A19" s="79" t="s">
        <v>10</v>
      </c>
      <c r="B19" s="79"/>
      <c r="C19" s="23">
        <v>3379</v>
      </c>
    </row>
    <row r="20" spans="1:3" s="39" customFormat="1" ht="12" customHeight="1">
      <c r="A20" s="22"/>
      <c r="B20" s="22"/>
      <c r="C20" s="22"/>
    </row>
    <row r="21" spans="1:3" s="38" customFormat="1" ht="12" customHeight="1">
      <c r="A21" s="80" t="s">
        <v>228</v>
      </c>
      <c r="B21" s="80"/>
      <c r="C21" s="16">
        <v>31530</v>
      </c>
    </row>
    <row r="22" spans="1:3" s="39" customFormat="1" ht="12" customHeight="1">
      <c r="A22" s="83" t="s">
        <v>12</v>
      </c>
      <c r="B22" s="83"/>
      <c r="C22" s="18">
        <v>11395</v>
      </c>
    </row>
    <row r="23" spans="1:3" s="39" customFormat="1" ht="12" customHeight="1">
      <c r="A23" s="83" t="s">
        <v>13</v>
      </c>
      <c r="B23" s="83"/>
      <c r="C23" s="18">
        <v>4078</v>
      </c>
    </row>
    <row r="24" spans="1:3" s="39" customFormat="1" ht="12" customHeight="1">
      <c r="A24" s="83" t="s">
        <v>14</v>
      </c>
      <c r="B24" s="83"/>
      <c r="C24" s="18">
        <v>6418</v>
      </c>
    </row>
    <row r="25" spans="1:3" s="39" customFormat="1" ht="12" customHeight="1">
      <c r="A25" s="24"/>
      <c r="B25" s="20" t="s">
        <v>15</v>
      </c>
      <c r="C25" s="18">
        <v>1915</v>
      </c>
    </row>
    <row r="26" spans="1:3" s="39" customFormat="1" ht="12" customHeight="1">
      <c r="A26" s="22"/>
      <c r="B26" s="20" t="s">
        <v>16</v>
      </c>
      <c r="C26" s="18">
        <v>4503</v>
      </c>
    </row>
    <row r="27" spans="1:3" s="39" customFormat="1" ht="12" customHeight="1">
      <c r="A27" s="83" t="s">
        <v>17</v>
      </c>
      <c r="B27" s="83"/>
      <c r="C27" s="18">
        <v>2695</v>
      </c>
    </row>
    <row r="28" spans="1:3" s="39" customFormat="1" ht="12" customHeight="1">
      <c r="A28" s="24"/>
      <c r="B28" s="20" t="s">
        <v>18</v>
      </c>
      <c r="C28" s="18">
        <v>1452</v>
      </c>
    </row>
    <row r="29" spans="1:3" s="39" customFormat="1" ht="12" customHeight="1">
      <c r="A29" s="22"/>
      <c r="B29" s="20" t="s">
        <v>19</v>
      </c>
      <c r="C29" s="18">
        <v>1243</v>
      </c>
    </row>
    <row r="30" spans="1:3" s="39" customFormat="1" ht="12" customHeight="1">
      <c r="A30" s="83" t="s">
        <v>20</v>
      </c>
      <c r="B30" s="83"/>
      <c r="C30" s="18">
        <v>1236</v>
      </c>
    </row>
    <row r="31" spans="1:3" s="39" customFormat="1" ht="12" customHeight="1">
      <c r="A31" s="83" t="s">
        <v>227</v>
      </c>
      <c r="B31" s="83"/>
      <c r="C31" s="18">
        <v>5708</v>
      </c>
    </row>
    <row r="32" spans="1:3" s="39" customFormat="1" ht="12" customHeight="1">
      <c r="A32" s="24"/>
      <c r="B32" s="20" t="s">
        <v>22</v>
      </c>
      <c r="C32" s="18">
        <v>906</v>
      </c>
    </row>
    <row r="33" spans="1:3" s="39" customFormat="1" ht="12" customHeight="1">
      <c r="A33" s="19"/>
      <c r="B33" s="20" t="s">
        <v>23</v>
      </c>
      <c r="C33" s="18">
        <v>700</v>
      </c>
    </row>
    <row r="34" spans="1:3" s="39" customFormat="1" ht="12" customHeight="1">
      <c r="A34" s="19"/>
      <c r="B34" s="25" t="s">
        <v>226</v>
      </c>
      <c r="C34" s="23">
        <v>4102</v>
      </c>
    </row>
    <row r="35" spans="1:3" s="39" customFormat="1" ht="12" customHeight="1">
      <c r="A35" s="22"/>
      <c r="B35" s="22"/>
      <c r="C35" s="22"/>
    </row>
    <row r="36" spans="1:3" s="38" customFormat="1" ht="12" customHeight="1">
      <c r="A36" s="80" t="s">
        <v>25</v>
      </c>
      <c r="B36" s="80"/>
      <c r="C36" s="16">
        <v>14433</v>
      </c>
    </row>
    <row r="37" spans="1:3" s="39" customFormat="1" ht="12" customHeight="1">
      <c r="A37" s="83" t="s">
        <v>26</v>
      </c>
      <c r="B37" s="83"/>
      <c r="C37" s="18">
        <v>13053</v>
      </c>
    </row>
    <row r="38" spans="1:3" s="39" customFormat="1" ht="12" customHeight="1">
      <c r="A38" s="79" t="s">
        <v>27</v>
      </c>
      <c r="B38" s="79"/>
      <c r="C38" s="23">
        <v>1380</v>
      </c>
    </row>
    <row r="39" spans="1:3" s="39" customFormat="1" ht="12" customHeight="1">
      <c r="A39" s="22"/>
      <c r="B39" s="22"/>
      <c r="C39" s="22"/>
    </row>
    <row r="40" spans="1:3" s="38" customFormat="1" ht="12" customHeight="1">
      <c r="A40" s="80" t="s">
        <v>28</v>
      </c>
      <c r="B40" s="80"/>
      <c r="C40" s="16">
        <v>35689</v>
      </c>
    </row>
    <row r="41" spans="1:3" s="39" customFormat="1" ht="12" customHeight="1">
      <c r="A41" s="83" t="s">
        <v>29</v>
      </c>
      <c r="B41" s="83"/>
      <c r="C41" s="18">
        <v>17957</v>
      </c>
    </row>
    <row r="42" spans="1:3" s="39" customFormat="1" ht="12" customHeight="1">
      <c r="A42" s="84" t="s">
        <v>30</v>
      </c>
      <c r="B42" s="84"/>
      <c r="C42" s="18">
        <v>8731</v>
      </c>
    </row>
    <row r="43" spans="1:3" s="39" customFormat="1" ht="12" customHeight="1">
      <c r="A43" s="25"/>
      <c r="B43" s="20" t="s">
        <v>31</v>
      </c>
      <c r="C43" s="18">
        <v>4662</v>
      </c>
    </row>
    <row r="44" spans="1:3" s="39" customFormat="1" ht="12" customHeight="1">
      <c r="A44" s="25"/>
      <c r="B44" s="20" t="s">
        <v>32</v>
      </c>
      <c r="C44" s="18">
        <v>4069</v>
      </c>
    </row>
    <row r="45" spans="1:3" s="39" customFormat="1" ht="12" customHeight="1">
      <c r="A45" s="83" t="s">
        <v>34</v>
      </c>
      <c r="B45" s="83"/>
      <c r="C45" s="18">
        <v>9001</v>
      </c>
    </row>
    <row r="46" spans="1:3" s="39" customFormat="1" ht="12" customHeight="1">
      <c r="A46" s="25"/>
      <c r="B46" s="20" t="s">
        <v>35</v>
      </c>
      <c r="C46" s="18">
        <v>1757</v>
      </c>
    </row>
    <row r="47" spans="1:3" s="39" customFormat="1" ht="12" customHeight="1">
      <c r="A47" s="25"/>
      <c r="B47" s="20" t="s">
        <v>36</v>
      </c>
      <c r="C47" s="18">
        <v>3233</v>
      </c>
    </row>
    <row r="48" spans="1:3" s="39" customFormat="1" ht="12" customHeight="1">
      <c r="A48" s="25"/>
      <c r="B48" s="25" t="s">
        <v>37</v>
      </c>
      <c r="C48" s="23">
        <v>4011</v>
      </c>
    </row>
    <row r="49" spans="1:3" s="39" customFormat="1" ht="12" customHeight="1">
      <c r="A49" s="21"/>
      <c r="B49" s="21"/>
      <c r="C49" s="21"/>
    </row>
    <row r="50" spans="1:3" s="38" customFormat="1" ht="12" customHeight="1">
      <c r="A50" s="80" t="s">
        <v>38</v>
      </c>
      <c r="B50" s="80"/>
      <c r="C50" s="16">
        <v>14619</v>
      </c>
    </row>
    <row r="51" spans="1:3" s="39" customFormat="1" ht="12" customHeight="1">
      <c r="A51" s="83" t="s">
        <v>39</v>
      </c>
      <c r="B51" s="83"/>
      <c r="C51" s="18">
        <v>3276</v>
      </c>
    </row>
    <row r="52" spans="1:3" s="39" customFormat="1" ht="12" customHeight="1">
      <c r="A52" s="83" t="s">
        <v>40</v>
      </c>
      <c r="B52" s="83"/>
      <c r="C52" s="18">
        <v>9405</v>
      </c>
    </row>
    <row r="53" spans="1:3" s="39" customFormat="1" ht="12" customHeight="1">
      <c r="A53" s="79" t="s">
        <v>41</v>
      </c>
      <c r="B53" s="79"/>
      <c r="C53" s="23">
        <v>1938</v>
      </c>
    </row>
    <row r="54" spans="1:3" s="39" customFormat="1" ht="12" customHeight="1">
      <c r="A54" s="21"/>
      <c r="B54" s="26"/>
      <c r="C54" s="27"/>
    </row>
    <row r="55" spans="1:3" s="39" customFormat="1" ht="12" customHeight="1">
      <c r="A55" s="85" t="s">
        <v>42</v>
      </c>
      <c r="B55" s="85"/>
      <c r="C55" s="14">
        <v>12565</v>
      </c>
    </row>
    <row r="56" spans="1:3" s="39" customFormat="1" ht="12" customHeight="1">
      <c r="A56" s="83" t="s">
        <v>43</v>
      </c>
      <c r="B56" s="83"/>
      <c r="C56" s="18">
        <v>674</v>
      </c>
    </row>
    <row r="57" spans="1:3" s="39" customFormat="1" ht="12" customHeight="1">
      <c r="A57" s="83" t="s">
        <v>45</v>
      </c>
      <c r="B57" s="83"/>
      <c r="C57" s="18">
        <v>1132</v>
      </c>
    </row>
    <row r="58" spans="1:3" s="39" customFormat="1" ht="12" customHeight="1">
      <c r="A58" s="83" t="s">
        <v>46</v>
      </c>
      <c r="B58" s="83"/>
      <c r="C58" s="18">
        <v>806</v>
      </c>
    </row>
    <row r="59" spans="1:3" s="39" customFormat="1" ht="12" customHeight="1">
      <c r="A59" s="83" t="s">
        <v>47</v>
      </c>
      <c r="B59" s="83"/>
      <c r="C59" s="18">
        <v>855</v>
      </c>
    </row>
    <row r="60" spans="1:3" s="39" customFormat="1" ht="12" customHeight="1">
      <c r="A60" s="83" t="s">
        <v>48</v>
      </c>
      <c r="B60" s="83"/>
      <c r="C60" s="18">
        <v>649</v>
      </c>
    </row>
    <row r="61" spans="1:3" s="39" customFormat="1" ht="12" customHeight="1">
      <c r="A61" s="83" t="s">
        <v>50</v>
      </c>
      <c r="B61" s="83"/>
      <c r="C61" s="18">
        <v>3956</v>
      </c>
    </row>
    <row r="62" spans="1:3" s="39" customFormat="1" ht="12" customHeight="1">
      <c r="A62" s="83" t="s">
        <v>52</v>
      </c>
      <c r="B62" s="83"/>
      <c r="C62" s="18">
        <v>1045</v>
      </c>
    </row>
    <row r="63" spans="1:3" s="39" customFormat="1" ht="12" customHeight="1">
      <c r="A63" s="83" t="s">
        <v>53</v>
      </c>
      <c r="B63" s="83"/>
      <c r="C63" s="18">
        <v>652</v>
      </c>
    </row>
    <row r="64" spans="1:3" s="39" customFormat="1" ht="12" customHeight="1">
      <c r="A64" s="83" t="s">
        <v>54</v>
      </c>
      <c r="B64" s="83"/>
      <c r="C64" s="18">
        <v>915</v>
      </c>
    </row>
    <row r="65" spans="1:3" s="39" customFormat="1" ht="12" customHeight="1">
      <c r="A65" s="83" t="s">
        <v>55</v>
      </c>
      <c r="B65" s="83"/>
      <c r="C65" s="18">
        <v>1179</v>
      </c>
    </row>
    <row r="66" spans="1:3" s="39" customFormat="1" ht="12" customHeight="1">
      <c r="A66" s="79" t="s">
        <v>56</v>
      </c>
      <c r="B66" s="79"/>
      <c r="C66" s="23">
        <v>702</v>
      </c>
    </row>
    <row r="67" spans="1:3" s="39" customFormat="1" ht="12" customHeight="1">
      <c r="A67" s="21"/>
      <c r="B67" s="21"/>
      <c r="C67" s="21"/>
    </row>
    <row r="68" spans="1:3" s="39" customFormat="1" ht="12" customHeight="1">
      <c r="A68" s="80" t="s">
        <v>57</v>
      </c>
      <c r="B68" s="80"/>
      <c r="C68" s="16">
        <v>37501</v>
      </c>
    </row>
    <row r="69" spans="1:3" s="39" customFormat="1" ht="12" customHeight="1">
      <c r="A69" s="83" t="s">
        <v>58</v>
      </c>
      <c r="B69" s="83"/>
      <c r="C69" s="18">
        <v>904</v>
      </c>
    </row>
    <row r="70" spans="1:3" s="39" customFormat="1" ht="12" customHeight="1">
      <c r="A70" s="83" t="s">
        <v>59</v>
      </c>
      <c r="B70" s="83"/>
      <c r="C70" s="18">
        <v>905</v>
      </c>
    </row>
    <row r="71" spans="1:3" s="39" customFormat="1" ht="12" customHeight="1">
      <c r="A71" s="83" t="s">
        <v>60</v>
      </c>
      <c r="B71" s="83"/>
      <c r="C71" s="18">
        <v>222</v>
      </c>
    </row>
    <row r="72" spans="1:3" s="39" customFormat="1" ht="12" customHeight="1">
      <c r="A72" s="83" t="s">
        <v>61</v>
      </c>
      <c r="B72" s="83"/>
      <c r="C72" s="18">
        <v>472</v>
      </c>
    </row>
    <row r="73" spans="1:3" s="39" customFormat="1" ht="12" customHeight="1">
      <c r="A73" s="83" t="s">
        <v>62</v>
      </c>
      <c r="B73" s="83"/>
      <c r="C73" s="18">
        <v>265</v>
      </c>
    </row>
    <row r="74" spans="1:3" s="39" customFormat="1" ht="12" customHeight="1">
      <c r="A74" s="83" t="s">
        <v>63</v>
      </c>
      <c r="B74" s="83"/>
      <c r="C74" s="18">
        <v>464</v>
      </c>
    </row>
    <row r="75" spans="1:3" s="39" customFormat="1" ht="12" customHeight="1">
      <c r="A75" s="83" t="s">
        <v>64</v>
      </c>
      <c r="B75" s="83"/>
      <c r="C75" s="18">
        <v>348</v>
      </c>
    </row>
    <row r="76" spans="1:3" s="39" customFormat="1" ht="12" customHeight="1">
      <c r="A76" s="83" t="s">
        <v>65</v>
      </c>
      <c r="B76" s="83"/>
      <c r="C76" s="18">
        <v>831</v>
      </c>
    </row>
    <row r="77" spans="1:3" s="39" customFormat="1" ht="12" customHeight="1">
      <c r="A77" s="83" t="s">
        <v>66</v>
      </c>
      <c r="B77" s="83"/>
      <c r="C77" s="18">
        <v>281</v>
      </c>
    </row>
    <row r="78" spans="1:3" s="39" customFormat="1" ht="12" customHeight="1">
      <c r="A78" s="83" t="s">
        <v>68</v>
      </c>
      <c r="B78" s="83"/>
      <c r="C78" s="18">
        <v>344</v>
      </c>
    </row>
    <row r="79" spans="1:3" s="39" customFormat="1" ht="12" customHeight="1">
      <c r="A79" s="83" t="s">
        <v>69</v>
      </c>
      <c r="B79" s="83"/>
      <c r="C79" s="18">
        <v>412</v>
      </c>
    </row>
    <row r="80" spans="1:3" s="39" customFormat="1" ht="12" customHeight="1">
      <c r="A80" s="83" t="s">
        <v>70</v>
      </c>
      <c r="B80" s="83"/>
      <c r="C80" s="18">
        <v>313</v>
      </c>
    </row>
    <row r="81" spans="1:3" s="39" customFormat="1" ht="12" customHeight="1">
      <c r="A81" s="83" t="s">
        <v>72</v>
      </c>
      <c r="B81" s="83"/>
      <c r="C81" s="18">
        <v>455</v>
      </c>
    </row>
    <row r="82" spans="1:3" s="39" customFormat="1" ht="12" customHeight="1">
      <c r="A82" s="83" t="s">
        <v>73</v>
      </c>
      <c r="B82" s="83"/>
      <c r="C82" s="18">
        <v>3015</v>
      </c>
    </row>
    <row r="83" spans="1:3" s="39" customFormat="1" ht="12" customHeight="1">
      <c r="A83" s="83" t="s">
        <v>76</v>
      </c>
      <c r="B83" s="83"/>
      <c r="C83" s="18">
        <v>1054</v>
      </c>
    </row>
    <row r="84" spans="1:3" s="39" customFormat="1" ht="12" customHeight="1">
      <c r="A84" s="83" t="s">
        <v>79</v>
      </c>
      <c r="B84" s="83"/>
      <c r="C84" s="18">
        <v>1544</v>
      </c>
    </row>
    <row r="85" spans="1:3" s="39" customFormat="1" ht="12" customHeight="1">
      <c r="A85" s="83" t="s">
        <v>80</v>
      </c>
      <c r="B85" s="83"/>
      <c r="C85" s="18">
        <v>648</v>
      </c>
    </row>
    <row r="86" spans="1:3" s="39" customFormat="1" ht="12" customHeight="1">
      <c r="A86" s="83" t="s">
        <v>81</v>
      </c>
      <c r="B86" s="83"/>
      <c r="C86" s="18">
        <v>433</v>
      </c>
    </row>
    <row r="87" spans="1:3" s="39" customFormat="1" ht="12" customHeight="1">
      <c r="A87" s="83" t="s">
        <v>82</v>
      </c>
      <c r="B87" s="83"/>
      <c r="C87" s="18">
        <v>397</v>
      </c>
    </row>
    <row r="88" spans="1:3" s="39" customFormat="1" ht="12" customHeight="1">
      <c r="A88" s="83" t="s">
        <v>83</v>
      </c>
      <c r="B88" s="83"/>
      <c r="C88" s="18">
        <v>281</v>
      </c>
    </row>
    <row r="89" spans="1:3" s="39" customFormat="1" ht="12" customHeight="1">
      <c r="A89" s="83" t="s">
        <v>84</v>
      </c>
      <c r="B89" s="83"/>
      <c r="C89" s="18">
        <v>129</v>
      </c>
    </row>
    <row r="90" spans="1:3" s="39" customFormat="1" ht="12" customHeight="1">
      <c r="A90" s="83" t="s">
        <v>85</v>
      </c>
      <c r="B90" s="83"/>
      <c r="C90" s="18">
        <v>379</v>
      </c>
    </row>
    <row r="91" spans="1:3" s="39" customFormat="1" ht="12" customHeight="1">
      <c r="A91" s="83" t="s">
        <v>86</v>
      </c>
      <c r="B91" s="83"/>
      <c r="C91" s="18">
        <v>339</v>
      </c>
    </row>
    <row r="92" spans="1:3" s="39" customFormat="1" ht="12" customHeight="1">
      <c r="A92" s="83" t="s">
        <v>87</v>
      </c>
      <c r="B92" s="83"/>
      <c r="C92" s="18">
        <v>10355</v>
      </c>
    </row>
    <row r="93" spans="1:3" s="39" customFormat="1" ht="12" customHeight="1">
      <c r="A93" s="83" t="s">
        <v>88</v>
      </c>
      <c r="B93" s="83"/>
      <c r="C93" s="18">
        <v>574</v>
      </c>
    </row>
    <row r="94" spans="1:3" s="39" customFormat="1" ht="12" customHeight="1">
      <c r="A94" s="83" t="s">
        <v>89</v>
      </c>
      <c r="B94" s="83"/>
      <c r="C94" s="18">
        <v>390</v>
      </c>
    </row>
    <row r="95" spans="1:3" s="39" customFormat="1" ht="12" customHeight="1">
      <c r="A95" s="83" t="s">
        <v>90</v>
      </c>
      <c r="B95" s="83"/>
      <c r="C95" s="18">
        <v>162</v>
      </c>
    </row>
    <row r="96" spans="1:3" s="39" customFormat="1" ht="12" customHeight="1">
      <c r="A96" s="83" t="s">
        <v>91</v>
      </c>
      <c r="B96" s="83"/>
      <c r="C96" s="18">
        <v>522</v>
      </c>
    </row>
    <row r="97" spans="1:3" s="39" customFormat="1" ht="12" customHeight="1">
      <c r="A97" s="83" t="s">
        <v>92</v>
      </c>
      <c r="B97" s="83"/>
      <c r="C97" s="18">
        <v>414</v>
      </c>
    </row>
    <row r="98" spans="1:3" s="39" customFormat="1" ht="12" customHeight="1">
      <c r="A98" s="83" t="s">
        <v>93</v>
      </c>
      <c r="B98" s="83"/>
      <c r="C98" s="18">
        <v>362</v>
      </c>
    </row>
    <row r="99" spans="1:3" s="39" customFormat="1" ht="12" customHeight="1">
      <c r="A99" s="83" t="s">
        <v>94</v>
      </c>
      <c r="B99" s="83"/>
      <c r="C99" s="18">
        <v>562</v>
      </c>
    </row>
    <row r="100" spans="1:3" s="39" customFormat="1" ht="12" customHeight="1">
      <c r="A100" s="83" t="s">
        <v>95</v>
      </c>
      <c r="B100" s="83"/>
      <c r="C100" s="18">
        <v>218</v>
      </c>
    </row>
    <row r="101" spans="1:3" s="39" customFormat="1" ht="12" customHeight="1">
      <c r="A101" s="83" t="s">
        <v>96</v>
      </c>
      <c r="B101" s="83"/>
      <c r="C101" s="18">
        <v>1765</v>
      </c>
    </row>
    <row r="102" spans="1:3" s="39" customFormat="1" ht="12" customHeight="1">
      <c r="A102" s="83" t="s">
        <v>97</v>
      </c>
      <c r="B102" s="83"/>
      <c r="C102" s="18">
        <v>515</v>
      </c>
    </row>
    <row r="103" spans="1:3" s="39" customFormat="1" ht="12" customHeight="1">
      <c r="A103" s="83" t="s">
        <v>98</v>
      </c>
      <c r="B103" s="83"/>
      <c r="C103" s="18">
        <v>470</v>
      </c>
    </row>
    <row r="104" spans="1:3" s="39" customFormat="1" ht="12" customHeight="1">
      <c r="A104" s="83" t="s">
        <v>99</v>
      </c>
      <c r="B104" s="83"/>
      <c r="C104" s="18">
        <v>317</v>
      </c>
    </row>
    <row r="105" spans="1:3" s="39" customFormat="1" ht="12" customHeight="1">
      <c r="A105" s="83" t="s">
        <v>100</v>
      </c>
      <c r="B105" s="83"/>
      <c r="C105" s="18">
        <v>153</v>
      </c>
    </row>
    <row r="106" spans="1:3" s="39" customFormat="1" ht="12" customHeight="1">
      <c r="A106" s="83" t="s">
        <v>101</v>
      </c>
      <c r="B106" s="83"/>
      <c r="C106" s="18">
        <v>417</v>
      </c>
    </row>
    <row r="107" spans="1:3" s="39" customFormat="1" ht="12" customHeight="1">
      <c r="A107" s="83" t="s">
        <v>102</v>
      </c>
      <c r="B107" s="83"/>
      <c r="C107" s="18">
        <v>501</v>
      </c>
    </row>
    <row r="108" spans="1:3" s="39" customFormat="1" ht="12" customHeight="1">
      <c r="A108" s="83" t="s">
        <v>103</v>
      </c>
      <c r="B108" s="83"/>
      <c r="C108" s="18">
        <v>280</v>
      </c>
    </row>
    <row r="109" spans="1:3" s="39" customFormat="1" ht="12" customHeight="1">
      <c r="A109" s="83" t="s">
        <v>104</v>
      </c>
      <c r="B109" s="83"/>
      <c r="C109" s="18">
        <v>553</v>
      </c>
    </row>
    <row r="110" spans="1:3" s="39" customFormat="1" ht="12" customHeight="1">
      <c r="A110" s="83" t="s">
        <v>105</v>
      </c>
      <c r="B110" s="83"/>
      <c r="C110" s="18">
        <v>216</v>
      </c>
    </row>
    <row r="111" spans="1:3" s="39" customFormat="1" ht="12" customHeight="1">
      <c r="A111" s="83" t="s">
        <v>106</v>
      </c>
      <c r="B111" s="83"/>
      <c r="C111" s="18">
        <v>434</v>
      </c>
    </row>
    <row r="112" spans="1:3" s="39" customFormat="1" ht="12" customHeight="1">
      <c r="A112" s="83" t="s">
        <v>107</v>
      </c>
      <c r="B112" s="83"/>
      <c r="C112" s="18">
        <v>589</v>
      </c>
    </row>
    <row r="113" spans="1:3" s="39" customFormat="1" ht="12" customHeight="1">
      <c r="A113" s="83" t="s">
        <v>108</v>
      </c>
      <c r="B113" s="83"/>
      <c r="C113" s="18">
        <v>381</v>
      </c>
    </row>
    <row r="114" spans="1:3" s="39" customFormat="1" ht="12" customHeight="1">
      <c r="A114" s="83" t="s">
        <v>109</v>
      </c>
      <c r="B114" s="83"/>
      <c r="C114" s="18">
        <v>375</v>
      </c>
    </row>
    <row r="115" spans="1:3" s="39" customFormat="1" ht="12" customHeight="1">
      <c r="A115" s="83" t="s">
        <v>110</v>
      </c>
      <c r="B115" s="83"/>
      <c r="C115" s="18">
        <v>385</v>
      </c>
    </row>
    <row r="116" spans="1:3" s="39" customFormat="1" ht="12" customHeight="1">
      <c r="A116" s="83" t="s">
        <v>112</v>
      </c>
      <c r="B116" s="83"/>
      <c r="C116" s="18">
        <v>340</v>
      </c>
    </row>
    <row r="117" spans="1:3" s="39" customFormat="1" ht="12" customHeight="1">
      <c r="A117" s="83" t="s">
        <v>113</v>
      </c>
      <c r="B117" s="83"/>
      <c r="C117" s="18">
        <v>860</v>
      </c>
    </row>
    <row r="118" spans="1:3" s="39" customFormat="1" ht="12" customHeight="1">
      <c r="A118" s="83" t="s">
        <v>115</v>
      </c>
      <c r="B118" s="83"/>
      <c r="C118" s="18">
        <v>279</v>
      </c>
    </row>
    <row r="119" spans="1:3" s="39" customFormat="1" ht="12" customHeight="1">
      <c r="A119" s="83" t="s">
        <v>116</v>
      </c>
      <c r="B119" s="83"/>
      <c r="C119" s="18">
        <v>411</v>
      </c>
    </row>
    <row r="120" spans="1:3" s="39" customFormat="1" ht="12" customHeight="1">
      <c r="A120" s="86" t="s">
        <v>117</v>
      </c>
      <c r="B120" s="86"/>
      <c r="C120" s="23">
        <v>266</v>
      </c>
    </row>
    <row r="121" spans="1:3" s="39" customFormat="1" ht="12" customHeight="1">
      <c r="A121" s="21"/>
      <c r="B121" s="21"/>
      <c r="C121" s="21"/>
    </row>
    <row r="122" spans="1:3" s="39" customFormat="1" ht="12" customHeight="1">
      <c r="A122" s="80" t="s">
        <v>118</v>
      </c>
      <c r="B122" s="80"/>
      <c r="C122" s="16">
        <v>25822</v>
      </c>
    </row>
    <row r="123" spans="1:3" s="39" customFormat="1" ht="12" customHeight="1">
      <c r="A123" s="83" t="s">
        <v>119</v>
      </c>
      <c r="B123" s="83"/>
      <c r="C123" s="18">
        <v>1598</v>
      </c>
    </row>
    <row r="124" spans="1:3" s="39" customFormat="1" ht="12" customHeight="1">
      <c r="A124" s="83" t="s">
        <v>120</v>
      </c>
      <c r="B124" s="83"/>
      <c r="C124" s="18">
        <v>324</v>
      </c>
    </row>
    <row r="125" spans="1:3" s="39" customFormat="1" ht="12" customHeight="1">
      <c r="A125" s="83" t="s">
        <v>121</v>
      </c>
      <c r="B125" s="83"/>
      <c r="C125" s="18">
        <v>562</v>
      </c>
    </row>
    <row r="126" spans="1:3" s="39" customFormat="1" ht="12" customHeight="1">
      <c r="A126" s="83" t="s">
        <v>122</v>
      </c>
      <c r="B126" s="83"/>
      <c r="C126" s="18">
        <v>1501</v>
      </c>
    </row>
    <row r="127" spans="1:3" s="39" customFormat="1" ht="12" customHeight="1">
      <c r="A127" s="83" t="s">
        <v>124</v>
      </c>
      <c r="B127" s="83"/>
      <c r="C127" s="18">
        <v>1452</v>
      </c>
    </row>
    <row r="128" spans="1:3" s="39" customFormat="1" ht="12" customHeight="1">
      <c r="A128" s="83" t="s">
        <v>125</v>
      </c>
      <c r="B128" s="83"/>
      <c r="C128" s="18">
        <v>72</v>
      </c>
    </row>
    <row r="129" spans="1:3" s="39" customFormat="1" ht="12" customHeight="1">
      <c r="A129" s="83" t="s">
        <v>126</v>
      </c>
      <c r="B129" s="83"/>
      <c r="C129" s="18">
        <v>1597</v>
      </c>
    </row>
    <row r="130" spans="1:3" s="39" customFormat="1" ht="12" customHeight="1">
      <c r="A130" s="83" t="s">
        <v>127</v>
      </c>
      <c r="B130" s="83"/>
      <c r="C130" s="18">
        <v>266</v>
      </c>
    </row>
    <row r="131" spans="1:3" s="39" customFormat="1" ht="12" customHeight="1">
      <c r="A131" s="83" t="s">
        <v>128</v>
      </c>
      <c r="B131" s="83"/>
      <c r="C131" s="18">
        <v>4078</v>
      </c>
    </row>
    <row r="132" spans="1:3" s="39" customFormat="1" ht="12" customHeight="1">
      <c r="A132" s="83" t="s">
        <v>129</v>
      </c>
      <c r="B132" s="83"/>
      <c r="C132" s="18">
        <v>1670</v>
      </c>
    </row>
    <row r="133" spans="1:3" s="39" customFormat="1" ht="12" customHeight="1">
      <c r="A133" s="83" t="s">
        <v>132</v>
      </c>
      <c r="B133" s="83"/>
      <c r="C133" s="18">
        <v>581</v>
      </c>
    </row>
    <row r="134" spans="1:3" s="39" customFormat="1" ht="12" customHeight="1">
      <c r="A134" s="83" t="s">
        <v>133</v>
      </c>
      <c r="B134" s="83"/>
      <c r="C134" s="18">
        <v>2293</v>
      </c>
    </row>
    <row r="135" spans="1:3" s="39" customFormat="1" ht="12" customHeight="1">
      <c r="A135" s="83" t="s">
        <v>134</v>
      </c>
      <c r="B135" s="83"/>
      <c r="C135" s="18">
        <v>1724</v>
      </c>
    </row>
    <row r="136" spans="1:3" s="39" customFormat="1" ht="12" customHeight="1">
      <c r="A136" s="83" t="s">
        <v>135</v>
      </c>
      <c r="B136" s="83"/>
      <c r="C136" s="18">
        <v>505</v>
      </c>
    </row>
    <row r="137" spans="1:3" s="39" customFormat="1" ht="12" customHeight="1">
      <c r="A137" s="83" t="s">
        <v>136</v>
      </c>
      <c r="B137" s="83"/>
      <c r="C137" s="18">
        <v>1921</v>
      </c>
    </row>
    <row r="138" spans="1:3" s="39" customFormat="1" ht="12" customHeight="1">
      <c r="A138" s="83" t="s">
        <v>138</v>
      </c>
      <c r="B138" s="83"/>
      <c r="C138" s="18">
        <v>436</v>
      </c>
    </row>
    <row r="139" spans="1:3" s="39" customFormat="1" ht="12" customHeight="1">
      <c r="A139" s="83" t="s">
        <v>139</v>
      </c>
      <c r="B139" s="83"/>
      <c r="C139" s="18">
        <v>1236</v>
      </c>
    </row>
    <row r="140" spans="1:3" s="39" customFormat="1" ht="12" customHeight="1">
      <c r="A140" s="83" t="s">
        <v>140</v>
      </c>
      <c r="B140" s="83"/>
      <c r="C140" s="18">
        <v>535</v>
      </c>
    </row>
    <row r="141" spans="1:3" s="39" customFormat="1" ht="12" customHeight="1">
      <c r="A141" s="83" t="s">
        <v>141</v>
      </c>
      <c r="B141" s="83"/>
      <c r="C141" s="18">
        <v>825</v>
      </c>
    </row>
    <row r="142" spans="1:3" s="39" customFormat="1" ht="12" customHeight="1">
      <c r="A142" s="83" t="s">
        <v>142</v>
      </c>
      <c r="B142" s="83"/>
      <c r="C142" s="18">
        <v>185</v>
      </c>
    </row>
    <row r="143" spans="1:3" s="39" customFormat="1" ht="12" customHeight="1">
      <c r="A143" s="83" t="s">
        <v>144</v>
      </c>
      <c r="B143" s="83"/>
      <c r="C143" s="18">
        <v>655</v>
      </c>
    </row>
    <row r="144" spans="1:3" s="39" customFormat="1" ht="12" customHeight="1">
      <c r="A144" s="83" t="s">
        <v>232</v>
      </c>
      <c r="B144" s="83"/>
      <c r="C144" s="18">
        <v>1243</v>
      </c>
    </row>
    <row r="145" spans="1:3" s="39" customFormat="1" ht="12" customHeight="1">
      <c r="A145" s="79" t="s">
        <v>147</v>
      </c>
      <c r="B145" s="79"/>
      <c r="C145" s="23">
        <v>563</v>
      </c>
    </row>
    <row r="146" spans="1:3" s="39" customFormat="1" ht="12" customHeight="1">
      <c r="A146" s="21"/>
      <c r="B146" s="21"/>
      <c r="C146" s="21"/>
    </row>
    <row r="147" spans="1:3" s="39" customFormat="1" ht="12" customHeight="1">
      <c r="A147" s="80" t="s">
        <v>148</v>
      </c>
      <c r="B147" s="80"/>
      <c r="C147" s="16">
        <v>5708</v>
      </c>
    </row>
    <row r="148" spans="1:3" s="39" customFormat="1" ht="12" customHeight="1">
      <c r="A148" s="83" t="s">
        <v>149</v>
      </c>
      <c r="B148" s="83"/>
      <c r="C148" s="18">
        <v>794</v>
      </c>
    </row>
    <row r="149" spans="1:3" s="39" customFormat="1" ht="12" customHeight="1">
      <c r="A149" s="83" t="s">
        <v>150</v>
      </c>
      <c r="B149" s="83"/>
      <c r="C149" s="18">
        <v>154</v>
      </c>
    </row>
    <row r="150" spans="1:3" s="39" customFormat="1" ht="12" customHeight="1">
      <c r="A150" s="83" t="s">
        <v>151</v>
      </c>
      <c r="B150" s="83"/>
      <c r="C150" s="18">
        <v>277</v>
      </c>
    </row>
    <row r="151" spans="1:3" s="39" customFormat="1" ht="12" customHeight="1">
      <c r="A151" s="83" t="s">
        <v>152</v>
      </c>
      <c r="B151" s="83"/>
      <c r="C151" s="18">
        <v>139</v>
      </c>
    </row>
    <row r="152" spans="1:3" s="39" customFormat="1" ht="12" customHeight="1">
      <c r="A152" s="83" t="s">
        <v>153</v>
      </c>
      <c r="B152" s="83"/>
      <c r="C152" s="18">
        <v>1112</v>
      </c>
    </row>
    <row r="153" spans="1:3" s="39" customFormat="1" ht="12" customHeight="1">
      <c r="A153" s="83" t="s">
        <v>154</v>
      </c>
      <c r="B153" s="83"/>
      <c r="C153" s="18">
        <v>906</v>
      </c>
    </row>
    <row r="154" spans="1:3" s="39" customFormat="1" ht="12" customHeight="1">
      <c r="A154" s="83" t="s">
        <v>155</v>
      </c>
      <c r="B154" s="83"/>
      <c r="C154" s="18">
        <v>130</v>
      </c>
    </row>
    <row r="155" spans="1:3" s="39" customFormat="1" ht="12" customHeight="1">
      <c r="A155" s="79" t="s">
        <v>156</v>
      </c>
      <c r="B155" s="79"/>
      <c r="C155" s="23">
        <v>2196</v>
      </c>
    </row>
    <row r="156" spans="1:3" s="39" customFormat="1" ht="12" customHeight="1">
      <c r="A156" s="21"/>
      <c r="B156" s="21"/>
      <c r="C156" s="21"/>
    </row>
    <row r="157" spans="1:3" s="39" customFormat="1" ht="12" customHeight="1">
      <c r="A157" s="80" t="s">
        <v>157</v>
      </c>
      <c r="B157" s="80"/>
      <c r="C157" s="16">
        <v>14675</v>
      </c>
    </row>
    <row r="158" spans="1:3" s="39" customFormat="1" ht="12" customHeight="1">
      <c r="A158" s="83" t="s">
        <v>158</v>
      </c>
      <c r="B158" s="83"/>
      <c r="C158" s="18">
        <v>1137</v>
      </c>
    </row>
    <row r="159" spans="1:3" s="39" customFormat="1" ht="12" customHeight="1">
      <c r="A159" s="83" t="s">
        <v>159</v>
      </c>
      <c r="B159" s="83"/>
      <c r="C159" s="18">
        <v>11417</v>
      </c>
    </row>
    <row r="160" spans="1:3" s="39" customFormat="1" ht="12" customHeight="1">
      <c r="A160" s="83" t="s">
        <v>160</v>
      </c>
      <c r="B160" s="83"/>
      <c r="C160" s="18">
        <v>691</v>
      </c>
    </row>
    <row r="161" spans="1:3" s="39" customFormat="1" ht="12" customHeight="1">
      <c r="A161" s="83" t="s">
        <v>166</v>
      </c>
      <c r="B161" s="83"/>
      <c r="C161" s="18">
        <v>242</v>
      </c>
    </row>
    <row r="162" spans="1:3" s="39" customFormat="1" ht="12" customHeight="1">
      <c r="A162" s="83" t="s">
        <v>167</v>
      </c>
      <c r="B162" s="83"/>
      <c r="C162" s="18">
        <v>499</v>
      </c>
    </row>
    <row r="163" spans="1:3" s="39" customFormat="1" ht="12" customHeight="1">
      <c r="A163" s="86" t="s">
        <v>172</v>
      </c>
      <c r="B163" s="86"/>
      <c r="C163" s="23">
        <v>689</v>
      </c>
    </row>
    <row r="164" spans="1:3" s="39" customFormat="1" ht="12" customHeight="1">
      <c r="A164" s="21"/>
      <c r="B164" s="21"/>
      <c r="C164" s="21"/>
    </row>
    <row r="165" spans="1:3" s="39" customFormat="1" ht="12" customHeight="1">
      <c r="A165" s="80" t="s">
        <v>175</v>
      </c>
      <c r="B165" s="80"/>
      <c r="C165" s="16">
        <v>3379</v>
      </c>
    </row>
    <row r="166" spans="1:3" s="39" customFormat="1" ht="12" customHeight="1">
      <c r="A166" s="83" t="s">
        <v>176</v>
      </c>
      <c r="B166" s="83"/>
      <c r="C166" s="18">
        <v>1830</v>
      </c>
    </row>
    <row r="167" spans="1:3" s="39" customFormat="1" ht="12" customHeight="1">
      <c r="A167" s="86" t="s">
        <v>248</v>
      </c>
      <c r="B167" s="86"/>
      <c r="C167" s="23">
        <v>1549</v>
      </c>
    </row>
    <row r="168" spans="1:3" s="39" customFormat="1" ht="12" customHeight="1">
      <c r="A168" s="21"/>
      <c r="B168" s="21"/>
      <c r="C168" s="21"/>
    </row>
    <row r="169" spans="1:3" s="39" customFormat="1" ht="12" customHeight="1">
      <c r="A169" s="80" t="s">
        <v>182</v>
      </c>
      <c r="B169" s="80"/>
      <c r="C169" s="16">
        <v>5907</v>
      </c>
    </row>
    <row r="170" spans="1:3" s="39" customFormat="1" ht="12" customHeight="1">
      <c r="A170" s="83" t="s">
        <v>183</v>
      </c>
      <c r="B170" s="83"/>
      <c r="C170" s="18">
        <v>1898</v>
      </c>
    </row>
    <row r="171" spans="1:3" s="39" customFormat="1" ht="12" customHeight="1">
      <c r="A171" s="83" t="s">
        <v>184</v>
      </c>
      <c r="B171" s="83"/>
      <c r="C171" s="18">
        <v>2037</v>
      </c>
    </row>
    <row r="172" spans="1:3" s="39" customFormat="1" ht="12" customHeight="1">
      <c r="A172" s="86" t="s">
        <v>225</v>
      </c>
      <c r="B172" s="86"/>
      <c r="C172" s="51">
        <v>1972</v>
      </c>
    </row>
    <row r="173" spans="1:3" s="39" customFormat="1" ht="12" customHeight="1">
      <c r="A173" s="21"/>
      <c r="B173" s="21"/>
      <c r="C173" s="21"/>
    </row>
    <row r="174" spans="1:3" s="39" customFormat="1" ht="12" customHeight="1">
      <c r="A174" s="80" t="s">
        <v>188</v>
      </c>
      <c r="B174" s="80"/>
      <c r="C174" s="16">
        <v>6528</v>
      </c>
    </row>
    <row r="175" spans="1:3" s="39" customFormat="1" ht="12" customHeight="1">
      <c r="A175" s="83" t="s">
        <v>189</v>
      </c>
      <c r="B175" s="83"/>
      <c r="C175" s="18">
        <v>881</v>
      </c>
    </row>
    <row r="176" spans="1:3" s="39" customFormat="1" ht="12" customHeight="1">
      <c r="A176" s="83" t="s">
        <v>191</v>
      </c>
      <c r="B176" s="83"/>
      <c r="C176" s="18">
        <v>173</v>
      </c>
    </row>
    <row r="177" spans="1:3" s="39" customFormat="1" ht="12" customHeight="1">
      <c r="A177" s="83" t="s">
        <v>192</v>
      </c>
      <c r="B177" s="83"/>
      <c r="C177" s="18">
        <v>353</v>
      </c>
    </row>
    <row r="178" spans="1:3" s="39" customFormat="1" ht="12" customHeight="1">
      <c r="A178" s="83" t="s">
        <v>197</v>
      </c>
      <c r="B178" s="83"/>
      <c r="C178" s="18">
        <v>259</v>
      </c>
    </row>
    <row r="179" spans="1:3" s="39" customFormat="1" ht="12" customHeight="1">
      <c r="A179" s="83" t="s">
        <v>198</v>
      </c>
      <c r="B179" s="83"/>
      <c r="C179" s="18">
        <v>2866</v>
      </c>
    </row>
    <row r="180" spans="1:3" s="39" customFormat="1" ht="12" customHeight="1">
      <c r="A180" s="83" t="s">
        <v>199</v>
      </c>
      <c r="B180" s="83"/>
      <c r="C180" s="18">
        <v>360</v>
      </c>
    </row>
    <row r="181" spans="1:3" s="39" customFormat="1" ht="12" customHeight="1">
      <c r="A181" s="83" t="s">
        <v>202</v>
      </c>
      <c r="B181" s="83"/>
      <c r="C181" s="18">
        <v>202</v>
      </c>
    </row>
    <row r="182" spans="1:3" s="39" customFormat="1" ht="12" customHeight="1">
      <c r="A182" s="83" t="s">
        <v>203</v>
      </c>
      <c r="B182" s="83"/>
      <c r="C182" s="18">
        <v>312</v>
      </c>
    </row>
    <row r="183" spans="1:3" s="39" customFormat="1" ht="12" customHeight="1">
      <c r="A183" s="83" t="s">
        <v>204</v>
      </c>
      <c r="B183" s="83"/>
      <c r="C183" s="18">
        <v>276</v>
      </c>
    </row>
    <row r="184" spans="1:3" s="39" customFormat="1" ht="12" customHeight="1">
      <c r="A184" s="86" t="s">
        <v>205</v>
      </c>
      <c r="B184" s="86"/>
      <c r="C184" s="23">
        <v>846</v>
      </c>
    </row>
    <row r="185" spans="1:3" s="39" customFormat="1" ht="12" customHeight="1">
      <c r="A185" s="21"/>
      <c r="B185" s="21"/>
      <c r="C185" s="21"/>
    </row>
    <row r="186" spans="1:3" s="39" customFormat="1" ht="12" customHeight="1">
      <c r="A186" s="80" t="s">
        <v>207</v>
      </c>
      <c r="B186" s="80"/>
      <c r="C186" s="16">
        <v>112085</v>
      </c>
    </row>
    <row r="187" spans="1:3" s="39" customFormat="1" ht="12" customHeight="1">
      <c r="A187" s="83" t="s">
        <v>208</v>
      </c>
      <c r="B187" s="83"/>
      <c r="C187" s="18">
        <v>12565</v>
      </c>
    </row>
    <row r="188" spans="1:3" s="39" customFormat="1" ht="12" customHeight="1">
      <c r="A188" s="83" t="s">
        <v>209</v>
      </c>
      <c r="B188" s="83"/>
      <c r="C188" s="18">
        <v>37501</v>
      </c>
    </row>
    <row r="189" spans="1:3" s="39" customFormat="1" ht="12" customHeight="1">
      <c r="A189" s="83" t="s">
        <v>210</v>
      </c>
      <c r="B189" s="83"/>
      <c r="C189" s="18">
        <v>25822</v>
      </c>
    </row>
    <row r="190" spans="1:3" s="39" customFormat="1" ht="12" customHeight="1">
      <c r="A190" s="83" t="s">
        <v>211</v>
      </c>
      <c r="B190" s="83"/>
      <c r="C190" s="18">
        <v>5708</v>
      </c>
    </row>
    <row r="191" spans="1:3" s="39" customFormat="1" ht="12" customHeight="1">
      <c r="A191" s="83" t="s">
        <v>212</v>
      </c>
      <c r="B191" s="83"/>
      <c r="C191" s="18">
        <v>14675</v>
      </c>
    </row>
    <row r="192" spans="1:3" s="39" customFormat="1" ht="12" customHeight="1">
      <c r="A192" s="83" t="s">
        <v>213</v>
      </c>
      <c r="B192" s="83"/>
      <c r="C192" s="18">
        <v>3379</v>
      </c>
    </row>
    <row r="193" spans="1:3" s="39" customFormat="1" ht="12" customHeight="1">
      <c r="A193" s="83" t="s">
        <v>214</v>
      </c>
      <c r="B193" s="83"/>
      <c r="C193" s="18">
        <v>5907</v>
      </c>
    </row>
    <row r="194" spans="1:3" s="39" customFormat="1" ht="12" customHeight="1">
      <c r="A194" s="79" t="s">
        <v>215</v>
      </c>
      <c r="B194" s="79"/>
      <c r="C194" s="23">
        <v>6528</v>
      </c>
    </row>
    <row r="195" spans="1:3" s="39" customFormat="1" ht="12" customHeight="1">
      <c r="A195" s="53"/>
      <c r="B195" s="53"/>
      <c r="C195" s="51"/>
    </row>
    <row r="196" spans="1:3" s="39" customFormat="1" ht="12" customHeight="1">
      <c r="A196" s="80" t="s">
        <v>238</v>
      </c>
      <c r="B196" s="80"/>
      <c r="C196" s="16">
        <v>91590</v>
      </c>
    </row>
    <row r="197" spans="1:3" s="39" customFormat="1" ht="12" customHeight="1">
      <c r="A197" s="83" t="s">
        <v>239</v>
      </c>
      <c r="B197" s="83"/>
      <c r="C197" s="18">
        <v>13742</v>
      </c>
    </row>
    <row r="198" spans="1:3" s="39" customFormat="1" ht="12" customHeight="1">
      <c r="A198" s="83" t="s">
        <v>240</v>
      </c>
      <c r="B198" s="83"/>
      <c r="C198" s="20">
        <v>12909</v>
      </c>
    </row>
    <row r="199" spans="1:3" s="39" customFormat="1" ht="12" customHeight="1">
      <c r="A199" s="83" t="s">
        <v>241</v>
      </c>
      <c r="B199" s="83"/>
      <c r="C199" s="18">
        <v>18481</v>
      </c>
    </row>
    <row r="200" spans="1:3" s="39" customFormat="1" ht="12" customHeight="1">
      <c r="A200" s="83" t="s">
        <v>242</v>
      </c>
      <c r="B200" s="83"/>
      <c r="C200" s="18">
        <v>37157</v>
      </c>
    </row>
    <row r="201" spans="1:3" s="39" customFormat="1" ht="12" customHeight="1">
      <c r="A201" s="65" t="s">
        <v>243</v>
      </c>
      <c r="B201" s="65"/>
      <c r="C201" s="23">
        <v>9301</v>
      </c>
    </row>
    <row r="202" spans="1:3" s="39" customFormat="1" ht="12" customHeight="1">
      <c r="A202" s="26"/>
      <c r="B202" s="26"/>
      <c r="C202" s="27"/>
    </row>
    <row r="203" spans="1:3" s="39" customFormat="1" ht="12" customHeight="1">
      <c r="A203" s="63" t="s">
        <v>244</v>
      </c>
      <c r="B203" s="63"/>
      <c r="C203" s="68">
        <v>20495</v>
      </c>
    </row>
    <row r="204" spans="1:3" s="42" customFormat="1" ht="12" customHeight="1">
      <c r="A204" s="100"/>
      <c r="B204" s="89"/>
      <c r="C204" s="89"/>
    </row>
    <row r="205" spans="1:3" s="44" customFormat="1" ht="67.5" customHeight="1">
      <c r="A205" s="106" t="s">
        <v>271</v>
      </c>
      <c r="B205" s="106"/>
      <c r="C205" s="106"/>
    </row>
    <row r="206" spans="1:3" s="44" customFormat="1" ht="12" customHeight="1">
      <c r="A206" s="97" t="s">
        <v>245</v>
      </c>
      <c r="B206" s="89"/>
      <c r="C206" s="89"/>
    </row>
    <row r="207" spans="1:4" s="32" customFormat="1" ht="12" customHeight="1">
      <c r="A207" s="104"/>
      <c r="B207" s="89"/>
      <c r="C207" s="89"/>
      <c r="D207" s="43"/>
    </row>
    <row r="208" spans="1:256" s="33" customFormat="1" ht="21" customHeight="1">
      <c r="A208" s="105" t="s">
        <v>220</v>
      </c>
      <c r="B208" s="105"/>
      <c r="C208" s="10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1:256" s="1" customFormat="1" ht="12" customHeight="1">
      <c r="A209" s="103"/>
      <c r="B209" s="103"/>
      <c r="C209" s="10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  <c r="IU209" s="32"/>
      <c r="IV209" s="32"/>
    </row>
    <row r="210" spans="1:256" s="1" customFormat="1" ht="12" customHeight="1">
      <c r="A210" s="103" t="s">
        <v>255</v>
      </c>
      <c r="B210" s="103"/>
      <c r="C210" s="10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</row>
    <row r="211" spans="1:256" s="1" customFormat="1" ht="12" customHeight="1">
      <c r="A211" s="103" t="s">
        <v>222</v>
      </c>
      <c r="B211" s="103"/>
      <c r="C211" s="10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</sheetData>
  <sheetProtection/>
  <mergeCells count="175">
    <mergeCell ref="A1:C1"/>
    <mergeCell ref="A2:C2"/>
    <mergeCell ref="A3:C3"/>
    <mergeCell ref="A4:C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7:B157"/>
    <mergeCell ref="A158:B158"/>
    <mergeCell ref="A159:B159"/>
    <mergeCell ref="A160:B160"/>
    <mergeCell ref="A161:B161"/>
    <mergeCell ref="A162:B162"/>
    <mergeCell ref="A163:B163"/>
    <mergeCell ref="A165:B165"/>
    <mergeCell ref="A166:B166"/>
    <mergeCell ref="A167:B167"/>
    <mergeCell ref="A169:B169"/>
    <mergeCell ref="A170:B170"/>
    <mergeCell ref="A171:B171"/>
    <mergeCell ref="A172:B172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B186"/>
    <mergeCell ref="A187:B187"/>
    <mergeCell ref="A188:B188"/>
    <mergeCell ref="A204:C204"/>
    <mergeCell ref="A206:C206"/>
    <mergeCell ref="A207:C207"/>
    <mergeCell ref="A189:B189"/>
    <mergeCell ref="A190:B190"/>
    <mergeCell ref="A191:B191"/>
    <mergeCell ref="A192:B192"/>
    <mergeCell ref="A193:B193"/>
    <mergeCell ref="A194:B194"/>
    <mergeCell ref="A208:C208"/>
    <mergeCell ref="A209:C209"/>
    <mergeCell ref="A210:C210"/>
    <mergeCell ref="A211:C211"/>
    <mergeCell ref="A196:B196"/>
    <mergeCell ref="A197:B197"/>
    <mergeCell ref="A198:B198"/>
    <mergeCell ref="A199:B199"/>
    <mergeCell ref="A200:B200"/>
    <mergeCell ref="A205:C2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45" customWidth="1"/>
    <col min="2" max="2" width="31.00390625" style="45" customWidth="1"/>
    <col min="3" max="3" width="17.00390625" style="69" customWidth="1"/>
    <col min="4" max="16384" width="9.140625" style="45" customWidth="1"/>
  </cols>
  <sheetData>
    <row r="1" spans="1:3" s="66" customFormat="1" ht="12.75" customHeight="1">
      <c r="A1" s="88"/>
      <c r="B1" s="88"/>
      <c r="C1" s="88"/>
    </row>
    <row r="2" spans="1:3" s="66" customFormat="1" ht="12.75" customHeight="1">
      <c r="A2" s="88" t="s">
        <v>252</v>
      </c>
      <c r="B2" s="88"/>
      <c r="C2" s="88"/>
    </row>
    <row r="3" spans="1:3" s="4" customFormat="1" ht="12.75" customHeight="1">
      <c r="A3" s="90"/>
      <c r="B3" s="90"/>
      <c r="C3" s="90"/>
    </row>
    <row r="4" spans="1:3" s="4" customFormat="1" ht="12.75" customHeight="1">
      <c r="A4" s="91"/>
      <c r="B4" s="91"/>
      <c r="C4" s="91"/>
    </row>
    <row r="5" spans="1:3" s="6" customFormat="1" ht="12" customHeight="1">
      <c r="A5" s="77"/>
      <c r="B5" s="77"/>
      <c r="C5" s="55" t="s">
        <v>219</v>
      </c>
    </row>
    <row r="6" spans="1:3" s="6" customFormat="1" ht="12" customHeight="1">
      <c r="A6" s="78"/>
      <c r="B6" s="78"/>
      <c r="C6" s="8"/>
    </row>
    <row r="7" spans="1:3" s="67" customFormat="1" ht="12" customHeight="1">
      <c r="A7" s="82"/>
      <c r="B7" s="82"/>
      <c r="C7" s="82"/>
    </row>
    <row r="8" spans="1:3" s="37" customFormat="1" ht="12" customHeight="1">
      <c r="A8" s="81" t="s">
        <v>0</v>
      </c>
      <c r="B8" s="81"/>
      <c r="C8" s="12">
        <f>C10+C21+C36+C40+C50</f>
        <v>111867</v>
      </c>
    </row>
    <row r="9" spans="1:3" s="37" customFormat="1" ht="12" customHeight="1">
      <c r="A9" s="13"/>
      <c r="B9" s="13"/>
      <c r="C9" s="14"/>
    </row>
    <row r="10" spans="1:3" s="38" customFormat="1" ht="12" customHeight="1">
      <c r="A10" s="80" t="s">
        <v>1</v>
      </c>
      <c r="B10" s="80"/>
      <c r="C10" s="16">
        <f>C11+C15+C19</f>
        <v>15750</v>
      </c>
    </row>
    <row r="11" spans="1:3" s="39" customFormat="1" ht="12" customHeight="1">
      <c r="A11" s="83" t="s">
        <v>2</v>
      </c>
      <c r="B11" s="83"/>
      <c r="C11" s="18">
        <f>C12+C13+C14</f>
        <v>6496</v>
      </c>
    </row>
    <row r="12" spans="1:3" s="39" customFormat="1" ht="12" customHeight="1">
      <c r="A12" s="19"/>
      <c r="B12" s="20" t="s">
        <v>3</v>
      </c>
      <c r="C12" s="18">
        <f>C175+C176+C178+C183+C184</f>
        <v>2424</v>
      </c>
    </row>
    <row r="13" spans="1:3" s="39" customFormat="1" ht="12" customHeight="1">
      <c r="A13" s="19"/>
      <c r="B13" s="20" t="s">
        <v>4</v>
      </c>
      <c r="C13" s="18">
        <f>+C179</f>
        <v>2857</v>
      </c>
    </row>
    <row r="14" spans="1:3" s="39" customFormat="1" ht="12" customHeight="1">
      <c r="A14" s="19"/>
      <c r="B14" s="21" t="s">
        <v>5</v>
      </c>
      <c r="C14" s="18">
        <f>C177+C180+C181+C182</f>
        <v>1215</v>
      </c>
    </row>
    <row r="15" spans="1:3" s="39" customFormat="1" ht="12" customHeight="1">
      <c r="A15" s="83" t="s">
        <v>6</v>
      </c>
      <c r="B15" s="83"/>
      <c r="C15" s="18">
        <f>C16+C17+C18</f>
        <v>5897</v>
      </c>
    </row>
    <row r="16" spans="1:3" s="39" customFormat="1" ht="12" customHeight="1">
      <c r="A16" s="19"/>
      <c r="B16" s="20" t="s">
        <v>7</v>
      </c>
      <c r="C16" s="18">
        <f>+C171</f>
        <v>2034</v>
      </c>
    </row>
    <row r="17" spans="1:3" s="39" customFormat="1" ht="12" customHeight="1">
      <c r="A17" s="19"/>
      <c r="B17" s="20" t="s">
        <v>8</v>
      </c>
      <c r="C17" s="18">
        <f>+C170</f>
        <v>1895</v>
      </c>
    </row>
    <row r="18" spans="1:3" s="39" customFormat="1" ht="12" customHeight="1">
      <c r="A18" s="22"/>
      <c r="B18" s="20" t="s">
        <v>9</v>
      </c>
      <c r="C18" s="18">
        <f>C172</f>
        <v>1968</v>
      </c>
    </row>
    <row r="19" spans="1:3" s="39" customFormat="1" ht="12" customHeight="1">
      <c r="A19" s="79" t="s">
        <v>10</v>
      </c>
      <c r="B19" s="79"/>
      <c r="C19" s="23">
        <f>C166+C167</f>
        <v>3357</v>
      </c>
    </row>
    <row r="20" spans="1:3" s="39" customFormat="1" ht="12" customHeight="1">
      <c r="A20" s="22"/>
      <c r="B20" s="22"/>
      <c r="C20" s="22"/>
    </row>
    <row r="21" spans="1:3" s="38" customFormat="1" ht="12" customHeight="1">
      <c r="A21" s="80" t="s">
        <v>228</v>
      </c>
      <c r="B21" s="80"/>
      <c r="C21" s="16">
        <f>C22+C23+C24+C27+C30+C31</f>
        <v>31436</v>
      </c>
    </row>
    <row r="22" spans="1:3" s="39" customFormat="1" ht="12" customHeight="1">
      <c r="A22" s="83" t="s">
        <v>12</v>
      </c>
      <c r="B22" s="83"/>
      <c r="C22" s="18">
        <f>C123+C125+C126+C134+C135+C137+C138+C140+C141</f>
        <v>11440</v>
      </c>
    </row>
    <row r="23" spans="1:3" s="39" customFormat="1" ht="12" customHeight="1">
      <c r="A23" s="83" t="s">
        <v>13</v>
      </c>
      <c r="B23" s="83"/>
      <c r="C23" s="18">
        <f>C131</f>
        <v>4057</v>
      </c>
    </row>
    <row r="24" spans="1:3" s="39" customFormat="1" ht="12" customHeight="1">
      <c r="A24" s="83" t="s">
        <v>14</v>
      </c>
      <c r="B24" s="83"/>
      <c r="C24" s="18">
        <f>C25+C26</f>
        <v>6407</v>
      </c>
    </row>
    <row r="25" spans="1:3" s="39" customFormat="1" ht="12" customHeight="1">
      <c r="A25" s="24"/>
      <c r="B25" s="20" t="s">
        <v>15</v>
      </c>
      <c r="C25" s="18">
        <f>C124+C128+C130+C136+C142+C145</f>
        <v>1903</v>
      </c>
    </row>
    <row r="26" spans="1:3" s="39" customFormat="1" ht="12" customHeight="1">
      <c r="A26" s="22"/>
      <c r="B26" s="20" t="s">
        <v>16</v>
      </c>
      <c r="C26" s="18">
        <f>C129+C132+C133+C143</f>
        <v>4504</v>
      </c>
    </row>
    <row r="27" spans="1:3" s="39" customFormat="1" ht="12" customHeight="1">
      <c r="A27" s="83" t="s">
        <v>17</v>
      </c>
      <c r="B27" s="83"/>
      <c r="C27" s="18">
        <f>C28+C29</f>
        <v>2676</v>
      </c>
    </row>
    <row r="28" spans="1:3" s="39" customFormat="1" ht="12" customHeight="1">
      <c r="A28" s="24"/>
      <c r="B28" s="20" t="s">
        <v>18</v>
      </c>
      <c r="C28" s="18">
        <f>+C127</f>
        <v>1450</v>
      </c>
    </row>
    <row r="29" spans="1:3" s="39" customFormat="1" ht="12" customHeight="1">
      <c r="A29" s="22"/>
      <c r="B29" s="20" t="s">
        <v>19</v>
      </c>
      <c r="C29" s="18">
        <f>C144</f>
        <v>1226</v>
      </c>
    </row>
    <row r="30" spans="1:3" s="39" customFormat="1" ht="12" customHeight="1">
      <c r="A30" s="83" t="s">
        <v>20</v>
      </c>
      <c r="B30" s="83"/>
      <c r="C30" s="18">
        <f>C139</f>
        <v>1233</v>
      </c>
    </row>
    <row r="31" spans="1:3" s="39" customFormat="1" ht="12" customHeight="1">
      <c r="A31" s="83" t="s">
        <v>227</v>
      </c>
      <c r="B31" s="83"/>
      <c r="C31" s="18">
        <f>C32+C33+C34</f>
        <v>5623</v>
      </c>
    </row>
    <row r="32" spans="1:3" s="39" customFormat="1" ht="12" customHeight="1">
      <c r="A32" s="24"/>
      <c r="B32" s="20" t="s">
        <v>22</v>
      </c>
      <c r="C32" s="18">
        <f>C153</f>
        <v>877</v>
      </c>
    </row>
    <row r="33" spans="1:3" s="39" customFormat="1" ht="12" customHeight="1">
      <c r="A33" s="19"/>
      <c r="B33" s="20" t="s">
        <v>23</v>
      </c>
      <c r="C33" s="18">
        <f>C149+C150+C151+C154</f>
        <v>699</v>
      </c>
    </row>
    <row r="34" spans="1:3" s="39" customFormat="1" ht="12" customHeight="1">
      <c r="A34" s="19"/>
      <c r="B34" s="25" t="s">
        <v>226</v>
      </c>
      <c r="C34" s="23">
        <f>C148+C152+C155</f>
        <v>4047</v>
      </c>
    </row>
    <row r="35" spans="1:3" s="39" customFormat="1" ht="12" customHeight="1">
      <c r="A35" s="22"/>
      <c r="B35" s="22"/>
      <c r="C35" s="22"/>
    </row>
    <row r="36" spans="1:3" s="38" customFormat="1" ht="12" customHeight="1">
      <c r="A36" s="80" t="s">
        <v>25</v>
      </c>
      <c r="B36" s="80"/>
      <c r="C36" s="16">
        <f>C37+C38</f>
        <v>14485</v>
      </c>
    </row>
    <row r="37" spans="1:3" s="39" customFormat="1" ht="12" customHeight="1">
      <c r="A37" s="83" t="s">
        <v>26</v>
      </c>
      <c r="B37" s="83"/>
      <c r="C37" s="18">
        <f>C158+C159+C162</f>
        <v>13123</v>
      </c>
    </row>
    <row r="38" spans="1:3" s="39" customFormat="1" ht="12" customHeight="1">
      <c r="A38" s="79" t="s">
        <v>27</v>
      </c>
      <c r="B38" s="79"/>
      <c r="C38" s="23">
        <f>+C160+C163</f>
        <v>1362</v>
      </c>
    </row>
    <row r="39" spans="1:3" s="39" customFormat="1" ht="12" customHeight="1">
      <c r="A39" s="22"/>
      <c r="B39" s="22"/>
      <c r="C39" s="22"/>
    </row>
    <row r="40" spans="1:3" s="38" customFormat="1" ht="12" customHeight="1">
      <c r="A40" s="80" t="s">
        <v>28</v>
      </c>
      <c r="B40" s="80"/>
      <c r="C40" s="16">
        <f>C41+C42+C45</f>
        <v>35622</v>
      </c>
    </row>
    <row r="41" spans="1:3" s="39" customFormat="1" ht="12" customHeight="1">
      <c r="A41" s="83" t="s">
        <v>29</v>
      </c>
      <c r="B41" s="83"/>
      <c r="C41" s="18">
        <f>C80+C81+C84+C85+C87+C89+C91+C92+C96+C98+C103+C104+C108+C111+C114+C116+C119+C120</f>
        <v>17981</v>
      </c>
    </row>
    <row r="42" spans="1:3" s="39" customFormat="1" ht="12" customHeight="1">
      <c r="A42" s="84" t="s">
        <v>30</v>
      </c>
      <c r="B42" s="84"/>
      <c r="C42" s="18">
        <f>C43+C44</f>
        <v>8671</v>
      </c>
    </row>
    <row r="43" spans="1:3" s="39" customFormat="1" ht="12" customHeight="1">
      <c r="A43" s="25"/>
      <c r="B43" s="20" t="s">
        <v>31</v>
      </c>
      <c r="C43" s="18">
        <f>C74+C101+C90+C161+C94+C99+C117</f>
        <v>4627</v>
      </c>
    </row>
    <row r="44" spans="1:3" s="39" customFormat="1" ht="12" customHeight="1">
      <c r="A44" s="25"/>
      <c r="B44" s="20" t="s">
        <v>32</v>
      </c>
      <c r="C44" s="18">
        <f>C82+C107+C109</f>
        <v>4044</v>
      </c>
    </row>
    <row r="45" spans="1:3" s="39" customFormat="1" ht="12" customHeight="1">
      <c r="A45" s="83" t="s">
        <v>34</v>
      </c>
      <c r="B45" s="83"/>
      <c r="C45" s="18">
        <f>C46+C47+C48</f>
        <v>8970</v>
      </c>
    </row>
    <row r="46" spans="1:3" s="39" customFormat="1" ht="12" customHeight="1">
      <c r="A46" s="25"/>
      <c r="B46" s="20" t="s">
        <v>35</v>
      </c>
      <c r="C46" s="18">
        <f>+C70+C71+C79+C100</f>
        <v>1742</v>
      </c>
    </row>
    <row r="47" spans="1:3" s="39" customFormat="1" ht="12" customHeight="1">
      <c r="A47" s="25"/>
      <c r="B47" s="20" t="s">
        <v>36</v>
      </c>
      <c r="C47" s="18">
        <f>C73+C75+C86+C88+C102+C106+C112+C115</f>
        <v>3212</v>
      </c>
    </row>
    <row r="48" spans="1:3" s="39" customFormat="1" ht="12" customHeight="1">
      <c r="A48" s="25"/>
      <c r="B48" s="25" t="s">
        <v>37</v>
      </c>
      <c r="C48" s="23">
        <f>C69+C76+C83+C93+C105+C110+C118</f>
        <v>4016</v>
      </c>
    </row>
    <row r="49" spans="1:3" s="39" customFormat="1" ht="12" customHeight="1">
      <c r="A49" s="21"/>
      <c r="B49" s="21"/>
      <c r="C49" s="21"/>
    </row>
    <row r="50" spans="1:3" s="38" customFormat="1" ht="12" customHeight="1">
      <c r="A50" s="80" t="s">
        <v>38</v>
      </c>
      <c r="B50" s="80"/>
      <c r="C50" s="16">
        <f>C51+C52+C53</f>
        <v>14574</v>
      </c>
    </row>
    <row r="51" spans="1:3" s="39" customFormat="1" ht="12" customHeight="1">
      <c r="A51" s="83" t="s">
        <v>39</v>
      </c>
      <c r="B51" s="83"/>
      <c r="C51" s="18">
        <f>C56+C59+C62+C66</f>
        <v>3300</v>
      </c>
    </row>
    <row r="52" spans="1:3" s="39" customFormat="1" ht="12" customHeight="1">
      <c r="A52" s="83" t="s">
        <v>40</v>
      </c>
      <c r="B52" s="83"/>
      <c r="C52" s="18">
        <f>C72+C77+C78+C60+C61+C95+C97+C63+C64+C113+C65</f>
        <v>9343</v>
      </c>
    </row>
    <row r="53" spans="1:3" s="39" customFormat="1" ht="12" customHeight="1">
      <c r="A53" s="79" t="s">
        <v>41</v>
      </c>
      <c r="B53" s="79"/>
      <c r="C53" s="23">
        <f>C58+C57</f>
        <v>1931</v>
      </c>
    </row>
    <row r="54" spans="1:3" s="39" customFormat="1" ht="12" customHeight="1">
      <c r="A54" s="21"/>
      <c r="B54" s="26"/>
      <c r="C54" s="27"/>
    </row>
    <row r="55" spans="1:3" s="39" customFormat="1" ht="12" customHeight="1">
      <c r="A55" s="85" t="s">
        <v>42</v>
      </c>
      <c r="B55" s="85"/>
      <c r="C55" s="14">
        <f>SUM(C56:C66)</f>
        <v>12535</v>
      </c>
    </row>
    <row r="56" spans="1:3" s="39" customFormat="1" ht="12" customHeight="1">
      <c r="A56" s="83" t="s">
        <v>43</v>
      </c>
      <c r="B56" s="83"/>
      <c r="C56" s="18">
        <v>664</v>
      </c>
    </row>
    <row r="57" spans="1:3" s="39" customFormat="1" ht="12" customHeight="1">
      <c r="A57" s="83" t="s">
        <v>45</v>
      </c>
      <c r="B57" s="83"/>
      <c r="C57" s="18">
        <v>1126</v>
      </c>
    </row>
    <row r="58" spans="1:3" s="39" customFormat="1" ht="12" customHeight="1">
      <c r="A58" s="83" t="s">
        <v>46</v>
      </c>
      <c r="B58" s="83"/>
      <c r="C58" s="18">
        <v>805</v>
      </c>
    </row>
    <row r="59" spans="1:3" s="39" customFormat="1" ht="12" customHeight="1">
      <c r="A59" s="83" t="s">
        <v>47</v>
      </c>
      <c r="B59" s="83"/>
      <c r="C59" s="18">
        <v>902</v>
      </c>
    </row>
    <row r="60" spans="1:3" s="39" customFormat="1" ht="12" customHeight="1">
      <c r="A60" s="83" t="s">
        <v>48</v>
      </c>
      <c r="B60" s="83"/>
      <c r="C60" s="18">
        <v>644</v>
      </c>
    </row>
    <row r="61" spans="1:3" s="39" customFormat="1" ht="12" customHeight="1">
      <c r="A61" s="83" t="s">
        <v>50</v>
      </c>
      <c r="B61" s="83"/>
      <c r="C61" s="18">
        <v>3924</v>
      </c>
    </row>
    <row r="62" spans="1:3" s="39" customFormat="1" ht="12" customHeight="1">
      <c r="A62" s="83" t="s">
        <v>52</v>
      </c>
      <c r="B62" s="83"/>
      <c r="C62" s="18">
        <v>1040</v>
      </c>
    </row>
    <row r="63" spans="1:3" s="39" customFormat="1" ht="12" customHeight="1">
      <c r="A63" s="83" t="s">
        <v>53</v>
      </c>
      <c r="B63" s="83"/>
      <c r="C63" s="18">
        <v>655</v>
      </c>
    </row>
    <row r="64" spans="1:3" s="39" customFormat="1" ht="12" customHeight="1">
      <c r="A64" s="83" t="s">
        <v>54</v>
      </c>
      <c r="B64" s="83"/>
      <c r="C64" s="18">
        <v>909</v>
      </c>
    </row>
    <row r="65" spans="1:3" s="39" customFormat="1" ht="12" customHeight="1">
      <c r="A65" s="83" t="s">
        <v>55</v>
      </c>
      <c r="B65" s="83"/>
      <c r="C65" s="18">
        <v>1172</v>
      </c>
    </row>
    <row r="66" spans="1:3" s="39" customFormat="1" ht="12" customHeight="1">
      <c r="A66" s="79" t="s">
        <v>56</v>
      </c>
      <c r="B66" s="79"/>
      <c r="C66" s="23">
        <v>694</v>
      </c>
    </row>
    <row r="67" spans="1:3" s="39" customFormat="1" ht="12" customHeight="1">
      <c r="A67" s="21"/>
      <c r="B67" s="21"/>
      <c r="C67" s="21"/>
    </row>
    <row r="68" spans="1:3" s="39" customFormat="1" ht="12" customHeight="1">
      <c r="A68" s="80" t="s">
        <v>57</v>
      </c>
      <c r="B68" s="80"/>
      <c r="C68" s="16">
        <f>SUM(C69:C120)</f>
        <v>37421</v>
      </c>
    </row>
    <row r="69" spans="1:3" s="39" customFormat="1" ht="12" customHeight="1">
      <c r="A69" s="83" t="s">
        <v>58</v>
      </c>
      <c r="B69" s="83"/>
      <c r="C69" s="18">
        <v>904</v>
      </c>
    </row>
    <row r="70" spans="1:3" s="39" customFormat="1" ht="12" customHeight="1">
      <c r="A70" s="83" t="s">
        <v>59</v>
      </c>
      <c r="B70" s="83"/>
      <c r="C70" s="18">
        <v>898</v>
      </c>
    </row>
    <row r="71" spans="1:3" s="39" customFormat="1" ht="12" customHeight="1">
      <c r="A71" s="83" t="s">
        <v>60</v>
      </c>
      <c r="B71" s="83"/>
      <c r="C71" s="18">
        <v>219</v>
      </c>
    </row>
    <row r="72" spans="1:3" s="39" customFormat="1" ht="12" customHeight="1">
      <c r="A72" s="83" t="s">
        <v>61</v>
      </c>
      <c r="B72" s="83"/>
      <c r="C72" s="18">
        <v>470</v>
      </c>
    </row>
    <row r="73" spans="1:3" s="39" customFormat="1" ht="12" customHeight="1">
      <c r="A73" s="83" t="s">
        <v>62</v>
      </c>
      <c r="B73" s="83"/>
      <c r="C73" s="18">
        <v>264</v>
      </c>
    </row>
    <row r="74" spans="1:3" s="39" customFormat="1" ht="12" customHeight="1">
      <c r="A74" s="83" t="s">
        <v>63</v>
      </c>
      <c r="B74" s="83"/>
      <c r="C74" s="18">
        <v>464</v>
      </c>
    </row>
    <row r="75" spans="1:3" s="39" customFormat="1" ht="12" customHeight="1">
      <c r="A75" s="83" t="s">
        <v>64</v>
      </c>
      <c r="B75" s="83"/>
      <c r="C75" s="18">
        <v>346</v>
      </c>
    </row>
    <row r="76" spans="1:3" s="39" customFormat="1" ht="12" customHeight="1">
      <c r="A76" s="83" t="s">
        <v>65</v>
      </c>
      <c r="B76" s="83"/>
      <c r="C76" s="18">
        <v>828</v>
      </c>
    </row>
    <row r="77" spans="1:3" s="39" customFormat="1" ht="12" customHeight="1">
      <c r="A77" s="83" t="s">
        <v>66</v>
      </c>
      <c r="B77" s="83"/>
      <c r="C77" s="18">
        <v>282</v>
      </c>
    </row>
    <row r="78" spans="1:3" s="39" customFormat="1" ht="12" customHeight="1">
      <c r="A78" s="83" t="s">
        <v>68</v>
      </c>
      <c r="B78" s="83"/>
      <c r="C78" s="18">
        <v>340</v>
      </c>
    </row>
    <row r="79" spans="1:3" s="39" customFormat="1" ht="12" customHeight="1">
      <c r="A79" s="83" t="s">
        <v>69</v>
      </c>
      <c r="B79" s="83"/>
      <c r="C79" s="18">
        <v>410</v>
      </c>
    </row>
    <row r="80" spans="1:3" s="39" customFormat="1" ht="12" customHeight="1">
      <c r="A80" s="83" t="s">
        <v>70</v>
      </c>
      <c r="B80" s="83"/>
      <c r="C80" s="18">
        <v>309</v>
      </c>
    </row>
    <row r="81" spans="1:3" s="39" customFormat="1" ht="12" customHeight="1">
      <c r="A81" s="83" t="s">
        <v>72</v>
      </c>
      <c r="B81" s="83"/>
      <c r="C81" s="18">
        <v>453</v>
      </c>
    </row>
    <row r="82" spans="1:3" s="39" customFormat="1" ht="12" customHeight="1">
      <c r="A82" s="83" t="s">
        <v>73</v>
      </c>
      <c r="B82" s="83"/>
      <c r="C82" s="18">
        <v>2998</v>
      </c>
    </row>
    <row r="83" spans="1:3" s="39" customFormat="1" ht="12" customHeight="1">
      <c r="A83" s="83" t="s">
        <v>76</v>
      </c>
      <c r="B83" s="83"/>
      <c r="C83" s="18">
        <v>1065</v>
      </c>
    </row>
    <row r="84" spans="1:3" s="39" customFormat="1" ht="12" customHeight="1">
      <c r="A84" s="83" t="s">
        <v>79</v>
      </c>
      <c r="B84" s="83"/>
      <c r="C84" s="18">
        <v>1544</v>
      </c>
    </row>
    <row r="85" spans="1:3" s="39" customFormat="1" ht="12" customHeight="1">
      <c r="A85" s="83" t="s">
        <v>80</v>
      </c>
      <c r="B85" s="83"/>
      <c r="C85" s="18">
        <v>644</v>
      </c>
    </row>
    <row r="86" spans="1:3" s="39" customFormat="1" ht="12" customHeight="1">
      <c r="A86" s="83" t="s">
        <v>81</v>
      </c>
      <c r="B86" s="83"/>
      <c r="C86" s="18">
        <v>432</v>
      </c>
    </row>
    <row r="87" spans="1:3" s="39" customFormat="1" ht="12" customHeight="1">
      <c r="A87" s="83" t="s">
        <v>82</v>
      </c>
      <c r="B87" s="83"/>
      <c r="C87" s="18">
        <v>395</v>
      </c>
    </row>
    <row r="88" spans="1:3" s="39" customFormat="1" ht="12" customHeight="1">
      <c r="A88" s="83" t="s">
        <v>83</v>
      </c>
      <c r="B88" s="83"/>
      <c r="C88" s="18">
        <v>270</v>
      </c>
    </row>
    <row r="89" spans="1:3" s="39" customFormat="1" ht="12" customHeight="1">
      <c r="A89" s="83" t="s">
        <v>84</v>
      </c>
      <c r="B89" s="83"/>
      <c r="C89" s="18">
        <v>129</v>
      </c>
    </row>
    <row r="90" spans="1:3" s="39" customFormat="1" ht="12" customHeight="1">
      <c r="A90" s="83" t="s">
        <v>85</v>
      </c>
      <c r="B90" s="83"/>
      <c r="C90" s="18">
        <v>377</v>
      </c>
    </row>
    <row r="91" spans="1:3" s="39" customFormat="1" ht="12" customHeight="1">
      <c r="A91" s="83" t="s">
        <v>86</v>
      </c>
      <c r="B91" s="83"/>
      <c r="C91" s="18">
        <v>334</v>
      </c>
    </row>
    <row r="92" spans="1:3" s="39" customFormat="1" ht="12" customHeight="1">
      <c r="A92" s="83" t="s">
        <v>87</v>
      </c>
      <c r="B92" s="83"/>
      <c r="C92" s="18">
        <v>10380</v>
      </c>
    </row>
    <row r="93" spans="1:3" s="39" customFormat="1" ht="12" customHeight="1">
      <c r="A93" s="83" t="s">
        <v>88</v>
      </c>
      <c r="B93" s="83"/>
      <c r="C93" s="18">
        <v>570</v>
      </c>
    </row>
    <row r="94" spans="1:3" s="39" customFormat="1" ht="12" customHeight="1">
      <c r="A94" s="83" t="s">
        <v>89</v>
      </c>
      <c r="B94" s="83"/>
      <c r="C94" s="18">
        <v>388</v>
      </c>
    </row>
    <row r="95" spans="1:3" s="39" customFormat="1" ht="12" customHeight="1">
      <c r="A95" s="83" t="s">
        <v>90</v>
      </c>
      <c r="B95" s="83"/>
      <c r="C95" s="18">
        <v>162</v>
      </c>
    </row>
    <row r="96" spans="1:3" s="39" customFormat="1" ht="12" customHeight="1">
      <c r="A96" s="83" t="s">
        <v>91</v>
      </c>
      <c r="B96" s="83"/>
      <c r="C96" s="18">
        <v>554</v>
      </c>
    </row>
    <row r="97" spans="1:3" s="39" customFormat="1" ht="12" customHeight="1">
      <c r="A97" s="83" t="s">
        <v>92</v>
      </c>
      <c r="B97" s="83"/>
      <c r="C97" s="18">
        <v>410</v>
      </c>
    </row>
    <row r="98" spans="1:3" s="39" customFormat="1" ht="12" customHeight="1">
      <c r="A98" s="83" t="s">
        <v>93</v>
      </c>
      <c r="B98" s="83"/>
      <c r="C98" s="18">
        <v>362</v>
      </c>
    </row>
    <row r="99" spans="1:3" s="39" customFormat="1" ht="12" customHeight="1">
      <c r="A99" s="83" t="s">
        <v>94</v>
      </c>
      <c r="B99" s="83"/>
      <c r="C99" s="18">
        <v>551</v>
      </c>
    </row>
    <row r="100" spans="1:3" s="39" customFormat="1" ht="12" customHeight="1">
      <c r="A100" s="83" t="s">
        <v>95</v>
      </c>
      <c r="B100" s="83"/>
      <c r="C100" s="18">
        <v>215</v>
      </c>
    </row>
    <row r="101" spans="1:3" s="39" customFormat="1" ht="12" customHeight="1">
      <c r="A101" s="83" t="s">
        <v>96</v>
      </c>
      <c r="B101" s="83"/>
      <c r="C101" s="18">
        <v>1752</v>
      </c>
    </row>
    <row r="102" spans="1:3" s="39" customFormat="1" ht="12" customHeight="1">
      <c r="A102" s="83" t="s">
        <v>97</v>
      </c>
      <c r="B102" s="83"/>
      <c r="C102" s="18">
        <v>513</v>
      </c>
    </row>
    <row r="103" spans="1:3" s="39" customFormat="1" ht="12" customHeight="1">
      <c r="A103" s="83" t="s">
        <v>98</v>
      </c>
      <c r="B103" s="83"/>
      <c r="C103" s="18">
        <v>469</v>
      </c>
    </row>
    <row r="104" spans="1:3" s="39" customFormat="1" ht="12" customHeight="1">
      <c r="A104" s="83" t="s">
        <v>99</v>
      </c>
      <c r="B104" s="83"/>
      <c r="C104" s="18">
        <v>316</v>
      </c>
    </row>
    <row r="105" spans="1:3" s="39" customFormat="1" ht="12" customHeight="1">
      <c r="A105" s="83" t="s">
        <v>100</v>
      </c>
      <c r="B105" s="83"/>
      <c r="C105" s="18">
        <v>153</v>
      </c>
    </row>
    <row r="106" spans="1:3" s="39" customFormat="1" ht="12" customHeight="1">
      <c r="A106" s="83" t="s">
        <v>101</v>
      </c>
      <c r="B106" s="83"/>
      <c r="C106" s="18">
        <v>415</v>
      </c>
    </row>
    <row r="107" spans="1:3" s="39" customFormat="1" ht="12" customHeight="1">
      <c r="A107" s="83" t="s">
        <v>102</v>
      </c>
      <c r="B107" s="83"/>
      <c r="C107" s="18">
        <v>494</v>
      </c>
    </row>
    <row r="108" spans="1:3" s="39" customFormat="1" ht="12" customHeight="1">
      <c r="A108" s="83" t="s">
        <v>103</v>
      </c>
      <c r="B108" s="83"/>
      <c r="C108" s="18">
        <v>278</v>
      </c>
    </row>
    <row r="109" spans="1:3" s="39" customFormat="1" ht="12" customHeight="1">
      <c r="A109" s="83" t="s">
        <v>104</v>
      </c>
      <c r="B109" s="83"/>
      <c r="C109" s="18">
        <v>552</v>
      </c>
    </row>
    <row r="110" spans="1:3" s="39" customFormat="1" ht="12" customHeight="1">
      <c r="A110" s="83" t="s">
        <v>105</v>
      </c>
      <c r="B110" s="83"/>
      <c r="C110" s="18">
        <v>217</v>
      </c>
    </row>
    <row r="111" spans="1:3" s="39" customFormat="1" ht="12" customHeight="1">
      <c r="A111" s="83" t="s">
        <v>106</v>
      </c>
      <c r="B111" s="83"/>
      <c r="C111" s="18">
        <v>431</v>
      </c>
    </row>
    <row r="112" spans="1:3" s="39" customFormat="1" ht="12" customHeight="1">
      <c r="A112" s="83" t="s">
        <v>107</v>
      </c>
      <c r="B112" s="83"/>
      <c r="C112" s="18">
        <v>582</v>
      </c>
    </row>
    <row r="113" spans="1:3" s="39" customFormat="1" ht="12" customHeight="1">
      <c r="A113" s="83" t="s">
        <v>108</v>
      </c>
      <c r="B113" s="83"/>
      <c r="C113" s="18">
        <v>375</v>
      </c>
    </row>
    <row r="114" spans="1:3" s="39" customFormat="1" ht="12" customHeight="1">
      <c r="A114" s="83" t="s">
        <v>109</v>
      </c>
      <c r="B114" s="83"/>
      <c r="C114" s="18">
        <v>377</v>
      </c>
    </row>
    <row r="115" spans="1:3" s="39" customFormat="1" ht="12" customHeight="1">
      <c r="A115" s="83" t="s">
        <v>110</v>
      </c>
      <c r="B115" s="83"/>
      <c r="C115" s="18">
        <v>390</v>
      </c>
    </row>
    <row r="116" spans="1:3" s="39" customFormat="1" ht="12" customHeight="1">
      <c r="A116" s="83" t="s">
        <v>112</v>
      </c>
      <c r="B116" s="83"/>
      <c r="C116" s="18">
        <v>333</v>
      </c>
    </row>
    <row r="117" spans="1:3" s="39" customFormat="1" ht="12" customHeight="1">
      <c r="A117" s="83" t="s">
        <v>113</v>
      </c>
      <c r="B117" s="83"/>
      <c r="C117" s="18">
        <v>855</v>
      </c>
    </row>
    <row r="118" spans="1:3" s="39" customFormat="1" ht="12" customHeight="1">
      <c r="A118" s="83" t="s">
        <v>115</v>
      </c>
      <c r="B118" s="83"/>
      <c r="C118" s="18">
        <v>279</v>
      </c>
    </row>
    <row r="119" spans="1:3" s="39" customFormat="1" ht="12" customHeight="1">
      <c r="A119" s="83" t="s">
        <v>116</v>
      </c>
      <c r="B119" s="83"/>
      <c r="C119" s="18">
        <v>411</v>
      </c>
    </row>
    <row r="120" spans="1:3" s="39" customFormat="1" ht="12" customHeight="1">
      <c r="A120" s="86" t="s">
        <v>117</v>
      </c>
      <c r="B120" s="86"/>
      <c r="C120" s="23">
        <v>262</v>
      </c>
    </row>
    <row r="121" spans="1:3" s="39" customFormat="1" ht="12" customHeight="1">
      <c r="A121" s="21"/>
      <c r="B121" s="21"/>
      <c r="C121" s="21"/>
    </row>
    <row r="122" spans="1:3" s="39" customFormat="1" ht="12" customHeight="1">
      <c r="A122" s="80" t="s">
        <v>118</v>
      </c>
      <c r="B122" s="80"/>
      <c r="C122" s="16">
        <f>SUM(C123:C145)</f>
        <v>25813</v>
      </c>
    </row>
    <row r="123" spans="1:3" s="39" customFormat="1" ht="12" customHeight="1">
      <c r="A123" s="83" t="s">
        <v>119</v>
      </c>
      <c r="B123" s="83"/>
      <c r="C123" s="18">
        <v>1627</v>
      </c>
    </row>
    <row r="124" spans="1:3" s="39" customFormat="1" ht="12" customHeight="1">
      <c r="A124" s="83" t="s">
        <v>120</v>
      </c>
      <c r="B124" s="83"/>
      <c r="C124" s="18">
        <v>323</v>
      </c>
    </row>
    <row r="125" spans="1:3" s="39" customFormat="1" ht="12" customHeight="1">
      <c r="A125" s="83" t="s">
        <v>121</v>
      </c>
      <c r="B125" s="83"/>
      <c r="C125" s="18">
        <v>563</v>
      </c>
    </row>
    <row r="126" spans="1:3" s="39" customFormat="1" ht="12" customHeight="1">
      <c r="A126" s="83" t="s">
        <v>122</v>
      </c>
      <c r="B126" s="83"/>
      <c r="C126" s="18">
        <v>1503</v>
      </c>
    </row>
    <row r="127" spans="1:3" s="39" customFormat="1" ht="12" customHeight="1">
      <c r="A127" s="83" t="s">
        <v>124</v>
      </c>
      <c r="B127" s="83"/>
      <c r="C127" s="18">
        <v>1450</v>
      </c>
    </row>
    <row r="128" spans="1:3" s="39" customFormat="1" ht="12" customHeight="1">
      <c r="A128" s="83" t="s">
        <v>125</v>
      </c>
      <c r="B128" s="83"/>
      <c r="C128" s="18">
        <v>70</v>
      </c>
    </row>
    <row r="129" spans="1:3" s="39" customFormat="1" ht="12" customHeight="1">
      <c r="A129" s="83" t="s">
        <v>126</v>
      </c>
      <c r="B129" s="83"/>
      <c r="C129" s="18">
        <v>1594</v>
      </c>
    </row>
    <row r="130" spans="1:3" s="39" customFormat="1" ht="12" customHeight="1">
      <c r="A130" s="83" t="s">
        <v>127</v>
      </c>
      <c r="B130" s="83"/>
      <c r="C130" s="18">
        <v>263</v>
      </c>
    </row>
    <row r="131" spans="1:3" s="39" customFormat="1" ht="12" customHeight="1">
      <c r="A131" s="83" t="s">
        <v>128</v>
      </c>
      <c r="B131" s="83"/>
      <c r="C131" s="18">
        <v>4057</v>
      </c>
    </row>
    <row r="132" spans="1:3" s="39" customFormat="1" ht="12" customHeight="1">
      <c r="A132" s="83" t="s">
        <v>129</v>
      </c>
      <c r="B132" s="83"/>
      <c r="C132" s="18">
        <v>1679</v>
      </c>
    </row>
    <row r="133" spans="1:3" s="39" customFormat="1" ht="12" customHeight="1">
      <c r="A133" s="83" t="s">
        <v>132</v>
      </c>
      <c r="B133" s="83"/>
      <c r="C133" s="18">
        <v>576</v>
      </c>
    </row>
    <row r="134" spans="1:3" s="39" customFormat="1" ht="12" customHeight="1">
      <c r="A134" s="83" t="s">
        <v>133</v>
      </c>
      <c r="B134" s="83"/>
      <c r="C134" s="18">
        <v>2290</v>
      </c>
    </row>
    <row r="135" spans="1:3" s="39" customFormat="1" ht="12" customHeight="1">
      <c r="A135" s="83" t="s">
        <v>134</v>
      </c>
      <c r="B135" s="83"/>
      <c r="C135" s="18">
        <v>1761</v>
      </c>
    </row>
    <row r="136" spans="1:3" s="39" customFormat="1" ht="12" customHeight="1">
      <c r="A136" s="83" t="s">
        <v>135</v>
      </c>
      <c r="B136" s="83"/>
      <c r="C136" s="18">
        <v>502</v>
      </c>
    </row>
    <row r="137" spans="1:3" s="39" customFormat="1" ht="12" customHeight="1">
      <c r="A137" s="83" t="s">
        <v>136</v>
      </c>
      <c r="B137" s="83"/>
      <c r="C137" s="18">
        <v>1906</v>
      </c>
    </row>
    <row r="138" spans="1:3" s="39" customFormat="1" ht="12" customHeight="1">
      <c r="A138" s="83" t="s">
        <v>138</v>
      </c>
      <c r="B138" s="83"/>
      <c r="C138" s="18">
        <v>432</v>
      </c>
    </row>
    <row r="139" spans="1:3" s="39" customFormat="1" ht="12" customHeight="1">
      <c r="A139" s="83" t="s">
        <v>139</v>
      </c>
      <c r="B139" s="83"/>
      <c r="C139" s="18">
        <v>1233</v>
      </c>
    </row>
    <row r="140" spans="1:3" s="39" customFormat="1" ht="12" customHeight="1">
      <c r="A140" s="83" t="s">
        <v>140</v>
      </c>
      <c r="B140" s="83"/>
      <c r="C140" s="18">
        <v>534</v>
      </c>
    </row>
    <row r="141" spans="1:3" s="39" customFormat="1" ht="12" customHeight="1">
      <c r="A141" s="83" t="s">
        <v>141</v>
      </c>
      <c r="B141" s="83"/>
      <c r="C141" s="18">
        <v>824</v>
      </c>
    </row>
    <row r="142" spans="1:3" s="39" customFormat="1" ht="12" customHeight="1">
      <c r="A142" s="83" t="s">
        <v>142</v>
      </c>
      <c r="B142" s="83"/>
      <c r="C142" s="18">
        <v>184</v>
      </c>
    </row>
    <row r="143" spans="1:3" s="39" customFormat="1" ht="12" customHeight="1">
      <c r="A143" s="83" t="s">
        <v>144</v>
      </c>
      <c r="B143" s="83"/>
      <c r="C143" s="18">
        <v>655</v>
      </c>
    </row>
    <row r="144" spans="1:3" s="39" customFormat="1" ht="12" customHeight="1">
      <c r="A144" s="83" t="s">
        <v>232</v>
      </c>
      <c r="B144" s="83"/>
      <c r="C144" s="18">
        <v>1226</v>
      </c>
    </row>
    <row r="145" spans="1:3" s="39" customFormat="1" ht="12" customHeight="1">
      <c r="A145" s="79" t="s">
        <v>147</v>
      </c>
      <c r="B145" s="79"/>
      <c r="C145" s="23">
        <v>561</v>
      </c>
    </row>
    <row r="146" spans="1:3" s="39" customFormat="1" ht="12" customHeight="1">
      <c r="A146" s="21"/>
      <c r="B146" s="21"/>
      <c r="C146" s="21"/>
    </row>
    <row r="147" spans="1:3" s="39" customFormat="1" ht="12" customHeight="1">
      <c r="A147" s="80" t="s">
        <v>148</v>
      </c>
      <c r="B147" s="80"/>
      <c r="C147" s="16">
        <f>SUM(C148:C155)</f>
        <v>5623</v>
      </c>
    </row>
    <row r="148" spans="1:3" s="39" customFormat="1" ht="12" customHeight="1">
      <c r="A148" s="83" t="s">
        <v>149</v>
      </c>
      <c r="B148" s="83"/>
      <c r="C148" s="18">
        <v>786</v>
      </c>
    </row>
    <row r="149" spans="1:3" s="39" customFormat="1" ht="12" customHeight="1">
      <c r="A149" s="83" t="s">
        <v>150</v>
      </c>
      <c r="B149" s="83"/>
      <c r="C149" s="18">
        <v>154</v>
      </c>
    </row>
    <row r="150" spans="1:3" s="39" customFormat="1" ht="12" customHeight="1">
      <c r="A150" s="83" t="s">
        <v>151</v>
      </c>
      <c r="B150" s="83"/>
      <c r="C150" s="18">
        <v>276</v>
      </c>
    </row>
    <row r="151" spans="1:3" s="39" customFormat="1" ht="12" customHeight="1">
      <c r="A151" s="83" t="s">
        <v>152</v>
      </c>
      <c r="B151" s="83"/>
      <c r="C151" s="18">
        <v>140</v>
      </c>
    </row>
    <row r="152" spans="1:3" s="39" customFormat="1" ht="12" customHeight="1">
      <c r="A152" s="83" t="s">
        <v>153</v>
      </c>
      <c r="B152" s="83"/>
      <c r="C152" s="18">
        <v>1107</v>
      </c>
    </row>
    <row r="153" spans="1:3" s="39" customFormat="1" ht="12" customHeight="1">
      <c r="A153" s="83" t="s">
        <v>154</v>
      </c>
      <c r="B153" s="83"/>
      <c r="C153" s="18">
        <v>877</v>
      </c>
    </row>
    <row r="154" spans="1:3" s="39" customFormat="1" ht="12" customHeight="1">
      <c r="A154" s="83" t="s">
        <v>155</v>
      </c>
      <c r="B154" s="83"/>
      <c r="C154" s="18">
        <v>129</v>
      </c>
    </row>
    <row r="155" spans="1:3" s="39" customFormat="1" ht="12" customHeight="1">
      <c r="A155" s="79" t="s">
        <v>156</v>
      </c>
      <c r="B155" s="79"/>
      <c r="C155" s="23">
        <v>2154</v>
      </c>
    </row>
    <row r="156" spans="1:3" s="39" customFormat="1" ht="12" customHeight="1">
      <c r="A156" s="21"/>
      <c r="B156" s="21"/>
      <c r="C156" s="21"/>
    </row>
    <row r="157" spans="1:3" s="39" customFormat="1" ht="12" customHeight="1">
      <c r="A157" s="80" t="s">
        <v>157</v>
      </c>
      <c r="B157" s="80"/>
      <c r="C157" s="16">
        <f>SUM(C158:C163)</f>
        <v>14725</v>
      </c>
    </row>
    <row r="158" spans="1:3" s="39" customFormat="1" ht="12" customHeight="1">
      <c r="A158" s="83" t="s">
        <v>158</v>
      </c>
      <c r="B158" s="83"/>
      <c r="C158" s="18">
        <v>1161</v>
      </c>
    </row>
    <row r="159" spans="1:3" s="39" customFormat="1" ht="12" customHeight="1">
      <c r="A159" s="83" t="s">
        <v>159</v>
      </c>
      <c r="B159" s="83"/>
      <c r="C159" s="18">
        <v>11462</v>
      </c>
    </row>
    <row r="160" spans="1:3" s="39" customFormat="1" ht="12" customHeight="1">
      <c r="A160" s="83" t="s">
        <v>160</v>
      </c>
      <c r="B160" s="83"/>
      <c r="C160" s="18">
        <v>685</v>
      </c>
    </row>
    <row r="161" spans="1:3" s="39" customFormat="1" ht="12" customHeight="1">
      <c r="A161" s="83" t="s">
        <v>166</v>
      </c>
      <c r="B161" s="83"/>
      <c r="C161" s="18">
        <v>240</v>
      </c>
    </row>
    <row r="162" spans="1:3" s="39" customFormat="1" ht="12" customHeight="1">
      <c r="A162" s="83" t="s">
        <v>167</v>
      </c>
      <c r="B162" s="83"/>
      <c r="C162" s="18">
        <v>500</v>
      </c>
    </row>
    <row r="163" spans="1:3" s="39" customFormat="1" ht="12" customHeight="1">
      <c r="A163" s="86" t="s">
        <v>172</v>
      </c>
      <c r="B163" s="86"/>
      <c r="C163" s="23">
        <v>677</v>
      </c>
    </row>
    <row r="164" spans="1:3" s="39" customFormat="1" ht="12" customHeight="1">
      <c r="A164" s="21"/>
      <c r="B164" s="21"/>
      <c r="C164" s="21"/>
    </row>
    <row r="165" spans="1:3" s="39" customFormat="1" ht="12" customHeight="1">
      <c r="A165" s="80" t="s">
        <v>175</v>
      </c>
      <c r="B165" s="80"/>
      <c r="C165" s="16">
        <f>SUM(C166:C167)</f>
        <v>3357</v>
      </c>
    </row>
    <row r="166" spans="1:3" s="39" customFormat="1" ht="12" customHeight="1">
      <c r="A166" s="83" t="s">
        <v>176</v>
      </c>
      <c r="B166" s="83"/>
      <c r="C166" s="18">
        <v>1828</v>
      </c>
    </row>
    <row r="167" spans="1:3" s="39" customFormat="1" ht="12" customHeight="1">
      <c r="A167" s="86" t="s">
        <v>248</v>
      </c>
      <c r="B167" s="86"/>
      <c r="C167" s="23">
        <v>1529</v>
      </c>
    </row>
    <row r="168" spans="1:3" s="39" customFormat="1" ht="12" customHeight="1">
      <c r="A168" s="21"/>
      <c r="B168" s="21"/>
      <c r="C168" s="21"/>
    </row>
    <row r="169" spans="1:3" s="39" customFormat="1" ht="12" customHeight="1">
      <c r="A169" s="80" t="s">
        <v>182</v>
      </c>
      <c r="B169" s="80"/>
      <c r="C169" s="16">
        <f>SUM(C170:C172)</f>
        <v>5897</v>
      </c>
    </row>
    <row r="170" spans="1:3" s="39" customFormat="1" ht="12" customHeight="1">
      <c r="A170" s="83" t="s">
        <v>183</v>
      </c>
      <c r="B170" s="83"/>
      <c r="C170" s="18">
        <v>1895</v>
      </c>
    </row>
    <row r="171" spans="1:3" s="39" customFormat="1" ht="12" customHeight="1">
      <c r="A171" s="83" t="s">
        <v>184</v>
      </c>
      <c r="B171" s="83"/>
      <c r="C171" s="18">
        <v>2034</v>
      </c>
    </row>
    <row r="172" spans="1:3" s="39" customFormat="1" ht="12" customHeight="1">
      <c r="A172" s="86" t="s">
        <v>225</v>
      </c>
      <c r="B172" s="86"/>
      <c r="C172" s="51">
        <v>1968</v>
      </c>
    </row>
    <row r="173" spans="1:3" s="39" customFormat="1" ht="12" customHeight="1">
      <c r="A173" s="21"/>
      <c r="B173" s="21"/>
      <c r="C173" s="21"/>
    </row>
    <row r="174" spans="1:3" s="39" customFormat="1" ht="12" customHeight="1">
      <c r="A174" s="80" t="s">
        <v>188</v>
      </c>
      <c r="B174" s="80"/>
      <c r="C174" s="16">
        <f>SUM(C175:C184)</f>
        <v>6496</v>
      </c>
    </row>
    <row r="175" spans="1:3" s="39" customFormat="1" ht="12" customHeight="1">
      <c r="A175" s="83" t="s">
        <v>189</v>
      </c>
      <c r="B175" s="83"/>
      <c r="C175" s="18">
        <v>880</v>
      </c>
    </row>
    <row r="176" spans="1:3" s="39" customFormat="1" ht="12" customHeight="1">
      <c r="A176" s="83" t="s">
        <v>191</v>
      </c>
      <c r="B176" s="83"/>
      <c r="C176" s="18">
        <v>171</v>
      </c>
    </row>
    <row r="177" spans="1:3" s="39" customFormat="1" ht="12" customHeight="1">
      <c r="A177" s="83" t="s">
        <v>192</v>
      </c>
      <c r="B177" s="83"/>
      <c r="C177" s="18">
        <v>352</v>
      </c>
    </row>
    <row r="178" spans="1:3" s="39" customFormat="1" ht="12" customHeight="1">
      <c r="A178" s="83" t="s">
        <v>197</v>
      </c>
      <c r="B178" s="83"/>
      <c r="C178" s="18">
        <v>258</v>
      </c>
    </row>
    <row r="179" spans="1:3" s="39" customFormat="1" ht="12" customHeight="1">
      <c r="A179" s="83" t="s">
        <v>198</v>
      </c>
      <c r="B179" s="83"/>
      <c r="C179" s="18">
        <v>2857</v>
      </c>
    </row>
    <row r="180" spans="1:3" s="39" customFormat="1" ht="12" customHeight="1">
      <c r="A180" s="83" t="s">
        <v>199</v>
      </c>
      <c r="B180" s="83"/>
      <c r="C180" s="18">
        <v>354</v>
      </c>
    </row>
    <row r="181" spans="1:3" s="39" customFormat="1" ht="12" customHeight="1">
      <c r="A181" s="83" t="s">
        <v>202</v>
      </c>
      <c r="B181" s="83"/>
      <c r="C181" s="18">
        <v>201</v>
      </c>
    </row>
    <row r="182" spans="1:3" s="39" customFormat="1" ht="12" customHeight="1">
      <c r="A182" s="83" t="s">
        <v>203</v>
      </c>
      <c r="B182" s="83"/>
      <c r="C182" s="18">
        <v>308</v>
      </c>
    </row>
    <row r="183" spans="1:3" s="39" customFormat="1" ht="12" customHeight="1">
      <c r="A183" s="83" t="s">
        <v>204</v>
      </c>
      <c r="B183" s="83"/>
      <c r="C183" s="18">
        <v>272</v>
      </c>
    </row>
    <row r="184" spans="1:3" s="39" customFormat="1" ht="12" customHeight="1">
      <c r="A184" s="86" t="s">
        <v>205</v>
      </c>
      <c r="B184" s="86"/>
      <c r="C184" s="23">
        <v>843</v>
      </c>
    </row>
    <row r="185" spans="1:3" s="39" customFormat="1" ht="12" customHeight="1">
      <c r="A185" s="21"/>
      <c r="B185" s="21"/>
      <c r="C185" s="21"/>
    </row>
    <row r="186" spans="1:3" s="39" customFormat="1" ht="12" customHeight="1">
      <c r="A186" s="80" t="s">
        <v>207</v>
      </c>
      <c r="B186" s="80"/>
      <c r="C186" s="16">
        <f>SUM(C187:C194)</f>
        <v>111867</v>
      </c>
    </row>
    <row r="187" spans="1:3" s="39" customFormat="1" ht="12" customHeight="1">
      <c r="A187" s="83" t="s">
        <v>208</v>
      </c>
      <c r="B187" s="83"/>
      <c r="C187" s="18">
        <f>SUM(C56:C66)</f>
        <v>12535</v>
      </c>
    </row>
    <row r="188" spans="1:3" s="39" customFormat="1" ht="12" customHeight="1">
      <c r="A188" s="83" t="s">
        <v>209</v>
      </c>
      <c r="B188" s="83"/>
      <c r="C188" s="18">
        <f>SUM(C69:C120)</f>
        <v>37421</v>
      </c>
    </row>
    <row r="189" spans="1:3" s="39" customFormat="1" ht="12" customHeight="1">
      <c r="A189" s="83" t="s">
        <v>210</v>
      </c>
      <c r="B189" s="83"/>
      <c r="C189" s="18">
        <f>SUM(C123:C145)</f>
        <v>25813</v>
      </c>
    </row>
    <row r="190" spans="1:3" s="39" customFormat="1" ht="12" customHeight="1">
      <c r="A190" s="83" t="s">
        <v>211</v>
      </c>
      <c r="B190" s="83"/>
      <c r="C190" s="18">
        <f>SUM(C148:C155)</f>
        <v>5623</v>
      </c>
    </row>
    <row r="191" spans="1:3" s="39" customFormat="1" ht="12" customHeight="1">
      <c r="A191" s="83" t="s">
        <v>212</v>
      </c>
      <c r="B191" s="83"/>
      <c r="C191" s="18">
        <f>SUM(C158:C163)</f>
        <v>14725</v>
      </c>
    </row>
    <row r="192" spans="1:3" s="39" customFormat="1" ht="12" customHeight="1">
      <c r="A192" s="83" t="s">
        <v>213</v>
      </c>
      <c r="B192" s="83"/>
      <c r="C192" s="18">
        <f>SUM(C166:C167)</f>
        <v>3357</v>
      </c>
    </row>
    <row r="193" spans="1:3" s="39" customFormat="1" ht="12" customHeight="1">
      <c r="A193" s="83" t="s">
        <v>214</v>
      </c>
      <c r="B193" s="83"/>
      <c r="C193" s="18">
        <f>SUM(C170:C172)</f>
        <v>5897</v>
      </c>
    </row>
    <row r="194" spans="1:3" s="39" customFormat="1" ht="12" customHeight="1">
      <c r="A194" s="79" t="s">
        <v>215</v>
      </c>
      <c r="B194" s="79"/>
      <c r="C194" s="23">
        <f>SUM(C175:C184)</f>
        <v>6496</v>
      </c>
    </row>
    <row r="195" spans="1:3" s="39" customFormat="1" ht="12" customHeight="1">
      <c r="A195" s="53"/>
      <c r="B195" s="53"/>
      <c r="C195" s="51"/>
    </row>
    <row r="196" spans="1:3" s="39" customFormat="1" ht="12" customHeight="1">
      <c r="A196" s="80" t="s">
        <v>238</v>
      </c>
      <c r="B196" s="80"/>
      <c r="C196" s="16">
        <f>+C197+C198+C199+C200+C201</f>
        <v>91457</v>
      </c>
    </row>
    <row r="197" spans="1:3" s="39" customFormat="1" ht="12" customHeight="1">
      <c r="A197" s="83" t="s">
        <v>239</v>
      </c>
      <c r="B197" s="83"/>
      <c r="C197" s="18">
        <f>+C158+C159+C162+C163</f>
        <v>13800</v>
      </c>
    </row>
    <row r="198" spans="1:3" s="39" customFormat="1" ht="12" customHeight="1">
      <c r="A198" s="83" t="s">
        <v>240</v>
      </c>
      <c r="B198" s="83"/>
      <c r="C198" s="20">
        <f>+C56+C57+C78+C58+C59+C60+C61+C62+C63+C64+C65+C66</f>
        <v>12875</v>
      </c>
    </row>
    <row r="199" spans="1:3" s="39" customFormat="1" ht="12" customHeight="1">
      <c r="A199" s="83" t="s">
        <v>241</v>
      </c>
      <c r="B199" s="83"/>
      <c r="C199" s="18">
        <f>+C123+C148+C125+C127+C128+C132+C134+C135+C155+C136+C137+C138+C140+C141+C143+C144</f>
        <v>18459</v>
      </c>
    </row>
    <row r="200" spans="1:3" s="39" customFormat="1" ht="12" customHeight="1">
      <c r="A200" s="83" t="s">
        <v>242</v>
      </c>
      <c r="B200" s="83"/>
      <c r="C200" s="18">
        <f>+C69+C70+C71+C72+C73+C74+C75+C76+C77+C79+C80+C81+C82+C83+C84+C85+C86+C87+C88+C89+C90+C91+C92+C93+C94+C95+C96+C97+C98+C99+C100+C101+C102+C103+C104+C105+C106+C107+C108+C109+C110+C111+C112+C113+C114+C115+C116+C117+C118+C119+C120</f>
        <v>37081</v>
      </c>
    </row>
    <row r="201" spans="1:3" s="39" customFormat="1" ht="12" customHeight="1">
      <c r="A201" s="65" t="s">
        <v>243</v>
      </c>
      <c r="B201" s="65"/>
      <c r="C201" s="23">
        <f>+C160+C129+C131+C161+C133+C145+C167</f>
        <v>9242</v>
      </c>
    </row>
    <row r="202" spans="1:3" s="39" customFormat="1" ht="12" customHeight="1">
      <c r="A202" s="26"/>
      <c r="B202" s="26"/>
      <c r="C202" s="27"/>
    </row>
    <row r="203" spans="1:3" s="39" customFormat="1" ht="12" customHeight="1">
      <c r="A203" s="63" t="s">
        <v>244</v>
      </c>
      <c r="B203" s="63"/>
      <c r="C203" s="68">
        <f>+C186-C196</f>
        <v>20410</v>
      </c>
    </row>
    <row r="204" spans="1:3" s="42" customFormat="1" ht="12" customHeight="1">
      <c r="A204" s="100"/>
      <c r="B204" s="89"/>
      <c r="C204" s="89"/>
    </row>
    <row r="205" spans="1:3" s="44" customFormat="1" ht="57" customHeight="1">
      <c r="A205" s="106" t="s">
        <v>271</v>
      </c>
      <c r="B205" s="106"/>
      <c r="C205" s="106"/>
    </row>
    <row r="206" spans="1:3" s="44" customFormat="1" ht="12" customHeight="1">
      <c r="A206" s="97" t="s">
        <v>245</v>
      </c>
      <c r="B206" s="89"/>
      <c r="C206" s="89"/>
    </row>
    <row r="207" spans="1:4" s="32" customFormat="1" ht="12" customHeight="1">
      <c r="A207" s="104"/>
      <c r="B207" s="89"/>
      <c r="C207" s="89"/>
      <c r="D207" s="43"/>
    </row>
    <row r="208" spans="1:256" s="33" customFormat="1" ht="21" customHeight="1">
      <c r="A208" s="105" t="s">
        <v>220</v>
      </c>
      <c r="B208" s="105"/>
      <c r="C208" s="10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1:256" s="1" customFormat="1" ht="12" customHeight="1">
      <c r="A209" s="103"/>
      <c r="B209" s="103"/>
      <c r="C209" s="10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  <c r="IU209" s="32"/>
      <c r="IV209" s="32"/>
    </row>
    <row r="210" spans="1:256" s="1" customFormat="1" ht="12" customHeight="1">
      <c r="A210" s="103" t="s">
        <v>253</v>
      </c>
      <c r="B210" s="103"/>
      <c r="C210" s="10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</row>
    <row r="211" spans="1:256" s="1" customFormat="1" ht="12" customHeight="1">
      <c r="A211" s="103" t="s">
        <v>222</v>
      </c>
      <c r="B211" s="103"/>
      <c r="C211" s="10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</sheetData>
  <sheetProtection/>
  <mergeCells count="175">
    <mergeCell ref="A1:C1"/>
    <mergeCell ref="A2:C2"/>
    <mergeCell ref="A3:C3"/>
    <mergeCell ref="A4:C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7:B157"/>
    <mergeCell ref="A158:B158"/>
    <mergeCell ref="A159:B159"/>
    <mergeCell ref="A160:B160"/>
    <mergeCell ref="A161:B161"/>
    <mergeCell ref="A162:B162"/>
    <mergeCell ref="A163:B163"/>
    <mergeCell ref="A165:B165"/>
    <mergeCell ref="A166:B166"/>
    <mergeCell ref="A167:B167"/>
    <mergeCell ref="A169:B169"/>
    <mergeCell ref="A170:B170"/>
    <mergeCell ref="A171:B171"/>
    <mergeCell ref="A172:B172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B186"/>
    <mergeCell ref="A187:B187"/>
    <mergeCell ref="A188:B188"/>
    <mergeCell ref="A204:C204"/>
    <mergeCell ref="A206:C206"/>
    <mergeCell ref="A207:C207"/>
    <mergeCell ref="A189:B189"/>
    <mergeCell ref="A190:B190"/>
    <mergeCell ref="A191:B191"/>
    <mergeCell ref="A192:B192"/>
    <mergeCell ref="A193:B193"/>
    <mergeCell ref="A194:B194"/>
    <mergeCell ref="A208:C208"/>
    <mergeCell ref="A209:C209"/>
    <mergeCell ref="A210:C210"/>
    <mergeCell ref="A211:C211"/>
    <mergeCell ref="A196:B196"/>
    <mergeCell ref="A197:B197"/>
    <mergeCell ref="A198:B198"/>
    <mergeCell ref="A199:B199"/>
    <mergeCell ref="A200:B200"/>
    <mergeCell ref="A205:C2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45" customWidth="1"/>
    <col min="2" max="2" width="31.00390625" style="45" customWidth="1"/>
    <col min="3" max="3" width="17.00390625" style="69" customWidth="1"/>
    <col min="4" max="16384" width="9.140625" style="45" customWidth="1"/>
  </cols>
  <sheetData>
    <row r="1" spans="1:3" s="66" customFormat="1" ht="12.75" customHeight="1">
      <c r="A1" s="88"/>
      <c r="B1" s="88"/>
      <c r="C1" s="88"/>
    </row>
    <row r="2" spans="1:3" s="66" customFormat="1" ht="12.75" customHeight="1">
      <c r="A2" s="88" t="s">
        <v>249</v>
      </c>
      <c r="B2" s="88"/>
      <c r="C2" s="88"/>
    </row>
    <row r="3" spans="1:3" s="4" customFormat="1" ht="12.75" customHeight="1">
      <c r="A3" s="90"/>
      <c r="B3" s="90"/>
      <c r="C3" s="90"/>
    </row>
    <row r="4" spans="1:3" s="4" customFormat="1" ht="12.75" customHeight="1">
      <c r="A4" s="91"/>
      <c r="B4" s="91"/>
      <c r="C4" s="91"/>
    </row>
    <row r="5" spans="1:3" s="6" customFormat="1" ht="12" customHeight="1">
      <c r="A5" s="77"/>
      <c r="B5" s="77"/>
      <c r="C5" s="55" t="s">
        <v>219</v>
      </c>
    </row>
    <row r="6" spans="1:3" s="6" customFormat="1" ht="12" customHeight="1">
      <c r="A6" s="78"/>
      <c r="B6" s="78"/>
      <c r="C6" s="8"/>
    </row>
    <row r="7" spans="1:3" s="67" customFormat="1" ht="12" customHeight="1">
      <c r="A7" s="82"/>
      <c r="B7" s="82"/>
      <c r="C7" s="82"/>
    </row>
    <row r="8" spans="1:3" s="37" customFormat="1" ht="12" customHeight="1">
      <c r="A8" s="81" t="s">
        <v>0</v>
      </c>
      <c r="B8" s="81"/>
      <c r="C8" s="12">
        <f>C10+C21+C36+C40+C50</f>
        <v>111307</v>
      </c>
    </row>
    <row r="9" spans="1:3" s="37" customFormat="1" ht="12" customHeight="1">
      <c r="A9" s="13"/>
      <c r="B9" s="13"/>
      <c r="C9" s="14"/>
    </row>
    <row r="10" spans="1:3" s="38" customFormat="1" ht="12" customHeight="1">
      <c r="A10" s="80" t="s">
        <v>1</v>
      </c>
      <c r="B10" s="80"/>
      <c r="C10" s="16">
        <f>C11+C15+C19</f>
        <v>15664</v>
      </c>
    </row>
    <row r="11" spans="1:3" s="39" customFormat="1" ht="12" customHeight="1">
      <c r="A11" s="83" t="s">
        <v>2</v>
      </c>
      <c r="B11" s="83"/>
      <c r="C11" s="18">
        <f>C12+C13+C14</f>
        <v>6467</v>
      </c>
    </row>
    <row r="12" spans="1:3" s="39" customFormat="1" ht="12" customHeight="1">
      <c r="A12" s="19"/>
      <c r="B12" s="20" t="s">
        <v>3</v>
      </c>
      <c r="C12" s="18">
        <f>C175+C176+C178+C183+C184</f>
        <v>2420</v>
      </c>
    </row>
    <row r="13" spans="1:3" s="39" customFormat="1" ht="12" customHeight="1">
      <c r="A13" s="19"/>
      <c r="B13" s="20" t="s">
        <v>4</v>
      </c>
      <c r="C13" s="18">
        <f>+C179</f>
        <v>2851</v>
      </c>
    </row>
    <row r="14" spans="1:3" s="39" customFormat="1" ht="12" customHeight="1">
      <c r="A14" s="19"/>
      <c r="B14" s="21" t="s">
        <v>5</v>
      </c>
      <c r="C14" s="18">
        <f>C177+C180+C181+C182</f>
        <v>1196</v>
      </c>
    </row>
    <row r="15" spans="1:3" s="39" customFormat="1" ht="12" customHeight="1">
      <c r="A15" s="83" t="s">
        <v>6</v>
      </c>
      <c r="B15" s="83"/>
      <c r="C15" s="18">
        <f>C16+C17+C18</f>
        <v>5872</v>
      </c>
    </row>
    <row r="16" spans="1:3" s="39" customFormat="1" ht="12" customHeight="1">
      <c r="A16" s="19"/>
      <c r="B16" s="20" t="s">
        <v>7</v>
      </c>
      <c r="C16" s="18">
        <f>+C171</f>
        <v>2032</v>
      </c>
    </row>
    <row r="17" spans="1:3" s="39" customFormat="1" ht="12" customHeight="1">
      <c r="A17" s="19"/>
      <c r="B17" s="20" t="s">
        <v>8</v>
      </c>
      <c r="C17" s="18">
        <f>+C170</f>
        <v>1885</v>
      </c>
    </row>
    <row r="18" spans="1:3" s="39" customFormat="1" ht="12" customHeight="1">
      <c r="A18" s="22"/>
      <c r="B18" s="20" t="s">
        <v>9</v>
      </c>
      <c r="C18" s="18">
        <f>C172</f>
        <v>1955</v>
      </c>
    </row>
    <row r="19" spans="1:3" s="39" customFormat="1" ht="12" customHeight="1">
      <c r="A19" s="79" t="s">
        <v>10</v>
      </c>
      <c r="B19" s="79"/>
      <c r="C19" s="23">
        <f>C166+C167</f>
        <v>3325</v>
      </c>
    </row>
    <row r="20" spans="1:3" s="39" customFormat="1" ht="12" customHeight="1">
      <c r="A20" s="22"/>
      <c r="B20" s="22"/>
      <c r="C20" s="22"/>
    </row>
    <row r="21" spans="1:3" s="38" customFormat="1" ht="12" customHeight="1">
      <c r="A21" s="80" t="s">
        <v>228</v>
      </c>
      <c r="B21" s="80"/>
      <c r="C21" s="16">
        <f>C22+C23+C24+C27+C30+C31</f>
        <v>31214</v>
      </c>
    </row>
    <row r="22" spans="1:3" s="39" customFormat="1" ht="12" customHeight="1">
      <c r="A22" s="83" t="s">
        <v>12</v>
      </c>
      <c r="B22" s="83"/>
      <c r="C22" s="18">
        <f>C123+C125+C126+C134+C135+C137+C138+C140+C141</f>
        <v>11438</v>
      </c>
    </row>
    <row r="23" spans="1:3" s="39" customFormat="1" ht="12" customHeight="1">
      <c r="A23" s="83" t="s">
        <v>13</v>
      </c>
      <c r="B23" s="83"/>
      <c r="C23" s="18">
        <f>C131</f>
        <v>4039</v>
      </c>
    </row>
    <row r="24" spans="1:3" s="39" customFormat="1" ht="12" customHeight="1">
      <c r="A24" s="83" t="s">
        <v>14</v>
      </c>
      <c r="B24" s="83"/>
      <c r="C24" s="18">
        <f>C25+C26</f>
        <v>6383</v>
      </c>
    </row>
    <row r="25" spans="1:3" s="39" customFormat="1" ht="12" customHeight="1">
      <c r="A25" s="24"/>
      <c r="B25" s="20" t="s">
        <v>15</v>
      </c>
      <c r="C25" s="18">
        <f>C124+C128+C130+C136+C142+C145</f>
        <v>1898</v>
      </c>
    </row>
    <row r="26" spans="1:3" s="39" customFormat="1" ht="12" customHeight="1">
      <c r="A26" s="22"/>
      <c r="B26" s="20" t="s">
        <v>16</v>
      </c>
      <c r="C26" s="18">
        <f>C129+C132+C133+C143</f>
        <v>4485</v>
      </c>
    </row>
    <row r="27" spans="1:3" s="39" customFormat="1" ht="12" customHeight="1">
      <c r="A27" s="83" t="s">
        <v>17</v>
      </c>
      <c r="B27" s="83"/>
      <c r="C27" s="18">
        <f>C28+C29</f>
        <v>2614</v>
      </c>
    </row>
    <row r="28" spans="1:3" s="39" customFormat="1" ht="12" customHeight="1">
      <c r="A28" s="24"/>
      <c r="B28" s="20" t="s">
        <v>18</v>
      </c>
      <c r="C28" s="18">
        <f>+C127</f>
        <v>1397</v>
      </c>
    </row>
    <row r="29" spans="1:3" s="39" customFormat="1" ht="12" customHeight="1">
      <c r="A29" s="22"/>
      <c r="B29" s="20" t="s">
        <v>19</v>
      </c>
      <c r="C29" s="18">
        <f>C144</f>
        <v>1217</v>
      </c>
    </row>
    <row r="30" spans="1:3" s="39" customFormat="1" ht="12" customHeight="1">
      <c r="A30" s="83" t="s">
        <v>20</v>
      </c>
      <c r="B30" s="83"/>
      <c r="C30" s="18">
        <f>C139</f>
        <v>1230</v>
      </c>
    </row>
    <row r="31" spans="1:3" s="39" customFormat="1" ht="12" customHeight="1">
      <c r="A31" s="83" t="s">
        <v>227</v>
      </c>
      <c r="B31" s="83"/>
      <c r="C31" s="18">
        <f>C32+C33+C34</f>
        <v>5510</v>
      </c>
    </row>
    <row r="32" spans="1:3" s="39" customFormat="1" ht="12" customHeight="1">
      <c r="A32" s="24"/>
      <c r="B32" s="20" t="s">
        <v>22</v>
      </c>
      <c r="C32" s="18">
        <f>C153</f>
        <v>834</v>
      </c>
    </row>
    <row r="33" spans="1:3" s="39" customFormat="1" ht="12" customHeight="1">
      <c r="A33" s="19"/>
      <c r="B33" s="20" t="s">
        <v>23</v>
      </c>
      <c r="C33" s="18">
        <f>C149+C150+C151+C154</f>
        <v>693</v>
      </c>
    </row>
    <row r="34" spans="1:3" s="39" customFormat="1" ht="12" customHeight="1">
      <c r="A34" s="19"/>
      <c r="B34" s="25" t="s">
        <v>226</v>
      </c>
      <c r="C34" s="23">
        <f>C148+C152+C155</f>
        <v>3983</v>
      </c>
    </row>
    <row r="35" spans="1:3" s="39" customFormat="1" ht="12" customHeight="1">
      <c r="A35" s="22"/>
      <c r="B35" s="22"/>
      <c r="C35" s="22"/>
    </row>
    <row r="36" spans="1:3" s="38" customFormat="1" ht="12" customHeight="1">
      <c r="A36" s="80" t="s">
        <v>25</v>
      </c>
      <c r="B36" s="80"/>
      <c r="C36" s="16">
        <f>C37+C38</f>
        <v>14365</v>
      </c>
    </row>
    <row r="37" spans="1:3" s="39" customFormat="1" ht="12" customHeight="1">
      <c r="A37" s="83" t="s">
        <v>26</v>
      </c>
      <c r="B37" s="83"/>
      <c r="C37" s="18">
        <f>C158+C159+C162</f>
        <v>13015</v>
      </c>
    </row>
    <row r="38" spans="1:3" s="39" customFormat="1" ht="12" customHeight="1">
      <c r="A38" s="79" t="s">
        <v>27</v>
      </c>
      <c r="B38" s="79"/>
      <c r="C38" s="23">
        <f>+C160+C163</f>
        <v>1350</v>
      </c>
    </row>
    <row r="39" spans="1:3" s="39" customFormat="1" ht="12" customHeight="1">
      <c r="A39" s="22"/>
      <c r="B39" s="22"/>
      <c r="C39" s="22"/>
    </row>
    <row r="40" spans="1:3" s="38" customFormat="1" ht="12" customHeight="1">
      <c r="A40" s="80" t="s">
        <v>28</v>
      </c>
      <c r="B40" s="80"/>
      <c r="C40" s="16">
        <f>C41+C42+C45</f>
        <v>35522</v>
      </c>
    </row>
    <row r="41" spans="1:3" s="39" customFormat="1" ht="12" customHeight="1">
      <c r="A41" s="83" t="s">
        <v>29</v>
      </c>
      <c r="B41" s="83"/>
      <c r="C41" s="18">
        <f>C80+C81+C84+C85+C87+C89+C91+C92+C96+C98+C103+C104+C108+C111+C114+C116+C119+C120</f>
        <v>17955</v>
      </c>
    </row>
    <row r="42" spans="1:3" s="39" customFormat="1" ht="12" customHeight="1">
      <c r="A42" s="84" t="s">
        <v>30</v>
      </c>
      <c r="B42" s="84"/>
      <c r="C42" s="18">
        <f>C43+C44</f>
        <v>8618</v>
      </c>
    </row>
    <row r="43" spans="1:3" s="39" customFormat="1" ht="12" customHeight="1">
      <c r="A43" s="25"/>
      <c r="B43" s="20" t="s">
        <v>31</v>
      </c>
      <c r="C43" s="18">
        <f>C74+C101+C90+C161+C94+C99+C117</f>
        <v>4597</v>
      </c>
    </row>
    <row r="44" spans="1:3" s="39" customFormat="1" ht="12" customHeight="1">
      <c r="A44" s="25"/>
      <c r="B44" s="20" t="s">
        <v>32</v>
      </c>
      <c r="C44" s="18">
        <f>C82+C107+C109</f>
        <v>4021</v>
      </c>
    </row>
    <row r="45" spans="1:3" s="39" customFormat="1" ht="12" customHeight="1">
      <c r="A45" s="83" t="s">
        <v>34</v>
      </c>
      <c r="B45" s="83"/>
      <c r="C45" s="18">
        <f>C46+C47+C48</f>
        <v>8949</v>
      </c>
    </row>
    <row r="46" spans="1:3" s="39" customFormat="1" ht="12" customHeight="1">
      <c r="A46" s="25"/>
      <c r="B46" s="20" t="s">
        <v>35</v>
      </c>
      <c r="C46" s="18">
        <f>+C70+C71+C79+C100</f>
        <v>1740</v>
      </c>
    </row>
    <row r="47" spans="1:3" s="39" customFormat="1" ht="12" customHeight="1">
      <c r="A47" s="25"/>
      <c r="B47" s="20" t="s">
        <v>36</v>
      </c>
      <c r="C47" s="18">
        <f>C73+C75+C86+C88+C102+C106+C112+C115</f>
        <v>3197</v>
      </c>
    </row>
    <row r="48" spans="1:3" s="39" customFormat="1" ht="12" customHeight="1">
      <c r="A48" s="25"/>
      <c r="B48" s="25" t="s">
        <v>37</v>
      </c>
      <c r="C48" s="23">
        <f>C69+C76+C83+C93+C105+C110+C118</f>
        <v>4012</v>
      </c>
    </row>
    <row r="49" spans="1:3" s="39" customFormat="1" ht="12" customHeight="1">
      <c r="A49" s="21"/>
      <c r="B49" s="21"/>
      <c r="C49" s="21"/>
    </row>
    <row r="50" spans="1:3" s="38" customFormat="1" ht="12" customHeight="1">
      <c r="A50" s="80" t="s">
        <v>38</v>
      </c>
      <c r="B50" s="80"/>
      <c r="C50" s="16">
        <f>C51+C52+C53</f>
        <v>14542</v>
      </c>
    </row>
    <row r="51" spans="1:3" s="39" customFormat="1" ht="12" customHeight="1">
      <c r="A51" s="83" t="s">
        <v>39</v>
      </c>
      <c r="B51" s="83"/>
      <c r="C51" s="18">
        <f>C56+C59+C62+C66</f>
        <v>3293</v>
      </c>
    </row>
    <row r="52" spans="1:3" s="39" customFormat="1" ht="12" customHeight="1">
      <c r="A52" s="83" t="s">
        <v>40</v>
      </c>
      <c r="B52" s="83"/>
      <c r="C52" s="18">
        <f>C72+C77+C78+C60+C61+C95+C97+C63+C64+C113+C65</f>
        <v>9320</v>
      </c>
    </row>
    <row r="53" spans="1:3" s="39" customFormat="1" ht="12" customHeight="1">
      <c r="A53" s="79" t="s">
        <v>41</v>
      </c>
      <c r="B53" s="79"/>
      <c r="C53" s="23">
        <f>C58+C57</f>
        <v>1929</v>
      </c>
    </row>
    <row r="54" spans="1:3" s="39" customFormat="1" ht="12" customHeight="1">
      <c r="A54" s="21"/>
      <c r="B54" s="26"/>
      <c r="C54" s="27"/>
    </row>
    <row r="55" spans="1:3" s="39" customFormat="1" ht="12" customHeight="1">
      <c r="A55" s="85" t="s">
        <v>42</v>
      </c>
      <c r="B55" s="85"/>
      <c r="C55" s="14">
        <f>SUM(C56:C66)</f>
        <v>12504</v>
      </c>
    </row>
    <row r="56" spans="1:3" s="39" customFormat="1" ht="12" customHeight="1">
      <c r="A56" s="83" t="s">
        <v>43</v>
      </c>
      <c r="B56" s="83"/>
      <c r="C56" s="18">
        <v>666</v>
      </c>
    </row>
    <row r="57" spans="1:3" s="39" customFormat="1" ht="12" customHeight="1">
      <c r="A57" s="83" t="s">
        <v>45</v>
      </c>
      <c r="B57" s="83"/>
      <c r="C57" s="18">
        <v>1126</v>
      </c>
    </row>
    <row r="58" spans="1:3" s="39" customFormat="1" ht="12" customHeight="1">
      <c r="A58" s="83" t="s">
        <v>46</v>
      </c>
      <c r="B58" s="83"/>
      <c r="C58" s="18">
        <v>803</v>
      </c>
    </row>
    <row r="59" spans="1:3" s="39" customFormat="1" ht="12" customHeight="1">
      <c r="A59" s="83" t="s">
        <v>47</v>
      </c>
      <c r="B59" s="83"/>
      <c r="C59" s="18">
        <v>899</v>
      </c>
    </row>
    <row r="60" spans="1:3" s="39" customFormat="1" ht="12" customHeight="1">
      <c r="A60" s="83" t="s">
        <v>48</v>
      </c>
      <c r="B60" s="83"/>
      <c r="C60" s="18">
        <v>645</v>
      </c>
    </row>
    <row r="61" spans="1:3" s="39" customFormat="1" ht="12" customHeight="1">
      <c r="A61" s="83" t="s">
        <v>50</v>
      </c>
      <c r="B61" s="83"/>
      <c r="C61" s="18">
        <v>3918</v>
      </c>
    </row>
    <row r="62" spans="1:3" s="39" customFormat="1" ht="12" customHeight="1">
      <c r="A62" s="83" t="s">
        <v>52</v>
      </c>
      <c r="B62" s="83"/>
      <c r="C62" s="18">
        <v>1035</v>
      </c>
    </row>
    <row r="63" spans="1:3" s="39" customFormat="1" ht="12" customHeight="1">
      <c r="A63" s="83" t="s">
        <v>53</v>
      </c>
      <c r="B63" s="83"/>
      <c r="C63" s="18">
        <v>653</v>
      </c>
    </row>
    <row r="64" spans="1:3" s="39" customFormat="1" ht="12" customHeight="1">
      <c r="A64" s="83" t="s">
        <v>54</v>
      </c>
      <c r="B64" s="83"/>
      <c r="C64" s="18">
        <v>901</v>
      </c>
    </row>
    <row r="65" spans="1:3" s="39" customFormat="1" ht="12" customHeight="1">
      <c r="A65" s="83" t="s">
        <v>55</v>
      </c>
      <c r="B65" s="83"/>
      <c r="C65" s="18">
        <v>1165</v>
      </c>
    </row>
    <row r="66" spans="1:3" s="39" customFormat="1" ht="12" customHeight="1">
      <c r="A66" s="79" t="s">
        <v>56</v>
      </c>
      <c r="B66" s="79"/>
      <c r="C66" s="23">
        <v>693</v>
      </c>
    </row>
    <row r="67" spans="1:3" s="39" customFormat="1" ht="12" customHeight="1">
      <c r="A67" s="21"/>
      <c r="B67" s="21"/>
      <c r="C67" s="21"/>
    </row>
    <row r="68" spans="1:3" s="39" customFormat="1" ht="12" customHeight="1">
      <c r="A68" s="80" t="s">
        <v>57</v>
      </c>
      <c r="B68" s="80"/>
      <c r="C68" s="16">
        <f>SUM(C69:C120)</f>
        <v>37322</v>
      </c>
    </row>
    <row r="69" spans="1:3" s="39" customFormat="1" ht="12" customHeight="1">
      <c r="A69" s="83" t="s">
        <v>58</v>
      </c>
      <c r="B69" s="83"/>
      <c r="C69" s="18">
        <v>909</v>
      </c>
    </row>
    <row r="70" spans="1:3" s="39" customFormat="1" ht="12" customHeight="1">
      <c r="A70" s="83" t="s">
        <v>59</v>
      </c>
      <c r="B70" s="83"/>
      <c r="C70" s="18">
        <v>900</v>
      </c>
    </row>
    <row r="71" spans="1:3" s="39" customFormat="1" ht="12" customHeight="1">
      <c r="A71" s="83" t="s">
        <v>60</v>
      </c>
      <c r="B71" s="83"/>
      <c r="C71" s="18">
        <v>219</v>
      </c>
    </row>
    <row r="72" spans="1:3" s="39" customFormat="1" ht="12" customHeight="1">
      <c r="A72" s="83" t="s">
        <v>61</v>
      </c>
      <c r="B72" s="83"/>
      <c r="C72" s="18">
        <v>469</v>
      </c>
    </row>
    <row r="73" spans="1:3" s="39" customFormat="1" ht="12" customHeight="1">
      <c r="A73" s="83" t="s">
        <v>62</v>
      </c>
      <c r="B73" s="83"/>
      <c r="C73" s="18">
        <v>264</v>
      </c>
    </row>
    <row r="74" spans="1:3" s="39" customFormat="1" ht="12" customHeight="1">
      <c r="A74" s="83" t="s">
        <v>63</v>
      </c>
      <c r="B74" s="83"/>
      <c r="C74" s="18">
        <v>461</v>
      </c>
    </row>
    <row r="75" spans="1:3" s="39" customFormat="1" ht="12" customHeight="1">
      <c r="A75" s="83" t="s">
        <v>64</v>
      </c>
      <c r="B75" s="83"/>
      <c r="C75" s="18">
        <v>346</v>
      </c>
    </row>
    <row r="76" spans="1:3" s="39" customFormat="1" ht="12" customHeight="1">
      <c r="A76" s="83" t="s">
        <v>65</v>
      </c>
      <c r="B76" s="83"/>
      <c r="C76" s="18">
        <v>825</v>
      </c>
    </row>
    <row r="77" spans="1:3" s="39" customFormat="1" ht="12" customHeight="1">
      <c r="A77" s="83" t="s">
        <v>66</v>
      </c>
      <c r="B77" s="83"/>
      <c r="C77" s="18">
        <v>282</v>
      </c>
    </row>
    <row r="78" spans="1:3" s="39" customFormat="1" ht="12" customHeight="1">
      <c r="A78" s="83" t="s">
        <v>68</v>
      </c>
      <c r="B78" s="83"/>
      <c r="C78" s="18">
        <v>340</v>
      </c>
    </row>
    <row r="79" spans="1:3" s="39" customFormat="1" ht="12" customHeight="1">
      <c r="A79" s="83" t="s">
        <v>69</v>
      </c>
      <c r="B79" s="83"/>
      <c r="C79" s="18">
        <v>407</v>
      </c>
    </row>
    <row r="80" spans="1:3" s="39" customFormat="1" ht="12" customHeight="1">
      <c r="A80" s="83" t="s">
        <v>70</v>
      </c>
      <c r="B80" s="83"/>
      <c r="C80" s="18">
        <v>310</v>
      </c>
    </row>
    <row r="81" spans="1:3" s="39" customFormat="1" ht="12" customHeight="1">
      <c r="A81" s="83" t="s">
        <v>72</v>
      </c>
      <c r="B81" s="83"/>
      <c r="C81" s="18">
        <v>451</v>
      </c>
    </row>
    <row r="82" spans="1:3" s="39" customFormat="1" ht="12" customHeight="1">
      <c r="A82" s="83" t="s">
        <v>73</v>
      </c>
      <c r="B82" s="83"/>
      <c r="C82" s="18">
        <v>2981</v>
      </c>
    </row>
    <row r="83" spans="1:3" s="39" customFormat="1" ht="12" customHeight="1">
      <c r="A83" s="83" t="s">
        <v>76</v>
      </c>
      <c r="B83" s="83"/>
      <c r="C83" s="18">
        <v>1074</v>
      </c>
    </row>
    <row r="84" spans="1:3" s="39" customFormat="1" ht="12" customHeight="1">
      <c r="A84" s="83" t="s">
        <v>79</v>
      </c>
      <c r="B84" s="83"/>
      <c r="C84" s="18">
        <v>1533</v>
      </c>
    </row>
    <row r="85" spans="1:3" s="39" customFormat="1" ht="12" customHeight="1">
      <c r="A85" s="83" t="s">
        <v>80</v>
      </c>
      <c r="B85" s="83"/>
      <c r="C85" s="18">
        <v>643</v>
      </c>
    </row>
    <row r="86" spans="1:3" s="39" customFormat="1" ht="12" customHeight="1">
      <c r="A86" s="83" t="s">
        <v>81</v>
      </c>
      <c r="B86" s="83"/>
      <c r="C86" s="18">
        <v>428</v>
      </c>
    </row>
    <row r="87" spans="1:3" s="39" customFormat="1" ht="12" customHeight="1">
      <c r="A87" s="83" t="s">
        <v>82</v>
      </c>
      <c r="B87" s="83"/>
      <c r="C87" s="18">
        <v>390</v>
      </c>
    </row>
    <row r="88" spans="1:3" s="39" customFormat="1" ht="12" customHeight="1">
      <c r="A88" s="83" t="s">
        <v>83</v>
      </c>
      <c r="B88" s="83"/>
      <c r="C88" s="18">
        <v>268</v>
      </c>
    </row>
    <row r="89" spans="1:3" s="39" customFormat="1" ht="12" customHeight="1">
      <c r="A89" s="83" t="s">
        <v>84</v>
      </c>
      <c r="B89" s="83"/>
      <c r="C89" s="18">
        <v>129</v>
      </c>
    </row>
    <row r="90" spans="1:3" s="39" customFormat="1" ht="12" customHeight="1">
      <c r="A90" s="83" t="s">
        <v>85</v>
      </c>
      <c r="B90" s="83"/>
      <c r="C90" s="18">
        <v>377</v>
      </c>
    </row>
    <row r="91" spans="1:3" s="39" customFormat="1" ht="12" customHeight="1">
      <c r="A91" s="83" t="s">
        <v>86</v>
      </c>
      <c r="B91" s="83"/>
      <c r="C91" s="18">
        <v>332</v>
      </c>
    </row>
    <row r="92" spans="1:3" s="39" customFormat="1" ht="12" customHeight="1">
      <c r="A92" s="83" t="s">
        <v>87</v>
      </c>
      <c r="B92" s="83"/>
      <c r="C92" s="18">
        <v>10365</v>
      </c>
    </row>
    <row r="93" spans="1:3" s="39" customFormat="1" ht="12" customHeight="1">
      <c r="A93" s="83" t="s">
        <v>88</v>
      </c>
      <c r="B93" s="83"/>
      <c r="C93" s="18">
        <v>560</v>
      </c>
    </row>
    <row r="94" spans="1:3" s="39" customFormat="1" ht="12" customHeight="1">
      <c r="A94" s="83" t="s">
        <v>89</v>
      </c>
      <c r="B94" s="83"/>
      <c r="C94" s="18">
        <v>386</v>
      </c>
    </row>
    <row r="95" spans="1:3" s="39" customFormat="1" ht="12" customHeight="1">
      <c r="A95" s="83" t="s">
        <v>90</v>
      </c>
      <c r="B95" s="83"/>
      <c r="C95" s="18">
        <v>162</v>
      </c>
    </row>
    <row r="96" spans="1:3" s="39" customFormat="1" ht="12" customHeight="1">
      <c r="A96" s="83" t="s">
        <v>91</v>
      </c>
      <c r="B96" s="83"/>
      <c r="C96" s="18">
        <v>559</v>
      </c>
    </row>
    <row r="97" spans="1:3" s="39" customFormat="1" ht="12" customHeight="1">
      <c r="A97" s="83" t="s">
        <v>92</v>
      </c>
      <c r="B97" s="83"/>
      <c r="C97" s="18">
        <v>410</v>
      </c>
    </row>
    <row r="98" spans="1:3" s="39" customFormat="1" ht="12" customHeight="1">
      <c r="A98" s="83" t="s">
        <v>93</v>
      </c>
      <c r="B98" s="83"/>
      <c r="C98" s="18">
        <v>363</v>
      </c>
    </row>
    <row r="99" spans="1:3" s="39" customFormat="1" ht="12" customHeight="1">
      <c r="A99" s="83" t="s">
        <v>94</v>
      </c>
      <c r="B99" s="83"/>
      <c r="C99" s="18">
        <v>550</v>
      </c>
    </row>
    <row r="100" spans="1:3" s="39" customFormat="1" ht="12" customHeight="1">
      <c r="A100" s="83" t="s">
        <v>95</v>
      </c>
      <c r="B100" s="83"/>
      <c r="C100" s="18">
        <v>214</v>
      </c>
    </row>
    <row r="101" spans="1:3" s="39" customFormat="1" ht="12" customHeight="1">
      <c r="A101" s="83" t="s">
        <v>96</v>
      </c>
      <c r="B101" s="83"/>
      <c r="C101" s="18">
        <v>1741</v>
      </c>
    </row>
    <row r="102" spans="1:3" s="39" customFormat="1" ht="12" customHeight="1">
      <c r="A102" s="83" t="s">
        <v>97</v>
      </c>
      <c r="B102" s="83"/>
      <c r="C102" s="18">
        <v>509</v>
      </c>
    </row>
    <row r="103" spans="1:3" s="39" customFormat="1" ht="12" customHeight="1">
      <c r="A103" s="83" t="s">
        <v>98</v>
      </c>
      <c r="B103" s="83"/>
      <c r="C103" s="18">
        <v>472</v>
      </c>
    </row>
    <row r="104" spans="1:3" s="39" customFormat="1" ht="12" customHeight="1">
      <c r="A104" s="83" t="s">
        <v>99</v>
      </c>
      <c r="B104" s="83"/>
      <c r="C104" s="18">
        <v>316</v>
      </c>
    </row>
    <row r="105" spans="1:3" s="39" customFormat="1" ht="12" customHeight="1">
      <c r="A105" s="83" t="s">
        <v>100</v>
      </c>
      <c r="B105" s="83"/>
      <c r="C105" s="18">
        <v>152</v>
      </c>
    </row>
    <row r="106" spans="1:3" s="39" customFormat="1" ht="12" customHeight="1">
      <c r="A106" s="83" t="s">
        <v>101</v>
      </c>
      <c r="B106" s="83"/>
      <c r="C106" s="18">
        <v>413</v>
      </c>
    </row>
    <row r="107" spans="1:3" s="39" customFormat="1" ht="12" customHeight="1">
      <c r="A107" s="83" t="s">
        <v>102</v>
      </c>
      <c r="B107" s="83"/>
      <c r="C107" s="18">
        <v>493</v>
      </c>
    </row>
    <row r="108" spans="1:3" s="39" customFormat="1" ht="12" customHeight="1">
      <c r="A108" s="83" t="s">
        <v>103</v>
      </c>
      <c r="B108" s="83"/>
      <c r="C108" s="18">
        <v>274</v>
      </c>
    </row>
    <row r="109" spans="1:3" s="39" customFormat="1" ht="12" customHeight="1">
      <c r="A109" s="83" t="s">
        <v>104</v>
      </c>
      <c r="B109" s="83"/>
      <c r="C109" s="18">
        <v>547</v>
      </c>
    </row>
    <row r="110" spans="1:3" s="39" customFormat="1" ht="12" customHeight="1">
      <c r="A110" s="83" t="s">
        <v>105</v>
      </c>
      <c r="B110" s="83"/>
      <c r="C110" s="18">
        <v>216</v>
      </c>
    </row>
    <row r="111" spans="1:3" s="39" customFormat="1" ht="12" customHeight="1">
      <c r="A111" s="83" t="s">
        <v>106</v>
      </c>
      <c r="B111" s="83"/>
      <c r="C111" s="18">
        <v>432</v>
      </c>
    </row>
    <row r="112" spans="1:3" s="39" customFormat="1" ht="12" customHeight="1">
      <c r="A112" s="83" t="s">
        <v>107</v>
      </c>
      <c r="B112" s="83"/>
      <c r="C112" s="18">
        <v>581</v>
      </c>
    </row>
    <row r="113" spans="1:3" s="39" customFormat="1" ht="12" customHeight="1">
      <c r="A113" s="83" t="s">
        <v>108</v>
      </c>
      <c r="B113" s="83"/>
      <c r="C113" s="18">
        <v>375</v>
      </c>
    </row>
    <row r="114" spans="1:3" s="39" customFormat="1" ht="12" customHeight="1">
      <c r="A114" s="83" t="s">
        <v>109</v>
      </c>
      <c r="B114" s="83"/>
      <c r="C114" s="18">
        <v>381</v>
      </c>
    </row>
    <row r="115" spans="1:3" s="39" customFormat="1" ht="12" customHeight="1">
      <c r="A115" s="83" t="s">
        <v>110</v>
      </c>
      <c r="B115" s="83"/>
      <c r="C115" s="18">
        <v>388</v>
      </c>
    </row>
    <row r="116" spans="1:3" s="39" customFormat="1" ht="12" customHeight="1">
      <c r="A116" s="83" t="s">
        <v>112</v>
      </c>
      <c r="B116" s="83"/>
      <c r="C116" s="18">
        <v>332</v>
      </c>
    </row>
    <row r="117" spans="1:3" s="39" customFormat="1" ht="12" customHeight="1">
      <c r="A117" s="83" t="s">
        <v>113</v>
      </c>
      <c r="B117" s="83"/>
      <c r="C117" s="18">
        <v>844</v>
      </c>
    </row>
    <row r="118" spans="1:3" s="39" customFormat="1" ht="12" customHeight="1">
      <c r="A118" s="83" t="s">
        <v>115</v>
      </c>
      <c r="B118" s="83"/>
      <c r="C118" s="18">
        <v>276</v>
      </c>
    </row>
    <row r="119" spans="1:3" s="39" customFormat="1" ht="12" customHeight="1">
      <c r="A119" s="83" t="s">
        <v>116</v>
      </c>
      <c r="B119" s="83"/>
      <c r="C119" s="18">
        <v>414</v>
      </c>
    </row>
    <row r="120" spans="1:3" s="39" customFormat="1" ht="12" customHeight="1">
      <c r="A120" s="86" t="s">
        <v>117</v>
      </c>
      <c r="B120" s="86"/>
      <c r="C120" s="23">
        <v>259</v>
      </c>
    </row>
    <row r="121" spans="1:3" s="39" customFormat="1" ht="12" customHeight="1">
      <c r="A121" s="21"/>
      <c r="B121" s="21"/>
      <c r="C121" s="21"/>
    </row>
    <row r="122" spans="1:3" s="39" customFormat="1" ht="12" customHeight="1">
      <c r="A122" s="80" t="s">
        <v>118</v>
      </c>
      <c r="B122" s="80"/>
      <c r="C122" s="16">
        <f>SUM(C123:C145)</f>
        <v>25704</v>
      </c>
    </row>
    <row r="123" spans="1:3" s="39" customFormat="1" ht="12" customHeight="1">
      <c r="A123" s="83" t="s">
        <v>119</v>
      </c>
      <c r="B123" s="83"/>
      <c r="C123" s="18">
        <v>1640</v>
      </c>
    </row>
    <row r="124" spans="1:3" s="39" customFormat="1" ht="12" customHeight="1">
      <c r="A124" s="83" t="s">
        <v>120</v>
      </c>
      <c r="B124" s="83"/>
      <c r="C124" s="18">
        <v>322</v>
      </c>
    </row>
    <row r="125" spans="1:3" s="39" customFormat="1" ht="12" customHeight="1">
      <c r="A125" s="83" t="s">
        <v>121</v>
      </c>
      <c r="B125" s="83"/>
      <c r="C125" s="18">
        <v>558</v>
      </c>
    </row>
    <row r="126" spans="1:3" s="39" customFormat="1" ht="12" customHeight="1">
      <c r="A126" s="83" t="s">
        <v>122</v>
      </c>
      <c r="B126" s="83"/>
      <c r="C126" s="18">
        <v>1494</v>
      </c>
    </row>
    <row r="127" spans="1:3" s="39" customFormat="1" ht="12" customHeight="1">
      <c r="A127" s="83" t="s">
        <v>124</v>
      </c>
      <c r="B127" s="83"/>
      <c r="C127" s="18">
        <v>1397</v>
      </c>
    </row>
    <row r="128" spans="1:3" s="39" customFormat="1" ht="12" customHeight="1">
      <c r="A128" s="83" t="s">
        <v>125</v>
      </c>
      <c r="B128" s="83"/>
      <c r="C128" s="18">
        <v>74</v>
      </c>
    </row>
    <row r="129" spans="1:3" s="39" customFormat="1" ht="12" customHeight="1">
      <c r="A129" s="83" t="s">
        <v>126</v>
      </c>
      <c r="B129" s="83"/>
      <c r="C129" s="18">
        <v>1579</v>
      </c>
    </row>
    <row r="130" spans="1:3" s="39" customFormat="1" ht="12" customHeight="1">
      <c r="A130" s="83" t="s">
        <v>127</v>
      </c>
      <c r="B130" s="83"/>
      <c r="C130" s="18">
        <v>260</v>
      </c>
    </row>
    <row r="131" spans="1:3" s="39" customFormat="1" ht="12" customHeight="1">
      <c r="A131" s="83" t="s">
        <v>128</v>
      </c>
      <c r="B131" s="83"/>
      <c r="C131" s="18">
        <v>4039</v>
      </c>
    </row>
    <row r="132" spans="1:3" s="39" customFormat="1" ht="12" customHeight="1">
      <c r="A132" s="83" t="s">
        <v>129</v>
      </c>
      <c r="B132" s="83"/>
      <c r="C132" s="18">
        <v>1673</v>
      </c>
    </row>
    <row r="133" spans="1:3" s="39" customFormat="1" ht="12" customHeight="1">
      <c r="A133" s="83" t="s">
        <v>132</v>
      </c>
      <c r="B133" s="83"/>
      <c r="C133" s="18">
        <v>577</v>
      </c>
    </row>
    <row r="134" spans="1:3" s="39" customFormat="1" ht="12" customHeight="1">
      <c r="A134" s="83" t="s">
        <v>133</v>
      </c>
      <c r="B134" s="83"/>
      <c r="C134" s="18">
        <v>2297</v>
      </c>
    </row>
    <row r="135" spans="1:3" s="39" customFormat="1" ht="12" customHeight="1">
      <c r="A135" s="83" t="s">
        <v>134</v>
      </c>
      <c r="B135" s="83"/>
      <c r="C135" s="18">
        <v>1760</v>
      </c>
    </row>
    <row r="136" spans="1:3" s="39" customFormat="1" ht="12" customHeight="1">
      <c r="A136" s="83" t="s">
        <v>135</v>
      </c>
      <c r="B136" s="83"/>
      <c r="C136" s="18">
        <v>499</v>
      </c>
    </row>
    <row r="137" spans="1:3" s="39" customFormat="1" ht="12" customHeight="1">
      <c r="A137" s="83" t="s">
        <v>136</v>
      </c>
      <c r="B137" s="83"/>
      <c r="C137" s="18">
        <v>1898</v>
      </c>
    </row>
    <row r="138" spans="1:3" s="39" customFormat="1" ht="12" customHeight="1">
      <c r="A138" s="83" t="s">
        <v>138</v>
      </c>
      <c r="B138" s="83"/>
      <c r="C138" s="18">
        <v>429</v>
      </c>
    </row>
    <row r="139" spans="1:3" s="39" customFormat="1" ht="12" customHeight="1">
      <c r="A139" s="83" t="s">
        <v>139</v>
      </c>
      <c r="B139" s="83"/>
      <c r="C139" s="18">
        <v>1230</v>
      </c>
    </row>
    <row r="140" spans="1:3" s="39" customFormat="1" ht="12" customHeight="1">
      <c r="A140" s="83" t="s">
        <v>140</v>
      </c>
      <c r="B140" s="83"/>
      <c r="C140" s="18">
        <v>535</v>
      </c>
    </row>
    <row r="141" spans="1:3" s="39" customFormat="1" ht="12" customHeight="1">
      <c r="A141" s="83" t="s">
        <v>141</v>
      </c>
      <c r="B141" s="83"/>
      <c r="C141" s="18">
        <v>827</v>
      </c>
    </row>
    <row r="142" spans="1:3" s="39" customFormat="1" ht="12" customHeight="1">
      <c r="A142" s="83" t="s">
        <v>142</v>
      </c>
      <c r="B142" s="83"/>
      <c r="C142" s="18">
        <v>182</v>
      </c>
    </row>
    <row r="143" spans="1:3" s="39" customFormat="1" ht="12" customHeight="1">
      <c r="A143" s="83" t="s">
        <v>144</v>
      </c>
      <c r="B143" s="83"/>
      <c r="C143" s="18">
        <v>656</v>
      </c>
    </row>
    <row r="144" spans="1:3" s="39" customFormat="1" ht="12" customHeight="1">
      <c r="A144" s="83" t="s">
        <v>232</v>
      </c>
      <c r="B144" s="83"/>
      <c r="C144" s="18">
        <v>1217</v>
      </c>
    </row>
    <row r="145" spans="1:3" s="39" customFormat="1" ht="12" customHeight="1">
      <c r="A145" s="79" t="s">
        <v>147</v>
      </c>
      <c r="B145" s="79"/>
      <c r="C145" s="23">
        <v>561</v>
      </c>
    </row>
    <row r="146" spans="1:3" s="39" customFormat="1" ht="12" customHeight="1">
      <c r="A146" s="21"/>
      <c r="B146" s="21"/>
      <c r="C146" s="21"/>
    </row>
    <row r="147" spans="1:3" s="39" customFormat="1" ht="12" customHeight="1">
      <c r="A147" s="80" t="s">
        <v>148</v>
      </c>
      <c r="B147" s="80"/>
      <c r="C147" s="16">
        <f>SUM(C148:C155)</f>
        <v>5510</v>
      </c>
    </row>
    <row r="148" spans="1:3" s="39" customFormat="1" ht="12" customHeight="1">
      <c r="A148" s="83" t="s">
        <v>149</v>
      </c>
      <c r="B148" s="83"/>
      <c r="C148" s="18">
        <v>774</v>
      </c>
    </row>
    <row r="149" spans="1:3" s="39" customFormat="1" ht="12" customHeight="1">
      <c r="A149" s="83" t="s">
        <v>150</v>
      </c>
      <c r="B149" s="83"/>
      <c r="C149" s="18">
        <v>153</v>
      </c>
    </row>
    <row r="150" spans="1:3" s="39" customFormat="1" ht="12" customHeight="1">
      <c r="A150" s="83" t="s">
        <v>151</v>
      </c>
      <c r="B150" s="83"/>
      <c r="C150" s="18">
        <v>272</v>
      </c>
    </row>
    <row r="151" spans="1:3" s="39" customFormat="1" ht="12" customHeight="1">
      <c r="A151" s="83" t="s">
        <v>152</v>
      </c>
      <c r="B151" s="83"/>
      <c r="C151" s="18">
        <v>140</v>
      </c>
    </row>
    <row r="152" spans="1:3" s="39" customFormat="1" ht="12" customHeight="1">
      <c r="A152" s="83" t="s">
        <v>153</v>
      </c>
      <c r="B152" s="83"/>
      <c r="C152" s="18">
        <v>1100</v>
      </c>
    </row>
    <row r="153" spans="1:3" s="39" customFormat="1" ht="12" customHeight="1">
      <c r="A153" s="83" t="s">
        <v>154</v>
      </c>
      <c r="B153" s="83"/>
      <c r="C153" s="18">
        <v>834</v>
      </c>
    </row>
    <row r="154" spans="1:3" s="39" customFormat="1" ht="12" customHeight="1">
      <c r="A154" s="83" t="s">
        <v>155</v>
      </c>
      <c r="B154" s="83"/>
      <c r="C154" s="18">
        <v>128</v>
      </c>
    </row>
    <row r="155" spans="1:3" s="39" customFormat="1" ht="12" customHeight="1">
      <c r="A155" s="79" t="s">
        <v>156</v>
      </c>
      <c r="B155" s="79"/>
      <c r="C155" s="23">
        <v>2109</v>
      </c>
    </row>
    <row r="156" spans="1:3" s="39" customFormat="1" ht="12" customHeight="1">
      <c r="A156" s="21"/>
      <c r="B156" s="21"/>
      <c r="C156" s="21"/>
    </row>
    <row r="157" spans="1:3" s="39" customFormat="1" ht="12" customHeight="1">
      <c r="A157" s="80" t="s">
        <v>157</v>
      </c>
      <c r="B157" s="80"/>
      <c r="C157" s="16">
        <f>SUM(C158:C163)</f>
        <v>14603</v>
      </c>
    </row>
    <row r="158" spans="1:3" s="39" customFormat="1" ht="12" customHeight="1">
      <c r="A158" s="83" t="s">
        <v>158</v>
      </c>
      <c r="B158" s="83"/>
      <c r="C158" s="18">
        <v>1139</v>
      </c>
    </row>
    <row r="159" spans="1:3" s="39" customFormat="1" ht="12" customHeight="1">
      <c r="A159" s="83" t="s">
        <v>159</v>
      </c>
      <c r="B159" s="83"/>
      <c r="C159" s="18">
        <v>11378</v>
      </c>
    </row>
    <row r="160" spans="1:3" s="39" customFormat="1" ht="12" customHeight="1">
      <c r="A160" s="83" t="s">
        <v>160</v>
      </c>
      <c r="B160" s="83"/>
      <c r="C160" s="18">
        <v>677</v>
      </c>
    </row>
    <row r="161" spans="1:3" s="39" customFormat="1" ht="12" customHeight="1">
      <c r="A161" s="83" t="s">
        <v>166</v>
      </c>
      <c r="B161" s="83"/>
      <c r="C161" s="18">
        <v>238</v>
      </c>
    </row>
    <row r="162" spans="1:3" s="39" customFormat="1" ht="12" customHeight="1">
      <c r="A162" s="83" t="s">
        <v>167</v>
      </c>
      <c r="B162" s="83"/>
      <c r="C162" s="18">
        <v>498</v>
      </c>
    </row>
    <row r="163" spans="1:3" s="39" customFormat="1" ht="12" customHeight="1">
      <c r="A163" s="86" t="s">
        <v>172</v>
      </c>
      <c r="B163" s="86"/>
      <c r="C163" s="23">
        <v>673</v>
      </c>
    </row>
    <row r="164" spans="1:3" s="39" customFormat="1" ht="12" customHeight="1">
      <c r="A164" s="21"/>
      <c r="B164" s="21"/>
      <c r="C164" s="21"/>
    </row>
    <row r="165" spans="1:3" s="39" customFormat="1" ht="12" customHeight="1">
      <c r="A165" s="80" t="s">
        <v>175</v>
      </c>
      <c r="B165" s="80"/>
      <c r="C165" s="16">
        <f>SUM(C166:C167)</f>
        <v>3325</v>
      </c>
    </row>
    <row r="166" spans="1:3" s="39" customFormat="1" ht="12" customHeight="1">
      <c r="A166" s="83" t="s">
        <v>176</v>
      </c>
      <c r="B166" s="83"/>
      <c r="C166" s="18">
        <v>1821</v>
      </c>
    </row>
    <row r="167" spans="1:3" s="39" customFormat="1" ht="12" customHeight="1">
      <c r="A167" s="86" t="s">
        <v>248</v>
      </c>
      <c r="B167" s="86"/>
      <c r="C167" s="23">
        <v>1504</v>
      </c>
    </row>
    <row r="168" spans="1:3" s="39" customFormat="1" ht="12" customHeight="1">
      <c r="A168" s="21"/>
      <c r="B168" s="21"/>
      <c r="C168" s="21"/>
    </row>
    <row r="169" spans="1:3" s="39" customFormat="1" ht="12" customHeight="1">
      <c r="A169" s="80" t="s">
        <v>182</v>
      </c>
      <c r="B169" s="80"/>
      <c r="C169" s="16">
        <f>SUM(C170:C172)</f>
        <v>5872</v>
      </c>
    </row>
    <row r="170" spans="1:3" s="39" customFormat="1" ht="12" customHeight="1">
      <c r="A170" s="83" t="s">
        <v>183</v>
      </c>
      <c r="B170" s="83"/>
      <c r="C170" s="18">
        <v>1885</v>
      </c>
    </row>
    <row r="171" spans="1:3" s="39" customFormat="1" ht="12" customHeight="1">
      <c r="A171" s="83" t="s">
        <v>184</v>
      </c>
      <c r="B171" s="83"/>
      <c r="C171" s="18">
        <v>2032</v>
      </c>
    </row>
    <row r="172" spans="1:3" s="39" customFormat="1" ht="12" customHeight="1">
      <c r="A172" s="86" t="s">
        <v>225</v>
      </c>
      <c r="B172" s="86"/>
      <c r="C172" s="51">
        <v>1955</v>
      </c>
    </row>
    <row r="173" spans="1:3" s="39" customFormat="1" ht="12" customHeight="1">
      <c r="A173" s="21"/>
      <c r="B173" s="21"/>
      <c r="C173" s="21"/>
    </row>
    <row r="174" spans="1:3" s="39" customFormat="1" ht="12" customHeight="1">
      <c r="A174" s="80" t="s">
        <v>188</v>
      </c>
      <c r="B174" s="80"/>
      <c r="C174" s="16">
        <f>SUM(C175:C184)</f>
        <v>6467</v>
      </c>
    </row>
    <row r="175" spans="1:3" s="39" customFormat="1" ht="12" customHeight="1">
      <c r="A175" s="83" t="s">
        <v>189</v>
      </c>
      <c r="B175" s="83"/>
      <c r="C175" s="18">
        <v>876</v>
      </c>
    </row>
    <row r="176" spans="1:3" s="39" customFormat="1" ht="12" customHeight="1">
      <c r="A176" s="83" t="s">
        <v>191</v>
      </c>
      <c r="B176" s="83"/>
      <c r="C176" s="18">
        <v>173</v>
      </c>
    </row>
    <row r="177" spans="1:3" s="39" customFormat="1" ht="12" customHeight="1">
      <c r="A177" s="83" t="s">
        <v>192</v>
      </c>
      <c r="B177" s="83"/>
      <c r="C177" s="18">
        <v>345</v>
      </c>
    </row>
    <row r="178" spans="1:3" s="39" customFormat="1" ht="12" customHeight="1">
      <c r="A178" s="83" t="s">
        <v>197</v>
      </c>
      <c r="B178" s="83"/>
      <c r="C178" s="18">
        <v>255</v>
      </c>
    </row>
    <row r="179" spans="1:3" s="39" customFormat="1" ht="12" customHeight="1">
      <c r="A179" s="83" t="s">
        <v>198</v>
      </c>
      <c r="B179" s="83"/>
      <c r="C179" s="18">
        <v>2851</v>
      </c>
    </row>
    <row r="180" spans="1:3" s="39" customFormat="1" ht="12" customHeight="1">
      <c r="A180" s="83" t="s">
        <v>199</v>
      </c>
      <c r="B180" s="83"/>
      <c r="C180" s="18">
        <v>351</v>
      </c>
    </row>
    <row r="181" spans="1:3" s="39" customFormat="1" ht="12" customHeight="1">
      <c r="A181" s="83" t="s">
        <v>202</v>
      </c>
      <c r="B181" s="83"/>
      <c r="C181" s="18">
        <v>199</v>
      </c>
    </row>
    <row r="182" spans="1:3" s="39" customFormat="1" ht="12" customHeight="1">
      <c r="A182" s="83" t="s">
        <v>203</v>
      </c>
      <c r="B182" s="83"/>
      <c r="C182" s="18">
        <v>301</v>
      </c>
    </row>
    <row r="183" spans="1:3" s="39" customFormat="1" ht="12" customHeight="1">
      <c r="A183" s="83" t="s">
        <v>204</v>
      </c>
      <c r="B183" s="83"/>
      <c r="C183" s="18">
        <v>272</v>
      </c>
    </row>
    <row r="184" spans="1:3" s="39" customFormat="1" ht="12" customHeight="1">
      <c r="A184" s="86" t="s">
        <v>205</v>
      </c>
      <c r="B184" s="86"/>
      <c r="C184" s="23">
        <v>844</v>
      </c>
    </row>
    <row r="185" spans="1:3" s="39" customFormat="1" ht="12" customHeight="1">
      <c r="A185" s="21"/>
      <c r="B185" s="21"/>
      <c r="C185" s="21"/>
    </row>
    <row r="186" spans="1:3" s="39" customFormat="1" ht="12" customHeight="1">
      <c r="A186" s="80" t="s">
        <v>207</v>
      </c>
      <c r="B186" s="80"/>
      <c r="C186" s="16">
        <f>SUM(C187:C194)</f>
        <v>111307</v>
      </c>
    </row>
    <row r="187" spans="1:3" s="39" customFormat="1" ht="12" customHeight="1">
      <c r="A187" s="83" t="s">
        <v>208</v>
      </c>
      <c r="B187" s="83"/>
      <c r="C187" s="18">
        <f>SUM(C56:C66)</f>
        <v>12504</v>
      </c>
    </row>
    <row r="188" spans="1:3" s="39" customFormat="1" ht="12" customHeight="1">
      <c r="A188" s="83" t="s">
        <v>209</v>
      </c>
      <c r="B188" s="83"/>
      <c r="C188" s="18">
        <f>SUM(C69:C120)</f>
        <v>37322</v>
      </c>
    </row>
    <row r="189" spans="1:3" s="39" customFormat="1" ht="12" customHeight="1">
      <c r="A189" s="83" t="s">
        <v>210</v>
      </c>
      <c r="B189" s="83"/>
      <c r="C189" s="18">
        <f>SUM(C123:C145)</f>
        <v>25704</v>
      </c>
    </row>
    <row r="190" spans="1:3" s="39" customFormat="1" ht="12" customHeight="1">
      <c r="A190" s="83" t="s">
        <v>211</v>
      </c>
      <c r="B190" s="83"/>
      <c r="C190" s="18">
        <f>SUM(C148:C155)</f>
        <v>5510</v>
      </c>
    </row>
    <row r="191" spans="1:3" s="39" customFormat="1" ht="12" customHeight="1">
      <c r="A191" s="83" t="s">
        <v>212</v>
      </c>
      <c r="B191" s="83"/>
      <c r="C191" s="18">
        <f>SUM(C158:C163)</f>
        <v>14603</v>
      </c>
    </row>
    <row r="192" spans="1:3" s="39" customFormat="1" ht="12" customHeight="1">
      <c r="A192" s="83" t="s">
        <v>213</v>
      </c>
      <c r="B192" s="83"/>
      <c r="C192" s="18">
        <f>SUM(C166:C167)</f>
        <v>3325</v>
      </c>
    </row>
    <row r="193" spans="1:3" s="39" customFormat="1" ht="12" customHeight="1">
      <c r="A193" s="83" t="s">
        <v>214</v>
      </c>
      <c r="B193" s="83"/>
      <c r="C193" s="18">
        <f>SUM(C170:C172)</f>
        <v>5872</v>
      </c>
    </row>
    <row r="194" spans="1:3" s="39" customFormat="1" ht="12" customHeight="1">
      <c r="A194" s="79" t="s">
        <v>215</v>
      </c>
      <c r="B194" s="79"/>
      <c r="C194" s="23">
        <f>SUM(C175:C184)</f>
        <v>6467</v>
      </c>
    </row>
    <row r="195" spans="1:3" s="39" customFormat="1" ht="12" customHeight="1">
      <c r="A195" s="53"/>
      <c r="B195" s="53"/>
      <c r="C195" s="51"/>
    </row>
    <row r="196" spans="1:3" s="39" customFormat="1" ht="12" customHeight="1">
      <c r="A196" s="80" t="s">
        <v>238</v>
      </c>
      <c r="B196" s="80"/>
      <c r="C196" s="16">
        <f>+C197+C198+C199+C200+C201</f>
        <v>91032</v>
      </c>
    </row>
    <row r="197" spans="1:3" s="39" customFormat="1" ht="12" customHeight="1">
      <c r="A197" s="83" t="s">
        <v>239</v>
      </c>
      <c r="B197" s="83"/>
      <c r="C197" s="18">
        <f>+C158+C159+C162+C163</f>
        <v>13688</v>
      </c>
    </row>
    <row r="198" spans="1:3" s="39" customFormat="1" ht="12" customHeight="1">
      <c r="A198" s="83" t="s">
        <v>240</v>
      </c>
      <c r="B198" s="83"/>
      <c r="C198" s="20">
        <f>+C56+C57+C78+C58+C59+C60+C61+C62+C63+C64+C65+C66</f>
        <v>12844</v>
      </c>
    </row>
    <row r="199" spans="1:3" s="39" customFormat="1" ht="12" customHeight="1">
      <c r="A199" s="83" t="s">
        <v>241</v>
      </c>
      <c r="B199" s="83"/>
      <c r="C199" s="18">
        <f>+C123+C148+C125+C127+C128+C132+C134+C135+C155+C136+C137+C138+C140+C141+C143+C144</f>
        <v>18343</v>
      </c>
    </row>
    <row r="200" spans="1:3" s="39" customFormat="1" ht="12" customHeight="1">
      <c r="A200" s="83" t="s">
        <v>242</v>
      </c>
      <c r="B200" s="83"/>
      <c r="C200" s="18">
        <f>+C69+C70+C71+C72+C73+C74+C75+C76+C77+C79+C80+C81+C82+C83+C84+C85+C86+C87+C88+C89+C90+C91+C92+C93+C94+C95+C96+C97+C98+C99+C100+C101+C102+C103+C104+C105+C106+C107+C108+C109+C110+C111+C112+C113+C114+C115+C116+C117+C118+C119+C120</f>
        <v>36982</v>
      </c>
    </row>
    <row r="201" spans="1:3" s="39" customFormat="1" ht="12" customHeight="1">
      <c r="A201" s="65" t="s">
        <v>243</v>
      </c>
      <c r="B201" s="65"/>
      <c r="C201" s="23">
        <f>+C160+C129+C131+C161+C133+C145+C167</f>
        <v>9175</v>
      </c>
    </row>
    <row r="202" spans="1:3" s="39" customFormat="1" ht="12" customHeight="1">
      <c r="A202" s="26"/>
      <c r="B202" s="26"/>
      <c r="C202" s="27"/>
    </row>
    <row r="203" spans="1:3" s="39" customFormat="1" ht="12" customHeight="1">
      <c r="A203" s="63" t="s">
        <v>244</v>
      </c>
      <c r="B203" s="63"/>
      <c r="C203" s="68">
        <f>+C186-C196</f>
        <v>20275</v>
      </c>
    </row>
    <row r="204" spans="1:3" s="42" customFormat="1" ht="12" customHeight="1">
      <c r="A204" s="100"/>
      <c r="B204" s="89"/>
      <c r="C204" s="89"/>
    </row>
    <row r="205" spans="1:3" s="44" customFormat="1" ht="69.75" customHeight="1">
      <c r="A205" s="106" t="s">
        <v>271</v>
      </c>
      <c r="B205" s="106"/>
      <c r="C205" s="106"/>
    </row>
    <row r="206" spans="1:3" s="44" customFormat="1" ht="12" customHeight="1">
      <c r="A206" s="97" t="s">
        <v>245</v>
      </c>
      <c r="B206" s="89"/>
      <c r="C206" s="89"/>
    </row>
    <row r="207" spans="1:4" s="32" customFormat="1" ht="12" customHeight="1">
      <c r="A207" s="104"/>
      <c r="B207" s="89"/>
      <c r="C207" s="89"/>
      <c r="D207" s="43"/>
    </row>
    <row r="208" spans="1:256" s="33" customFormat="1" ht="21" customHeight="1">
      <c r="A208" s="105" t="s">
        <v>220</v>
      </c>
      <c r="B208" s="105"/>
      <c r="C208" s="10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1:256" s="1" customFormat="1" ht="12" customHeight="1">
      <c r="A209" s="103"/>
      <c r="B209" s="103"/>
      <c r="C209" s="10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  <c r="IU209" s="32"/>
      <c r="IV209" s="32"/>
    </row>
    <row r="210" spans="1:256" s="1" customFormat="1" ht="12" customHeight="1">
      <c r="A210" s="103" t="s">
        <v>250</v>
      </c>
      <c r="B210" s="103"/>
      <c r="C210" s="10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</row>
    <row r="211" spans="1:256" s="1" customFormat="1" ht="12" customHeight="1">
      <c r="A211" s="103" t="s">
        <v>222</v>
      </c>
      <c r="B211" s="103"/>
      <c r="C211" s="10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</sheetData>
  <sheetProtection/>
  <mergeCells count="175">
    <mergeCell ref="A193:B193"/>
    <mergeCell ref="A194:B194"/>
    <mergeCell ref="A1:C1"/>
    <mergeCell ref="A2:C2"/>
    <mergeCell ref="A3:C3"/>
    <mergeCell ref="A4:C4"/>
    <mergeCell ref="A175:B175"/>
    <mergeCell ref="A183:B183"/>
    <mergeCell ref="A179:B179"/>
    <mergeCell ref="A180:B180"/>
    <mergeCell ref="A200:B200"/>
    <mergeCell ref="A208:C208"/>
    <mergeCell ref="A209:C209"/>
    <mergeCell ref="A210:C210"/>
    <mergeCell ref="A211:C211"/>
    <mergeCell ref="A199:B199"/>
    <mergeCell ref="A205:C205"/>
    <mergeCell ref="A204:C204"/>
    <mergeCell ref="A206:C206"/>
    <mergeCell ref="A207:C207"/>
    <mergeCell ref="A196:B196"/>
    <mergeCell ref="A197:B197"/>
    <mergeCell ref="A198:B198"/>
    <mergeCell ref="A186:B186"/>
    <mergeCell ref="A187:B187"/>
    <mergeCell ref="A189:B189"/>
    <mergeCell ref="A190:B190"/>
    <mergeCell ref="A191:B191"/>
    <mergeCell ref="A192:B192"/>
    <mergeCell ref="A188:B188"/>
    <mergeCell ref="A184:B184"/>
    <mergeCell ref="A172:B172"/>
    <mergeCell ref="A174:B174"/>
    <mergeCell ref="A176:B176"/>
    <mergeCell ref="A177:B177"/>
    <mergeCell ref="A178:B178"/>
    <mergeCell ref="A181:B181"/>
    <mergeCell ref="A182:B182"/>
    <mergeCell ref="A166:B166"/>
    <mergeCell ref="A167:B167"/>
    <mergeCell ref="A169:B169"/>
    <mergeCell ref="A170:B170"/>
    <mergeCell ref="A171:B171"/>
    <mergeCell ref="A160:B160"/>
    <mergeCell ref="A161:B161"/>
    <mergeCell ref="A162:B162"/>
    <mergeCell ref="A163:B163"/>
    <mergeCell ref="A165:B165"/>
    <mergeCell ref="A153:B153"/>
    <mergeCell ref="A154:B154"/>
    <mergeCell ref="A155:B155"/>
    <mergeCell ref="A157:B157"/>
    <mergeCell ref="A158:B158"/>
    <mergeCell ref="A159:B159"/>
    <mergeCell ref="A147:B147"/>
    <mergeCell ref="A148:B148"/>
    <mergeCell ref="A149:B149"/>
    <mergeCell ref="A150:B150"/>
    <mergeCell ref="A151:B151"/>
    <mergeCell ref="A152:B152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6:B66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4:B64"/>
    <mergeCell ref="A65:B65"/>
    <mergeCell ref="A53:B53"/>
    <mergeCell ref="A55:B55"/>
    <mergeCell ref="A56:B56"/>
    <mergeCell ref="A57:B57"/>
    <mergeCell ref="A58:B58"/>
    <mergeCell ref="A59:B59"/>
    <mergeCell ref="A41:B41"/>
    <mergeCell ref="A42:B42"/>
    <mergeCell ref="A45:B45"/>
    <mergeCell ref="A50:B50"/>
    <mergeCell ref="A51:B51"/>
    <mergeCell ref="A52:B52"/>
    <mergeCell ref="A30:B30"/>
    <mergeCell ref="A31:B31"/>
    <mergeCell ref="A36:B36"/>
    <mergeCell ref="A37:B37"/>
    <mergeCell ref="A38:B38"/>
    <mergeCell ref="A40:B40"/>
    <mergeCell ref="A19:B19"/>
    <mergeCell ref="A21:B21"/>
    <mergeCell ref="A22:B22"/>
    <mergeCell ref="A23:B23"/>
    <mergeCell ref="A24:B24"/>
    <mergeCell ref="A27:B27"/>
    <mergeCell ref="A7:C7"/>
    <mergeCell ref="A8:B8"/>
    <mergeCell ref="A10:B10"/>
    <mergeCell ref="A11:B11"/>
    <mergeCell ref="A15:B15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.7109375" style="1" customWidth="1"/>
    <col min="2" max="2" width="31.57421875" style="1" customWidth="1"/>
    <col min="3" max="3" width="17.00390625" style="2" customWidth="1"/>
    <col min="4" max="4" width="9.140625" style="45" customWidth="1"/>
    <col min="5" max="16384" width="9.140625" style="1" customWidth="1"/>
  </cols>
  <sheetData>
    <row r="1" spans="1:3" s="3" customFormat="1" ht="12.75" customHeight="1">
      <c r="A1" s="113"/>
      <c r="B1" s="113"/>
      <c r="C1" s="113"/>
    </row>
    <row r="2" spans="1:3" s="3" customFormat="1" ht="12.75" customHeight="1">
      <c r="A2" s="113" t="s">
        <v>246</v>
      </c>
      <c r="B2" s="113"/>
      <c r="C2" s="113"/>
    </row>
    <row r="3" spans="1:3" s="4" customFormat="1" ht="12.75" customHeight="1">
      <c r="A3" s="114"/>
      <c r="B3" s="114"/>
      <c r="C3" s="114"/>
    </row>
    <row r="4" spans="1:3" s="4" customFormat="1" ht="12.75" customHeight="1">
      <c r="A4" s="115"/>
      <c r="B4" s="115"/>
      <c r="C4" s="115"/>
    </row>
    <row r="5" spans="1:5" s="5" customFormat="1" ht="12" customHeight="1">
      <c r="A5" s="77"/>
      <c r="B5" s="77"/>
      <c r="C5" s="55" t="s">
        <v>219</v>
      </c>
      <c r="D5" s="6"/>
      <c r="E5" s="7"/>
    </row>
    <row r="6" spans="1:5" s="5" customFormat="1" ht="12" customHeight="1">
      <c r="A6" s="116"/>
      <c r="B6" s="116"/>
      <c r="C6" s="8"/>
      <c r="D6" s="78"/>
      <c r="E6" s="78"/>
    </row>
    <row r="7" spans="1:5" s="9" customFormat="1" ht="12" customHeight="1">
      <c r="A7" s="82"/>
      <c r="B7" s="82"/>
      <c r="C7" s="82"/>
      <c r="D7" s="36"/>
      <c r="E7" s="10"/>
    </row>
    <row r="8" spans="1:4" s="11" customFormat="1" ht="12" customHeight="1">
      <c r="A8" s="81" t="s">
        <v>0</v>
      </c>
      <c r="B8" s="81"/>
      <c r="C8" s="12">
        <f>C10+C21+C36+C40+C50</f>
        <v>110583</v>
      </c>
      <c r="D8" s="37"/>
    </row>
    <row r="9" spans="1:4" s="11" customFormat="1" ht="12" customHeight="1">
      <c r="A9" s="13"/>
      <c r="B9" s="13"/>
      <c r="C9" s="14"/>
      <c r="D9" s="37"/>
    </row>
    <row r="10" spans="1:4" s="15" customFormat="1" ht="12" customHeight="1">
      <c r="A10" s="80" t="s">
        <v>1</v>
      </c>
      <c r="B10" s="80"/>
      <c r="C10" s="16">
        <f>C11+C15+C19</f>
        <v>17357</v>
      </c>
      <c r="D10" s="38"/>
    </row>
    <row r="11" spans="1:4" s="17" customFormat="1" ht="12" customHeight="1">
      <c r="A11" s="83" t="s">
        <v>2</v>
      </c>
      <c r="B11" s="83"/>
      <c r="C11" s="18">
        <f>C12+C13+C14</f>
        <v>6380</v>
      </c>
      <c r="D11" s="39"/>
    </row>
    <row r="12" spans="1:4" s="17" customFormat="1" ht="12" customHeight="1">
      <c r="A12" s="19"/>
      <c r="B12" s="20" t="s">
        <v>3</v>
      </c>
      <c r="C12" s="18">
        <f>C190+C191+C193+C198+C199</f>
        <v>2372</v>
      </c>
      <c r="D12" s="39"/>
    </row>
    <row r="13" spans="1:4" s="17" customFormat="1" ht="12" customHeight="1">
      <c r="A13" s="19"/>
      <c r="B13" s="20" t="s">
        <v>4</v>
      </c>
      <c r="C13" s="18">
        <f>+C194</f>
        <v>2844</v>
      </c>
      <c r="D13" s="39"/>
    </row>
    <row r="14" spans="1:4" s="17" customFormat="1" ht="12" customHeight="1">
      <c r="A14" s="19"/>
      <c r="B14" s="21" t="s">
        <v>5</v>
      </c>
      <c r="C14" s="18">
        <f>C192+C195+C196+C197</f>
        <v>1164</v>
      </c>
      <c r="D14" s="39"/>
    </row>
    <row r="15" spans="1:4" s="17" customFormat="1" ht="12" customHeight="1">
      <c r="A15" s="83" t="s">
        <v>6</v>
      </c>
      <c r="B15" s="83"/>
      <c r="C15" s="18">
        <f>C16+C17+C18</f>
        <v>5852</v>
      </c>
      <c r="D15" s="39"/>
    </row>
    <row r="16" spans="1:4" s="17" customFormat="1" ht="12" customHeight="1">
      <c r="A16" s="19"/>
      <c r="B16" s="20" t="s">
        <v>7</v>
      </c>
      <c r="C16" s="18">
        <f>+C186</f>
        <v>2018</v>
      </c>
      <c r="D16" s="39"/>
    </row>
    <row r="17" spans="1:4" s="17" customFormat="1" ht="12" customHeight="1">
      <c r="A17" s="19"/>
      <c r="B17" s="20" t="s">
        <v>8</v>
      </c>
      <c r="C17" s="18">
        <f>+C185</f>
        <v>1879</v>
      </c>
      <c r="D17" s="39"/>
    </row>
    <row r="18" spans="1:4" s="17" customFormat="1" ht="12" customHeight="1">
      <c r="A18" s="22"/>
      <c r="B18" s="20" t="s">
        <v>9</v>
      </c>
      <c r="C18" s="18">
        <f>C187</f>
        <v>1955</v>
      </c>
      <c r="D18" s="39"/>
    </row>
    <row r="19" spans="1:4" s="17" customFormat="1" ht="12" customHeight="1">
      <c r="A19" s="79" t="s">
        <v>10</v>
      </c>
      <c r="B19" s="79"/>
      <c r="C19" s="23">
        <f>C177+C178+C179+C163+C180+C181+C168+C182+C171</f>
        <v>5125</v>
      </c>
      <c r="D19" s="39"/>
    </row>
    <row r="20" spans="1:4" s="17" customFormat="1" ht="12" customHeight="1">
      <c r="A20" s="22"/>
      <c r="B20" s="22"/>
      <c r="C20" s="22"/>
      <c r="D20" s="39"/>
    </row>
    <row r="21" spans="1:4" s="15" customFormat="1" ht="12" customHeight="1">
      <c r="A21" s="80" t="s">
        <v>228</v>
      </c>
      <c r="B21" s="80"/>
      <c r="C21" s="16">
        <f>C22+C23+C24+C27+C30+C31</f>
        <v>30981</v>
      </c>
      <c r="D21" s="38"/>
    </row>
    <row r="22" spans="1:4" s="17" customFormat="1" ht="12" customHeight="1">
      <c r="A22" s="83" t="s">
        <v>12</v>
      </c>
      <c r="B22" s="83"/>
      <c r="C22" s="18">
        <f>C123+C125+C126+C134+C135+C137+C138+C140+C141</f>
        <v>11358</v>
      </c>
      <c r="D22" s="39"/>
    </row>
    <row r="23" spans="1:4" s="17" customFormat="1" ht="12" customHeight="1">
      <c r="A23" s="83" t="s">
        <v>13</v>
      </c>
      <c r="B23" s="83"/>
      <c r="C23" s="18">
        <f>C131</f>
        <v>4015</v>
      </c>
      <c r="D23" s="39"/>
    </row>
    <row r="24" spans="1:4" s="17" customFormat="1" ht="12" customHeight="1">
      <c r="A24" s="83" t="s">
        <v>14</v>
      </c>
      <c r="B24" s="83"/>
      <c r="C24" s="18">
        <f>C25+C26</f>
        <v>6314</v>
      </c>
      <c r="D24" s="39"/>
    </row>
    <row r="25" spans="1:4" s="17" customFormat="1" ht="12" customHeight="1">
      <c r="A25" s="24"/>
      <c r="B25" s="20" t="s">
        <v>15</v>
      </c>
      <c r="C25" s="18">
        <f>C124+C128+C130+C136+C142+C145</f>
        <v>1890</v>
      </c>
      <c r="D25" s="39"/>
    </row>
    <row r="26" spans="1:4" s="17" customFormat="1" ht="12" customHeight="1">
      <c r="A26" s="22"/>
      <c r="B26" s="20" t="s">
        <v>16</v>
      </c>
      <c r="C26" s="18">
        <f>C129+C132+C133+C143</f>
        <v>4424</v>
      </c>
      <c r="D26" s="39"/>
    </row>
    <row r="27" spans="1:4" s="17" customFormat="1" ht="12" customHeight="1">
      <c r="A27" s="83" t="s">
        <v>17</v>
      </c>
      <c r="B27" s="83"/>
      <c r="C27" s="18">
        <f>C28+C29</f>
        <v>2615</v>
      </c>
      <c r="D27" s="39"/>
    </row>
    <row r="28" spans="1:4" s="17" customFormat="1" ht="12" customHeight="1">
      <c r="A28" s="24"/>
      <c r="B28" s="20" t="s">
        <v>18</v>
      </c>
      <c r="C28" s="18">
        <f>+C127</f>
        <v>1403</v>
      </c>
      <c r="D28" s="39"/>
    </row>
    <row r="29" spans="1:4" s="17" customFormat="1" ht="12" customHeight="1">
      <c r="A29" s="22"/>
      <c r="B29" s="20" t="s">
        <v>19</v>
      </c>
      <c r="C29" s="18">
        <f>C144</f>
        <v>1212</v>
      </c>
      <c r="D29" s="39"/>
    </row>
    <row r="30" spans="1:4" s="17" customFormat="1" ht="12" customHeight="1">
      <c r="A30" s="83" t="s">
        <v>20</v>
      </c>
      <c r="B30" s="83"/>
      <c r="C30" s="18">
        <f>C139</f>
        <v>1222</v>
      </c>
      <c r="D30" s="39"/>
    </row>
    <row r="31" spans="1:4" s="17" customFormat="1" ht="12" customHeight="1">
      <c r="A31" s="83" t="s">
        <v>227</v>
      </c>
      <c r="B31" s="83"/>
      <c r="C31" s="18">
        <f>C32+C33+C34</f>
        <v>5457</v>
      </c>
      <c r="D31" s="39"/>
    </row>
    <row r="32" spans="1:4" s="17" customFormat="1" ht="12" customHeight="1">
      <c r="A32" s="24"/>
      <c r="B32" s="20" t="s">
        <v>22</v>
      </c>
      <c r="C32" s="18">
        <f>C153</f>
        <v>853</v>
      </c>
      <c r="D32" s="39"/>
    </row>
    <row r="33" spans="1:4" s="17" customFormat="1" ht="12" customHeight="1">
      <c r="A33" s="19"/>
      <c r="B33" s="20" t="s">
        <v>23</v>
      </c>
      <c r="C33" s="18">
        <f>C149+C150+C151+C154</f>
        <v>695</v>
      </c>
      <c r="D33" s="39"/>
    </row>
    <row r="34" spans="1:4" s="17" customFormat="1" ht="12" customHeight="1">
      <c r="A34" s="19"/>
      <c r="B34" s="25" t="s">
        <v>226</v>
      </c>
      <c r="C34" s="23">
        <f>C148+C152+C155</f>
        <v>3909</v>
      </c>
      <c r="D34" s="39"/>
    </row>
    <row r="35" spans="1:4" s="17" customFormat="1" ht="12" customHeight="1">
      <c r="A35" s="22"/>
      <c r="B35" s="22"/>
      <c r="C35" s="22"/>
      <c r="D35" s="39"/>
    </row>
    <row r="36" spans="1:4" s="15" customFormat="1" ht="12" customHeight="1">
      <c r="A36" s="80" t="s">
        <v>25</v>
      </c>
      <c r="B36" s="80"/>
      <c r="C36" s="16">
        <f>C37+C38</f>
        <v>12373</v>
      </c>
      <c r="D36" s="38"/>
    </row>
    <row r="37" spans="1:4" s="17" customFormat="1" ht="12" customHeight="1">
      <c r="A37" s="83" t="s">
        <v>26</v>
      </c>
      <c r="B37" s="83"/>
      <c r="C37" s="18">
        <f>C158+C159+C161+C162+C164+C167+C169+C170+C173+C174</f>
        <v>10718</v>
      </c>
      <c r="D37" s="39"/>
    </row>
    <row r="38" spans="1:4" s="17" customFormat="1" ht="12" customHeight="1">
      <c r="A38" s="79" t="s">
        <v>27</v>
      </c>
      <c r="B38" s="79"/>
      <c r="C38" s="23">
        <f>+C160+C165+C172</f>
        <v>1655</v>
      </c>
      <c r="D38" s="39"/>
    </row>
    <row r="39" spans="1:4" s="17" customFormat="1" ht="12" customHeight="1">
      <c r="A39" s="22"/>
      <c r="B39" s="22"/>
      <c r="C39" s="22"/>
      <c r="D39" s="39"/>
    </row>
    <row r="40" spans="1:4" s="15" customFormat="1" ht="12" customHeight="1">
      <c r="A40" s="80" t="s">
        <v>28</v>
      </c>
      <c r="B40" s="80"/>
      <c r="C40" s="16">
        <f>C41+C42+C45</f>
        <v>35393</v>
      </c>
      <c r="D40" s="38"/>
    </row>
    <row r="41" spans="1:4" s="17" customFormat="1" ht="12" customHeight="1">
      <c r="A41" s="83" t="s">
        <v>29</v>
      </c>
      <c r="B41" s="83"/>
      <c r="C41" s="18">
        <f>C80+C81+C84+C85+C87+C89+C91+C92+C96+C98+C103+C104+C108+C111+C114+C116+C119+C120</f>
        <v>17905</v>
      </c>
      <c r="D41" s="39"/>
    </row>
    <row r="42" spans="1:4" s="17" customFormat="1" ht="12" customHeight="1">
      <c r="A42" s="84" t="s">
        <v>30</v>
      </c>
      <c r="B42" s="84"/>
      <c r="C42" s="18">
        <f>C43+C44</f>
        <v>8580</v>
      </c>
      <c r="D42" s="39"/>
    </row>
    <row r="43" spans="1:4" s="17" customFormat="1" ht="12" customHeight="1">
      <c r="A43" s="25"/>
      <c r="B43" s="20" t="s">
        <v>31</v>
      </c>
      <c r="C43" s="18">
        <f>C74+C101+C90+C166+C94+C99+C117</f>
        <v>4574</v>
      </c>
      <c r="D43" s="39"/>
    </row>
    <row r="44" spans="1:4" s="17" customFormat="1" ht="12" customHeight="1">
      <c r="A44" s="25"/>
      <c r="B44" s="20" t="s">
        <v>32</v>
      </c>
      <c r="C44" s="18">
        <f>C82+C107+C109</f>
        <v>4006</v>
      </c>
      <c r="D44" s="39"/>
    </row>
    <row r="45" spans="1:4" s="17" customFormat="1" ht="12" customHeight="1">
      <c r="A45" s="83" t="s">
        <v>34</v>
      </c>
      <c r="B45" s="83"/>
      <c r="C45" s="18">
        <f>C46+C47+C48</f>
        <v>8908</v>
      </c>
      <c r="D45" s="39"/>
    </row>
    <row r="46" spans="1:4" s="17" customFormat="1" ht="12" customHeight="1">
      <c r="A46" s="25"/>
      <c r="B46" s="20" t="s">
        <v>35</v>
      </c>
      <c r="C46" s="18">
        <f>+C70+C71+C79+C100</f>
        <v>1738</v>
      </c>
      <c r="D46" s="39"/>
    </row>
    <row r="47" spans="1:4" s="17" customFormat="1" ht="12" customHeight="1">
      <c r="A47" s="25"/>
      <c r="B47" s="20" t="s">
        <v>36</v>
      </c>
      <c r="C47" s="18">
        <f>C73+C75+C86+C88+C102+C106+C112+C115</f>
        <v>3191</v>
      </c>
      <c r="D47" s="39"/>
    </row>
    <row r="48" spans="1:4" s="17" customFormat="1" ht="12" customHeight="1">
      <c r="A48" s="25"/>
      <c r="B48" s="25" t="s">
        <v>37</v>
      </c>
      <c r="C48" s="23">
        <f>C69+C76+C83+C93+C105+C110+C118</f>
        <v>3979</v>
      </c>
      <c r="D48" s="39"/>
    </row>
    <row r="49" spans="1:4" s="17" customFormat="1" ht="12" customHeight="1">
      <c r="A49" s="21"/>
      <c r="B49" s="21"/>
      <c r="C49" s="21"/>
      <c r="D49" s="39"/>
    </row>
    <row r="50" spans="1:4" s="15" customFormat="1" ht="12" customHeight="1">
      <c r="A50" s="80" t="s">
        <v>38</v>
      </c>
      <c r="B50" s="80"/>
      <c r="C50" s="16">
        <f>C51+C52+C53</f>
        <v>14479</v>
      </c>
      <c r="D50" s="38"/>
    </row>
    <row r="51" spans="1:4" s="17" customFormat="1" ht="12" customHeight="1">
      <c r="A51" s="83" t="s">
        <v>39</v>
      </c>
      <c r="B51" s="83"/>
      <c r="C51" s="18">
        <f>C56+C59+C62+C66</f>
        <v>3278</v>
      </c>
      <c r="D51" s="39"/>
    </row>
    <row r="52" spans="1:4" s="17" customFormat="1" ht="12" customHeight="1">
      <c r="A52" s="83" t="s">
        <v>40</v>
      </c>
      <c r="B52" s="83"/>
      <c r="C52" s="18">
        <f>C72+C77+C78+C60+C61+C95+C97+C63+C64+C113+C65</f>
        <v>9265</v>
      </c>
      <c r="D52" s="39"/>
    </row>
    <row r="53" spans="1:4" s="17" customFormat="1" ht="12" customHeight="1">
      <c r="A53" s="79" t="s">
        <v>41</v>
      </c>
      <c r="B53" s="79"/>
      <c r="C53" s="23">
        <f>C58+C57</f>
        <v>1936</v>
      </c>
      <c r="D53" s="39"/>
    </row>
    <row r="54" spans="1:4" s="17" customFormat="1" ht="12" customHeight="1">
      <c r="A54" s="21"/>
      <c r="B54" s="26"/>
      <c r="C54" s="27"/>
      <c r="D54" s="39"/>
    </row>
    <row r="55" spans="1:4" s="17" customFormat="1" ht="12" customHeight="1">
      <c r="A55" s="85" t="s">
        <v>42</v>
      </c>
      <c r="B55" s="85"/>
      <c r="C55" s="14">
        <f>SUM(C56:C66)</f>
        <v>12448</v>
      </c>
      <c r="D55" s="39"/>
    </row>
    <row r="56" spans="1:4" s="17" customFormat="1" ht="12" customHeight="1">
      <c r="A56" s="83" t="s">
        <v>43</v>
      </c>
      <c r="B56" s="83"/>
      <c r="C56" s="18">
        <v>671</v>
      </c>
      <c r="D56" s="39"/>
    </row>
    <row r="57" spans="1:4" s="17" customFormat="1" ht="12" customHeight="1">
      <c r="A57" s="83" t="s">
        <v>45</v>
      </c>
      <c r="B57" s="83"/>
      <c r="C57" s="18">
        <v>1126</v>
      </c>
      <c r="D57" s="39"/>
    </row>
    <row r="58" spans="1:4" s="17" customFormat="1" ht="12" customHeight="1">
      <c r="A58" s="83" t="s">
        <v>46</v>
      </c>
      <c r="B58" s="83"/>
      <c r="C58" s="18">
        <v>810</v>
      </c>
      <c r="D58" s="39"/>
    </row>
    <row r="59" spans="1:4" s="17" customFormat="1" ht="12" customHeight="1">
      <c r="A59" s="83" t="s">
        <v>47</v>
      </c>
      <c r="B59" s="83"/>
      <c r="C59" s="18">
        <v>899</v>
      </c>
      <c r="D59" s="39"/>
    </row>
    <row r="60" spans="1:4" s="17" customFormat="1" ht="12" customHeight="1">
      <c r="A60" s="83" t="s">
        <v>48</v>
      </c>
      <c r="B60" s="83"/>
      <c r="C60" s="18">
        <v>641</v>
      </c>
      <c r="D60" s="39"/>
    </row>
    <row r="61" spans="1:4" s="17" customFormat="1" ht="12" customHeight="1">
      <c r="A61" s="83" t="s">
        <v>50</v>
      </c>
      <c r="B61" s="83"/>
      <c r="C61" s="18">
        <v>3900</v>
      </c>
      <c r="D61" s="39"/>
    </row>
    <row r="62" spans="1:4" s="17" customFormat="1" ht="12" customHeight="1">
      <c r="A62" s="83" t="s">
        <v>52</v>
      </c>
      <c r="B62" s="83"/>
      <c r="C62" s="18">
        <v>1020</v>
      </c>
      <c r="D62" s="39"/>
    </row>
    <row r="63" spans="1:4" s="17" customFormat="1" ht="12" customHeight="1">
      <c r="A63" s="83" t="s">
        <v>53</v>
      </c>
      <c r="B63" s="83"/>
      <c r="C63" s="18">
        <v>651</v>
      </c>
      <c r="D63" s="39"/>
    </row>
    <row r="64" spans="1:4" s="17" customFormat="1" ht="12" customHeight="1">
      <c r="A64" s="83" t="s">
        <v>54</v>
      </c>
      <c r="B64" s="83"/>
      <c r="C64" s="18">
        <v>889</v>
      </c>
      <c r="D64" s="39"/>
    </row>
    <row r="65" spans="1:4" s="17" customFormat="1" ht="12" customHeight="1">
      <c r="A65" s="83" t="s">
        <v>55</v>
      </c>
      <c r="B65" s="83"/>
      <c r="C65" s="18">
        <v>1153</v>
      </c>
      <c r="D65" s="39"/>
    </row>
    <row r="66" spans="1:4" s="17" customFormat="1" ht="12" customHeight="1">
      <c r="A66" s="79" t="s">
        <v>56</v>
      </c>
      <c r="B66" s="79"/>
      <c r="C66" s="23">
        <v>688</v>
      </c>
      <c r="D66" s="39"/>
    </row>
    <row r="67" spans="1:4" s="17" customFormat="1" ht="12" customHeight="1">
      <c r="A67" s="21"/>
      <c r="B67" s="21"/>
      <c r="C67" s="21"/>
      <c r="D67" s="39"/>
    </row>
    <row r="68" spans="1:4" s="17" customFormat="1" ht="12" customHeight="1">
      <c r="A68" s="80" t="s">
        <v>57</v>
      </c>
      <c r="B68" s="80"/>
      <c r="C68" s="16">
        <f>SUM(C69:C120)</f>
        <v>37192</v>
      </c>
      <c r="D68" s="39"/>
    </row>
    <row r="69" spans="1:4" s="17" customFormat="1" ht="12" customHeight="1">
      <c r="A69" s="83" t="s">
        <v>58</v>
      </c>
      <c r="B69" s="83"/>
      <c r="C69" s="18">
        <v>906</v>
      </c>
      <c r="D69" s="39"/>
    </row>
    <row r="70" spans="1:4" s="17" customFormat="1" ht="12" customHeight="1">
      <c r="A70" s="83" t="s">
        <v>59</v>
      </c>
      <c r="B70" s="83"/>
      <c r="C70" s="18">
        <v>900</v>
      </c>
      <c r="D70" s="39"/>
    </row>
    <row r="71" spans="1:4" s="17" customFormat="1" ht="12" customHeight="1">
      <c r="A71" s="83" t="s">
        <v>60</v>
      </c>
      <c r="B71" s="83"/>
      <c r="C71" s="18">
        <v>218</v>
      </c>
      <c r="D71" s="39"/>
    </row>
    <row r="72" spans="1:4" s="17" customFormat="1" ht="12" customHeight="1">
      <c r="A72" s="83" t="s">
        <v>61</v>
      </c>
      <c r="B72" s="83"/>
      <c r="C72" s="18">
        <v>468</v>
      </c>
      <c r="D72" s="39"/>
    </row>
    <row r="73" spans="1:4" s="17" customFormat="1" ht="12" customHeight="1">
      <c r="A73" s="83" t="s">
        <v>62</v>
      </c>
      <c r="B73" s="83"/>
      <c r="C73" s="18">
        <v>265</v>
      </c>
      <c r="D73" s="39"/>
    </row>
    <row r="74" spans="1:4" s="17" customFormat="1" ht="12" customHeight="1">
      <c r="A74" s="83" t="s">
        <v>63</v>
      </c>
      <c r="B74" s="83"/>
      <c r="C74" s="18">
        <v>461</v>
      </c>
      <c r="D74" s="39"/>
    </row>
    <row r="75" spans="1:4" s="17" customFormat="1" ht="12" customHeight="1">
      <c r="A75" s="83" t="s">
        <v>64</v>
      </c>
      <c r="B75" s="83"/>
      <c r="C75" s="18">
        <v>348</v>
      </c>
      <c r="D75" s="39"/>
    </row>
    <row r="76" spans="1:4" s="17" customFormat="1" ht="12" customHeight="1">
      <c r="A76" s="83" t="s">
        <v>65</v>
      </c>
      <c r="B76" s="83"/>
      <c r="C76" s="18">
        <v>813</v>
      </c>
      <c r="D76" s="39"/>
    </row>
    <row r="77" spans="1:4" s="17" customFormat="1" ht="12" customHeight="1">
      <c r="A77" s="83" t="s">
        <v>66</v>
      </c>
      <c r="B77" s="83"/>
      <c r="C77" s="18">
        <v>283</v>
      </c>
      <c r="D77" s="39"/>
    </row>
    <row r="78" spans="1:4" s="17" customFormat="1" ht="12" customHeight="1">
      <c r="A78" s="83" t="s">
        <v>68</v>
      </c>
      <c r="B78" s="83"/>
      <c r="C78" s="18">
        <v>336</v>
      </c>
      <c r="D78" s="39"/>
    </row>
    <row r="79" spans="1:4" s="17" customFormat="1" ht="12" customHeight="1">
      <c r="A79" s="83" t="s">
        <v>69</v>
      </c>
      <c r="B79" s="83"/>
      <c r="C79" s="18">
        <v>405</v>
      </c>
      <c r="D79" s="39"/>
    </row>
    <row r="80" spans="1:4" s="17" customFormat="1" ht="12" customHeight="1">
      <c r="A80" s="83" t="s">
        <v>70</v>
      </c>
      <c r="B80" s="83"/>
      <c r="C80" s="18">
        <v>305</v>
      </c>
      <c r="D80" s="39"/>
    </row>
    <row r="81" spans="1:4" s="17" customFormat="1" ht="12" customHeight="1">
      <c r="A81" s="83" t="s">
        <v>72</v>
      </c>
      <c r="B81" s="83"/>
      <c r="C81" s="18">
        <v>444</v>
      </c>
      <c r="D81" s="39"/>
    </row>
    <row r="82" spans="1:4" s="17" customFormat="1" ht="12" customHeight="1">
      <c r="A82" s="83" t="s">
        <v>73</v>
      </c>
      <c r="B82" s="83"/>
      <c r="C82" s="18">
        <v>2967</v>
      </c>
      <c r="D82" s="39"/>
    </row>
    <row r="83" spans="1:4" s="17" customFormat="1" ht="12" customHeight="1">
      <c r="A83" s="83" t="s">
        <v>76</v>
      </c>
      <c r="B83" s="83"/>
      <c r="C83" s="18">
        <v>1059</v>
      </c>
      <c r="D83" s="39"/>
    </row>
    <row r="84" spans="1:4" s="17" customFormat="1" ht="12" customHeight="1">
      <c r="A84" s="83" t="s">
        <v>79</v>
      </c>
      <c r="B84" s="83"/>
      <c r="C84" s="18">
        <v>1533</v>
      </c>
      <c r="D84" s="39"/>
    </row>
    <row r="85" spans="1:4" s="17" customFormat="1" ht="12" customHeight="1">
      <c r="A85" s="83" t="s">
        <v>80</v>
      </c>
      <c r="B85" s="83"/>
      <c r="C85" s="18">
        <v>643</v>
      </c>
      <c r="D85" s="39"/>
    </row>
    <row r="86" spans="1:4" s="17" customFormat="1" ht="12" customHeight="1">
      <c r="A86" s="83" t="s">
        <v>81</v>
      </c>
      <c r="B86" s="83"/>
      <c r="C86" s="18">
        <v>428</v>
      </c>
      <c r="D86" s="39"/>
    </row>
    <row r="87" spans="1:4" s="17" customFormat="1" ht="12" customHeight="1">
      <c r="A87" s="83" t="s">
        <v>82</v>
      </c>
      <c r="B87" s="83"/>
      <c r="C87" s="18">
        <v>387</v>
      </c>
      <c r="D87" s="39"/>
    </row>
    <row r="88" spans="1:4" s="17" customFormat="1" ht="12" customHeight="1">
      <c r="A88" s="83" t="s">
        <v>83</v>
      </c>
      <c r="B88" s="83"/>
      <c r="C88" s="18">
        <v>260</v>
      </c>
      <c r="D88" s="39"/>
    </row>
    <row r="89" spans="1:4" s="17" customFormat="1" ht="12" customHeight="1">
      <c r="A89" s="83" t="s">
        <v>84</v>
      </c>
      <c r="B89" s="83"/>
      <c r="C89" s="18">
        <v>129</v>
      </c>
      <c r="D89" s="39"/>
    </row>
    <row r="90" spans="1:4" s="17" customFormat="1" ht="12" customHeight="1">
      <c r="A90" s="83" t="s">
        <v>85</v>
      </c>
      <c r="B90" s="83"/>
      <c r="C90" s="18">
        <v>371</v>
      </c>
      <c r="D90" s="39"/>
    </row>
    <row r="91" spans="1:4" s="17" customFormat="1" ht="12" customHeight="1">
      <c r="A91" s="83" t="s">
        <v>86</v>
      </c>
      <c r="B91" s="83"/>
      <c r="C91" s="18">
        <v>332</v>
      </c>
      <c r="D91" s="39"/>
    </row>
    <row r="92" spans="1:4" s="17" customFormat="1" ht="12" customHeight="1">
      <c r="A92" s="83" t="s">
        <v>87</v>
      </c>
      <c r="B92" s="83"/>
      <c r="C92" s="18">
        <v>10332</v>
      </c>
      <c r="D92" s="39"/>
    </row>
    <row r="93" spans="1:4" s="17" customFormat="1" ht="12" customHeight="1">
      <c r="A93" s="83" t="s">
        <v>88</v>
      </c>
      <c r="B93" s="83"/>
      <c r="C93" s="18">
        <v>558</v>
      </c>
      <c r="D93" s="39"/>
    </row>
    <row r="94" spans="1:4" s="17" customFormat="1" ht="12" customHeight="1">
      <c r="A94" s="83" t="s">
        <v>89</v>
      </c>
      <c r="B94" s="83"/>
      <c r="C94" s="18">
        <v>380</v>
      </c>
      <c r="D94" s="39"/>
    </row>
    <row r="95" spans="1:4" s="17" customFormat="1" ht="12" customHeight="1">
      <c r="A95" s="83" t="s">
        <v>90</v>
      </c>
      <c r="B95" s="83"/>
      <c r="C95" s="18">
        <v>160</v>
      </c>
      <c r="D95" s="39"/>
    </row>
    <row r="96" spans="1:4" s="17" customFormat="1" ht="12" customHeight="1">
      <c r="A96" s="83" t="s">
        <v>91</v>
      </c>
      <c r="B96" s="83"/>
      <c r="C96" s="18">
        <v>562</v>
      </c>
      <c r="D96" s="39"/>
    </row>
    <row r="97" spans="1:4" s="17" customFormat="1" ht="12" customHeight="1">
      <c r="A97" s="83" t="s">
        <v>92</v>
      </c>
      <c r="B97" s="83"/>
      <c r="C97" s="18">
        <v>412</v>
      </c>
      <c r="D97" s="39"/>
    </row>
    <row r="98" spans="1:4" s="17" customFormat="1" ht="12" customHeight="1">
      <c r="A98" s="83" t="s">
        <v>93</v>
      </c>
      <c r="B98" s="83"/>
      <c r="C98" s="18">
        <v>366</v>
      </c>
      <c r="D98" s="39"/>
    </row>
    <row r="99" spans="1:4" s="17" customFormat="1" ht="12" customHeight="1">
      <c r="A99" s="83" t="s">
        <v>94</v>
      </c>
      <c r="B99" s="83"/>
      <c r="C99" s="18">
        <v>555</v>
      </c>
      <c r="D99" s="39"/>
    </row>
    <row r="100" spans="1:4" s="17" customFormat="1" ht="12" customHeight="1">
      <c r="A100" s="83" t="s">
        <v>95</v>
      </c>
      <c r="B100" s="83"/>
      <c r="C100" s="18">
        <v>215</v>
      </c>
      <c r="D100" s="39"/>
    </row>
    <row r="101" spans="1:4" s="17" customFormat="1" ht="12" customHeight="1">
      <c r="A101" s="83" t="s">
        <v>96</v>
      </c>
      <c r="B101" s="83"/>
      <c r="C101" s="18">
        <v>1733</v>
      </c>
      <c r="D101" s="39"/>
    </row>
    <row r="102" spans="1:4" s="17" customFormat="1" ht="12" customHeight="1">
      <c r="A102" s="83" t="s">
        <v>97</v>
      </c>
      <c r="B102" s="83"/>
      <c r="C102" s="18">
        <v>510</v>
      </c>
      <c r="D102" s="39"/>
    </row>
    <row r="103" spans="1:4" s="17" customFormat="1" ht="12" customHeight="1">
      <c r="A103" s="83" t="s">
        <v>98</v>
      </c>
      <c r="B103" s="83"/>
      <c r="C103" s="18">
        <v>471</v>
      </c>
      <c r="D103" s="39"/>
    </row>
    <row r="104" spans="1:4" s="17" customFormat="1" ht="12" customHeight="1">
      <c r="A104" s="83" t="s">
        <v>99</v>
      </c>
      <c r="B104" s="83"/>
      <c r="C104" s="18">
        <v>317</v>
      </c>
      <c r="D104" s="39"/>
    </row>
    <row r="105" spans="1:4" s="17" customFormat="1" ht="12" customHeight="1">
      <c r="A105" s="83" t="s">
        <v>100</v>
      </c>
      <c r="B105" s="83"/>
      <c r="C105" s="18">
        <v>152</v>
      </c>
      <c r="D105" s="39"/>
    </row>
    <row r="106" spans="1:4" s="17" customFormat="1" ht="12" customHeight="1">
      <c r="A106" s="83" t="s">
        <v>101</v>
      </c>
      <c r="B106" s="83"/>
      <c r="C106" s="18">
        <v>408</v>
      </c>
      <c r="D106" s="39"/>
    </row>
    <row r="107" spans="1:4" s="17" customFormat="1" ht="12" customHeight="1">
      <c r="A107" s="83" t="s">
        <v>102</v>
      </c>
      <c r="B107" s="83"/>
      <c r="C107" s="18">
        <v>494</v>
      </c>
      <c r="D107" s="39"/>
    </row>
    <row r="108" spans="1:4" s="17" customFormat="1" ht="12" customHeight="1">
      <c r="A108" s="83" t="s">
        <v>103</v>
      </c>
      <c r="B108" s="83"/>
      <c r="C108" s="18">
        <v>275</v>
      </c>
      <c r="D108" s="39"/>
    </row>
    <row r="109" spans="1:4" s="17" customFormat="1" ht="12" customHeight="1">
      <c r="A109" s="83" t="s">
        <v>104</v>
      </c>
      <c r="B109" s="83"/>
      <c r="C109" s="18">
        <v>545</v>
      </c>
      <c r="D109" s="39"/>
    </row>
    <row r="110" spans="1:4" s="17" customFormat="1" ht="12" customHeight="1">
      <c r="A110" s="83" t="s">
        <v>105</v>
      </c>
      <c r="B110" s="83"/>
      <c r="C110" s="18">
        <v>217</v>
      </c>
      <c r="D110" s="39"/>
    </row>
    <row r="111" spans="1:4" s="17" customFormat="1" ht="12" customHeight="1">
      <c r="A111" s="83" t="s">
        <v>106</v>
      </c>
      <c r="B111" s="83"/>
      <c r="C111" s="18">
        <v>431</v>
      </c>
      <c r="D111" s="39"/>
    </row>
    <row r="112" spans="1:4" s="17" customFormat="1" ht="12" customHeight="1">
      <c r="A112" s="83" t="s">
        <v>107</v>
      </c>
      <c r="B112" s="83"/>
      <c r="C112" s="18">
        <v>581</v>
      </c>
      <c r="D112" s="39"/>
    </row>
    <row r="113" spans="1:4" s="17" customFormat="1" ht="12" customHeight="1">
      <c r="A113" s="83" t="s">
        <v>108</v>
      </c>
      <c r="B113" s="83"/>
      <c r="C113" s="18">
        <v>372</v>
      </c>
      <c r="D113" s="39"/>
    </row>
    <row r="114" spans="1:4" s="17" customFormat="1" ht="12" customHeight="1">
      <c r="A114" s="83" t="s">
        <v>109</v>
      </c>
      <c r="B114" s="83"/>
      <c r="C114" s="18">
        <v>379</v>
      </c>
      <c r="D114" s="39"/>
    </row>
    <row r="115" spans="1:4" s="17" customFormat="1" ht="12" customHeight="1">
      <c r="A115" s="83" t="s">
        <v>110</v>
      </c>
      <c r="B115" s="83"/>
      <c r="C115" s="18">
        <v>391</v>
      </c>
      <c r="D115" s="39"/>
    </row>
    <row r="116" spans="1:4" s="17" customFormat="1" ht="12" customHeight="1">
      <c r="A116" s="83" t="s">
        <v>112</v>
      </c>
      <c r="B116" s="83"/>
      <c r="C116" s="18">
        <v>331</v>
      </c>
      <c r="D116" s="39"/>
    </row>
    <row r="117" spans="1:4" s="17" customFormat="1" ht="12" customHeight="1">
      <c r="A117" s="83" t="s">
        <v>113</v>
      </c>
      <c r="B117" s="83"/>
      <c r="C117" s="18">
        <v>842</v>
      </c>
      <c r="D117" s="39"/>
    </row>
    <row r="118" spans="1:4" s="17" customFormat="1" ht="12" customHeight="1">
      <c r="A118" s="83" t="s">
        <v>115</v>
      </c>
      <c r="B118" s="83"/>
      <c r="C118" s="18">
        <v>274</v>
      </c>
      <c r="D118" s="39"/>
    </row>
    <row r="119" spans="1:4" s="17" customFormat="1" ht="12" customHeight="1">
      <c r="A119" s="83" t="s">
        <v>116</v>
      </c>
      <c r="B119" s="83"/>
      <c r="C119" s="18">
        <v>413</v>
      </c>
      <c r="D119" s="39"/>
    </row>
    <row r="120" spans="1:4" s="17" customFormat="1" ht="12" customHeight="1">
      <c r="A120" s="86" t="s">
        <v>117</v>
      </c>
      <c r="B120" s="86"/>
      <c r="C120" s="23">
        <v>255</v>
      </c>
      <c r="D120" s="39"/>
    </row>
    <row r="121" spans="1:4" s="17" customFormat="1" ht="12" customHeight="1">
      <c r="A121" s="21"/>
      <c r="B121" s="21"/>
      <c r="C121" s="21"/>
      <c r="D121" s="39"/>
    </row>
    <row r="122" spans="1:4" s="17" customFormat="1" ht="12" customHeight="1">
      <c r="A122" s="80" t="s">
        <v>118</v>
      </c>
      <c r="B122" s="80"/>
      <c r="C122" s="16">
        <f>SUM(C123:C145)</f>
        <v>25524</v>
      </c>
      <c r="D122" s="39"/>
    </row>
    <row r="123" spans="1:4" s="17" customFormat="1" ht="12" customHeight="1">
      <c r="A123" s="83" t="s">
        <v>119</v>
      </c>
      <c r="B123" s="83"/>
      <c r="C123" s="18">
        <v>1631</v>
      </c>
      <c r="D123" s="39"/>
    </row>
    <row r="124" spans="1:4" s="17" customFormat="1" ht="12" customHeight="1">
      <c r="A124" s="83" t="s">
        <v>120</v>
      </c>
      <c r="B124" s="83"/>
      <c r="C124" s="18">
        <v>317</v>
      </c>
      <c r="D124" s="39"/>
    </row>
    <row r="125" spans="1:4" s="17" customFormat="1" ht="12" customHeight="1">
      <c r="A125" s="83" t="s">
        <v>121</v>
      </c>
      <c r="B125" s="83"/>
      <c r="C125" s="18">
        <v>544</v>
      </c>
      <c r="D125" s="39"/>
    </row>
    <row r="126" spans="1:4" s="17" customFormat="1" ht="12" customHeight="1">
      <c r="A126" s="83" t="s">
        <v>122</v>
      </c>
      <c r="B126" s="83"/>
      <c r="C126" s="18">
        <v>1489</v>
      </c>
      <c r="D126" s="39"/>
    </row>
    <row r="127" spans="1:4" s="17" customFormat="1" ht="12" customHeight="1">
      <c r="A127" s="83" t="s">
        <v>124</v>
      </c>
      <c r="B127" s="83"/>
      <c r="C127" s="18">
        <v>1403</v>
      </c>
      <c r="D127" s="39"/>
    </row>
    <row r="128" spans="1:4" s="17" customFormat="1" ht="12" customHeight="1">
      <c r="A128" s="83" t="s">
        <v>125</v>
      </c>
      <c r="B128" s="83"/>
      <c r="C128" s="18">
        <v>72</v>
      </c>
      <c r="D128" s="39"/>
    </row>
    <row r="129" spans="1:4" s="17" customFormat="1" ht="12" customHeight="1">
      <c r="A129" s="83" t="s">
        <v>126</v>
      </c>
      <c r="B129" s="83"/>
      <c r="C129" s="18">
        <v>1572</v>
      </c>
      <c r="D129" s="39"/>
    </row>
    <row r="130" spans="1:4" s="17" customFormat="1" ht="12" customHeight="1">
      <c r="A130" s="83" t="s">
        <v>127</v>
      </c>
      <c r="B130" s="83"/>
      <c r="C130" s="18">
        <v>252</v>
      </c>
      <c r="D130" s="39"/>
    </row>
    <row r="131" spans="1:4" s="28" customFormat="1" ht="12" customHeight="1">
      <c r="A131" s="112" t="s">
        <v>128</v>
      </c>
      <c r="B131" s="112"/>
      <c r="C131" s="29">
        <v>4015</v>
      </c>
      <c r="D131" s="40"/>
    </row>
    <row r="132" spans="1:4" s="17" customFormat="1" ht="12" customHeight="1">
      <c r="A132" s="83" t="s">
        <v>129</v>
      </c>
      <c r="B132" s="83"/>
      <c r="C132" s="18">
        <v>1632</v>
      </c>
      <c r="D132" s="39"/>
    </row>
    <row r="133" spans="1:4" s="17" customFormat="1" ht="12" customHeight="1">
      <c r="A133" s="83" t="s">
        <v>132</v>
      </c>
      <c r="B133" s="83"/>
      <c r="C133" s="18">
        <v>577</v>
      </c>
      <c r="D133" s="39"/>
    </row>
    <row r="134" spans="1:4" s="17" customFormat="1" ht="12" customHeight="1">
      <c r="A134" s="83" t="s">
        <v>133</v>
      </c>
      <c r="B134" s="83"/>
      <c r="C134" s="18">
        <v>2289</v>
      </c>
      <c r="D134" s="39"/>
    </row>
    <row r="135" spans="1:4" s="17" customFormat="1" ht="12" customHeight="1">
      <c r="A135" s="83" t="s">
        <v>134</v>
      </c>
      <c r="B135" s="83"/>
      <c r="C135" s="18">
        <v>1746</v>
      </c>
      <c r="D135" s="39"/>
    </row>
    <row r="136" spans="1:4" s="17" customFormat="1" ht="12" customHeight="1">
      <c r="A136" s="83" t="s">
        <v>135</v>
      </c>
      <c r="B136" s="83"/>
      <c r="C136" s="18">
        <v>507</v>
      </c>
      <c r="D136" s="39"/>
    </row>
    <row r="137" spans="1:4" s="17" customFormat="1" ht="12" customHeight="1">
      <c r="A137" s="83" t="s">
        <v>136</v>
      </c>
      <c r="B137" s="83"/>
      <c r="C137" s="18">
        <v>1878</v>
      </c>
      <c r="D137" s="39"/>
    </row>
    <row r="138" spans="1:4" s="17" customFormat="1" ht="12" customHeight="1">
      <c r="A138" s="83" t="s">
        <v>138</v>
      </c>
      <c r="B138" s="83"/>
      <c r="C138" s="18">
        <v>424</v>
      </c>
      <c r="D138" s="39"/>
    </row>
    <row r="139" spans="1:4" s="17" customFormat="1" ht="12" customHeight="1">
      <c r="A139" s="83" t="s">
        <v>139</v>
      </c>
      <c r="B139" s="83"/>
      <c r="C139" s="18">
        <v>1222</v>
      </c>
      <c r="D139" s="39"/>
    </row>
    <row r="140" spans="1:4" s="17" customFormat="1" ht="12" customHeight="1">
      <c r="A140" s="83" t="s">
        <v>140</v>
      </c>
      <c r="B140" s="83"/>
      <c r="C140" s="18">
        <v>534</v>
      </c>
      <c r="D140" s="39"/>
    </row>
    <row r="141" spans="1:4" s="17" customFormat="1" ht="12" customHeight="1">
      <c r="A141" s="83" t="s">
        <v>141</v>
      </c>
      <c r="B141" s="83"/>
      <c r="C141" s="18">
        <v>823</v>
      </c>
      <c r="D141" s="39"/>
    </row>
    <row r="142" spans="1:4" s="17" customFormat="1" ht="12" customHeight="1">
      <c r="A142" s="83" t="s">
        <v>142</v>
      </c>
      <c r="B142" s="83"/>
      <c r="C142" s="18">
        <v>185</v>
      </c>
      <c r="D142" s="39"/>
    </row>
    <row r="143" spans="1:4" s="17" customFormat="1" ht="12" customHeight="1">
      <c r="A143" s="83" t="s">
        <v>144</v>
      </c>
      <c r="B143" s="83"/>
      <c r="C143" s="18">
        <v>643</v>
      </c>
      <c r="D143" s="39"/>
    </row>
    <row r="144" spans="1:4" s="17" customFormat="1" ht="12" customHeight="1">
      <c r="A144" s="83" t="s">
        <v>232</v>
      </c>
      <c r="B144" s="83"/>
      <c r="C144" s="18">
        <v>1212</v>
      </c>
      <c r="D144" s="39"/>
    </row>
    <row r="145" spans="1:4" s="17" customFormat="1" ht="12" customHeight="1">
      <c r="A145" s="79" t="s">
        <v>147</v>
      </c>
      <c r="B145" s="79"/>
      <c r="C145" s="23">
        <v>557</v>
      </c>
      <c r="D145" s="39"/>
    </row>
    <row r="146" spans="1:4" s="17" customFormat="1" ht="12" customHeight="1">
      <c r="A146" s="21"/>
      <c r="B146" s="21"/>
      <c r="C146" s="21"/>
      <c r="D146" s="39"/>
    </row>
    <row r="147" spans="1:4" s="17" customFormat="1" ht="12" customHeight="1">
      <c r="A147" s="80" t="s">
        <v>148</v>
      </c>
      <c r="B147" s="80"/>
      <c r="C147" s="16">
        <f>SUM(C148:C155)</f>
        <v>5457</v>
      </c>
      <c r="D147" s="39"/>
    </row>
    <row r="148" spans="1:4" s="17" customFormat="1" ht="12" customHeight="1">
      <c r="A148" s="83" t="s">
        <v>149</v>
      </c>
      <c r="B148" s="83"/>
      <c r="C148" s="18">
        <v>777</v>
      </c>
      <c r="D148" s="39"/>
    </row>
    <row r="149" spans="1:4" s="17" customFormat="1" ht="12" customHeight="1">
      <c r="A149" s="83" t="s">
        <v>150</v>
      </c>
      <c r="B149" s="83"/>
      <c r="C149" s="18">
        <v>156</v>
      </c>
      <c r="D149" s="39"/>
    </row>
    <row r="150" spans="1:4" s="17" customFormat="1" ht="12" customHeight="1">
      <c r="A150" s="83" t="s">
        <v>151</v>
      </c>
      <c r="B150" s="83"/>
      <c r="C150" s="18">
        <v>271</v>
      </c>
      <c r="D150" s="39"/>
    </row>
    <row r="151" spans="1:4" s="17" customFormat="1" ht="12" customHeight="1">
      <c r="A151" s="83" t="s">
        <v>152</v>
      </c>
      <c r="B151" s="83"/>
      <c r="C151" s="18">
        <v>139</v>
      </c>
      <c r="D151" s="39"/>
    </row>
    <row r="152" spans="1:4" s="17" customFormat="1" ht="12" customHeight="1">
      <c r="A152" s="83" t="s">
        <v>153</v>
      </c>
      <c r="B152" s="83"/>
      <c r="C152" s="18">
        <v>1107</v>
      </c>
      <c r="D152" s="39"/>
    </row>
    <row r="153" spans="1:4" s="17" customFormat="1" ht="12" customHeight="1">
      <c r="A153" s="83" t="s">
        <v>154</v>
      </c>
      <c r="B153" s="83"/>
      <c r="C153" s="18">
        <v>853</v>
      </c>
      <c r="D153" s="39"/>
    </row>
    <row r="154" spans="1:4" s="17" customFormat="1" ht="12" customHeight="1">
      <c r="A154" s="83" t="s">
        <v>155</v>
      </c>
      <c r="B154" s="83"/>
      <c r="C154" s="18">
        <v>129</v>
      </c>
      <c r="D154" s="39"/>
    </row>
    <row r="155" spans="1:4" s="17" customFormat="1" ht="12" customHeight="1">
      <c r="A155" s="79" t="s">
        <v>156</v>
      </c>
      <c r="B155" s="79"/>
      <c r="C155" s="23">
        <v>2025</v>
      </c>
      <c r="D155" s="39"/>
    </row>
    <row r="156" spans="1:4" s="17" customFormat="1" ht="12" customHeight="1">
      <c r="A156" s="21"/>
      <c r="B156" s="21"/>
      <c r="C156" s="21"/>
      <c r="D156" s="39"/>
    </row>
    <row r="157" spans="1:4" s="17" customFormat="1" ht="12" customHeight="1">
      <c r="A157" s="80" t="s">
        <v>157</v>
      </c>
      <c r="B157" s="80"/>
      <c r="C157" s="16">
        <f>SUM(C158:C174)</f>
        <v>13252</v>
      </c>
      <c r="D157" s="39"/>
    </row>
    <row r="158" spans="1:4" s="17" customFormat="1" ht="12" customHeight="1">
      <c r="A158" s="83" t="s">
        <v>158</v>
      </c>
      <c r="B158" s="83"/>
      <c r="C158" s="18">
        <v>1135</v>
      </c>
      <c r="D158" s="39"/>
    </row>
    <row r="159" spans="1:4" s="17" customFormat="1" ht="12" customHeight="1">
      <c r="A159" s="83" t="s">
        <v>159</v>
      </c>
      <c r="B159" s="83"/>
      <c r="C159" s="18">
        <v>3216</v>
      </c>
      <c r="D159" s="39"/>
    </row>
    <row r="160" spans="1:4" s="17" customFormat="1" ht="12" customHeight="1">
      <c r="A160" s="83" t="s">
        <v>160</v>
      </c>
      <c r="B160" s="83"/>
      <c r="C160" s="18">
        <v>654</v>
      </c>
      <c r="D160" s="39"/>
    </row>
    <row r="161" spans="1:4" s="17" customFormat="1" ht="12" customHeight="1">
      <c r="A161" s="83" t="s">
        <v>161</v>
      </c>
      <c r="B161" s="83"/>
      <c r="C161" s="18">
        <v>841</v>
      </c>
      <c r="D161" s="39"/>
    </row>
    <row r="162" spans="1:4" s="17" customFormat="1" ht="12" customHeight="1">
      <c r="A162" s="83" t="s">
        <v>162</v>
      </c>
      <c r="B162" s="83"/>
      <c r="C162" s="18">
        <v>1832</v>
      </c>
      <c r="D162" s="39"/>
    </row>
    <row r="163" spans="1:4" s="17" customFormat="1" ht="12" customHeight="1">
      <c r="A163" s="83" t="s">
        <v>163</v>
      </c>
      <c r="B163" s="83"/>
      <c r="C163" s="18">
        <v>316</v>
      </c>
      <c r="D163" s="39"/>
    </row>
    <row r="164" spans="1:4" s="17" customFormat="1" ht="12" customHeight="1">
      <c r="A164" s="83" t="s">
        <v>164</v>
      </c>
      <c r="B164" s="83"/>
      <c r="C164" s="18">
        <v>422</v>
      </c>
      <c r="D164" s="39"/>
    </row>
    <row r="165" spans="1:4" s="17" customFormat="1" ht="12" customHeight="1">
      <c r="A165" s="83" t="s">
        <v>165</v>
      </c>
      <c r="B165" s="83"/>
      <c r="C165" s="18">
        <v>341</v>
      </c>
      <c r="D165" s="39"/>
    </row>
    <row r="166" spans="1:4" s="17" customFormat="1" ht="12" customHeight="1">
      <c r="A166" s="83" t="s">
        <v>166</v>
      </c>
      <c r="B166" s="83"/>
      <c r="C166" s="18">
        <v>232</v>
      </c>
      <c r="D166" s="39"/>
    </row>
    <row r="167" spans="1:4" s="17" customFormat="1" ht="12" customHeight="1">
      <c r="A167" s="83" t="s">
        <v>167</v>
      </c>
      <c r="B167" s="83"/>
      <c r="C167" s="18">
        <v>493</v>
      </c>
      <c r="D167" s="39"/>
    </row>
    <row r="168" spans="1:4" s="17" customFormat="1" ht="12" customHeight="1">
      <c r="A168" s="83" t="s">
        <v>168</v>
      </c>
      <c r="B168" s="83"/>
      <c r="C168" s="18">
        <v>68</v>
      </c>
      <c r="D168" s="39"/>
    </row>
    <row r="169" spans="1:4" s="17" customFormat="1" ht="12" customHeight="1">
      <c r="A169" s="83" t="s">
        <v>169</v>
      </c>
      <c r="B169" s="83"/>
      <c r="C169" s="18">
        <v>956</v>
      </c>
      <c r="D169" s="39"/>
    </row>
    <row r="170" spans="1:4" s="17" customFormat="1" ht="12" customHeight="1">
      <c r="A170" s="83" t="s">
        <v>170</v>
      </c>
      <c r="B170" s="83"/>
      <c r="C170" s="18">
        <v>548</v>
      </c>
      <c r="D170" s="39"/>
    </row>
    <row r="171" spans="1:4" s="17" customFormat="1" ht="12" customHeight="1">
      <c r="A171" s="83" t="s">
        <v>171</v>
      </c>
      <c r="B171" s="83"/>
      <c r="C171" s="18">
        <v>263</v>
      </c>
      <c r="D171" s="39"/>
    </row>
    <row r="172" spans="1:4" s="17" customFormat="1" ht="12" customHeight="1">
      <c r="A172" s="83" t="s">
        <v>172</v>
      </c>
      <c r="B172" s="83"/>
      <c r="C172" s="18">
        <v>660</v>
      </c>
      <c r="D172" s="39"/>
    </row>
    <row r="173" spans="1:4" s="17" customFormat="1" ht="12" customHeight="1">
      <c r="A173" s="83" t="s">
        <v>173</v>
      </c>
      <c r="B173" s="83"/>
      <c r="C173" s="18">
        <v>430</v>
      </c>
      <c r="D173" s="39"/>
    </row>
    <row r="174" spans="1:4" s="17" customFormat="1" ht="12" customHeight="1">
      <c r="A174" s="79" t="s">
        <v>174</v>
      </c>
      <c r="B174" s="79"/>
      <c r="C174" s="23">
        <v>845</v>
      </c>
      <c r="D174" s="39"/>
    </row>
    <row r="175" spans="1:4" s="17" customFormat="1" ht="12" customHeight="1">
      <c r="A175" s="21"/>
      <c r="B175" s="21"/>
      <c r="C175" s="21"/>
      <c r="D175" s="39"/>
    </row>
    <row r="176" spans="1:4" s="17" customFormat="1" ht="12" customHeight="1">
      <c r="A176" s="80" t="s">
        <v>175</v>
      </c>
      <c r="B176" s="80"/>
      <c r="C176" s="16">
        <f>SUM(C177:C182)</f>
        <v>4478</v>
      </c>
      <c r="D176" s="39"/>
    </row>
    <row r="177" spans="1:4" s="17" customFormat="1" ht="12" customHeight="1">
      <c r="A177" s="83" t="s">
        <v>176</v>
      </c>
      <c r="B177" s="83"/>
      <c r="C177" s="18">
        <v>1813</v>
      </c>
      <c r="D177" s="39"/>
    </row>
    <row r="178" spans="1:4" s="17" customFormat="1" ht="12" customHeight="1">
      <c r="A178" s="83" t="s">
        <v>177</v>
      </c>
      <c r="B178" s="83"/>
      <c r="C178" s="18">
        <v>1176</v>
      </c>
      <c r="D178" s="39"/>
    </row>
    <row r="179" spans="1:4" s="17" customFormat="1" ht="12" customHeight="1">
      <c r="A179" s="83" t="s">
        <v>178</v>
      </c>
      <c r="B179" s="83"/>
      <c r="C179" s="18">
        <v>277</v>
      </c>
      <c r="D179" s="39"/>
    </row>
    <row r="180" spans="1:4" s="17" customFormat="1" ht="12" customHeight="1">
      <c r="A180" s="83" t="s">
        <v>179</v>
      </c>
      <c r="B180" s="83"/>
      <c r="C180" s="18">
        <v>284</v>
      </c>
      <c r="D180" s="39"/>
    </row>
    <row r="181" spans="1:4" s="17" customFormat="1" ht="12" customHeight="1">
      <c r="A181" s="83" t="s">
        <v>180</v>
      </c>
      <c r="B181" s="83"/>
      <c r="C181" s="18">
        <v>593</v>
      </c>
      <c r="D181" s="39"/>
    </row>
    <row r="182" spans="1:4" s="17" customFormat="1" ht="12" customHeight="1">
      <c r="A182" s="79" t="s">
        <v>181</v>
      </c>
      <c r="B182" s="79"/>
      <c r="C182" s="23">
        <v>335</v>
      </c>
      <c r="D182" s="39"/>
    </row>
    <row r="183" spans="1:4" s="17" customFormat="1" ht="12" customHeight="1">
      <c r="A183" s="21"/>
      <c r="B183" s="21"/>
      <c r="C183" s="21"/>
      <c r="D183" s="39"/>
    </row>
    <row r="184" spans="1:4" s="17" customFormat="1" ht="12" customHeight="1">
      <c r="A184" s="80" t="s">
        <v>182</v>
      </c>
      <c r="B184" s="80"/>
      <c r="C184" s="16">
        <f>SUM(C185:C187)</f>
        <v>5852</v>
      </c>
      <c r="D184" s="39"/>
    </row>
    <row r="185" spans="1:4" s="17" customFormat="1" ht="12" customHeight="1">
      <c r="A185" s="83" t="s">
        <v>183</v>
      </c>
      <c r="B185" s="83"/>
      <c r="C185" s="18">
        <v>1879</v>
      </c>
      <c r="D185" s="39"/>
    </row>
    <row r="186" spans="1:4" s="17" customFormat="1" ht="12" customHeight="1">
      <c r="A186" s="83" t="s">
        <v>184</v>
      </c>
      <c r="B186" s="83"/>
      <c r="C186" s="18">
        <v>2018</v>
      </c>
      <c r="D186" s="39"/>
    </row>
    <row r="187" spans="1:4" s="17" customFormat="1" ht="12" customHeight="1">
      <c r="A187" s="86" t="s">
        <v>225</v>
      </c>
      <c r="B187" s="86"/>
      <c r="C187" s="51">
        <v>1955</v>
      </c>
      <c r="D187" s="39"/>
    </row>
    <row r="188" spans="1:4" s="17" customFormat="1" ht="12" customHeight="1">
      <c r="A188" s="21"/>
      <c r="B188" s="21"/>
      <c r="C188" s="21"/>
      <c r="D188" s="39"/>
    </row>
    <row r="189" spans="1:4" s="17" customFormat="1" ht="12" customHeight="1">
      <c r="A189" s="80" t="s">
        <v>188</v>
      </c>
      <c r="B189" s="80"/>
      <c r="C189" s="16">
        <f>SUM(C190:C199)</f>
        <v>6380</v>
      </c>
      <c r="D189" s="39"/>
    </row>
    <row r="190" spans="1:4" s="17" customFormat="1" ht="12" customHeight="1">
      <c r="A190" s="83" t="s">
        <v>189</v>
      </c>
      <c r="B190" s="83"/>
      <c r="C190" s="18">
        <v>857</v>
      </c>
      <c r="D190" s="39"/>
    </row>
    <row r="191" spans="1:4" s="17" customFormat="1" ht="12" customHeight="1">
      <c r="A191" s="83" t="s">
        <v>191</v>
      </c>
      <c r="B191" s="83"/>
      <c r="C191" s="18">
        <v>164</v>
      </c>
      <c r="D191" s="39"/>
    </row>
    <row r="192" spans="1:4" s="17" customFormat="1" ht="12" customHeight="1">
      <c r="A192" s="83" t="s">
        <v>192</v>
      </c>
      <c r="B192" s="83"/>
      <c r="C192" s="18">
        <v>342</v>
      </c>
      <c r="D192" s="39"/>
    </row>
    <row r="193" spans="1:4" s="17" customFormat="1" ht="12" customHeight="1">
      <c r="A193" s="83" t="s">
        <v>197</v>
      </c>
      <c r="B193" s="83"/>
      <c r="C193" s="18">
        <v>245</v>
      </c>
      <c r="D193" s="39"/>
    </row>
    <row r="194" spans="1:4" s="17" customFormat="1" ht="12" customHeight="1">
      <c r="A194" s="83" t="s">
        <v>198</v>
      </c>
      <c r="B194" s="83"/>
      <c r="C194" s="18">
        <v>2844</v>
      </c>
      <c r="D194" s="39"/>
    </row>
    <row r="195" spans="1:4" s="17" customFormat="1" ht="12" customHeight="1">
      <c r="A195" s="83" t="s">
        <v>199</v>
      </c>
      <c r="B195" s="83"/>
      <c r="C195" s="18">
        <v>345</v>
      </c>
      <c r="D195" s="39"/>
    </row>
    <row r="196" spans="1:4" s="17" customFormat="1" ht="12" customHeight="1">
      <c r="A196" s="83" t="s">
        <v>202</v>
      </c>
      <c r="B196" s="83"/>
      <c r="C196" s="18">
        <v>178</v>
      </c>
      <c r="D196" s="39"/>
    </row>
    <row r="197" spans="1:4" s="17" customFormat="1" ht="12" customHeight="1">
      <c r="A197" s="83" t="s">
        <v>203</v>
      </c>
      <c r="B197" s="83"/>
      <c r="C197" s="18">
        <v>299</v>
      </c>
      <c r="D197" s="39"/>
    </row>
    <row r="198" spans="1:4" s="17" customFormat="1" ht="12" customHeight="1">
      <c r="A198" s="83" t="s">
        <v>204</v>
      </c>
      <c r="B198" s="83"/>
      <c r="C198" s="18">
        <v>270</v>
      </c>
      <c r="D198" s="39"/>
    </row>
    <row r="199" spans="1:3" s="39" customFormat="1" ht="12" customHeight="1">
      <c r="A199" s="86" t="s">
        <v>205</v>
      </c>
      <c r="B199" s="86"/>
      <c r="C199" s="23">
        <v>836</v>
      </c>
    </row>
    <row r="200" spans="1:4" s="17" customFormat="1" ht="12" customHeight="1">
      <c r="A200" s="21"/>
      <c r="B200" s="21"/>
      <c r="C200" s="21"/>
      <c r="D200" s="39"/>
    </row>
    <row r="201" spans="1:4" s="17" customFormat="1" ht="12" customHeight="1">
      <c r="A201" s="80" t="s">
        <v>207</v>
      </c>
      <c r="B201" s="80"/>
      <c r="C201" s="16">
        <f>SUM(C202:C209)</f>
        <v>110583</v>
      </c>
      <c r="D201" s="39"/>
    </row>
    <row r="202" spans="1:4" s="17" customFormat="1" ht="12" customHeight="1">
      <c r="A202" s="83" t="s">
        <v>208</v>
      </c>
      <c r="B202" s="83"/>
      <c r="C202" s="18">
        <f>SUM(C56:C66)</f>
        <v>12448</v>
      </c>
      <c r="D202" s="39"/>
    </row>
    <row r="203" spans="1:4" s="17" customFormat="1" ht="12" customHeight="1">
      <c r="A203" s="83" t="s">
        <v>209</v>
      </c>
      <c r="B203" s="83"/>
      <c r="C203" s="18">
        <f>SUM(C69:C120)</f>
        <v>37192</v>
      </c>
      <c r="D203" s="39"/>
    </row>
    <row r="204" spans="1:4" s="17" customFormat="1" ht="12" customHeight="1">
      <c r="A204" s="83" t="s">
        <v>210</v>
      </c>
      <c r="B204" s="83"/>
      <c r="C204" s="18">
        <f>SUM(C123:C145)</f>
        <v>25524</v>
      </c>
      <c r="D204" s="39"/>
    </row>
    <row r="205" spans="1:4" s="17" customFormat="1" ht="12" customHeight="1">
      <c r="A205" s="83" t="s">
        <v>211</v>
      </c>
      <c r="B205" s="83"/>
      <c r="C205" s="18">
        <f>SUM(C148:C155)</f>
        <v>5457</v>
      </c>
      <c r="D205" s="39"/>
    </row>
    <row r="206" spans="1:4" s="17" customFormat="1" ht="12" customHeight="1">
      <c r="A206" s="83" t="s">
        <v>212</v>
      </c>
      <c r="B206" s="83"/>
      <c r="C206" s="18">
        <f>SUM(C158:C174)</f>
        <v>13252</v>
      </c>
      <c r="D206" s="39"/>
    </row>
    <row r="207" spans="1:4" s="17" customFormat="1" ht="12" customHeight="1">
      <c r="A207" s="83" t="s">
        <v>213</v>
      </c>
      <c r="B207" s="83"/>
      <c r="C207" s="18">
        <f>SUM(C177:C182)</f>
        <v>4478</v>
      </c>
      <c r="D207" s="39"/>
    </row>
    <row r="208" spans="1:4" s="17" customFormat="1" ht="12" customHeight="1">
      <c r="A208" s="83" t="s">
        <v>214</v>
      </c>
      <c r="B208" s="83"/>
      <c r="C208" s="18">
        <f>SUM(C185:C187)</f>
        <v>5852</v>
      </c>
      <c r="D208" s="39"/>
    </row>
    <row r="209" spans="1:4" s="17" customFormat="1" ht="12" customHeight="1">
      <c r="A209" s="79" t="s">
        <v>215</v>
      </c>
      <c r="B209" s="79"/>
      <c r="C209" s="23">
        <f>SUM(C190:C199)</f>
        <v>6380</v>
      </c>
      <c r="D209" s="39"/>
    </row>
    <row r="210" spans="1:4" s="17" customFormat="1" ht="12" customHeight="1">
      <c r="A210" s="21"/>
      <c r="B210" s="21"/>
      <c r="C210" s="21"/>
      <c r="D210" s="39"/>
    </row>
    <row r="211" spans="1:4" s="17" customFormat="1" ht="12" customHeight="1">
      <c r="A211" s="80" t="s">
        <v>238</v>
      </c>
      <c r="B211" s="80"/>
      <c r="C211" s="16">
        <f>SUM(C212:C215)</f>
        <v>81322</v>
      </c>
      <c r="D211" s="39"/>
    </row>
    <row r="212" spans="1:4" s="17" customFormat="1" ht="12" customHeight="1">
      <c r="A212" s="83" t="s">
        <v>239</v>
      </c>
      <c r="B212" s="83"/>
      <c r="C212" s="18">
        <f>+C158+C159+C161+C162+C163+C164+C165+C167+C168+C169+C170+C171+C172+C173+C174+C178</f>
        <v>13542</v>
      </c>
      <c r="D212" s="39"/>
    </row>
    <row r="213" spans="1:4" s="17" customFormat="1" ht="12" customHeight="1">
      <c r="A213" s="83" t="s">
        <v>240</v>
      </c>
      <c r="B213" s="83"/>
      <c r="C213" s="18">
        <f>+C56+C57+C58+C59+C60+C61+C62+C63+C64+C65+C66+C78</f>
        <v>12784</v>
      </c>
      <c r="D213" s="39"/>
    </row>
    <row r="214" spans="1:4" s="17" customFormat="1" ht="12" customHeight="1">
      <c r="A214" s="83" t="s">
        <v>241</v>
      </c>
      <c r="B214" s="83"/>
      <c r="C214" s="18">
        <f>+C123+C125+C127+C128+C132+C134+C135+C136+C137+C138+C140+C141+C143+C144+C148+C155</f>
        <v>18140</v>
      </c>
      <c r="D214" s="39"/>
    </row>
    <row r="215" spans="1:4" s="17" customFormat="1" ht="12" customHeight="1">
      <c r="A215" s="83" t="s">
        <v>242</v>
      </c>
      <c r="B215" s="83"/>
      <c r="C215" s="18">
        <f>+C69+C70+C71+C72+C73+C74+C75+C76+C77+C79+C80+C81+C82+C83+C84+C85+C86+C87+C88+C89+C90+C91+C92+C93+C94+C95+C96+C97+C98+C99+C100+C101+C102+C103+C104+C105+C106+C107+C108+C109+C110+C111+C112+C113+C114+C115+C116+C117+C118+C119+C120</f>
        <v>36856</v>
      </c>
      <c r="D215" s="39"/>
    </row>
    <row r="216" spans="1:4" s="17" customFormat="1" ht="12" customHeight="1">
      <c r="A216" s="53" t="s">
        <v>243</v>
      </c>
      <c r="B216" s="53"/>
      <c r="C216" s="51">
        <f>+C129+C131+C133+C145+C160+C166+C179+C182</f>
        <v>8219</v>
      </c>
      <c r="D216" s="39"/>
    </row>
    <row r="217" spans="1:4" s="17" customFormat="1" ht="12" customHeight="1">
      <c r="A217" s="26"/>
      <c r="B217" s="26"/>
      <c r="C217" s="27"/>
      <c r="D217" s="39"/>
    </row>
    <row r="218" spans="1:4" s="17" customFormat="1" ht="12" customHeight="1">
      <c r="A218" s="63" t="s">
        <v>244</v>
      </c>
      <c r="B218" s="63"/>
      <c r="C218" s="12">
        <f>+C201-C211</f>
        <v>29261</v>
      </c>
      <c r="D218" s="39"/>
    </row>
    <row r="219" spans="1:4" s="30" customFormat="1" ht="12" customHeight="1">
      <c r="A219" s="108"/>
      <c r="B219" s="108"/>
      <c r="C219" s="108"/>
      <c r="D219" s="41"/>
    </row>
    <row r="220" spans="1:4" s="31" customFormat="1" ht="69" customHeight="1">
      <c r="A220" s="109" t="s">
        <v>272</v>
      </c>
      <c r="B220" s="110"/>
      <c r="C220" s="110"/>
      <c r="D220" s="42"/>
    </row>
    <row r="221" spans="1:4" s="32" customFormat="1" ht="12" customHeight="1">
      <c r="A221" s="111" t="s">
        <v>245</v>
      </c>
      <c r="B221" s="94"/>
      <c r="C221" s="94"/>
      <c r="D221" s="43"/>
    </row>
    <row r="222" spans="1:4" s="32" customFormat="1" ht="12" customHeight="1">
      <c r="A222" s="107"/>
      <c r="B222" s="94"/>
      <c r="C222" s="94"/>
      <c r="D222" s="43"/>
    </row>
    <row r="223" spans="1:256" s="33" customFormat="1" ht="21" customHeight="1">
      <c r="A223" s="105" t="s">
        <v>220</v>
      </c>
      <c r="B223" s="105"/>
      <c r="C223" s="10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1:256" ht="12" customHeight="1">
      <c r="A224" s="103"/>
      <c r="B224" s="103"/>
      <c r="C224" s="10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</row>
    <row r="225" spans="1:256" ht="12" customHeight="1">
      <c r="A225" s="103" t="s">
        <v>247</v>
      </c>
      <c r="B225" s="103"/>
      <c r="C225" s="10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</row>
    <row r="226" spans="1:256" ht="12" customHeight="1">
      <c r="A226" s="103" t="s">
        <v>222</v>
      </c>
      <c r="B226" s="103"/>
      <c r="C226" s="10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</row>
    <row r="227" spans="1:4" s="31" customFormat="1" ht="12" customHeight="1">
      <c r="A227" s="64"/>
      <c r="B227" s="64"/>
      <c r="C227" s="64"/>
      <c r="D227" s="42"/>
    </row>
  </sheetData>
  <sheetProtection/>
  <mergeCells count="191">
    <mergeCell ref="A1:C1"/>
    <mergeCell ref="A2:C2"/>
    <mergeCell ref="A3:C3"/>
    <mergeCell ref="A4:C4"/>
    <mergeCell ref="A5:B5"/>
    <mergeCell ref="A6:B6"/>
    <mergeCell ref="D6:E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6:B176"/>
    <mergeCell ref="A177:B177"/>
    <mergeCell ref="A178:B178"/>
    <mergeCell ref="A179:B179"/>
    <mergeCell ref="A180:B180"/>
    <mergeCell ref="A181:B181"/>
    <mergeCell ref="A182:B182"/>
    <mergeCell ref="A184:B184"/>
    <mergeCell ref="A185:B185"/>
    <mergeCell ref="A186:B186"/>
    <mergeCell ref="A187:B187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1:B201"/>
    <mergeCell ref="A202:B202"/>
    <mergeCell ref="A203:B203"/>
    <mergeCell ref="A204:B204"/>
    <mergeCell ref="A205:B205"/>
    <mergeCell ref="A221:C221"/>
    <mergeCell ref="A206:B206"/>
    <mergeCell ref="A207:B207"/>
    <mergeCell ref="A208:B208"/>
    <mergeCell ref="A209:B209"/>
    <mergeCell ref="A211:B211"/>
    <mergeCell ref="A212:B212"/>
    <mergeCell ref="A222:C222"/>
    <mergeCell ref="A225:C225"/>
    <mergeCell ref="A226:C226"/>
    <mergeCell ref="A213:B213"/>
    <mergeCell ref="A214:B214"/>
    <mergeCell ref="A215:B215"/>
    <mergeCell ref="A219:C219"/>
    <mergeCell ref="A223:C223"/>
    <mergeCell ref="A224:C224"/>
    <mergeCell ref="A220:C2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.7109375" style="1" customWidth="1"/>
    <col min="2" max="2" width="31.57421875" style="1" customWidth="1"/>
    <col min="3" max="3" width="17.00390625" style="2" customWidth="1"/>
    <col min="4" max="221" width="9.140625" style="1" customWidth="1"/>
    <col min="222" max="222" width="1.7109375" style="1" customWidth="1"/>
    <col min="223" max="223" width="28.140625" style="1" customWidth="1"/>
    <col min="224" max="241" width="8.421875" style="1" customWidth="1"/>
    <col min="242" max="16384" width="9.140625" style="1" customWidth="1"/>
  </cols>
  <sheetData>
    <row r="1" spans="1:3" s="3" customFormat="1" ht="12.75" customHeight="1">
      <c r="A1" s="113"/>
      <c r="B1" s="113"/>
      <c r="C1" s="113"/>
    </row>
    <row r="2" spans="1:256" s="3" customFormat="1" ht="12.75" customHeight="1">
      <c r="A2" s="113" t="s">
        <v>236</v>
      </c>
      <c r="B2" s="113"/>
      <c r="C2" s="11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3" s="4" customFormat="1" ht="12.75" customHeight="1">
      <c r="A3" s="118"/>
      <c r="B3" s="89"/>
      <c r="C3" s="89"/>
    </row>
    <row r="4" spans="1:3" s="4" customFormat="1" ht="12.75" customHeight="1">
      <c r="A4" s="119"/>
      <c r="B4" s="119"/>
      <c r="C4" s="119"/>
    </row>
    <row r="5" spans="1:256" s="49" customFormat="1" ht="12" customHeight="1">
      <c r="A5" s="120"/>
      <c r="B5" s="121"/>
      <c r="C5" s="55" t="s">
        <v>219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s="49" customFormat="1" ht="12" customHeight="1">
      <c r="A6" s="122"/>
      <c r="B6" s="123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s="9" customFormat="1" ht="12" customHeight="1">
      <c r="A7" s="56"/>
      <c r="B7" s="58"/>
      <c r="C7" s="5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3" s="11" customFormat="1" ht="12" customHeight="1">
      <c r="A8" s="124" t="s">
        <v>0</v>
      </c>
      <c r="B8" s="124"/>
      <c r="C8" s="12">
        <f>C10+C21+C36+C40+C50</f>
        <v>108439</v>
      </c>
    </row>
    <row r="9" spans="1:3" s="11" customFormat="1" ht="12" customHeight="1">
      <c r="A9" s="13"/>
      <c r="B9" s="13"/>
      <c r="C9" s="14"/>
    </row>
    <row r="10" spans="1:3" s="15" customFormat="1" ht="12" customHeight="1">
      <c r="A10" s="80" t="s">
        <v>1</v>
      </c>
      <c r="B10" s="80"/>
      <c r="C10" s="16">
        <f>C11+C15+C19</f>
        <v>16876</v>
      </c>
    </row>
    <row r="11" spans="1:3" s="17" customFormat="1" ht="12" customHeight="1">
      <c r="A11" s="83" t="s">
        <v>2</v>
      </c>
      <c r="B11" s="83"/>
      <c r="C11" s="18">
        <f>C12+C13+C14</f>
        <v>6297</v>
      </c>
    </row>
    <row r="12" spans="1:3" s="17" customFormat="1" ht="12" customHeight="1">
      <c r="A12" s="19"/>
      <c r="B12" s="20" t="s">
        <v>3</v>
      </c>
      <c r="C12" s="18">
        <f>C194+C195+C197+C202+C203</f>
        <v>2351</v>
      </c>
    </row>
    <row r="13" spans="1:3" s="17" customFormat="1" ht="12" customHeight="1">
      <c r="A13" s="19"/>
      <c r="B13" s="20" t="s">
        <v>4</v>
      </c>
      <c r="C13" s="18">
        <f>+C198+C204</f>
        <v>2806</v>
      </c>
    </row>
    <row r="14" spans="1:3" s="17" customFormat="1" ht="12" customHeight="1">
      <c r="A14" s="19"/>
      <c r="B14" s="21" t="s">
        <v>5</v>
      </c>
      <c r="C14" s="18">
        <f>C196+C199+C200+C201</f>
        <v>1140</v>
      </c>
    </row>
    <row r="15" spans="1:3" s="17" customFormat="1" ht="12" customHeight="1">
      <c r="A15" s="83" t="s">
        <v>6</v>
      </c>
      <c r="B15" s="83"/>
      <c r="C15" s="18">
        <f>C16+C17+C18</f>
        <v>5588</v>
      </c>
    </row>
    <row r="16" spans="1:3" s="17" customFormat="1" ht="12" customHeight="1">
      <c r="A16" s="19"/>
      <c r="B16" s="20" t="s">
        <v>7</v>
      </c>
      <c r="C16" s="18">
        <f>+C190</f>
        <v>1976</v>
      </c>
    </row>
    <row r="17" spans="1:3" s="17" customFormat="1" ht="12" customHeight="1">
      <c r="A17" s="19"/>
      <c r="B17" s="20" t="s">
        <v>8</v>
      </c>
      <c r="C17" s="18">
        <f>+C189</f>
        <v>1739</v>
      </c>
    </row>
    <row r="18" spans="1:3" s="17" customFormat="1" ht="12" customHeight="1">
      <c r="A18" s="22"/>
      <c r="B18" s="20" t="s">
        <v>9</v>
      </c>
      <c r="C18" s="18">
        <f>C191</f>
        <v>1873</v>
      </c>
    </row>
    <row r="19" spans="1:3" s="17" customFormat="1" ht="12" customHeight="1">
      <c r="A19" s="86" t="s">
        <v>10</v>
      </c>
      <c r="B19" s="86"/>
      <c r="C19" s="23">
        <f>C181+C182+C183+C167+C184+C185+C172+C186+C175</f>
        <v>4991</v>
      </c>
    </row>
    <row r="20" spans="1:3" s="17" customFormat="1" ht="12" customHeight="1">
      <c r="A20" s="22"/>
      <c r="B20" s="22"/>
      <c r="C20" s="22"/>
    </row>
    <row r="21" spans="1:3" s="15" customFormat="1" ht="12" customHeight="1">
      <c r="A21" s="80" t="s">
        <v>228</v>
      </c>
      <c r="B21" s="80"/>
      <c r="C21" s="16">
        <f>C22+C23+C24+C27+C30+C31</f>
        <v>30230</v>
      </c>
    </row>
    <row r="22" spans="1:3" s="17" customFormat="1" ht="12" customHeight="1">
      <c r="A22" s="83" t="s">
        <v>12</v>
      </c>
      <c r="B22" s="83"/>
      <c r="C22" s="18">
        <f>C123+C125+C126+C136+C137+C139+C141+C143+C144</f>
        <v>11239</v>
      </c>
    </row>
    <row r="23" spans="1:3" s="17" customFormat="1" ht="12" customHeight="1">
      <c r="A23" s="83" t="s">
        <v>13</v>
      </c>
      <c r="B23" s="83"/>
      <c r="C23" s="18">
        <f>C131</f>
        <v>3951</v>
      </c>
    </row>
    <row r="24" spans="1:3" s="17" customFormat="1" ht="12" customHeight="1">
      <c r="A24" s="83" t="s">
        <v>14</v>
      </c>
      <c r="B24" s="83"/>
      <c r="C24" s="18">
        <f>C25+C26</f>
        <v>6171</v>
      </c>
    </row>
    <row r="25" spans="1:3" s="17" customFormat="1" ht="12" customHeight="1">
      <c r="A25" s="24"/>
      <c r="B25" s="20" t="s">
        <v>15</v>
      </c>
      <c r="C25" s="18">
        <f>C124+C128+C130+C138+C145+C149</f>
        <v>1833</v>
      </c>
    </row>
    <row r="26" spans="1:3" s="17" customFormat="1" ht="12" customHeight="1">
      <c r="A26" s="22"/>
      <c r="B26" s="20" t="s">
        <v>16</v>
      </c>
      <c r="C26" s="18">
        <f>C129+C132+C135+C146</f>
        <v>4338</v>
      </c>
    </row>
    <row r="27" spans="1:3" s="17" customFormat="1" ht="12" customHeight="1">
      <c r="A27" s="83" t="s">
        <v>17</v>
      </c>
      <c r="B27" s="83"/>
      <c r="C27" s="18">
        <f>C28+C29</f>
        <v>2508</v>
      </c>
    </row>
    <row r="28" spans="1:3" s="17" customFormat="1" ht="12" customHeight="1">
      <c r="A28" s="24"/>
      <c r="B28" s="20" t="s">
        <v>18</v>
      </c>
      <c r="C28" s="18">
        <f>+C127</f>
        <v>1315</v>
      </c>
    </row>
    <row r="29" spans="1:3" s="17" customFormat="1" ht="12" customHeight="1">
      <c r="A29" s="22"/>
      <c r="B29" s="20" t="s">
        <v>19</v>
      </c>
      <c r="C29" s="18">
        <f>C147</f>
        <v>1193</v>
      </c>
    </row>
    <row r="30" spans="1:3" s="17" customFormat="1" ht="12" customHeight="1">
      <c r="A30" s="83" t="s">
        <v>20</v>
      </c>
      <c r="B30" s="83"/>
      <c r="C30" s="18">
        <f>C133+C134+C140+C142+C148</f>
        <v>1200</v>
      </c>
    </row>
    <row r="31" spans="1:3" s="17" customFormat="1" ht="12" customHeight="1">
      <c r="A31" s="83" t="s">
        <v>227</v>
      </c>
      <c r="B31" s="83"/>
      <c r="C31" s="18">
        <f>C32+C33+C34</f>
        <v>5161</v>
      </c>
    </row>
    <row r="32" spans="1:3" s="17" customFormat="1" ht="12" customHeight="1">
      <c r="A32" s="24"/>
      <c r="B32" s="20" t="s">
        <v>22</v>
      </c>
      <c r="C32" s="18">
        <f>C157</f>
        <v>826</v>
      </c>
    </row>
    <row r="33" spans="1:3" s="17" customFormat="1" ht="12" customHeight="1">
      <c r="A33" s="19"/>
      <c r="B33" s="20" t="s">
        <v>23</v>
      </c>
      <c r="C33" s="18">
        <f>C153+C154+C155+C158</f>
        <v>660</v>
      </c>
    </row>
    <row r="34" spans="1:3" s="17" customFormat="1" ht="12" customHeight="1">
      <c r="A34" s="19"/>
      <c r="B34" s="25" t="s">
        <v>226</v>
      </c>
      <c r="C34" s="23">
        <f>C152+C156+C159</f>
        <v>3675</v>
      </c>
    </row>
    <row r="35" spans="1:3" s="17" customFormat="1" ht="12" customHeight="1">
      <c r="A35" s="22"/>
      <c r="B35" s="22"/>
      <c r="C35" s="22"/>
    </row>
    <row r="36" spans="1:3" s="15" customFormat="1" ht="12" customHeight="1">
      <c r="A36" s="80" t="s">
        <v>25</v>
      </c>
      <c r="B36" s="80"/>
      <c r="C36" s="16">
        <f>C37+C38</f>
        <v>12239</v>
      </c>
    </row>
    <row r="37" spans="1:3" s="17" customFormat="1" ht="12" customHeight="1">
      <c r="A37" s="83" t="s">
        <v>26</v>
      </c>
      <c r="B37" s="83"/>
      <c r="C37" s="18">
        <f>C162+C163+C165+C166+C168+C171+C173+C174+C177+C178</f>
        <v>10600</v>
      </c>
    </row>
    <row r="38" spans="1:3" s="17" customFormat="1" ht="12" customHeight="1">
      <c r="A38" s="86" t="s">
        <v>27</v>
      </c>
      <c r="B38" s="86"/>
      <c r="C38" s="23">
        <f>+C164+C169+C176</f>
        <v>1639</v>
      </c>
    </row>
    <row r="39" spans="1:3" s="17" customFormat="1" ht="12" customHeight="1">
      <c r="A39" s="22"/>
      <c r="B39" s="22"/>
      <c r="C39" s="22"/>
    </row>
    <row r="40" spans="1:3" s="15" customFormat="1" ht="12" customHeight="1">
      <c r="A40" s="80" t="s">
        <v>28</v>
      </c>
      <c r="B40" s="80"/>
      <c r="C40" s="16">
        <f>C41+C42+C45</f>
        <v>34856</v>
      </c>
    </row>
    <row r="41" spans="1:3" s="17" customFormat="1" ht="12" customHeight="1">
      <c r="A41" s="83" t="s">
        <v>29</v>
      </c>
      <c r="B41" s="83"/>
      <c r="C41" s="18">
        <f>C80+C81+C84+C85+C87+C89+C91+C92+C96+C98+C103+C104+C108+C111+C114+C116+C119+C120</f>
        <v>17762</v>
      </c>
    </row>
    <row r="42" spans="1:3" s="17" customFormat="1" ht="12" customHeight="1">
      <c r="A42" s="83" t="s">
        <v>30</v>
      </c>
      <c r="B42" s="83"/>
      <c r="C42" s="18">
        <f>C43+C44</f>
        <v>8319</v>
      </c>
    </row>
    <row r="43" spans="1:3" s="17" customFormat="1" ht="12" customHeight="1">
      <c r="A43" s="25"/>
      <c r="B43" s="20" t="s">
        <v>31</v>
      </c>
      <c r="C43" s="18">
        <f>C74+C101+C90+C170+C94+C99+C117</f>
        <v>4452</v>
      </c>
    </row>
    <row r="44" spans="1:3" s="17" customFormat="1" ht="12" customHeight="1">
      <c r="A44" s="25"/>
      <c r="B44" s="20" t="s">
        <v>32</v>
      </c>
      <c r="C44" s="18">
        <f>C82+C107+C109</f>
        <v>3867</v>
      </c>
    </row>
    <row r="45" spans="1:3" s="17" customFormat="1" ht="12" customHeight="1">
      <c r="A45" s="83" t="s">
        <v>34</v>
      </c>
      <c r="B45" s="83"/>
      <c r="C45" s="18">
        <f>C46+C47+C48</f>
        <v>8775</v>
      </c>
    </row>
    <row r="46" spans="1:3" s="17" customFormat="1" ht="12" customHeight="1">
      <c r="A46" s="25"/>
      <c r="B46" s="20" t="s">
        <v>35</v>
      </c>
      <c r="C46" s="18">
        <f>+C70+C71+C79+C100</f>
        <v>1674</v>
      </c>
    </row>
    <row r="47" spans="1:3" s="17" customFormat="1" ht="12" customHeight="1">
      <c r="A47" s="25"/>
      <c r="B47" s="20" t="s">
        <v>36</v>
      </c>
      <c r="C47" s="18">
        <f>C73+C75+C86+C88+C102+C106+C112+C115</f>
        <v>3159</v>
      </c>
    </row>
    <row r="48" spans="1:3" s="17" customFormat="1" ht="12" customHeight="1">
      <c r="A48" s="25"/>
      <c r="B48" s="25" t="s">
        <v>37</v>
      </c>
      <c r="C48" s="23">
        <f>C69+C76+C83+C93+C105+C110+C118</f>
        <v>3942</v>
      </c>
    </row>
    <row r="49" spans="1:3" s="17" customFormat="1" ht="12" customHeight="1">
      <c r="A49" s="21"/>
      <c r="B49" s="21"/>
      <c r="C49" s="21"/>
    </row>
    <row r="50" spans="1:3" s="15" customFormat="1" ht="12" customHeight="1">
      <c r="A50" s="80" t="s">
        <v>38</v>
      </c>
      <c r="B50" s="80"/>
      <c r="C50" s="16">
        <f>C51+C52+C53</f>
        <v>14238</v>
      </c>
    </row>
    <row r="51" spans="1:3" s="17" customFormat="1" ht="12" customHeight="1">
      <c r="A51" s="83" t="s">
        <v>39</v>
      </c>
      <c r="B51" s="83"/>
      <c r="C51" s="18">
        <f>C56+C59+C62+C66</f>
        <v>3237</v>
      </c>
    </row>
    <row r="52" spans="1:3" s="17" customFormat="1" ht="12" customHeight="1">
      <c r="A52" s="83" t="s">
        <v>40</v>
      </c>
      <c r="B52" s="83"/>
      <c r="C52" s="18">
        <f>C72+C77+C78+C60+C61+C95+C97+C63+C64+C113+C65</f>
        <v>9144</v>
      </c>
    </row>
    <row r="53" spans="1:3" s="17" customFormat="1" ht="12" customHeight="1">
      <c r="A53" s="86" t="s">
        <v>41</v>
      </c>
      <c r="B53" s="86"/>
      <c r="C53" s="23">
        <f>C58+C57</f>
        <v>1857</v>
      </c>
    </row>
    <row r="54" spans="1:3" s="17" customFormat="1" ht="12" customHeight="1">
      <c r="A54" s="21"/>
      <c r="B54" s="26"/>
      <c r="C54" s="27"/>
    </row>
    <row r="55" spans="1:3" s="17" customFormat="1" ht="12" customHeight="1">
      <c r="A55" s="80" t="s">
        <v>42</v>
      </c>
      <c r="B55" s="80"/>
      <c r="C55" s="14">
        <f>SUM(C56:C66)</f>
        <v>12238</v>
      </c>
    </row>
    <row r="56" spans="1:3" s="17" customFormat="1" ht="12" customHeight="1">
      <c r="A56" s="83" t="s">
        <v>43</v>
      </c>
      <c r="B56" s="83"/>
      <c r="C56" s="18">
        <v>662</v>
      </c>
    </row>
    <row r="57" spans="1:3" s="17" customFormat="1" ht="12" customHeight="1">
      <c r="A57" s="83" t="s">
        <v>45</v>
      </c>
      <c r="B57" s="83"/>
      <c r="C57" s="18">
        <v>1054</v>
      </c>
    </row>
    <row r="58" spans="1:3" s="17" customFormat="1" ht="12" customHeight="1">
      <c r="A58" s="83" t="s">
        <v>46</v>
      </c>
      <c r="B58" s="83"/>
      <c r="C58" s="18">
        <v>803</v>
      </c>
    </row>
    <row r="59" spans="1:3" s="17" customFormat="1" ht="12" customHeight="1">
      <c r="A59" s="83" t="s">
        <v>47</v>
      </c>
      <c r="B59" s="83"/>
      <c r="C59" s="18">
        <v>884</v>
      </c>
    </row>
    <row r="60" spans="1:3" s="17" customFormat="1" ht="12" customHeight="1">
      <c r="A60" s="83" t="s">
        <v>48</v>
      </c>
      <c r="B60" s="83"/>
      <c r="C60" s="18">
        <v>639</v>
      </c>
    </row>
    <row r="61" spans="1:3" s="17" customFormat="1" ht="12" customHeight="1">
      <c r="A61" s="83" t="s">
        <v>50</v>
      </c>
      <c r="B61" s="83"/>
      <c r="C61" s="18">
        <v>3851</v>
      </c>
    </row>
    <row r="62" spans="1:3" s="17" customFormat="1" ht="12" customHeight="1">
      <c r="A62" s="83" t="s">
        <v>52</v>
      </c>
      <c r="B62" s="83"/>
      <c r="C62" s="18">
        <v>1009</v>
      </c>
    </row>
    <row r="63" spans="1:3" s="17" customFormat="1" ht="12" customHeight="1">
      <c r="A63" s="83" t="s">
        <v>53</v>
      </c>
      <c r="B63" s="83"/>
      <c r="C63" s="18">
        <v>645</v>
      </c>
    </row>
    <row r="64" spans="1:3" s="17" customFormat="1" ht="12" customHeight="1">
      <c r="A64" s="83" t="s">
        <v>54</v>
      </c>
      <c r="B64" s="83"/>
      <c r="C64" s="18">
        <v>871</v>
      </c>
    </row>
    <row r="65" spans="1:3" s="17" customFormat="1" ht="12" customHeight="1">
      <c r="A65" s="83" t="s">
        <v>55</v>
      </c>
      <c r="B65" s="83"/>
      <c r="C65" s="18">
        <v>1138</v>
      </c>
    </row>
    <row r="66" spans="1:3" s="17" customFormat="1" ht="12" customHeight="1">
      <c r="A66" s="86" t="s">
        <v>56</v>
      </c>
      <c r="B66" s="86"/>
      <c r="C66" s="23">
        <v>682</v>
      </c>
    </row>
    <row r="67" spans="1:3" s="17" customFormat="1" ht="12" customHeight="1">
      <c r="A67" s="21"/>
      <c r="B67" s="21"/>
      <c r="C67" s="21"/>
    </row>
    <row r="68" spans="1:3" s="17" customFormat="1" ht="12" customHeight="1">
      <c r="A68" s="80" t="s">
        <v>57</v>
      </c>
      <c r="B68" s="80"/>
      <c r="C68" s="16">
        <f>SUM(C69:C120)</f>
        <v>36626</v>
      </c>
    </row>
    <row r="69" spans="1:3" s="17" customFormat="1" ht="12" customHeight="1">
      <c r="A69" s="83" t="s">
        <v>58</v>
      </c>
      <c r="B69" s="83"/>
      <c r="C69" s="18">
        <v>899</v>
      </c>
    </row>
    <row r="70" spans="1:3" s="17" customFormat="1" ht="12" customHeight="1">
      <c r="A70" s="83" t="s">
        <v>59</v>
      </c>
      <c r="B70" s="83"/>
      <c r="C70" s="18">
        <v>888</v>
      </c>
    </row>
    <row r="71" spans="1:3" s="17" customFormat="1" ht="12" customHeight="1">
      <c r="A71" s="83" t="s">
        <v>60</v>
      </c>
      <c r="B71" s="83"/>
      <c r="C71" s="18">
        <v>196</v>
      </c>
    </row>
    <row r="72" spans="1:3" s="17" customFormat="1" ht="12" customHeight="1">
      <c r="A72" s="83" t="s">
        <v>61</v>
      </c>
      <c r="B72" s="83"/>
      <c r="C72" s="18">
        <v>461</v>
      </c>
    </row>
    <row r="73" spans="1:3" s="17" customFormat="1" ht="12" customHeight="1">
      <c r="A73" s="83" t="s">
        <v>62</v>
      </c>
      <c r="B73" s="83"/>
      <c r="C73" s="18">
        <v>265</v>
      </c>
    </row>
    <row r="74" spans="1:3" s="17" customFormat="1" ht="12" customHeight="1">
      <c r="A74" s="83" t="s">
        <v>63</v>
      </c>
      <c r="B74" s="83"/>
      <c r="C74" s="18">
        <v>457</v>
      </c>
    </row>
    <row r="75" spans="1:3" s="17" customFormat="1" ht="12" customHeight="1">
      <c r="A75" s="83" t="s">
        <v>64</v>
      </c>
      <c r="B75" s="83"/>
      <c r="C75" s="18">
        <v>345</v>
      </c>
    </row>
    <row r="76" spans="1:3" s="17" customFormat="1" ht="12" customHeight="1">
      <c r="A76" s="83" t="s">
        <v>65</v>
      </c>
      <c r="B76" s="83"/>
      <c r="C76" s="18">
        <v>804</v>
      </c>
    </row>
    <row r="77" spans="1:3" s="17" customFormat="1" ht="12" customHeight="1">
      <c r="A77" s="83" t="s">
        <v>66</v>
      </c>
      <c r="B77" s="83"/>
      <c r="C77" s="18">
        <v>279</v>
      </c>
    </row>
    <row r="78" spans="1:3" s="17" customFormat="1" ht="12" customHeight="1">
      <c r="A78" s="83" t="s">
        <v>68</v>
      </c>
      <c r="B78" s="83"/>
      <c r="C78" s="18">
        <v>334</v>
      </c>
    </row>
    <row r="79" spans="1:3" s="17" customFormat="1" ht="12" customHeight="1">
      <c r="A79" s="83" t="s">
        <v>69</v>
      </c>
      <c r="B79" s="83"/>
      <c r="C79" s="18">
        <v>401</v>
      </c>
    </row>
    <row r="80" spans="1:3" s="17" customFormat="1" ht="12" customHeight="1">
      <c r="A80" s="83" t="s">
        <v>70</v>
      </c>
      <c r="B80" s="83"/>
      <c r="C80" s="18">
        <v>299</v>
      </c>
    </row>
    <row r="81" spans="1:3" s="17" customFormat="1" ht="12" customHeight="1">
      <c r="A81" s="83" t="s">
        <v>72</v>
      </c>
      <c r="B81" s="83"/>
      <c r="C81" s="18">
        <v>443</v>
      </c>
    </row>
    <row r="82" spans="1:3" s="17" customFormat="1" ht="12" customHeight="1">
      <c r="A82" s="83" t="s">
        <v>73</v>
      </c>
      <c r="B82" s="83"/>
      <c r="C82" s="18">
        <v>2834</v>
      </c>
    </row>
    <row r="83" spans="1:3" s="17" customFormat="1" ht="12" customHeight="1">
      <c r="A83" s="83" t="s">
        <v>76</v>
      </c>
      <c r="B83" s="83"/>
      <c r="C83" s="18">
        <v>1053</v>
      </c>
    </row>
    <row r="84" spans="1:3" s="17" customFormat="1" ht="12" customHeight="1">
      <c r="A84" s="83" t="s">
        <v>79</v>
      </c>
      <c r="B84" s="83"/>
      <c r="C84" s="18">
        <v>1512</v>
      </c>
    </row>
    <row r="85" spans="1:3" s="17" customFormat="1" ht="12" customHeight="1">
      <c r="A85" s="83" t="s">
        <v>80</v>
      </c>
      <c r="B85" s="83"/>
      <c r="C85" s="18">
        <v>641</v>
      </c>
    </row>
    <row r="86" spans="1:3" s="17" customFormat="1" ht="12" customHeight="1">
      <c r="A86" s="83" t="s">
        <v>81</v>
      </c>
      <c r="B86" s="83"/>
      <c r="C86" s="18">
        <v>424</v>
      </c>
    </row>
    <row r="87" spans="1:3" s="17" customFormat="1" ht="12" customHeight="1">
      <c r="A87" s="83" t="s">
        <v>82</v>
      </c>
      <c r="B87" s="83"/>
      <c r="C87" s="18">
        <v>385</v>
      </c>
    </row>
    <row r="88" spans="1:3" s="17" customFormat="1" ht="12" customHeight="1">
      <c r="A88" s="83" t="s">
        <v>83</v>
      </c>
      <c r="B88" s="83"/>
      <c r="C88" s="18">
        <v>259</v>
      </c>
    </row>
    <row r="89" spans="1:3" s="17" customFormat="1" ht="12" customHeight="1">
      <c r="A89" s="83" t="s">
        <v>84</v>
      </c>
      <c r="B89" s="83"/>
      <c r="C89" s="18">
        <v>128</v>
      </c>
    </row>
    <row r="90" spans="1:3" s="17" customFormat="1" ht="12" customHeight="1">
      <c r="A90" s="83" t="s">
        <v>85</v>
      </c>
      <c r="B90" s="83"/>
      <c r="C90" s="18">
        <v>365</v>
      </c>
    </row>
    <row r="91" spans="1:3" s="17" customFormat="1" ht="12" customHeight="1">
      <c r="A91" s="83" t="s">
        <v>86</v>
      </c>
      <c r="B91" s="83"/>
      <c r="C91" s="18">
        <v>332</v>
      </c>
    </row>
    <row r="92" spans="1:3" s="17" customFormat="1" ht="12" customHeight="1">
      <c r="A92" s="83" t="s">
        <v>87</v>
      </c>
      <c r="B92" s="83"/>
      <c r="C92" s="18">
        <v>10245</v>
      </c>
    </row>
    <row r="93" spans="1:3" s="17" customFormat="1" ht="12" customHeight="1">
      <c r="A93" s="83" t="s">
        <v>88</v>
      </c>
      <c r="B93" s="83"/>
      <c r="C93" s="18">
        <v>551</v>
      </c>
    </row>
    <row r="94" spans="1:3" s="17" customFormat="1" ht="12" customHeight="1">
      <c r="A94" s="83" t="s">
        <v>89</v>
      </c>
      <c r="B94" s="83"/>
      <c r="C94" s="18">
        <v>372</v>
      </c>
    </row>
    <row r="95" spans="1:3" s="17" customFormat="1" ht="12" customHeight="1">
      <c r="A95" s="83" t="s">
        <v>90</v>
      </c>
      <c r="B95" s="83"/>
      <c r="C95" s="18">
        <v>158</v>
      </c>
    </row>
    <row r="96" spans="1:3" s="17" customFormat="1" ht="12" customHeight="1">
      <c r="A96" s="83" t="s">
        <v>91</v>
      </c>
      <c r="B96" s="83"/>
      <c r="C96" s="18">
        <v>557</v>
      </c>
    </row>
    <row r="97" spans="1:3" s="17" customFormat="1" ht="12" customHeight="1">
      <c r="A97" s="83" t="s">
        <v>92</v>
      </c>
      <c r="B97" s="83"/>
      <c r="C97" s="18">
        <v>404</v>
      </c>
    </row>
    <row r="98" spans="1:3" s="17" customFormat="1" ht="12" customHeight="1">
      <c r="A98" s="83" t="s">
        <v>93</v>
      </c>
      <c r="B98" s="83"/>
      <c r="C98" s="18">
        <v>362</v>
      </c>
    </row>
    <row r="99" spans="1:3" s="17" customFormat="1" ht="12" customHeight="1">
      <c r="A99" s="83" t="s">
        <v>94</v>
      </c>
      <c r="B99" s="83"/>
      <c r="C99" s="18">
        <v>541</v>
      </c>
    </row>
    <row r="100" spans="1:3" s="17" customFormat="1" ht="12" customHeight="1">
      <c r="A100" s="83" t="s">
        <v>95</v>
      </c>
      <c r="B100" s="83"/>
      <c r="C100" s="18">
        <v>189</v>
      </c>
    </row>
    <row r="101" spans="1:3" s="17" customFormat="1" ht="12" customHeight="1">
      <c r="A101" s="83" t="s">
        <v>96</v>
      </c>
      <c r="B101" s="83"/>
      <c r="C101" s="18">
        <v>1665</v>
      </c>
    </row>
    <row r="102" spans="1:3" s="17" customFormat="1" ht="12" customHeight="1">
      <c r="A102" s="83" t="s">
        <v>97</v>
      </c>
      <c r="B102" s="83"/>
      <c r="C102" s="18">
        <v>494</v>
      </c>
    </row>
    <row r="103" spans="1:3" s="17" customFormat="1" ht="12" customHeight="1">
      <c r="A103" s="83" t="s">
        <v>98</v>
      </c>
      <c r="B103" s="83"/>
      <c r="C103" s="18">
        <v>470</v>
      </c>
    </row>
    <row r="104" spans="1:3" s="17" customFormat="1" ht="12" customHeight="1">
      <c r="A104" s="83" t="s">
        <v>99</v>
      </c>
      <c r="B104" s="83"/>
      <c r="C104" s="18">
        <v>316</v>
      </c>
    </row>
    <row r="105" spans="1:3" s="17" customFormat="1" ht="12" customHeight="1">
      <c r="A105" s="83" t="s">
        <v>100</v>
      </c>
      <c r="B105" s="83"/>
      <c r="C105" s="18">
        <v>151</v>
      </c>
    </row>
    <row r="106" spans="1:3" s="17" customFormat="1" ht="12" customHeight="1">
      <c r="A106" s="83" t="s">
        <v>101</v>
      </c>
      <c r="B106" s="83"/>
      <c r="C106" s="18">
        <v>409</v>
      </c>
    </row>
    <row r="107" spans="1:3" s="17" customFormat="1" ht="12" customHeight="1">
      <c r="A107" s="83" t="s">
        <v>102</v>
      </c>
      <c r="B107" s="83"/>
      <c r="C107" s="18">
        <v>492</v>
      </c>
    </row>
    <row r="108" spans="1:3" s="17" customFormat="1" ht="12" customHeight="1">
      <c r="A108" s="83" t="s">
        <v>103</v>
      </c>
      <c r="B108" s="83"/>
      <c r="C108" s="18">
        <v>278</v>
      </c>
    </row>
    <row r="109" spans="1:3" s="17" customFormat="1" ht="12" customHeight="1">
      <c r="A109" s="83" t="s">
        <v>104</v>
      </c>
      <c r="B109" s="83"/>
      <c r="C109" s="18">
        <v>541</v>
      </c>
    </row>
    <row r="110" spans="1:3" s="17" customFormat="1" ht="12" customHeight="1">
      <c r="A110" s="83" t="s">
        <v>105</v>
      </c>
      <c r="B110" s="83"/>
      <c r="C110" s="18">
        <v>216</v>
      </c>
    </row>
    <row r="111" spans="1:3" s="17" customFormat="1" ht="12" customHeight="1">
      <c r="A111" s="83" t="s">
        <v>106</v>
      </c>
      <c r="B111" s="83"/>
      <c r="C111" s="18">
        <v>429</v>
      </c>
    </row>
    <row r="112" spans="1:3" s="17" customFormat="1" ht="12" customHeight="1">
      <c r="A112" s="83" t="s">
        <v>107</v>
      </c>
      <c r="B112" s="83"/>
      <c r="C112" s="18">
        <v>576</v>
      </c>
    </row>
    <row r="113" spans="1:3" s="17" customFormat="1" ht="12" customHeight="1">
      <c r="A113" s="83" t="s">
        <v>108</v>
      </c>
      <c r="B113" s="83"/>
      <c r="C113" s="18">
        <v>364</v>
      </c>
    </row>
    <row r="114" spans="1:3" s="17" customFormat="1" ht="12" customHeight="1">
      <c r="A114" s="83" t="s">
        <v>109</v>
      </c>
      <c r="B114" s="83"/>
      <c r="C114" s="18">
        <v>375</v>
      </c>
    </row>
    <row r="115" spans="1:3" s="17" customFormat="1" ht="12" customHeight="1">
      <c r="A115" s="83" t="s">
        <v>110</v>
      </c>
      <c r="B115" s="83"/>
      <c r="C115" s="18">
        <v>387</v>
      </c>
    </row>
    <row r="116" spans="1:3" s="17" customFormat="1" ht="12" customHeight="1">
      <c r="A116" s="83" t="s">
        <v>112</v>
      </c>
      <c r="B116" s="83"/>
      <c r="C116" s="18">
        <v>331</v>
      </c>
    </row>
    <row r="117" spans="1:3" s="17" customFormat="1" ht="12" customHeight="1">
      <c r="A117" s="83" t="s">
        <v>113</v>
      </c>
      <c r="B117" s="83"/>
      <c r="C117" s="18">
        <v>822</v>
      </c>
    </row>
    <row r="118" spans="1:3" s="17" customFormat="1" ht="12" customHeight="1">
      <c r="A118" s="83" t="s">
        <v>115</v>
      </c>
      <c r="B118" s="83"/>
      <c r="C118" s="18">
        <v>268</v>
      </c>
    </row>
    <row r="119" spans="1:3" s="17" customFormat="1" ht="12" customHeight="1">
      <c r="A119" s="83" t="s">
        <v>116</v>
      </c>
      <c r="B119" s="83"/>
      <c r="C119" s="18">
        <v>408</v>
      </c>
    </row>
    <row r="120" spans="1:3" s="17" customFormat="1" ht="12" customHeight="1">
      <c r="A120" s="86" t="s">
        <v>117</v>
      </c>
      <c r="B120" s="86"/>
      <c r="C120" s="23">
        <v>251</v>
      </c>
    </row>
    <row r="121" spans="1:3" s="17" customFormat="1" ht="12" customHeight="1">
      <c r="A121" s="21"/>
      <c r="B121" s="21"/>
      <c r="C121" s="21"/>
    </row>
    <row r="122" spans="1:3" s="17" customFormat="1" ht="12" customHeight="1">
      <c r="A122" s="80" t="s">
        <v>118</v>
      </c>
      <c r="B122" s="80"/>
      <c r="C122" s="16">
        <f>SUM(C123:C149)</f>
        <v>25069</v>
      </c>
    </row>
    <row r="123" spans="1:3" s="17" customFormat="1" ht="12" customHeight="1">
      <c r="A123" s="83" t="s">
        <v>119</v>
      </c>
      <c r="B123" s="83"/>
      <c r="C123" s="18">
        <v>1622</v>
      </c>
    </row>
    <row r="124" spans="1:3" s="17" customFormat="1" ht="12" customHeight="1">
      <c r="A124" s="83" t="s">
        <v>120</v>
      </c>
      <c r="B124" s="83"/>
      <c r="C124" s="18">
        <v>306</v>
      </c>
    </row>
    <row r="125" spans="1:3" s="17" customFormat="1" ht="12" customHeight="1">
      <c r="A125" s="83" t="s">
        <v>121</v>
      </c>
      <c r="B125" s="83"/>
      <c r="C125" s="18">
        <v>543</v>
      </c>
    </row>
    <row r="126" spans="1:3" s="17" customFormat="1" ht="12" customHeight="1">
      <c r="A126" s="83" t="s">
        <v>122</v>
      </c>
      <c r="B126" s="83"/>
      <c r="C126" s="18">
        <v>1455</v>
      </c>
    </row>
    <row r="127" spans="1:3" s="17" customFormat="1" ht="12" customHeight="1">
      <c r="A127" s="83" t="s">
        <v>124</v>
      </c>
      <c r="B127" s="83"/>
      <c r="C127" s="18">
        <v>1315</v>
      </c>
    </row>
    <row r="128" spans="1:3" s="17" customFormat="1" ht="12" customHeight="1">
      <c r="A128" s="83" t="s">
        <v>125</v>
      </c>
      <c r="B128" s="83"/>
      <c r="C128" s="18">
        <v>71</v>
      </c>
    </row>
    <row r="129" spans="1:3" s="17" customFormat="1" ht="12" customHeight="1">
      <c r="A129" s="83" t="s">
        <v>126</v>
      </c>
      <c r="B129" s="83"/>
      <c r="C129" s="18">
        <v>1551</v>
      </c>
    </row>
    <row r="130" spans="1:3" s="17" customFormat="1" ht="12" customHeight="1">
      <c r="A130" s="83" t="s">
        <v>127</v>
      </c>
      <c r="B130" s="83"/>
      <c r="C130" s="18">
        <v>249</v>
      </c>
    </row>
    <row r="131" spans="1:3" s="28" customFormat="1" ht="12" customHeight="1">
      <c r="A131" s="112" t="s">
        <v>128</v>
      </c>
      <c r="B131" s="112"/>
      <c r="C131" s="29">
        <v>3951</v>
      </c>
    </row>
    <row r="132" spans="1:3" s="17" customFormat="1" ht="12" customHeight="1">
      <c r="A132" s="83" t="s">
        <v>129</v>
      </c>
      <c r="B132" s="83"/>
      <c r="C132" s="18">
        <v>1584</v>
      </c>
    </row>
    <row r="133" spans="1:3" s="17" customFormat="1" ht="12" customHeight="1">
      <c r="A133" s="83" t="s">
        <v>130</v>
      </c>
      <c r="B133" s="83"/>
      <c r="C133" s="18">
        <v>94</v>
      </c>
    </row>
    <row r="134" spans="1:3" s="17" customFormat="1" ht="12" customHeight="1">
      <c r="A134" s="83" t="s">
        <v>131</v>
      </c>
      <c r="B134" s="83"/>
      <c r="C134" s="18">
        <v>456</v>
      </c>
    </row>
    <row r="135" spans="1:3" s="17" customFormat="1" ht="12" customHeight="1">
      <c r="A135" s="83" t="s">
        <v>132</v>
      </c>
      <c r="B135" s="83"/>
      <c r="C135" s="18">
        <v>568</v>
      </c>
    </row>
    <row r="136" spans="1:3" s="17" customFormat="1" ht="12" customHeight="1">
      <c r="A136" s="83" t="s">
        <v>133</v>
      </c>
      <c r="B136" s="83"/>
      <c r="C136" s="18">
        <v>2269</v>
      </c>
    </row>
    <row r="137" spans="1:3" s="17" customFormat="1" ht="12" customHeight="1">
      <c r="A137" s="83" t="s">
        <v>134</v>
      </c>
      <c r="B137" s="83"/>
      <c r="C137" s="18">
        <v>1719</v>
      </c>
    </row>
    <row r="138" spans="1:3" s="17" customFormat="1" ht="12" customHeight="1">
      <c r="A138" s="83" t="s">
        <v>135</v>
      </c>
      <c r="B138" s="83"/>
      <c r="C138" s="18">
        <v>493</v>
      </c>
    </row>
    <row r="139" spans="1:3" s="17" customFormat="1" ht="12" customHeight="1">
      <c r="A139" s="83" t="s">
        <v>136</v>
      </c>
      <c r="B139" s="83"/>
      <c r="C139" s="18">
        <v>1864</v>
      </c>
    </row>
    <row r="140" spans="1:3" s="17" customFormat="1" ht="12" customHeight="1">
      <c r="A140" s="83" t="s">
        <v>137</v>
      </c>
      <c r="B140" s="83"/>
      <c r="C140" s="18">
        <v>64</v>
      </c>
    </row>
    <row r="141" spans="1:3" s="17" customFormat="1" ht="12" customHeight="1">
      <c r="A141" s="83" t="s">
        <v>138</v>
      </c>
      <c r="B141" s="83"/>
      <c r="C141" s="18">
        <v>422</v>
      </c>
    </row>
    <row r="142" spans="1:3" s="17" customFormat="1" ht="12" customHeight="1">
      <c r="A142" s="83" t="s">
        <v>139</v>
      </c>
      <c r="B142" s="83"/>
      <c r="C142" s="18">
        <v>485</v>
      </c>
    </row>
    <row r="143" spans="1:3" s="17" customFormat="1" ht="12" customHeight="1">
      <c r="A143" s="83" t="s">
        <v>140</v>
      </c>
      <c r="B143" s="83"/>
      <c r="C143" s="18">
        <v>531</v>
      </c>
    </row>
    <row r="144" spans="1:3" s="17" customFormat="1" ht="12" customHeight="1">
      <c r="A144" s="83" t="s">
        <v>141</v>
      </c>
      <c r="B144" s="83"/>
      <c r="C144" s="18">
        <v>814</v>
      </c>
    </row>
    <row r="145" spans="1:3" s="17" customFormat="1" ht="12" customHeight="1">
      <c r="A145" s="83" t="s">
        <v>142</v>
      </c>
      <c r="B145" s="83"/>
      <c r="C145" s="18">
        <v>182</v>
      </c>
    </row>
    <row r="146" spans="1:3" s="17" customFormat="1" ht="12" customHeight="1">
      <c r="A146" s="83" t="s">
        <v>144</v>
      </c>
      <c r="B146" s="83"/>
      <c r="C146" s="18">
        <v>635</v>
      </c>
    </row>
    <row r="147" spans="1:3" s="17" customFormat="1" ht="12" customHeight="1">
      <c r="A147" s="83" t="s">
        <v>232</v>
      </c>
      <c r="B147" s="83"/>
      <c r="C147" s="18">
        <v>1193</v>
      </c>
    </row>
    <row r="148" spans="1:3" s="17" customFormat="1" ht="12" customHeight="1">
      <c r="A148" s="83" t="s">
        <v>145</v>
      </c>
      <c r="B148" s="83"/>
      <c r="C148" s="18">
        <v>101</v>
      </c>
    </row>
    <row r="149" spans="1:3" s="17" customFormat="1" ht="12" customHeight="1">
      <c r="A149" s="86" t="s">
        <v>147</v>
      </c>
      <c r="B149" s="86"/>
      <c r="C149" s="23">
        <v>532</v>
      </c>
    </row>
    <row r="150" spans="1:3" s="17" customFormat="1" ht="12" customHeight="1">
      <c r="A150" s="21"/>
      <c r="B150" s="21"/>
      <c r="C150" s="21"/>
    </row>
    <row r="151" spans="1:3" s="17" customFormat="1" ht="12" customHeight="1">
      <c r="A151" s="80" t="s">
        <v>148</v>
      </c>
      <c r="B151" s="80"/>
      <c r="C151" s="16">
        <f>SUM(C152:C159)</f>
        <v>5161</v>
      </c>
    </row>
    <row r="152" spans="1:3" s="17" customFormat="1" ht="12" customHeight="1">
      <c r="A152" s="83" t="s">
        <v>149</v>
      </c>
      <c r="B152" s="83"/>
      <c r="C152" s="18">
        <v>744</v>
      </c>
    </row>
    <row r="153" spans="1:3" s="17" customFormat="1" ht="12" customHeight="1">
      <c r="A153" s="83" t="s">
        <v>150</v>
      </c>
      <c r="B153" s="83"/>
      <c r="C153" s="18">
        <v>151</v>
      </c>
    </row>
    <row r="154" spans="1:3" s="17" customFormat="1" ht="12" customHeight="1">
      <c r="A154" s="83" t="s">
        <v>151</v>
      </c>
      <c r="B154" s="83"/>
      <c r="C154" s="18">
        <v>253</v>
      </c>
    </row>
    <row r="155" spans="1:3" s="17" customFormat="1" ht="12" customHeight="1">
      <c r="A155" s="83" t="s">
        <v>152</v>
      </c>
      <c r="B155" s="83"/>
      <c r="C155" s="18">
        <v>139</v>
      </c>
    </row>
    <row r="156" spans="1:3" s="17" customFormat="1" ht="12" customHeight="1">
      <c r="A156" s="83" t="s">
        <v>153</v>
      </c>
      <c r="B156" s="83"/>
      <c r="C156" s="18">
        <v>1053</v>
      </c>
    </row>
    <row r="157" spans="1:3" s="17" customFormat="1" ht="12" customHeight="1">
      <c r="A157" s="83" t="s">
        <v>154</v>
      </c>
      <c r="B157" s="83"/>
      <c r="C157" s="18">
        <v>826</v>
      </c>
    </row>
    <row r="158" spans="1:3" s="17" customFormat="1" ht="12" customHeight="1">
      <c r="A158" s="83" t="s">
        <v>155</v>
      </c>
      <c r="B158" s="83"/>
      <c r="C158" s="18">
        <v>117</v>
      </c>
    </row>
    <row r="159" spans="1:3" s="17" customFormat="1" ht="12" customHeight="1">
      <c r="A159" s="86" t="s">
        <v>156</v>
      </c>
      <c r="B159" s="86"/>
      <c r="C159" s="23">
        <v>1878</v>
      </c>
    </row>
    <row r="160" spans="1:3" s="17" customFormat="1" ht="12" customHeight="1">
      <c r="A160" s="21"/>
      <c r="B160" s="21"/>
      <c r="C160" s="21"/>
    </row>
    <row r="161" spans="1:3" s="17" customFormat="1" ht="12" customHeight="1">
      <c r="A161" s="80" t="s">
        <v>157</v>
      </c>
      <c r="B161" s="80"/>
      <c r="C161" s="16">
        <f>SUM(C162:C178)</f>
        <v>13099</v>
      </c>
    </row>
    <row r="162" spans="1:3" s="17" customFormat="1" ht="12" customHeight="1">
      <c r="A162" s="83" t="s">
        <v>158</v>
      </c>
      <c r="B162" s="83"/>
      <c r="C162" s="18">
        <v>1120</v>
      </c>
    </row>
    <row r="163" spans="1:3" s="17" customFormat="1" ht="12" customHeight="1">
      <c r="A163" s="83" t="s">
        <v>159</v>
      </c>
      <c r="B163" s="83"/>
      <c r="C163" s="18">
        <v>3186</v>
      </c>
    </row>
    <row r="164" spans="1:3" s="17" customFormat="1" ht="12" customHeight="1">
      <c r="A164" s="83" t="s">
        <v>160</v>
      </c>
      <c r="B164" s="83"/>
      <c r="C164" s="18">
        <v>644</v>
      </c>
    </row>
    <row r="165" spans="1:3" s="17" customFormat="1" ht="12" customHeight="1">
      <c r="A165" s="83" t="s">
        <v>161</v>
      </c>
      <c r="B165" s="83"/>
      <c r="C165" s="18">
        <v>831</v>
      </c>
    </row>
    <row r="166" spans="1:3" s="17" customFormat="1" ht="12" customHeight="1">
      <c r="A166" s="83" t="s">
        <v>162</v>
      </c>
      <c r="B166" s="83"/>
      <c r="C166" s="18">
        <v>1820</v>
      </c>
    </row>
    <row r="167" spans="1:3" s="17" customFormat="1" ht="12" customHeight="1">
      <c r="A167" s="83" t="s">
        <v>163</v>
      </c>
      <c r="B167" s="83"/>
      <c r="C167" s="18">
        <v>305</v>
      </c>
    </row>
    <row r="168" spans="1:3" s="17" customFormat="1" ht="12" customHeight="1">
      <c r="A168" s="83" t="s">
        <v>164</v>
      </c>
      <c r="B168" s="83"/>
      <c r="C168" s="18">
        <v>401</v>
      </c>
    </row>
    <row r="169" spans="1:3" s="17" customFormat="1" ht="12" customHeight="1">
      <c r="A169" s="83" t="s">
        <v>165</v>
      </c>
      <c r="B169" s="83"/>
      <c r="C169" s="18">
        <v>342</v>
      </c>
    </row>
    <row r="170" spans="1:3" s="17" customFormat="1" ht="12" customHeight="1">
      <c r="A170" s="83" t="s">
        <v>166</v>
      </c>
      <c r="B170" s="83"/>
      <c r="C170" s="18">
        <v>230</v>
      </c>
    </row>
    <row r="171" spans="1:3" s="17" customFormat="1" ht="12" customHeight="1">
      <c r="A171" s="83" t="s">
        <v>167</v>
      </c>
      <c r="B171" s="83"/>
      <c r="C171" s="18">
        <v>486</v>
      </c>
    </row>
    <row r="172" spans="1:3" s="17" customFormat="1" ht="12" customHeight="1">
      <c r="A172" s="83" t="s">
        <v>168</v>
      </c>
      <c r="B172" s="83"/>
      <c r="C172" s="18">
        <v>65</v>
      </c>
    </row>
    <row r="173" spans="1:3" s="17" customFormat="1" ht="12" customHeight="1">
      <c r="A173" s="83" t="s">
        <v>169</v>
      </c>
      <c r="B173" s="83"/>
      <c r="C173" s="18">
        <v>948</v>
      </c>
    </row>
    <row r="174" spans="1:3" s="17" customFormat="1" ht="12" customHeight="1">
      <c r="A174" s="83" t="s">
        <v>170</v>
      </c>
      <c r="B174" s="83"/>
      <c r="C174" s="18">
        <v>546</v>
      </c>
    </row>
    <row r="175" spans="1:3" s="17" customFormat="1" ht="12" customHeight="1">
      <c r="A175" s="83" t="s">
        <v>171</v>
      </c>
      <c r="B175" s="83"/>
      <c r="C175" s="18">
        <v>260</v>
      </c>
    </row>
    <row r="176" spans="1:3" s="17" customFormat="1" ht="12" customHeight="1">
      <c r="A176" s="83" t="s">
        <v>172</v>
      </c>
      <c r="B176" s="83"/>
      <c r="C176" s="18">
        <v>653</v>
      </c>
    </row>
    <row r="177" spans="1:3" s="17" customFormat="1" ht="12" customHeight="1">
      <c r="A177" s="83" t="s">
        <v>173</v>
      </c>
      <c r="B177" s="83"/>
      <c r="C177" s="18">
        <v>427</v>
      </c>
    </row>
    <row r="178" spans="1:3" s="17" customFormat="1" ht="12" customHeight="1">
      <c r="A178" s="86" t="s">
        <v>174</v>
      </c>
      <c r="B178" s="86"/>
      <c r="C178" s="23">
        <v>835</v>
      </c>
    </row>
    <row r="179" spans="1:3" s="17" customFormat="1" ht="12" customHeight="1">
      <c r="A179" s="21"/>
      <c r="B179" s="21"/>
      <c r="C179" s="21"/>
    </row>
    <row r="180" spans="1:3" s="17" customFormat="1" ht="12" customHeight="1">
      <c r="A180" s="80" t="s">
        <v>175</v>
      </c>
      <c r="B180" s="80"/>
      <c r="C180" s="16">
        <f>SUM(C181:C186)</f>
        <v>4361</v>
      </c>
    </row>
    <row r="181" spans="1:3" s="17" customFormat="1" ht="12" customHeight="1">
      <c r="A181" s="83" t="s">
        <v>176</v>
      </c>
      <c r="B181" s="83"/>
      <c r="C181" s="18">
        <v>1802</v>
      </c>
    </row>
    <row r="182" spans="1:3" s="17" customFormat="1" ht="12" customHeight="1">
      <c r="A182" s="83" t="s">
        <v>177</v>
      </c>
      <c r="B182" s="83"/>
      <c r="C182" s="18">
        <v>1156</v>
      </c>
    </row>
    <row r="183" spans="1:3" s="17" customFormat="1" ht="12" customHeight="1">
      <c r="A183" s="83" t="s">
        <v>178</v>
      </c>
      <c r="B183" s="83"/>
      <c r="C183" s="18">
        <v>215</v>
      </c>
    </row>
    <row r="184" spans="1:3" s="17" customFormat="1" ht="12" customHeight="1">
      <c r="A184" s="83" t="s">
        <v>179</v>
      </c>
      <c r="B184" s="83"/>
      <c r="C184" s="18">
        <v>278</v>
      </c>
    </row>
    <row r="185" spans="1:3" s="17" customFormat="1" ht="12" customHeight="1">
      <c r="A185" s="83" t="s">
        <v>180</v>
      </c>
      <c r="B185" s="83"/>
      <c r="C185" s="18">
        <v>585</v>
      </c>
    </row>
    <row r="186" spans="1:3" s="17" customFormat="1" ht="12" customHeight="1">
      <c r="A186" s="86" t="s">
        <v>181</v>
      </c>
      <c r="B186" s="86"/>
      <c r="C186" s="23">
        <v>325</v>
      </c>
    </row>
    <row r="187" spans="1:3" s="17" customFormat="1" ht="12" customHeight="1">
      <c r="A187" s="21"/>
      <c r="B187" s="21"/>
      <c r="C187" s="21"/>
    </row>
    <row r="188" spans="1:3" s="17" customFormat="1" ht="12" customHeight="1">
      <c r="A188" s="80" t="s">
        <v>182</v>
      </c>
      <c r="B188" s="80"/>
      <c r="C188" s="16">
        <f>SUM(C189:C191)</f>
        <v>5588</v>
      </c>
    </row>
    <row r="189" spans="1:3" s="17" customFormat="1" ht="12" customHeight="1">
      <c r="A189" s="83" t="s">
        <v>183</v>
      </c>
      <c r="B189" s="83"/>
      <c r="C189" s="18">
        <v>1739</v>
      </c>
    </row>
    <row r="190" spans="1:3" s="17" customFormat="1" ht="12" customHeight="1">
      <c r="A190" s="83" t="s">
        <v>184</v>
      </c>
      <c r="B190" s="83"/>
      <c r="C190" s="18">
        <v>1976</v>
      </c>
    </row>
    <row r="191" spans="1:3" s="17" customFormat="1" ht="12" customHeight="1">
      <c r="A191" s="86" t="s">
        <v>225</v>
      </c>
      <c r="B191" s="86"/>
      <c r="C191" s="51">
        <v>1873</v>
      </c>
    </row>
    <row r="192" spans="1:3" s="17" customFormat="1" ht="12" customHeight="1">
      <c r="A192" s="21"/>
      <c r="B192" s="21"/>
      <c r="C192" s="21"/>
    </row>
    <row r="193" spans="1:3" s="17" customFormat="1" ht="12" customHeight="1">
      <c r="A193" s="80" t="s">
        <v>188</v>
      </c>
      <c r="B193" s="80"/>
      <c r="C193" s="16">
        <f>SUM(C194:C204)</f>
        <v>6297</v>
      </c>
    </row>
    <row r="194" spans="1:3" s="17" customFormat="1" ht="12" customHeight="1">
      <c r="A194" s="83" t="s">
        <v>189</v>
      </c>
      <c r="B194" s="83"/>
      <c r="C194" s="18">
        <v>854</v>
      </c>
    </row>
    <row r="195" spans="1:3" s="17" customFormat="1" ht="12" customHeight="1">
      <c r="A195" s="83" t="s">
        <v>191</v>
      </c>
      <c r="B195" s="83"/>
      <c r="C195" s="18">
        <v>158</v>
      </c>
    </row>
    <row r="196" spans="1:3" s="17" customFormat="1" ht="12" customHeight="1">
      <c r="A196" s="83" t="s">
        <v>192</v>
      </c>
      <c r="B196" s="83"/>
      <c r="C196" s="18">
        <v>340</v>
      </c>
    </row>
    <row r="197" spans="1:3" s="17" customFormat="1" ht="12" customHeight="1">
      <c r="A197" s="83" t="s">
        <v>197</v>
      </c>
      <c r="B197" s="83"/>
      <c r="C197" s="18">
        <v>246</v>
      </c>
    </row>
    <row r="198" spans="1:3" s="17" customFormat="1" ht="12" customHeight="1">
      <c r="A198" s="83" t="s">
        <v>198</v>
      </c>
      <c r="B198" s="83"/>
      <c r="C198" s="18">
        <v>2537</v>
      </c>
    </row>
    <row r="199" spans="1:3" s="17" customFormat="1" ht="12" customHeight="1">
      <c r="A199" s="83" t="s">
        <v>199</v>
      </c>
      <c r="B199" s="83"/>
      <c r="C199" s="18">
        <v>337</v>
      </c>
    </row>
    <row r="200" spans="1:3" s="17" customFormat="1" ht="12" customHeight="1">
      <c r="A200" s="83" t="s">
        <v>202</v>
      </c>
      <c r="B200" s="83"/>
      <c r="C200" s="18">
        <v>174</v>
      </c>
    </row>
    <row r="201" spans="1:3" s="17" customFormat="1" ht="12" customHeight="1">
      <c r="A201" s="83" t="s">
        <v>203</v>
      </c>
      <c r="B201" s="83"/>
      <c r="C201" s="18">
        <v>289</v>
      </c>
    </row>
    <row r="202" spans="1:3" s="17" customFormat="1" ht="12" customHeight="1">
      <c r="A202" s="83" t="s">
        <v>204</v>
      </c>
      <c r="B202" s="83"/>
      <c r="C202" s="18">
        <v>269</v>
      </c>
    </row>
    <row r="203" spans="1:3" s="17" customFormat="1" ht="12" customHeight="1">
      <c r="A203" s="83" t="s">
        <v>205</v>
      </c>
      <c r="B203" s="83"/>
      <c r="C203" s="18">
        <v>824</v>
      </c>
    </row>
    <row r="204" spans="1:3" s="17" customFormat="1" ht="12" customHeight="1">
      <c r="A204" s="86" t="s">
        <v>206</v>
      </c>
      <c r="B204" s="86"/>
      <c r="C204" s="23">
        <v>269</v>
      </c>
    </row>
    <row r="205" spans="1:3" s="17" customFormat="1" ht="12" customHeight="1">
      <c r="A205" s="21"/>
      <c r="B205" s="21"/>
      <c r="C205" s="21"/>
    </row>
    <row r="206" spans="1:3" s="17" customFormat="1" ht="12" customHeight="1">
      <c r="A206" s="80" t="s">
        <v>207</v>
      </c>
      <c r="B206" s="80"/>
      <c r="C206" s="16">
        <f>SUM(C207:C214)</f>
        <v>108439</v>
      </c>
    </row>
    <row r="207" spans="1:3" s="17" customFormat="1" ht="12" customHeight="1">
      <c r="A207" s="83" t="s">
        <v>208</v>
      </c>
      <c r="B207" s="83"/>
      <c r="C207" s="18">
        <f>+C55</f>
        <v>12238</v>
      </c>
    </row>
    <row r="208" spans="1:3" s="17" customFormat="1" ht="12" customHeight="1">
      <c r="A208" s="83" t="s">
        <v>209</v>
      </c>
      <c r="B208" s="83"/>
      <c r="C208" s="18">
        <f>+C68</f>
        <v>36626</v>
      </c>
    </row>
    <row r="209" spans="1:3" s="17" customFormat="1" ht="12" customHeight="1">
      <c r="A209" s="83" t="s">
        <v>210</v>
      </c>
      <c r="B209" s="83"/>
      <c r="C209" s="18">
        <f>+C122</f>
        <v>25069</v>
      </c>
    </row>
    <row r="210" spans="1:3" s="17" customFormat="1" ht="12" customHeight="1">
      <c r="A210" s="83" t="s">
        <v>211</v>
      </c>
      <c r="B210" s="83"/>
      <c r="C210" s="18">
        <f>+C151</f>
        <v>5161</v>
      </c>
    </row>
    <row r="211" spans="1:3" s="17" customFormat="1" ht="12" customHeight="1">
      <c r="A211" s="83" t="s">
        <v>212</v>
      </c>
      <c r="B211" s="83"/>
      <c r="C211" s="18">
        <f>+C161</f>
        <v>13099</v>
      </c>
    </row>
    <row r="212" spans="1:3" s="17" customFormat="1" ht="12" customHeight="1">
      <c r="A212" s="83" t="s">
        <v>213</v>
      </c>
      <c r="B212" s="83"/>
      <c r="C212" s="18">
        <f>+C180</f>
        <v>4361</v>
      </c>
    </row>
    <row r="213" spans="1:3" s="17" customFormat="1" ht="12" customHeight="1">
      <c r="A213" s="83" t="s">
        <v>214</v>
      </c>
      <c r="B213" s="83"/>
      <c r="C213" s="18">
        <f>+C188</f>
        <v>5588</v>
      </c>
    </row>
    <row r="214" spans="1:3" s="17" customFormat="1" ht="12" customHeight="1">
      <c r="A214" s="86" t="s">
        <v>215</v>
      </c>
      <c r="B214" s="86"/>
      <c r="C214" s="23">
        <f>+C193</f>
        <v>6297</v>
      </c>
    </row>
    <row r="215" spans="1:3" s="17" customFormat="1" ht="12" customHeight="1">
      <c r="A215" s="21"/>
      <c r="B215" s="21"/>
      <c r="C215" s="21"/>
    </row>
    <row r="216" spans="1:256" s="17" customFormat="1" ht="12" customHeight="1">
      <c r="A216" s="80" t="s">
        <v>238</v>
      </c>
      <c r="B216" s="80"/>
      <c r="C216" s="16">
        <f>SUM(C217:C221)</f>
        <v>88414</v>
      </c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1:256" s="17" customFormat="1" ht="12" customHeight="1">
      <c r="A217" s="83" t="s">
        <v>239</v>
      </c>
      <c r="B217" s="83"/>
      <c r="C217" s="61">
        <f>SUM(C162,C163,C165,C166,C168,C167,C169,C171,C172,C173,C174,C175,C176,C177,C178,C182)</f>
        <v>13381</v>
      </c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1:256" s="17" customFormat="1" ht="12" customHeight="1">
      <c r="A218" s="83" t="s">
        <v>240</v>
      </c>
      <c r="B218" s="83"/>
      <c r="C218" s="61">
        <f>SUM(C56+C57+C58+C78+C59+C60+C61+C62+C63+C64+C65+C66)</f>
        <v>12572</v>
      </c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1:256" s="17" customFormat="1" ht="12" customHeight="1">
      <c r="A219" s="83" t="s">
        <v>241</v>
      </c>
      <c r="B219" s="83"/>
      <c r="C219" s="62">
        <f>SUM(C123+C125+C127+C128+C132+C136+C137+C138+C139+C141+C143+C146+C147+C152+C159+C144+C134)</f>
        <v>18153</v>
      </c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1:256" s="17" customFormat="1" ht="12" customHeight="1">
      <c r="A220" s="83" t="s">
        <v>242</v>
      </c>
      <c r="B220" s="83"/>
      <c r="C220" s="61">
        <f>SUM(C69+C74+C76+C80+C81+C83+C85+C87+C89+C90+C91+C93+C94+C92+C96+C104+C105+C108+C111+C112+C114+C116+C117+C118+C119+C84+C110+C71+C75+C77+C79+C86+C88+C95+C97+C98+C99+C103+C106+C107+C109+C113+C82+C120+C70+C72+C73+C100+C102+C115+C101)</f>
        <v>36292</v>
      </c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1:256" s="30" customFormat="1" ht="12" customHeight="1">
      <c r="A221" s="53" t="s">
        <v>243</v>
      </c>
      <c r="B221" s="53"/>
      <c r="C221" s="51">
        <f>C170+C183+C186+C149+C135+C164+C131+C129</f>
        <v>8016</v>
      </c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1:256" s="17" customFormat="1" ht="12" customHeight="1">
      <c r="A222" s="26"/>
      <c r="B222" s="26"/>
      <c r="C222" s="27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1:256" s="32" customFormat="1" ht="12" customHeight="1">
      <c r="A223" s="63" t="s">
        <v>244</v>
      </c>
      <c r="B223" s="63"/>
      <c r="C223" s="12">
        <f>C8-C216</f>
        <v>20025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1:256" s="17" customFormat="1" ht="12" customHeight="1">
      <c r="A224" s="117"/>
      <c r="B224" s="94"/>
      <c r="C224" s="94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1:256" s="32" customFormat="1" ht="67.5" customHeight="1">
      <c r="A225" s="109" t="s">
        <v>273</v>
      </c>
      <c r="B225" s="109"/>
      <c r="C225" s="109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1:256" s="33" customFormat="1" ht="12" customHeight="1">
      <c r="A226" s="103"/>
      <c r="B226" s="103"/>
      <c r="C226" s="10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  <c r="IU226" s="32"/>
      <c r="IV226" s="32"/>
    </row>
    <row r="227" spans="1:256" s="33" customFormat="1" ht="21" customHeight="1">
      <c r="A227" s="105" t="s">
        <v>220</v>
      </c>
      <c r="B227" s="105"/>
      <c r="C227" s="10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1:256" ht="12" customHeight="1">
      <c r="A228" s="103"/>
      <c r="B228" s="103"/>
      <c r="C228" s="10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  <c r="IV228" s="32"/>
    </row>
    <row r="229" spans="1:256" ht="12" customHeight="1">
      <c r="A229" s="103" t="s">
        <v>237</v>
      </c>
      <c r="B229" s="103"/>
      <c r="C229" s="10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</row>
    <row r="230" spans="1:256" ht="12" customHeight="1">
      <c r="A230" s="103" t="s">
        <v>222</v>
      </c>
      <c r="B230" s="103"/>
      <c r="C230" s="10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</row>
    <row r="231" spans="4:256" ht="12.75"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4:256" ht="12.75"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4:256" ht="12.75"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4:256" ht="12.75"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</sheetData>
  <sheetProtection/>
  <mergeCells count="193">
    <mergeCell ref="A228:C228"/>
    <mergeCell ref="A229:C229"/>
    <mergeCell ref="A230:C230"/>
    <mergeCell ref="A1:C1"/>
    <mergeCell ref="A2:C2"/>
    <mergeCell ref="A3:C3"/>
    <mergeCell ref="A4:C4"/>
    <mergeCell ref="A5:B5"/>
    <mergeCell ref="A6:B6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B216"/>
    <mergeCell ref="A217:B217"/>
    <mergeCell ref="A218:B218"/>
    <mergeCell ref="A219:B219"/>
    <mergeCell ref="A220:B220"/>
    <mergeCell ref="A227:C227"/>
    <mergeCell ref="A225:C225"/>
    <mergeCell ref="A226:C226"/>
    <mergeCell ref="A224:C2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subject/>
  <dc:creator>Nepomuceno Ralf</dc:creator>
  <cp:keywords/>
  <dc:description/>
  <cp:lastModifiedBy>Oberti Gallo Alessandra / fust009</cp:lastModifiedBy>
  <cp:lastPrinted>2013-12-17T17:04:52Z</cp:lastPrinted>
  <dcterms:created xsi:type="dcterms:W3CDTF">2000-10-02T13:15:38Z</dcterms:created>
  <dcterms:modified xsi:type="dcterms:W3CDTF">2023-09-21T12:27:08Z</dcterms:modified>
  <cp:category/>
  <cp:version/>
  <cp:contentType/>
  <cp:contentStatus/>
</cp:coreProperties>
</file>