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USTAT\Cds\GCds\Annuari\Cantone\2024\Tabelle aggiornate\14 Salute\"/>
    </mc:Choice>
  </mc:AlternateContent>
  <bookViews>
    <workbookView xWindow="10785" yWindow="105" windowWidth="10830" windowHeight="8730"/>
  </bookViews>
  <sheets>
    <sheet name="2022" sheetId="22" r:id="rId1"/>
    <sheet name="2021" sheetId="21" r:id="rId2"/>
    <sheet name="2020" sheetId="20" r:id="rId3"/>
    <sheet name="2019" sheetId="19" r:id="rId4"/>
    <sheet name="2018" sheetId="18" r:id="rId5"/>
    <sheet name="2017" sheetId="17" r:id="rId6"/>
    <sheet name="2016" sheetId="16" r:id="rId7"/>
    <sheet name="2015" sheetId="15" r:id="rId8"/>
    <sheet name="2014" sheetId="14" r:id="rId9"/>
    <sheet name="2013" sheetId="13" r:id="rId10"/>
    <sheet name="2012" sheetId="12" r:id="rId11"/>
    <sheet name="2011" sheetId="11" r:id="rId12"/>
    <sheet name="2010" sheetId="10" r:id="rId13"/>
    <sheet name="2009" sheetId="1" r:id="rId14"/>
    <sheet name="2008" sheetId="4" r:id="rId15"/>
    <sheet name="2007" sheetId="5" r:id="rId16"/>
    <sheet name="2006" sheetId="6" r:id="rId17"/>
    <sheet name="2005" sheetId="9" r:id="rId18"/>
    <sheet name="2004" sheetId="7" r:id="rId19"/>
    <sheet name="2003" sheetId="8" r:id="rId20"/>
  </sheets>
  <definedNames>
    <definedName name="_xlnm.Print_Area" localSheetId="11">'2011'!$A$1:$K$64</definedName>
  </definedNames>
  <calcPr calcId="162913"/>
</workbook>
</file>

<file path=xl/calcChain.xml><?xml version="1.0" encoding="utf-8"?>
<calcChain xmlns="http://schemas.openxmlformats.org/spreadsheetml/2006/main">
  <c r="C46" i="22" l="1"/>
  <c r="C42" i="22"/>
  <c r="I46" i="22"/>
  <c r="H46" i="22"/>
  <c r="G46" i="22"/>
  <c r="F46" i="22"/>
  <c r="E46" i="22"/>
  <c r="D46" i="22"/>
  <c r="C38" i="22"/>
  <c r="D38" i="22"/>
  <c r="E38" i="22"/>
  <c r="F38" i="22"/>
  <c r="G38" i="22"/>
  <c r="H38" i="22"/>
  <c r="I38" i="22"/>
  <c r="K54" i="22"/>
  <c r="J54" i="22"/>
  <c r="I54" i="22"/>
  <c r="H54" i="22"/>
  <c r="G54" i="22"/>
  <c r="F54" i="22"/>
  <c r="E54" i="22"/>
  <c r="D54" i="22"/>
  <c r="C54" i="22"/>
  <c r="I42" i="22"/>
  <c r="I53" i="22"/>
  <c r="H42" i="22"/>
  <c r="H53" i="22"/>
  <c r="G42" i="22"/>
  <c r="G53" i="22"/>
  <c r="F42" i="22"/>
  <c r="F53" i="22"/>
  <c r="E42" i="22"/>
  <c r="E53" i="22"/>
  <c r="D42" i="22"/>
  <c r="D53" i="22"/>
  <c r="C53" i="22"/>
  <c r="I40" i="22"/>
  <c r="H40" i="22"/>
  <c r="G40" i="22"/>
  <c r="F40" i="22"/>
  <c r="E40" i="22"/>
  <c r="D40" i="22"/>
  <c r="C40" i="22"/>
  <c r="K39" i="22"/>
  <c r="I39" i="22"/>
  <c r="H39" i="22"/>
  <c r="G39" i="22"/>
  <c r="F39" i="22"/>
  <c r="E39" i="22"/>
  <c r="D39" i="22"/>
  <c r="C39" i="22"/>
  <c r="K26" i="22"/>
  <c r="J26" i="22"/>
  <c r="I26" i="22"/>
  <c r="H26" i="22"/>
  <c r="G26" i="22"/>
  <c r="F26" i="22"/>
  <c r="E26" i="22"/>
  <c r="D26" i="22"/>
  <c r="C26" i="22"/>
  <c r="I25" i="22"/>
  <c r="H25" i="22"/>
  <c r="G25" i="22"/>
  <c r="F25" i="22"/>
  <c r="E25" i="22"/>
  <c r="D25" i="22"/>
  <c r="C25" i="22"/>
  <c r="I24" i="22"/>
  <c r="H24" i="22"/>
  <c r="G24" i="22"/>
  <c r="F24" i="22"/>
  <c r="E24" i="22"/>
  <c r="D24" i="22"/>
  <c r="C24" i="22"/>
  <c r="E46" i="9"/>
  <c r="E9" i="9"/>
  <c r="E37" i="9"/>
  <c r="E31" i="9"/>
  <c r="E30" i="9"/>
  <c r="E29" i="9"/>
  <c r="E28" i="9"/>
  <c r="E27" i="9"/>
  <c r="E10" i="9"/>
  <c r="E11" i="9"/>
  <c r="E12" i="9"/>
  <c r="E13" i="9"/>
  <c r="E14" i="9"/>
  <c r="E15" i="9"/>
  <c r="E16" i="9"/>
  <c r="E17" i="9"/>
  <c r="E18" i="9"/>
  <c r="E19" i="9"/>
  <c r="E20" i="9"/>
  <c r="E21" i="9"/>
  <c r="E22" i="9"/>
  <c r="E23" i="9"/>
  <c r="E24" i="9"/>
  <c r="E25" i="9"/>
  <c r="E26" i="9"/>
  <c r="E33" i="9"/>
  <c r="E34" i="9"/>
  <c r="E35" i="9"/>
  <c r="E36" i="9"/>
  <c r="E38" i="9"/>
  <c r="E47" i="9"/>
  <c r="E48" i="9"/>
  <c r="E49" i="9"/>
  <c r="E50" i="9"/>
  <c r="E51" i="9"/>
  <c r="E52" i="9"/>
  <c r="E53" i="9"/>
  <c r="E54" i="9"/>
  <c r="E62" i="9"/>
  <c r="E63" i="9"/>
  <c r="E64" i="9"/>
  <c r="E65" i="9"/>
  <c r="E66" i="9"/>
  <c r="E67" i="9"/>
  <c r="E68" i="9"/>
  <c r="E69" i="9"/>
  <c r="E70" i="9"/>
  <c r="E71" i="9"/>
  <c r="E72" i="9"/>
  <c r="E73" i="9"/>
  <c r="E74" i="9"/>
  <c r="E53" i="8"/>
  <c r="E58" i="8"/>
  <c r="E63" i="8"/>
  <c r="E64" i="8"/>
  <c r="F53" i="8"/>
  <c r="F63" i="8"/>
  <c r="F58" i="8"/>
  <c r="G53" i="8"/>
  <c r="G63" i="8"/>
  <c r="G58" i="8"/>
  <c r="H53" i="8"/>
  <c r="H58" i="8"/>
  <c r="H63" i="8"/>
  <c r="H64" i="8"/>
  <c r="I53" i="8"/>
  <c r="I63" i="8"/>
  <c r="I58" i="8"/>
  <c r="J53" i="8"/>
  <c r="J63" i="8"/>
  <c r="J58" i="8"/>
  <c r="K53" i="8"/>
  <c r="K58" i="8"/>
  <c r="K63" i="8"/>
  <c r="K48" i="8"/>
  <c r="J43" i="8"/>
  <c r="J38" i="8"/>
  <c r="J48" i="8"/>
  <c r="I43" i="8"/>
  <c r="I48" i="8"/>
  <c r="H43" i="8"/>
  <c r="H48" i="8"/>
  <c r="G43" i="8"/>
  <c r="G47" i="8"/>
  <c r="G48" i="8"/>
  <c r="F43" i="8"/>
  <c r="F48" i="8"/>
  <c r="E43" i="8"/>
  <c r="E48" i="8"/>
  <c r="J47" i="8"/>
  <c r="I47" i="8"/>
  <c r="F47" i="8"/>
  <c r="K43" i="8"/>
  <c r="K38" i="8"/>
  <c r="K39" i="8"/>
  <c r="J39" i="8"/>
  <c r="I39" i="8"/>
  <c r="I38" i="8"/>
  <c r="H39" i="8"/>
  <c r="G39" i="8"/>
  <c r="F39" i="8"/>
  <c r="F38" i="8"/>
  <c r="E39" i="8"/>
  <c r="E38" i="8"/>
  <c r="K29" i="8"/>
  <c r="K31" i="8"/>
  <c r="J31" i="8"/>
  <c r="I31" i="8"/>
  <c r="H31" i="8"/>
  <c r="G31" i="8"/>
  <c r="F31" i="8"/>
  <c r="E31" i="8"/>
  <c r="K28" i="8"/>
  <c r="K30" i="8"/>
  <c r="J30" i="8"/>
  <c r="I30" i="8"/>
  <c r="H30" i="8"/>
  <c r="G30" i="8"/>
  <c r="F30" i="8"/>
  <c r="E30" i="8"/>
  <c r="K19" i="8"/>
  <c r="J19" i="8"/>
  <c r="I19" i="8"/>
  <c r="H19" i="8"/>
  <c r="G19" i="8"/>
  <c r="F19" i="8"/>
  <c r="E19" i="8"/>
  <c r="K13" i="8"/>
  <c r="J13" i="8"/>
  <c r="I13" i="8"/>
  <c r="H13" i="8"/>
  <c r="G13" i="8"/>
  <c r="F13" i="8"/>
  <c r="E13" i="8"/>
  <c r="E59" i="7"/>
  <c r="E67" i="7"/>
  <c r="E64" i="7"/>
  <c r="F59" i="7"/>
  <c r="F55" i="7"/>
  <c r="F67" i="7"/>
  <c r="K67" i="7"/>
  <c r="F64" i="7"/>
  <c r="G59" i="7"/>
  <c r="G55" i="7"/>
  <c r="G69" i="7"/>
  <c r="G67" i="7"/>
  <c r="G64" i="7"/>
  <c r="H59" i="7"/>
  <c r="H67" i="7"/>
  <c r="H64" i="7"/>
  <c r="H66" i="7"/>
  <c r="H65" i="7"/>
  <c r="H70" i="7"/>
  <c r="I65" i="7"/>
  <c r="J59" i="7"/>
  <c r="J67" i="7"/>
  <c r="J65" i="7"/>
  <c r="J70" i="7"/>
  <c r="J64" i="7"/>
  <c r="J66" i="7"/>
  <c r="E9" i="7"/>
  <c r="E39" i="7"/>
  <c r="F9" i="7"/>
  <c r="G9" i="7"/>
  <c r="G39" i="7"/>
  <c r="H9" i="7"/>
  <c r="I9" i="7"/>
  <c r="I39" i="7"/>
  <c r="I37" i="7"/>
  <c r="J9" i="7"/>
  <c r="J39" i="7"/>
  <c r="I70" i="7"/>
  <c r="E55" i="7"/>
  <c r="H55" i="7"/>
  <c r="H69" i="7"/>
  <c r="I59" i="7"/>
  <c r="I55" i="7"/>
  <c r="E69" i="7"/>
  <c r="K64" i="7"/>
  <c r="K63" i="7"/>
  <c r="K62" i="7"/>
  <c r="K61" i="7"/>
  <c r="E60" i="7"/>
  <c r="F60" i="7"/>
  <c r="K60" i="7"/>
  <c r="G60" i="7"/>
  <c r="H60" i="7"/>
  <c r="I60" i="7"/>
  <c r="J60" i="7"/>
  <c r="K59" i="7"/>
  <c r="K58" i="7"/>
  <c r="K57" i="7"/>
  <c r="K56" i="7"/>
  <c r="K29" i="7"/>
  <c r="K42" i="7"/>
  <c r="K41" i="7"/>
  <c r="K43" i="7"/>
  <c r="K44" i="7"/>
  <c r="J41" i="7"/>
  <c r="J53" i="7"/>
  <c r="I41" i="7"/>
  <c r="I53" i="7"/>
  <c r="H41" i="7"/>
  <c r="H40" i="7"/>
  <c r="G41" i="7"/>
  <c r="G53" i="7"/>
  <c r="F41" i="7"/>
  <c r="F53" i="7"/>
  <c r="E41" i="7"/>
  <c r="E40" i="7"/>
  <c r="K25" i="7"/>
  <c r="K26" i="7"/>
  <c r="E45" i="7"/>
  <c r="F45" i="7"/>
  <c r="K45" i="7"/>
  <c r="G45" i="7"/>
  <c r="H45" i="7"/>
  <c r="I45" i="7"/>
  <c r="I40" i="7"/>
  <c r="J45" i="7"/>
  <c r="J40" i="7"/>
  <c r="J51" i="7"/>
  <c r="G40" i="7"/>
  <c r="G52" i="7"/>
  <c r="F40" i="7"/>
  <c r="F49" i="7"/>
  <c r="K21" i="7"/>
  <c r="K22" i="7"/>
  <c r="K23" i="7"/>
  <c r="K24" i="7"/>
  <c r="J49" i="7"/>
  <c r="K48" i="7"/>
  <c r="K47" i="7"/>
  <c r="K46" i="7"/>
  <c r="F39" i="7"/>
  <c r="I38" i="7"/>
  <c r="H38" i="7"/>
  <c r="H37" i="7"/>
  <c r="F38" i="7"/>
  <c r="F37" i="7"/>
  <c r="E38" i="7"/>
  <c r="E37" i="7"/>
  <c r="K18" i="7"/>
  <c r="K19" i="7"/>
  <c r="J36" i="7"/>
  <c r="I36" i="7"/>
  <c r="H36" i="7"/>
  <c r="F36" i="7"/>
  <c r="E36" i="7"/>
  <c r="K14" i="7"/>
  <c r="K15" i="7"/>
  <c r="K16" i="7"/>
  <c r="K17" i="7"/>
  <c r="J35" i="7"/>
  <c r="J34" i="7"/>
  <c r="I35" i="7"/>
  <c r="I34" i="7"/>
  <c r="H35" i="7"/>
  <c r="F35" i="7"/>
  <c r="F34" i="7"/>
  <c r="E35" i="7"/>
  <c r="E34" i="7"/>
  <c r="H34" i="7"/>
  <c r="K10" i="7"/>
  <c r="K33" i="7"/>
  <c r="J33" i="7"/>
  <c r="I33" i="7"/>
  <c r="H33" i="7"/>
  <c r="G33" i="7"/>
  <c r="F33" i="7"/>
  <c r="E33" i="7"/>
  <c r="J32" i="7"/>
  <c r="I32" i="7"/>
  <c r="H32" i="7"/>
  <c r="F32" i="7"/>
  <c r="E32" i="7"/>
  <c r="K28" i="7"/>
  <c r="E20" i="7"/>
  <c r="F20" i="7"/>
  <c r="G20" i="7"/>
  <c r="H20" i="7"/>
  <c r="K20" i="7"/>
  <c r="I20" i="7"/>
  <c r="J20" i="7"/>
  <c r="E13" i="7"/>
  <c r="F13" i="7"/>
  <c r="G13" i="7"/>
  <c r="H13" i="7"/>
  <c r="K13" i="7"/>
  <c r="I13" i="7"/>
  <c r="J13" i="7"/>
  <c r="K12" i="7"/>
  <c r="K11" i="7"/>
  <c r="K69" i="6"/>
  <c r="J69" i="6"/>
  <c r="E69" i="6"/>
  <c r="I69" i="6"/>
  <c r="H69" i="6"/>
  <c r="G69" i="6"/>
  <c r="F69" i="6"/>
  <c r="K68" i="6"/>
  <c r="J68" i="6"/>
  <c r="I68" i="6"/>
  <c r="H68" i="6"/>
  <c r="G68" i="6"/>
  <c r="F68" i="6"/>
  <c r="E68" i="6"/>
  <c r="E67" i="6"/>
  <c r="E66" i="6"/>
  <c r="E65" i="6"/>
  <c r="E64" i="6"/>
  <c r="E63" i="6"/>
  <c r="K62" i="6"/>
  <c r="E62" i="6"/>
  <c r="J62" i="6"/>
  <c r="I62" i="6"/>
  <c r="H62" i="6"/>
  <c r="G62" i="6"/>
  <c r="F62" i="6"/>
  <c r="E61" i="6"/>
  <c r="E60" i="6"/>
  <c r="E59" i="6"/>
  <c r="E58" i="6"/>
  <c r="K57" i="6"/>
  <c r="J57" i="6"/>
  <c r="E57" i="6"/>
  <c r="I57" i="6"/>
  <c r="H57" i="6"/>
  <c r="G57" i="6"/>
  <c r="F57" i="6"/>
  <c r="E49" i="6"/>
  <c r="E48" i="6"/>
  <c r="E47" i="6"/>
  <c r="K46" i="6"/>
  <c r="J46" i="6"/>
  <c r="I46" i="6"/>
  <c r="H46" i="6"/>
  <c r="E46" i="6"/>
  <c r="G46" i="6"/>
  <c r="F46" i="6"/>
  <c r="E45" i="6"/>
  <c r="E44" i="6"/>
  <c r="E43" i="6"/>
  <c r="K42" i="6"/>
  <c r="J42" i="6"/>
  <c r="I42" i="6"/>
  <c r="H42" i="6"/>
  <c r="G42" i="6"/>
  <c r="F42" i="6"/>
  <c r="E42" i="6"/>
  <c r="K33" i="6"/>
  <c r="J33" i="6"/>
  <c r="I33" i="6"/>
  <c r="H33" i="6"/>
  <c r="G33" i="6"/>
  <c r="F33" i="6"/>
  <c r="E10" i="6"/>
  <c r="E33" i="6"/>
  <c r="E31" i="6"/>
  <c r="K9" i="6"/>
  <c r="K32" i="6"/>
  <c r="J9" i="6"/>
  <c r="J32" i="6"/>
  <c r="I9" i="6"/>
  <c r="I32" i="6"/>
  <c r="H9" i="6"/>
  <c r="H32" i="6"/>
  <c r="G9" i="6"/>
  <c r="G32" i="6"/>
  <c r="F9" i="6"/>
  <c r="F32" i="6"/>
  <c r="E9" i="6"/>
  <c r="E32" i="6"/>
  <c r="E30" i="6"/>
  <c r="E29" i="6"/>
  <c r="E28" i="6"/>
  <c r="J26" i="6"/>
  <c r="E26" i="6"/>
  <c r="K25" i="6"/>
  <c r="K20" i="6"/>
  <c r="J25" i="6"/>
  <c r="I25" i="6"/>
  <c r="E25" i="6"/>
  <c r="E24" i="6"/>
  <c r="J23" i="6"/>
  <c r="E23" i="6"/>
  <c r="J22" i="6"/>
  <c r="E22" i="6"/>
  <c r="J21" i="6"/>
  <c r="E21" i="6"/>
  <c r="I20" i="6"/>
  <c r="H20" i="6"/>
  <c r="G20" i="6"/>
  <c r="F20" i="6"/>
  <c r="E19" i="6"/>
  <c r="E18" i="6"/>
  <c r="E17" i="6"/>
  <c r="E16" i="6"/>
  <c r="E15" i="6"/>
  <c r="E14" i="6"/>
  <c r="K13" i="6"/>
  <c r="J13" i="6"/>
  <c r="E13" i="6"/>
  <c r="I13" i="6"/>
  <c r="H13" i="6"/>
  <c r="G13" i="6"/>
  <c r="F13" i="6"/>
  <c r="E12" i="6"/>
  <c r="E11" i="6"/>
  <c r="E24" i="5"/>
  <c r="E23" i="5"/>
  <c r="I24" i="1"/>
  <c r="H24" i="1"/>
  <c r="G24" i="1"/>
  <c r="F24" i="1"/>
  <c r="E24" i="1"/>
  <c r="D24" i="1"/>
  <c r="C24" i="1"/>
  <c r="I23" i="1"/>
  <c r="H23" i="1"/>
  <c r="G23" i="1"/>
  <c r="F23" i="1"/>
  <c r="E23" i="1"/>
  <c r="D23" i="1"/>
  <c r="C23" i="1"/>
  <c r="J20" i="6"/>
  <c r="I69" i="7"/>
  <c r="J38" i="7"/>
  <c r="J37" i="7"/>
  <c r="H39" i="7"/>
  <c r="G51" i="7"/>
  <c r="G50" i="7"/>
  <c r="E66" i="7"/>
  <c r="E65" i="7"/>
  <c r="E70" i="7"/>
  <c r="F65" i="8"/>
  <c r="F64" i="8"/>
  <c r="K64" i="8"/>
  <c r="K35" i="7"/>
  <c r="F69" i="7"/>
  <c r="K40" i="7"/>
  <c r="K52" i="7"/>
  <c r="K53" i="7"/>
  <c r="I49" i="7"/>
  <c r="I52" i="7"/>
  <c r="I51" i="7"/>
  <c r="J65" i="8"/>
  <c r="J64" i="8"/>
  <c r="E20" i="6"/>
  <c r="H51" i="7"/>
  <c r="H50" i="7"/>
  <c r="H52" i="7"/>
  <c r="H49" i="7"/>
  <c r="G65" i="8"/>
  <c r="G64" i="8"/>
  <c r="E52" i="7"/>
  <c r="E49" i="7"/>
  <c r="E51" i="7"/>
  <c r="E50" i="7"/>
  <c r="I64" i="8"/>
  <c r="I65" i="8"/>
  <c r="K9" i="7"/>
  <c r="K38" i="7"/>
  <c r="G38" i="7"/>
  <c r="G37" i="7"/>
  <c r="F52" i="7"/>
  <c r="J52" i="7"/>
  <c r="J50" i="7"/>
  <c r="E53" i="7"/>
  <c r="H53" i="7"/>
  <c r="J55" i="7"/>
  <c r="J69" i="7"/>
  <c r="H38" i="8"/>
  <c r="H47" i="8"/>
  <c r="H65" i="8"/>
  <c r="E65" i="8"/>
  <c r="G66" i="7"/>
  <c r="G65" i="7"/>
  <c r="G70" i="7"/>
  <c r="F51" i="7"/>
  <c r="F66" i="7"/>
  <c r="E47" i="8"/>
  <c r="G49" i="7"/>
  <c r="G32" i="7"/>
  <c r="G35" i="7"/>
  <c r="G36" i="7"/>
  <c r="G38" i="8"/>
  <c r="F50" i="7"/>
  <c r="K37" i="7"/>
  <c r="K55" i="7"/>
  <c r="K69" i="7"/>
  <c r="F65" i="7"/>
  <c r="K66" i="7"/>
  <c r="K51" i="7"/>
  <c r="K50" i="7"/>
  <c r="G34" i="7"/>
  <c r="K65" i="8"/>
  <c r="K39" i="7"/>
  <c r="K49" i="7"/>
  <c r="K32" i="7"/>
  <c r="I50" i="7"/>
  <c r="K36" i="7"/>
  <c r="K34" i="7"/>
  <c r="F70" i="7"/>
  <c r="K65" i="7"/>
  <c r="K70" i="7"/>
</calcChain>
</file>

<file path=xl/sharedStrings.xml><?xml version="1.0" encoding="utf-8"?>
<sst xmlns="http://schemas.openxmlformats.org/spreadsheetml/2006/main" count="2208" uniqueCount="242">
  <si>
    <t>Totale</t>
  </si>
  <si>
    <t>AM&amp;BC</t>
  </si>
  <si>
    <t>SCuDo</t>
  </si>
  <si>
    <t>Maggio</t>
  </si>
  <si>
    <t>ABAD</t>
  </si>
  <si>
    <t>RTV</t>
  </si>
  <si>
    <r>
      <t>Casi seguiti e tipo di prestaz. offerte</t>
    </r>
    <r>
      <rPr>
        <b/>
        <vertAlign val="superscript"/>
        <sz val="8"/>
        <rFont val="Arial"/>
        <family val="2"/>
      </rPr>
      <t xml:space="preserve"> </t>
    </r>
  </si>
  <si>
    <t>Casi seguiti</t>
  </si>
  <si>
    <t>Anziani</t>
  </si>
  <si>
    <t>Invalidi/famiglie/altri in età non AVS</t>
  </si>
  <si>
    <t>Bambini (seguiti dal servizio CMP)</t>
  </si>
  <si>
    <t>Ore di prestaz. offerte per tipo di prestaz.</t>
  </si>
  <si>
    <t>Consulenza materno-pediatrica</t>
  </si>
  <si>
    <t>Trasferte</t>
  </si>
  <si>
    <t>Ore di trasferta</t>
  </si>
  <si>
    <t>km percorsi</t>
  </si>
  <si>
    <t>Popolazione residente media</t>
  </si>
  <si>
    <t>Di cui anziani ultra 65 enni</t>
  </si>
  <si>
    <t>Casi seguiti in % popolazione</t>
  </si>
  <si>
    <t>Anziani seguiti in % anziani</t>
  </si>
  <si>
    <t>Ore medie di prestaz. per caso</t>
  </si>
  <si>
    <t>Personale operativo</t>
  </si>
  <si>
    <t>Infermieri</t>
  </si>
  <si>
    <t>Aiuto familiari</t>
  </si>
  <si>
    <t>Personale ausiliario</t>
  </si>
  <si>
    <t>Direzione e amministrazione</t>
  </si>
  <si>
    <t>Direzione</t>
  </si>
  <si>
    <t>Capi-équipes</t>
  </si>
  <si>
    <t>Personale amministrativo</t>
  </si>
  <si>
    <t>N. medio di casi per unità</t>
  </si>
  <si>
    <t>Ore medie di prestaz. per unità</t>
  </si>
  <si>
    <t>Km per unità operativa</t>
  </si>
  <si>
    <t>Conti economici</t>
  </si>
  <si>
    <t>Costi totali di gestione</t>
  </si>
  <si>
    <t>Salari</t>
  </si>
  <si>
    <t>Prestazioni sociali</t>
  </si>
  <si>
    <t>Formazione del personale</t>
  </si>
  <si>
    <t>Altri costi</t>
  </si>
  <si>
    <t>Ricavi totali</t>
  </si>
  <si>
    <t>Tariffe utenti</t>
  </si>
  <si>
    <t>Casse malati</t>
  </si>
  <si>
    <t>Altri ricavi</t>
  </si>
  <si>
    <t>Contributo globale (di competenza)</t>
  </si>
  <si>
    <t>Comuni</t>
  </si>
  <si>
    <t>Cantone</t>
  </si>
  <si>
    <t>Costi di gestione per caso</t>
  </si>
  <si>
    <t>Contributo per caso</t>
  </si>
  <si>
    <t>Fonte: Dipartimento della sanità e della socialità, Sezione del sostegno a enti e attività sociali, Bellinzona</t>
  </si>
  <si>
    <t>Ustat, ultima modifica: 21.09.2010</t>
  </si>
  <si>
    <t>Associazioni di assistenza e cura a domicilio riconosciute LACD: prestazioni, personale e conti economici, secondo l'associazione, in Ticino, nel 2008</t>
  </si>
  <si>
    <r>
      <t>AM&amp;BC</t>
    </r>
    <r>
      <rPr>
        <b/>
        <vertAlign val="superscript"/>
        <sz val="9"/>
        <rFont val="Arial"/>
        <family val="2"/>
      </rPr>
      <t>1</t>
    </r>
  </si>
  <si>
    <r>
      <t>SCuDo</t>
    </r>
    <r>
      <rPr>
        <b/>
        <vertAlign val="superscript"/>
        <sz val="9"/>
        <rFont val="Arial"/>
        <family val="2"/>
      </rPr>
      <t>2</t>
    </r>
  </si>
  <si>
    <r>
      <t>Maggio</t>
    </r>
    <r>
      <rPr>
        <b/>
        <vertAlign val="superscript"/>
        <sz val="9"/>
        <rFont val="Arial"/>
        <family val="2"/>
      </rPr>
      <t>3</t>
    </r>
  </si>
  <si>
    <r>
      <t>ABAD</t>
    </r>
    <r>
      <rPr>
        <b/>
        <vertAlign val="superscript"/>
        <sz val="9"/>
        <rFont val="Arial"/>
        <family val="2"/>
      </rPr>
      <t xml:space="preserve"> 4</t>
    </r>
  </si>
  <si>
    <r>
      <t xml:space="preserve">ALVAD </t>
    </r>
    <r>
      <rPr>
        <b/>
        <vertAlign val="superscript"/>
        <sz val="9"/>
        <rFont val="Arial"/>
        <family val="2"/>
      </rPr>
      <t>5</t>
    </r>
  </si>
  <si>
    <r>
      <t>RTV</t>
    </r>
    <r>
      <rPr>
        <b/>
        <vertAlign val="superscript"/>
        <sz val="9"/>
        <rFont val="Arial"/>
        <family val="2"/>
      </rPr>
      <t xml:space="preserve"> 6</t>
    </r>
  </si>
  <si>
    <r>
      <t>Prestazioni infermieristiche</t>
    </r>
    <r>
      <rPr>
        <vertAlign val="superscript"/>
        <sz val="8"/>
        <rFont val="Arial"/>
        <family val="2"/>
      </rPr>
      <t>7</t>
    </r>
  </si>
  <si>
    <r>
      <t>Cure di base</t>
    </r>
    <r>
      <rPr>
        <vertAlign val="superscript"/>
        <sz val="8"/>
        <rFont val="Arial"/>
        <family val="2"/>
      </rPr>
      <t>8</t>
    </r>
  </si>
  <si>
    <r>
      <t>Aiuto domestico</t>
    </r>
    <r>
      <rPr>
        <vertAlign val="superscript"/>
        <sz val="8"/>
        <rFont val="Arial"/>
        <family val="2"/>
      </rPr>
      <t>9</t>
    </r>
  </si>
  <si>
    <r>
      <t>Prestaz. indirette per la gestione del caso</t>
    </r>
    <r>
      <rPr>
        <vertAlign val="superscript"/>
        <sz val="8"/>
        <rFont val="Arial"/>
        <family val="2"/>
      </rPr>
      <t>10</t>
    </r>
  </si>
  <si>
    <r>
      <t>Prestaz. indirette per la gest. del servizio</t>
    </r>
    <r>
      <rPr>
        <vertAlign val="superscript"/>
        <sz val="8"/>
        <rFont val="Arial"/>
        <family val="2"/>
      </rPr>
      <t>11</t>
    </r>
  </si>
  <si>
    <t>Ore medie di prestaz. dirette per caso</t>
  </si>
  <si>
    <t>Ore medie di prestaz. indirette per caso</t>
  </si>
  <si>
    <r>
      <t>Personale (in unità ETP)</t>
    </r>
    <r>
      <rPr>
        <b/>
        <vertAlign val="superscript"/>
        <sz val="8"/>
        <rFont val="Arial"/>
        <family val="2"/>
      </rPr>
      <t>12</t>
    </r>
  </si>
  <si>
    <t>Ore medie di prestaz. dirette per unità</t>
  </si>
  <si>
    <t>Ore medie di prestaz. indirette per unità</t>
  </si>
  <si>
    <r>
      <t>Sussidi federali</t>
    </r>
    <r>
      <rPr>
        <vertAlign val="superscript"/>
        <sz val="8"/>
        <rFont val="Arial"/>
        <family val="2"/>
      </rPr>
      <t>13</t>
    </r>
  </si>
  <si>
    <t>…</t>
  </si>
  <si>
    <r>
      <t>1</t>
    </r>
    <r>
      <rPr>
        <sz val="6"/>
        <rFont val="Arial"/>
        <family val="2"/>
      </rPr>
      <t>Associazione per l'assistenza e cura a domicilio del Mendrisiotto e Basso Ceresio.</t>
    </r>
  </si>
  <si>
    <r>
      <t>2</t>
    </r>
    <r>
      <rPr>
        <sz val="6"/>
        <rFont val="Arial"/>
        <family val="2"/>
      </rPr>
      <t>Servizio cure a domicilio - Associazione per l'assistenza e cura a domicilio del Luganese.</t>
    </r>
  </si>
  <si>
    <r>
      <t>3</t>
    </r>
    <r>
      <rPr>
        <sz val="6"/>
        <rFont val="Arial"/>
        <family val="2"/>
      </rPr>
      <t>Associazione per l'assistenza e cura a domicilio del Malcantone e Vedeggio.</t>
    </r>
  </si>
  <si>
    <r>
      <t>4</t>
    </r>
    <r>
      <rPr>
        <sz val="6"/>
        <rFont val="Arial"/>
        <family val="2"/>
      </rPr>
      <t>Associazione bellinzonese per l'assistenza e la cura a domicilio.</t>
    </r>
  </si>
  <si>
    <r>
      <t>6</t>
    </r>
    <r>
      <rPr>
        <sz val="6"/>
        <rFont val="Arial"/>
        <family val="2"/>
      </rPr>
      <t>Servizio di assistenza e cura a domicilio gestita dall'Associazione dei Comuni della Regione Tre Valli.</t>
    </r>
  </si>
  <si>
    <r>
      <t>9</t>
    </r>
    <r>
      <rPr>
        <sz val="6"/>
        <rFont val="Arial"/>
        <family val="2"/>
      </rPr>
      <t>Prestazioni erogate sia da aiuto familiari sia da personale ausiliario.</t>
    </r>
  </si>
  <si>
    <r>
      <t>10</t>
    </r>
    <r>
      <rPr>
        <sz val="6"/>
        <rFont val="Arial"/>
        <family val="2"/>
      </rPr>
      <t>Prestazioni erogate in assenza dell'utente, come ad esempio: valutazione del caso, coordinamento contatti con altri settori sociosanitari.   Esse sono erogate sia da personale operativo sia da personale dirigente o amministrativo.</t>
    </r>
  </si>
  <si>
    <r>
      <t xml:space="preserve">11 </t>
    </r>
    <r>
      <rPr>
        <sz val="6"/>
        <rFont val="Arial"/>
        <family val="2"/>
      </rPr>
      <t>Attività necessarie per il funzionamento del servizio, ad esempio: pagamento dei salari, fatturazioni, ecc.</t>
    </r>
  </si>
  <si>
    <t>Ustat, ultima modifica: 20.10.2009</t>
  </si>
  <si>
    <t>Associazioni di assistenza e cura a domicilio riconosciute LACD: prestazioni, personale e conti economici, secondo l'associazione, in Ticino, nel 2007</t>
  </si>
  <si>
    <r>
      <t>Popolazione residente media</t>
    </r>
    <r>
      <rPr>
        <vertAlign val="superscript"/>
        <sz val="8"/>
        <rFont val="Arial"/>
        <family val="2"/>
      </rPr>
      <t>r</t>
    </r>
  </si>
  <si>
    <r>
      <t>Di cui anziani ultra 65 enni</t>
    </r>
    <r>
      <rPr>
        <vertAlign val="superscript"/>
        <sz val="8"/>
        <rFont val="Arial"/>
        <family val="2"/>
      </rPr>
      <t>r</t>
    </r>
  </si>
  <si>
    <r>
      <t>Casi seguiti in % popolazione</t>
    </r>
    <r>
      <rPr>
        <vertAlign val="superscript"/>
        <sz val="8"/>
        <rFont val="Arial"/>
        <family val="2"/>
      </rPr>
      <t>r</t>
    </r>
  </si>
  <si>
    <r>
      <t>Anziani seguiti in % anziani</t>
    </r>
    <r>
      <rPr>
        <vertAlign val="superscript"/>
        <sz val="8"/>
        <rFont val="Arial"/>
        <family val="2"/>
      </rPr>
      <t>r</t>
    </r>
  </si>
  <si>
    <t>Sussidi federali</t>
  </si>
  <si>
    <t>Ustat, ultima modifica: 22.10.2009</t>
  </si>
  <si>
    <t>Associazioni di assistenza e cura a domicilio riconosciute LACD: prestazioni, personale e conti economici, secondo l'associazione, in Ticino, nel 2006</t>
  </si>
  <si>
    <t>Prestaz. offerte per tipo di prestaz.</t>
  </si>
  <si>
    <r>
      <t>Prestazioni infermieristiche</t>
    </r>
    <r>
      <rPr>
        <vertAlign val="superscript"/>
        <sz val="8"/>
        <rFont val="Arial"/>
        <family val="2"/>
      </rPr>
      <t>8</t>
    </r>
  </si>
  <si>
    <t>N. medio di prestaz. per caso</t>
  </si>
  <si>
    <t>N. medio di prestaz. dirette per caso</t>
  </si>
  <si>
    <t>N. medio di prestaz. indirette per caso</t>
  </si>
  <si>
    <t>N. medio di prestaz. per unità</t>
  </si>
  <si>
    <t>N. medio di prestaz. dirette per unità</t>
  </si>
  <si>
    <t>N. medio di prestaz. indirette per unità</t>
  </si>
  <si>
    <r>
      <t>5</t>
    </r>
    <r>
      <rPr>
        <sz val="6"/>
        <rFont val="Arial"/>
        <family val="2"/>
      </rPr>
      <t>Associazione Locarnese e Valmaggese per l'assistenza e cura a domicilio.  Comprende i dati relativi ai casi seguiti e alle prestazioni offerte dalla Vallemaggia, la cui attività è finanziata tramite mandato. I dati finanziari relativi alla Vallemaggia compaiono come costo netto (costo del mandato), alla voce "altri costi". Inoltre, il disavanzo nel caso dell'ALVAD corrisponde al contributo globale associato al contratto di prestazione.</t>
    </r>
  </si>
  <si>
    <r>
      <t>7</t>
    </r>
    <r>
      <rPr>
        <sz val="6"/>
        <rFont val="Arial"/>
        <family val="2"/>
      </rPr>
      <t>Prestazioni erogate da personale infermieristico.</t>
    </r>
  </si>
  <si>
    <r>
      <t>8</t>
    </r>
    <r>
      <rPr>
        <sz val="6"/>
        <rFont val="Arial"/>
        <family val="2"/>
      </rPr>
      <t>Prestazioni erogate da aiuto familiari.</t>
    </r>
  </si>
  <si>
    <r>
      <t>12</t>
    </r>
    <r>
      <rPr>
        <sz val="6"/>
        <rFont val="Arial"/>
        <family val="2"/>
      </rPr>
      <t>Senza il personale in formazione.</t>
    </r>
  </si>
  <si>
    <t>Ustat, ultima modifica: 13.11.2007</t>
  </si>
  <si>
    <t>Associazioni di assistenza e cura a domicilio riconosciute LACD: prestazioni, personale e conti economici, in Ticino, nel 2004</t>
  </si>
  <si>
    <r>
      <t>Scudo</t>
    </r>
    <r>
      <rPr>
        <b/>
        <vertAlign val="superscript"/>
        <sz val="9"/>
        <rFont val="Arial"/>
        <family val="2"/>
      </rPr>
      <t>2</t>
    </r>
  </si>
  <si>
    <r>
      <t>Casi seguiti e tipo di prestazioni offerte</t>
    </r>
    <r>
      <rPr>
        <b/>
        <vertAlign val="superscript"/>
        <sz val="8"/>
        <rFont val="Arial"/>
        <family val="2"/>
      </rPr>
      <t xml:space="preserve"> </t>
    </r>
  </si>
  <si>
    <t>Totale dei casi seguiti</t>
  </si>
  <si>
    <t>Ore di prestazioni offerte per 
tipo di prestazione</t>
  </si>
  <si>
    <r>
      <t xml:space="preserve">Prestazioni infermieristiche </t>
    </r>
    <r>
      <rPr>
        <vertAlign val="superscript"/>
        <sz val="8"/>
        <rFont val="Arial"/>
        <family val="2"/>
      </rPr>
      <t>7</t>
    </r>
  </si>
  <si>
    <r>
      <t>Cure di base</t>
    </r>
    <r>
      <rPr>
        <vertAlign val="superscript"/>
        <sz val="8"/>
        <rFont val="Arial"/>
        <family val="2"/>
      </rPr>
      <t xml:space="preserve"> 8</t>
    </r>
  </si>
  <si>
    <r>
      <t xml:space="preserve">Aiuto domestico </t>
    </r>
    <r>
      <rPr>
        <vertAlign val="superscript"/>
        <sz val="8"/>
        <rFont val="Arial"/>
        <family val="2"/>
      </rPr>
      <t>9</t>
    </r>
  </si>
  <si>
    <r>
      <t>Prestazioni indirette per 
la gestione del caso</t>
    </r>
    <r>
      <rPr>
        <vertAlign val="superscript"/>
        <sz val="8"/>
        <rFont val="Arial"/>
        <family val="2"/>
      </rPr>
      <t xml:space="preserve"> 10</t>
    </r>
  </si>
  <si>
    <r>
      <t>Prestazioni indirette per 
la gestione del servizio</t>
    </r>
    <r>
      <rPr>
        <b/>
        <vertAlign val="superscript"/>
        <sz val="8"/>
        <rFont val="Arial"/>
        <family val="2"/>
      </rPr>
      <t xml:space="preserve"> 11</t>
    </r>
  </si>
  <si>
    <t>Numero di prestazioni offerte 
per tipo di prestazione</t>
  </si>
  <si>
    <r>
      <t xml:space="preserve">Prestazioni infermieristiche </t>
    </r>
    <r>
      <rPr>
        <vertAlign val="superscript"/>
        <sz val="8"/>
        <rFont val="Arial"/>
        <family val="2"/>
      </rPr>
      <t>8</t>
    </r>
  </si>
  <si>
    <r>
      <t xml:space="preserve">Cure di base </t>
    </r>
    <r>
      <rPr>
        <vertAlign val="superscript"/>
        <sz val="8"/>
        <rFont val="Arial"/>
        <family val="2"/>
      </rPr>
      <t>8</t>
    </r>
  </si>
  <si>
    <t>Numero di km percorsi</t>
  </si>
  <si>
    <t>di cui anziani ultra 65 enni</t>
  </si>
  <si>
    <t>Ore medie di prestazioni 
per caso</t>
  </si>
  <si>
    <t>Ore medie di prestazioni 
dirette per caso</t>
  </si>
  <si>
    <t>Ore medie di prestazioni 
indirette per caso</t>
  </si>
  <si>
    <t>Numero medio di prestazioni 
per caso</t>
  </si>
  <si>
    <t>Numero medio di prestazioni 
dirette per caso</t>
  </si>
  <si>
    <t>Numero medio di prestazioni 
indirette per caso</t>
  </si>
  <si>
    <t>Personale (in unità equivalenti 
a tempo pieno)</t>
  </si>
  <si>
    <t>infermieri</t>
  </si>
  <si>
    <t>aiuto familiari</t>
  </si>
  <si>
    <t>personale ausiliario</t>
  </si>
  <si>
    <t>direzione</t>
  </si>
  <si>
    <t>capi-équipes</t>
  </si>
  <si>
    <t>personale amministrativo</t>
  </si>
  <si>
    <t>Numero medio di casi per unità</t>
  </si>
  <si>
    <t>Numero medio di prestazioni 
per unità</t>
  </si>
  <si>
    <t>Numero medio di prestazioni 
dirette per unità</t>
  </si>
  <si>
    <t>Numero medio di prestazioni 
indirette per unità</t>
  </si>
  <si>
    <t>Chilometri per unità operativa</t>
  </si>
  <si>
    <t>Disavanzo</t>
  </si>
  <si>
    <t>Disavanzo per caso</t>
  </si>
  <si>
    <t>Ustat, ultima modifica: 25.10.2005</t>
  </si>
  <si>
    <t>Associazioni di assistenza e cura a domicilio riconosciute LACD: prestazioni, personale e conti economici, in Ticino, nel 2003</t>
  </si>
  <si>
    <r>
      <t>Casi seguiti e tipo di 
prestazioni offerte</t>
    </r>
    <r>
      <rPr>
        <b/>
        <vertAlign val="superscript"/>
        <sz val="8"/>
        <rFont val="Arial"/>
        <family val="2"/>
      </rPr>
      <t xml:space="preserve"> </t>
    </r>
  </si>
  <si>
    <t>Invalidi</t>
  </si>
  <si>
    <t>Famiglie/bambini</t>
  </si>
  <si>
    <r>
      <t>Prestazioni indirette per 
la gestione del servizio</t>
    </r>
    <r>
      <rPr>
        <vertAlign val="superscript"/>
        <sz val="8"/>
        <rFont val="Arial"/>
        <family val="2"/>
      </rPr>
      <t xml:space="preserve"> 11</t>
    </r>
  </si>
  <si>
    <r>
      <t>1</t>
    </r>
    <r>
      <rPr>
        <sz val="6"/>
        <rFont val="Arial"/>
        <family val="2"/>
      </rPr>
      <t>Associazione per l'assistenza e cura a domicilio del Mendrisiotto e Basso Ceresio. L'attività di questo servizio include i dati relativi alla sperimentazione.</t>
    </r>
  </si>
  <si>
    <r>
      <t>2</t>
    </r>
    <r>
      <rPr>
        <sz val="6"/>
        <rFont val="Arial"/>
        <family val="2"/>
      </rPr>
      <t>Servizio di cure a domicilio - Associazione per l'assistenza e cura a domicilio del Luganese.</t>
    </r>
  </si>
  <si>
    <r>
      <t>4</t>
    </r>
    <r>
      <rPr>
        <sz val="6"/>
        <rFont val="Arial"/>
        <family val="2"/>
      </rPr>
      <t>Associazione Bellinzonese per l'assistenza e la cura a domicilio.</t>
    </r>
  </si>
  <si>
    <r>
      <t>5</t>
    </r>
    <r>
      <rPr>
        <sz val="6"/>
        <rFont val="Arial"/>
        <family val="2"/>
      </rPr>
      <t>Associazione Locarnese per l'assistenza e cura a domicilio.  Non comprende i dati relativi ai casi seguiti e alle prestazioni offerte dalla Vallemaggia, la cui attività è considerata tramite i costi e i ricavi di gestione.</t>
    </r>
  </si>
  <si>
    <r>
      <t>7</t>
    </r>
    <r>
      <rPr>
        <sz val="6"/>
        <rFont val="Arial"/>
        <family val="2"/>
      </rPr>
      <t>Prestazioni erogate esclusivamente da personale infermieristico.</t>
    </r>
  </si>
  <si>
    <r>
      <t>8</t>
    </r>
    <r>
      <rPr>
        <sz val="6"/>
        <rFont val="Arial"/>
        <family val="2"/>
      </rPr>
      <t>Prestazioni erogate sia da personale infermieristico sia da aiuto familiari.</t>
    </r>
  </si>
  <si>
    <r>
      <t>10</t>
    </r>
    <r>
      <rPr>
        <sz val="6"/>
        <rFont val="Arial"/>
        <family val="2"/>
      </rPr>
      <t>Prestazioni erogate in assenza dell'utente, come ad esempio: valutazione del caso, coordinamento contatti con altri settori sociosanitari.   Esse sono erogate sia da personale operativo (infermieri e aiuto familiari) sia da personale dirigente o amministrativo.</t>
    </r>
  </si>
  <si>
    <r>
      <t>11</t>
    </r>
    <r>
      <rPr>
        <sz val="6"/>
        <rFont val="Arial"/>
        <family val="2"/>
      </rPr>
      <t>Formazione del personale e attività necessarie per il buon funzionamento del servizio, ad esempio: pagamento dei salari, fatturazioni, ecc. Esse sono erogate da personale dirigente o amministrativo.</t>
    </r>
  </si>
  <si>
    <t>Ustat, ultima modifica: 20.04.2006</t>
  </si>
  <si>
    <t>Personale (in unità ETP)</t>
  </si>
  <si>
    <t>Interventi per tipo di prestaz.</t>
  </si>
  <si>
    <r>
      <t>11</t>
    </r>
    <r>
      <rPr>
        <sz val="6"/>
        <rFont val="Arial"/>
        <family val="2"/>
      </rPr>
      <t>Attività necessarie per il funzionamento del servizio, ad esempio: pagamento dei salari, fatturazioni, ecc.</t>
    </r>
  </si>
  <si>
    <t>...</t>
  </si>
  <si>
    <t>Associazioni di assistenza e cura a domicilio riconosciute LACD: prestazioni, personale e conti economici, secondo l'associazione, in Ticino, nel 2005</t>
  </si>
  <si>
    <t>T_140204_02C</t>
  </si>
  <si>
    <t>Fonte: Dipartimento della sanità e della socialità, Ufficio degli anziani e delle cure a domicilio, Bellinzona</t>
  </si>
  <si>
    <t>Spitex</t>
  </si>
  <si>
    <t>indipendenti</t>
  </si>
  <si>
    <t>privati</t>
  </si>
  <si>
    <t>Ore di prestaz. dirette offerte per tipo di prestaz.</t>
  </si>
  <si>
    <t>N. medio di casi per unità operativa</t>
  </si>
  <si>
    <t>Ore medie di prestaz. dirette per unità operativa</t>
  </si>
  <si>
    <t>Ustat, ultima modifica: 26.01.2012</t>
  </si>
  <si>
    <t>Ustat, ultima modifica: 03.12.2012</t>
  </si>
  <si>
    <t>Ore di prestaz. dirette offerte per tipo</t>
  </si>
  <si>
    <t>Consul. materno-pediatrica (CMP)</t>
  </si>
  <si>
    <t>Pop. res. perm. al 31.12</t>
  </si>
  <si>
    <t>Di cui anziani ultra65enni</t>
  </si>
  <si>
    <t>Ore medie di prestaz. per unità oper.</t>
  </si>
  <si>
    <t>Conti economici in 1.000 fr.</t>
  </si>
  <si>
    <r>
      <t>1</t>
    </r>
    <r>
      <rPr>
        <sz val="8"/>
        <rFont val="Arial"/>
        <family val="2"/>
      </rPr>
      <t>Associazione per l'assistenza e cura a domicilio del Mendrisiotto e Basso Ceresio.</t>
    </r>
  </si>
  <si>
    <r>
      <t>2</t>
    </r>
    <r>
      <rPr>
        <sz val="8"/>
        <rFont val="Arial"/>
        <family val="2"/>
      </rPr>
      <t>Servizio cure a domicilio - Associazione per l'assistenza e cura a domicilio del Luganese.</t>
    </r>
  </si>
  <si>
    <r>
      <t>3</t>
    </r>
    <r>
      <rPr>
        <sz val="8"/>
        <rFont val="Arial"/>
        <family val="2"/>
      </rPr>
      <t>Associazione per l'assistenza e cura a domicilio del Malcantone e Vedeggio.</t>
    </r>
  </si>
  <si>
    <r>
      <t>4</t>
    </r>
    <r>
      <rPr>
        <sz val="8"/>
        <rFont val="Arial"/>
        <family val="2"/>
      </rPr>
      <t>Associazione bellinzonese per l'assistenza e la cura a domicilio.</t>
    </r>
  </si>
  <si>
    <r>
      <t>5</t>
    </r>
    <r>
      <rPr>
        <sz val="8"/>
        <rFont val="Arial"/>
        <family val="2"/>
      </rPr>
      <t>Associazione Locarnese e Valmaggese per l'assistenza e cura a domicilio.  Comprende i dati relativi ai casi seguiti e alle prestazioni offerte dalla Vallemaggia, la cui attività è finanziata tramite mandato. I dati finanziari relativi alla Vallemaggia compaiono come costo netto (costo del mandato), alla voce "altri costi".</t>
    </r>
  </si>
  <si>
    <r>
      <t>6</t>
    </r>
    <r>
      <rPr>
        <sz val="8"/>
        <rFont val="Arial"/>
        <family val="2"/>
      </rPr>
      <t>Servizio di assistenza e cura a domicilio gestita dall'Associazione dei Comuni della Regione Tre Valli.</t>
    </r>
  </si>
  <si>
    <r>
      <t>7</t>
    </r>
    <r>
      <rPr>
        <sz val="8"/>
        <rFont val="Arial"/>
        <family val="2"/>
      </rPr>
      <t>Prestazioni di "consigli e istruzioni" e "esami e cure".</t>
    </r>
  </si>
  <si>
    <r>
      <t>8</t>
    </r>
    <r>
      <rPr>
        <sz val="8"/>
        <rFont val="Arial"/>
        <family val="2"/>
      </rPr>
      <t>Prestazioni di cure di base in situazioni semplici e complesse.</t>
    </r>
  </si>
  <si>
    <r>
      <t>9</t>
    </r>
    <r>
      <rPr>
        <sz val="8"/>
        <rFont val="Arial"/>
        <family val="2"/>
      </rPr>
      <t>Prestazioni erogate sia da aiuto familiari sia da personale ausiliario.</t>
    </r>
  </si>
  <si>
    <r>
      <t>10</t>
    </r>
    <r>
      <rPr>
        <sz val="8"/>
        <rFont val="Arial"/>
        <family val="2"/>
      </rPr>
      <t>Prestazioni erogate in assenza dell'utente, come ad esempio: valutazione del caso, coordinamento contatti con altri settori sociosanitari.   Esse sono erogate sia da personale operativo sia da personale dirigente o amministrativo.</t>
    </r>
  </si>
  <si>
    <r>
      <t xml:space="preserve">11 </t>
    </r>
    <r>
      <rPr>
        <sz val="8"/>
        <rFont val="Arial"/>
        <family val="2"/>
      </rPr>
      <t>Attività necessarie per il funzionamento del servizio, ad esempio: pagamento dei salari, fatturazioni, ecc.</t>
    </r>
  </si>
  <si>
    <r>
      <t>12</t>
    </r>
    <r>
      <rPr>
        <sz val="8"/>
        <rFont val="Arial"/>
        <family val="2"/>
      </rPr>
      <t>Senza il personale in formazione e assunto tramite mandato.</t>
    </r>
  </si>
  <si>
    <r>
      <t>13</t>
    </r>
    <r>
      <rPr>
        <sz val="8"/>
        <rFont val="Arial"/>
        <family val="2"/>
      </rPr>
      <t>In seguito alla nuova perequazione dei compiti tra Confederazione e Cantoni, è stato abolito dal 2008 il sussidio federale ai sensi della Legge AVS.</t>
    </r>
  </si>
  <si>
    <t>Ustat, ultima modifica: 10.02.2014</t>
  </si>
  <si>
    <r>
      <t xml:space="preserve">3 </t>
    </r>
    <r>
      <rPr>
        <sz val="8"/>
        <rFont val="Arial"/>
        <family val="2"/>
      </rPr>
      <t>Prestazioni infermieristiche: prestazioni di "valutazione, consigli e coordinamento" e "esami e cure"; aiuto domestico: prestazioni erogate sia da familiari sia da personale ausiliario.</t>
    </r>
  </si>
  <si>
    <r>
      <t xml:space="preserve">4 </t>
    </r>
    <r>
      <rPr>
        <sz val="8"/>
        <rFont val="Arial"/>
        <family val="2"/>
      </rPr>
      <t>Personale calcolato in addetti equivalenti al tempo pieno (ETP); senza il personale in formazione e assunto tramite mandato.</t>
    </r>
  </si>
  <si>
    <r>
      <t>1</t>
    </r>
    <r>
      <rPr>
        <sz val="8"/>
        <color indexed="8"/>
        <rFont val="Arial"/>
        <family val="2"/>
      </rPr>
      <t xml:space="preserve"> Servizi riconosciuti dalla Legge sull’assistenza e cura a domicilio (LACD) che hanno stipulato un contratto di prestazione con il Cantone.</t>
    </r>
  </si>
  <si>
    <r>
      <t>2</t>
    </r>
    <r>
      <rPr>
        <sz val="8"/>
        <color indexed="8"/>
        <rFont val="Arial"/>
        <family val="2"/>
      </rPr>
      <t xml:space="preserve"> Enti di diritto pubblico. I dati per l’Associazione Locarnese e Vallemaggia (ALVAD) per l’assistenza e cura a domicilio comprendono i casi seguiti e le prestazioni offerte dall’Associazione Valmaggese per l’assistenza e cura a domicilio (AVAD), la cui attività è finanziata tramite mandato. I dati finanziari relativi alla Vallemaggia compaiono come costo netto (costo del mandato), alla voce “altri costi”. Per il significato delle altre sigle v. le definizioni nel Glossario.</t>
    </r>
  </si>
  <si>
    <r>
      <t>Fornitori di assistenza e cura a domicilio riconosciuti LACD</t>
    </r>
    <r>
      <rPr>
        <b/>
        <vertAlign val="superscript"/>
        <sz val="10"/>
        <color indexed="8"/>
        <rFont val="Arial"/>
        <family val="2"/>
      </rPr>
      <t>1</t>
    </r>
    <r>
      <rPr>
        <b/>
        <sz val="10"/>
        <color indexed="8"/>
        <rFont val="Arial"/>
        <family val="2"/>
      </rPr>
      <t>: prestazioni, personale e conti economici (in mille franchi), in Ticino, nel 2012</t>
    </r>
  </si>
  <si>
    <r>
      <t>Servizi di assistenza e cure a domicilio</t>
    </r>
    <r>
      <rPr>
        <b/>
        <vertAlign val="superscript"/>
        <sz val="10"/>
        <color indexed="8"/>
        <rFont val="Arial"/>
        <family val="2"/>
      </rPr>
      <t>2</t>
    </r>
  </si>
  <si>
    <r>
      <t>Prestazioni infermieristiche</t>
    </r>
    <r>
      <rPr>
        <vertAlign val="superscript"/>
        <sz val="8"/>
        <color indexed="8"/>
        <rFont val="Arial"/>
        <family val="2"/>
      </rPr>
      <t>2</t>
    </r>
  </si>
  <si>
    <r>
      <t>Cure di base</t>
    </r>
    <r>
      <rPr>
        <vertAlign val="superscript"/>
        <sz val="8"/>
        <color indexed="8"/>
        <rFont val="Arial"/>
        <family val="2"/>
      </rPr>
      <t>3</t>
    </r>
  </si>
  <si>
    <r>
      <t>Aiuto domestico</t>
    </r>
    <r>
      <rPr>
        <vertAlign val="superscript"/>
        <sz val="8"/>
        <color indexed="8"/>
        <rFont val="Arial"/>
        <family val="2"/>
      </rPr>
      <t>3</t>
    </r>
  </si>
  <si>
    <r>
      <t>Personale in unità ETP</t>
    </r>
    <r>
      <rPr>
        <b/>
        <vertAlign val="superscript"/>
        <sz val="8"/>
        <color indexed="8"/>
        <rFont val="Arial"/>
        <family val="2"/>
      </rPr>
      <t>4</t>
    </r>
  </si>
  <si>
    <r>
      <t>1</t>
    </r>
    <r>
      <rPr>
        <sz val="8"/>
        <color indexed="8"/>
        <rFont val="Arial"/>
        <family val="2"/>
      </rPr>
      <t xml:space="preserve"> Servizi riconosciuti dalla Legge sull’assistenza e cura a domicilio (LACD) che hanno stipulato un contratto di prestazione con il Cantone.</t>
    </r>
  </si>
  <si>
    <r>
      <t>2</t>
    </r>
    <r>
      <rPr>
        <sz val="8"/>
        <color indexed="8"/>
        <rFont val="Arial"/>
        <family val="2"/>
      </rPr>
      <t xml:space="preserve"> Enti di diritto pubblico. I dati per l’Associazione Locarnese e Vallemaggia (ALVAD) per l’assistenza e cura a domicilio comprendono i casi seguiti e le prestazioni offerte dall’Associazione Valmaggese per l’assistenza e cura a domicilio (AVAD), la cui attività è finanziata tramite mandato. I dati finanziari relativi alla Vallemaggia compaiono come costo netto (costo del mandato), alla voce “altri costi”. Per il significato delle altre sigle v. le definizioni nel Glossario.</t>
    </r>
  </si>
  <si>
    <r>
      <t xml:space="preserve">3 </t>
    </r>
    <r>
      <rPr>
        <sz val="8"/>
        <color indexed="8"/>
        <rFont val="Arial"/>
        <family val="2"/>
      </rPr>
      <t>Prestazioni infermieristiche: prestazioni di "valutazione, consigli e coordinamento" e "esami e cure"; aiuto domestico: prestazioni erogate sia da familiari sia da personale ausiliario.</t>
    </r>
  </si>
  <si>
    <r>
      <t xml:space="preserve">4 </t>
    </r>
    <r>
      <rPr>
        <sz val="8"/>
        <color indexed="8"/>
        <rFont val="Arial"/>
        <family val="2"/>
      </rPr>
      <t>Personale calcolato in addetti equivalenti al tempo pieno (ETP); senza il personale in formazione e assunto tramite mandato.</t>
    </r>
  </si>
  <si>
    <t>Popolazione residente permanente</t>
  </si>
  <si>
    <r>
      <t>Personale (in unità ETP)</t>
    </r>
    <r>
      <rPr>
        <b/>
        <vertAlign val="superscript"/>
        <sz val="8"/>
        <color indexed="8"/>
        <rFont val="Arial"/>
        <family val="2"/>
      </rPr>
      <t>4</t>
    </r>
  </si>
  <si>
    <r>
      <t>Casi seguiti e tipo di prestaz. offerte</t>
    </r>
    <r>
      <rPr>
        <b/>
        <vertAlign val="superscript"/>
        <sz val="8"/>
        <color indexed="8"/>
        <rFont val="Arial"/>
        <family val="2"/>
      </rPr>
      <t xml:space="preserve"> </t>
    </r>
  </si>
  <si>
    <r>
      <t>Prestazioni infermieristiche</t>
    </r>
    <r>
      <rPr>
        <vertAlign val="superscript"/>
        <sz val="8"/>
        <color indexed="8"/>
        <rFont val="Arial"/>
        <family val="2"/>
      </rPr>
      <t>3</t>
    </r>
  </si>
  <si>
    <r>
      <t>Fornitori di assistenza e cura a domicilio riconosciuti LACD</t>
    </r>
    <r>
      <rPr>
        <b/>
        <vertAlign val="superscript"/>
        <sz val="10"/>
        <color indexed="8"/>
        <rFont val="Arial"/>
        <family val="2"/>
      </rPr>
      <t>1</t>
    </r>
    <r>
      <rPr>
        <b/>
        <sz val="10"/>
        <color indexed="8"/>
        <rFont val="Arial"/>
        <family val="2"/>
      </rPr>
      <t>: prestazioni, personale e conti economici (in mille franchi), in Ticino, nel 2011</t>
    </r>
  </si>
  <si>
    <r>
      <t>Fornitori di assistenza e cura a domicilio riconosciuti LACD</t>
    </r>
    <r>
      <rPr>
        <b/>
        <vertAlign val="superscript"/>
        <sz val="10"/>
        <color indexed="8"/>
        <rFont val="Arial"/>
        <family val="2"/>
      </rPr>
      <t>1</t>
    </r>
    <r>
      <rPr>
        <b/>
        <sz val="10"/>
        <color indexed="8"/>
        <rFont val="Arial"/>
        <family val="2"/>
      </rPr>
      <t>: prestazioni, personale e conti economici (in mille franchi), in Ticino, nel 2010</t>
    </r>
  </si>
  <si>
    <r>
      <t>Fornitori di assistenza e cura a domicilio riconosciuti LACD</t>
    </r>
    <r>
      <rPr>
        <b/>
        <vertAlign val="superscript"/>
        <sz val="10"/>
        <color indexed="8"/>
        <rFont val="Arial"/>
        <family val="2"/>
      </rPr>
      <t>1</t>
    </r>
    <r>
      <rPr>
        <b/>
        <sz val="10"/>
        <color indexed="8"/>
        <rFont val="Arial"/>
        <family val="2"/>
      </rPr>
      <t>: prestazioni, personale e conti economici (in mille franchi), in Ticino, nel 2009</t>
    </r>
  </si>
  <si>
    <r>
      <t>Fornitori di assistenza e cura a domicilio riconosciuti LACD</t>
    </r>
    <r>
      <rPr>
        <b/>
        <vertAlign val="superscript"/>
        <sz val="10"/>
        <color indexed="8"/>
        <rFont val="Arial"/>
        <family val="2"/>
      </rPr>
      <t>1</t>
    </r>
    <r>
      <rPr>
        <b/>
        <sz val="10"/>
        <color indexed="8"/>
        <rFont val="Arial"/>
        <family val="2"/>
      </rPr>
      <t>: prestazioni, personale e conti economici (in mille franchi), in Ticino, nel 2013</t>
    </r>
  </si>
  <si>
    <t>Ustat, ultima modifica: 19.11.2014</t>
  </si>
  <si>
    <r>
      <t>Prestazioni infermieristiche</t>
    </r>
    <r>
      <rPr>
        <vertAlign val="superscript"/>
        <sz val="8"/>
        <color indexed="8"/>
        <rFont val="Arial"/>
        <family val="2"/>
      </rPr>
      <t>3</t>
    </r>
  </si>
  <si>
    <r>
      <t>Cure di base</t>
    </r>
    <r>
      <rPr>
        <vertAlign val="superscript"/>
        <sz val="8"/>
        <color indexed="8"/>
        <rFont val="Arial"/>
        <family val="2"/>
      </rPr>
      <t>3</t>
    </r>
  </si>
  <si>
    <r>
      <t>Aiuto domestico</t>
    </r>
    <r>
      <rPr>
        <vertAlign val="superscript"/>
        <sz val="8"/>
        <color indexed="8"/>
        <rFont val="Arial"/>
        <family val="2"/>
      </rPr>
      <t>3</t>
    </r>
  </si>
  <si>
    <t>Ustat, ultima modifica: 17.12.2015</t>
  </si>
  <si>
    <r>
      <t>Fornitori di assistenza e cure a domicilio riconosciuti LACD</t>
    </r>
    <r>
      <rPr>
        <b/>
        <vertAlign val="superscript"/>
        <sz val="10"/>
        <color indexed="8"/>
        <rFont val="Arial"/>
        <family val="2"/>
      </rPr>
      <t>1</t>
    </r>
    <r>
      <rPr>
        <b/>
        <sz val="10"/>
        <color indexed="8"/>
        <rFont val="Arial"/>
        <family val="2"/>
      </rPr>
      <t>: prestazioni, personale e conti economici (in mille franchi), in Ticino, nel 2014</t>
    </r>
  </si>
  <si>
    <t>Ore di trasferte</t>
  </si>
  <si>
    <r>
      <t>1</t>
    </r>
    <r>
      <rPr>
        <sz val="8"/>
        <color indexed="8"/>
        <rFont val="Arial"/>
        <family val="2"/>
      </rPr>
      <t>Servizi riconosciuti dalla Legge sull’assistenza e cura a domicilio (LACD) che hanno stipulato un contratto di prestazione con il Cantone.</t>
    </r>
  </si>
  <si>
    <r>
      <t>2</t>
    </r>
    <r>
      <rPr>
        <sz val="8"/>
        <color indexed="8"/>
        <rFont val="Arial"/>
        <family val="2"/>
      </rPr>
      <t>Enti di diritto pubblico. I dati per l’Associazione Locarnese e Vallemaggia (ALVAD) per l’assistenza e cura a domicilio comprendono i casi seguiti e le prestazioni offerte dall’Associazione Valmaggese per l’assistenza e cura a domicilio (AVAD), la cui attività è finanziata tramite mandato. I dati finanziari relativi alla Vallemaggia compaiono come costo netto (costo del mandato), alla voce “altri costi”. Per il significato delle altre sigle v. le definizioni nel Glossario.</t>
    </r>
  </si>
  <si>
    <r>
      <t>3</t>
    </r>
    <r>
      <rPr>
        <sz val="8"/>
        <color indexed="8"/>
        <rFont val="Arial"/>
        <family val="2"/>
      </rPr>
      <t>Prestazioni infermieristiche: prestazioni di "valutazione, consigli e coordinamento" e "esami e cure"; aiuto domestico: prestazioni erogate sia da familiari sia da personale ausiliario.</t>
    </r>
  </si>
  <si>
    <r>
      <t>4</t>
    </r>
    <r>
      <rPr>
        <sz val="8"/>
        <color indexed="8"/>
        <rFont val="Arial"/>
        <family val="2"/>
      </rPr>
      <t>Personale calcolato in addetti equivalenti al tempo pieno (ETP); senza il personale in formazione e assunto tramite mandato.</t>
    </r>
  </si>
  <si>
    <r>
      <t>Fornitori di assistenza e cure a domicilio riconosciuti LACD</t>
    </r>
    <r>
      <rPr>
        <b/>
        <vertAlign val="superscript"/>
        <sz val="10"/>
        <color indexed="8"/>
        <rFont val="Arial"/>
        <family val="2"/>
      </rPr>
      <t>1</t>
    </r>
    <r>
      <rPr>
        <b/>
        <sz val="10"/>
        <color indexed="8"/>
        <rFont val="Arial"/>
        <family val="2"/>
      </rPr>
      <t>: prestazioni, personale e conti economici (in mille franchi), in Ticino, nel 2015</t>
    </r>
  </si>
  <si>
    <r>
      <t>ALVAD</t>
    </r>
    <r>
      <rPr>
        <vertAlign val="superscript"/>
        <sz val="9"/>
        <color indexed="8"/>
        <rFont val="Arial"/>
        <family val="2"/>
      </rPr>
      <t>2</t>
    </r>
  </si>
  <si>
    <t>Casi seguiti e tipo di prestazione</t>
  </si>
  <si>
    <t>Fonte: Statistica dell’assistenza e cura a domicilio (SPITEX), Ufficio federale di statistica, Neuchâtel; elaborazione Ufficio degli anziani e delle cure a domicilio (UACD), Bellinzona</t>
  </si>
  <si>
    <t>Operatori socio-sanitari/aiuto familiari</t>
  </si>
  <si>
    <t>Ustat, ultima modifica: 07.12.2016</t>
  </si>
  <si>
    <r>
      <t>Altri costi</t>
    </r>
    <r>
      <rPr>
        <vertAlign val="superscript"/>
        <sz val="8"/>
        <color indexed="8"/>
        <rFont val="Arial"/>
        <family val="2"/>
      </rPr>
      <t>5</t>
    </r>
  </si>
  <si>
    <r>
      <t>5</t>
    </r>
    <r>
      <rPr>
        <sz val="8"/>
        <color indexed="8"/>
        <rFont val="Arial"/>
        <family val="2"/>
      </rPr>
      <t>Compresi i costi per la formazione del personale.</t>
    </r>
  </si>
  <si>
    <r>
      <t>Fornitori di assistenza e cure a domicilio riconosciuti LACD</t>
    </r>
    <r>
      <rPr>
        <b/>
        <vertAlign val="superscript"/>
        <sz val="10"/>
        <color indexed="8"/>
        <rFont val="Arial"/>
        <family val="2"/>
      </rPr>
      <t>1</t>
    </r>
    <r>
      <rPr>
        <b/>
        <sz val="10"/>
        <color indexed="8"/>
        <rFont val="Arial"/>
        <family val="2"/>
      </rPr>
      <t>: prestazioni, personale e conti economici (in mille franchi), in Ticino, nel 2016</t>
    </r>
  </si>
  <si>
    <t>Assistenti di cura</t>
  </si>
  <si>
    <t>Ustat, ultima modifica: 17.01.2018</t>
  </si>
  <si>
    <r>
      <t>Fornitori di assistenza e cure a domicilio riconosciuti LACD</t>
    </r>
    <r>
      <rPr>
        <b/>
        <vertAlign val="superscript"/>
        <sz val="10"/>
        <color indexed="8"/>
        <rFont val="Arial"/>
        <family val="2"/>
      </rPr>
      <t>1</t>
    </r>
    <r>
      <rPr>
        <b/>
        <sz val="10"/>
        <color indexed="8"/>
        <rFont val="Arial"/>
        <family val="2"/>
      </rPr>
      <t>: prestazioni, personale e conti economici (in mille franchi), in Ticino, nel 2017</t>
    </r>
  </si>
  <si>
    <t>Ustat, ultima modifica: 31.01.2019</t>
  </si>
  <si>
    <r>
      <t>Fornitori di assistenza e cure a domicilio riconosciuti LACD</t>
    </r>
    <r>
      <rPr>
        <b/>
        <vertAlign val="superscript"/>
        <sz val="10"/>
        <color indexed="8"/>
        <rFont val="Arial"/>
        <family val="2"/>
      </rPr>
      <t>1</t>
    </r>
    <r>
      <rPr>
        <b/>
        <sz val="10"/>
        <color indexed="8"/>
        <rFont val="Arial"/>
        <family val="2"/>
      </rPr>
      <t>: prestazioni, personale e conti economici (in mille franchi), in Ticino, nel 2018</t>
    </r>
  </si>
  <si>
    <t>Ustat, ultima modifica: 13.02.2020</t>
  </si>
  <si>
    <r>
      <t>Fornitori di assistenza e cure a domicilio riconosciuti LACD</t>
    </r>
    <r>
      <rPr>
        <b/>
        <vertAlign val="superscript"/>
        <sz val="10"/>
        <color indexed="8"/>
        <rFont val="Arial"/>
        <family val="2"/>
      </rPr>
      <t>1</t>
    </r>
    <r>
      <rPr>
        <b/>
        <sz val="10"/>
        <color indexed="8"/>
        <rFont val="Arial"/>
        <family val="2"/>
      </rPr>
      <t>: prestazioni, personale e conti economici (in mille franchi), in Ticino, nel 2019</t>
    </r>
  </si>
  <si>
    <t>Ustat, ultima modifica: 10.05.2021</t>
  </si>
  <si>
    <r>
      <t>Fornitori di assistenza e cure a domicilio riconosciuti LACD</t>
    </r>
    <r>
      <rPr>
        <b/>
        <vertAlign val="superscript"/>
        <sz val="10"/>
        <color indexed="8"/>
        <rFont val="Arial"/>
        <family val="2"/>
      </rPr>
      <t>1</t>
    </r>
    <r>
      <rPr>
        <b/>
        <sz val="10"/>
        <color indexed="8"/>
        <rFont val="Arial"/>
        <family val="2"/>
      </rPr>
      <t>: prestazioni, personale e conti economici (in mille franchi), in Ticino, nel 2021</t>
    </r>
  </si>
  <si>
    <t>Ustat, ultima modifica: 19.01.2023</t>
  </si>
  <si>
    <t>Cure di base</t>
  </si>
  <si>
    <t>Aiuto domestico</t>
  </si>
  <si>
    <r>
      <t>3</t>
    </r>
    <r>
      <rPr>
        <sz val="8"/>
        <color indexed="8"/>
        <rFont val="Arial"/>
        <family val="2"/>
      </rPr>
      <t>Prestazioni di "valutazione, consigli e coordinamento" e "esami e cure".</t>
    </r>
  </si>
  <si>
    <r>
      <t>Fornitori di assistenza e cure a domicilio riconosciuti LACD</t>
    </r>
    <r>
      <rPr>
        <b/>
        <vertAlign val="superscript"/>
        <sz val="10"/>
        <color indexed="8"/>
        <rFont val="Arial"/>
        <family val="2"/>
      </rPr>
      <t>1</t>
    </r>
    <r>
      <rPr>
        <b/>
        <sz val="10"/>
        <color indexed="8"/>
        <rFont val="Arial"/>
        <family val="2"/>
      </rPr>
      <t>: prestazioni, personale e conti economici (in mille franchi), in Ticino, nel 2020</t>
    </r>
  </si>
  <si>
    <r>
      <t>Fornitori di assistenza e cure a domicilio riconosciuti LACD</t>
    </r>
    <r>
      <rPr>
        <b/>
        <vertAlign val="superscript"/>
        <sz val="10"/>
        <color indexed="8"/>
        <rFont val="Arial"/>
        <family val="2"/>
      </rPr>
      <t>1</t>
    </r>
    <r>
      <rPr>
        <b/>
        <sz val="10"/>
        <color indexed="8"/>
        <rFont val="Arial"/>
        <family val="2"/>
      </rPr>
      <t>: prestazioni, personale e conti economici (in mille franchi), in Ticino, nel 2022</t>
    </r>
  </si>
  <si>
    <t>Ustat, ultima modifica: 30.01.2024</t>
  </si>
  <si>
    <t>Popolazione residente permanente al 31.12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</si>
</sst>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3" x14ac:knownFonts="1">
    <font>
      <sz val="10"/>
      <name val="Arial"/>
    </font>
    <font>
      <b/>
      <sz val="11"/>
      <name val="Arial"/>
      <family val="2"/>
    </font>
    <font>
      <b/>
      <sz val="10"/>
      <name val="Arial"/>
      <family val="2"/>
    </font>
    <font>
      <sz val="11"/>
      <name val="Arial"/>
      <family val="2"/>
    </font>
    <font>
      <b/>
      <sz val="9"/>
      <name val="Arial"/>
      <family val="2"/>
    </font>
    <font>
      <sz val="9"/>
      <name val="Arial"/>
      <family val="2"/>
    </font>
    <font>
      <b/>
      <sz val="8"/>
      <name val="Arial"/>
      <family val="2"/>
    </font>
    <font>
      <sz val="8"/>
      <name val="Arial"/>
      <family val="2"/>
    </font>
    <font>
      <sz val="1"/>
      <name val="Arial"/>
      <family val="2"/>
    </font>
    <font>
      <sz val="6"/>
      <name val="Arial"/>
      <family val="2"/>
    </font>
    <font>
      <vertAlign val="superscript"/>
      <sz val="6"/>
      <name val="Arial"/>
      <family val="2"/>
    </font>
    <font>
      <vertAlign val="superscript"/>
      <sz val="1"/>
      <name val="Arial"/>
      <family val="2"/>
    </font>
    <font>
      <sz val="7"/>
      <name val="Arial"/>
      <family val="2"/>
    </font>
    <font>
      <sz val="1"/>
      <name val="Arial"/>
      <family val="2"/>
    </font>
    <font>
      <sz val="8.5"/>
      <name val="Arial"/>
      <family val="2"/>
    </font>
    <font>
      <b/>
      <vertAlign val="superscript"/>
      <sz val="8"/>
      <name val="Arial"/>
      <family val="2"/>
    </font>
    <font>
      <vertAlign val="superscript"/>
      <sz val="8"/>
      <name val="Arial"/>
      <family val="2"/>
    </font>
    <font>
      <b/>
      <vertAlign val="superscript"/>
      <sz val="9"/>
      <name val="Arial"/>
      <family val="2"/>
    </font>
    <font>
      <sz val="8"/>
      <name val="Arial"/>
      <family val="2"/>
    </font>
    <font>
      <sz val="10"/>
      <name val="Arial"/>
      <family val="2"/>
    </font>
    <font>
      <vertAlign val="superscript"/>
      <sz val="8"/>
      <color indexed="8"/>
      <name val="Arial"/>
      <family val="2"/>
    </font>
    <font>
      <sz val="8"/>
      <color indexed="8"/>
      <name val="Arial"/>
      <family val="2"/>
    </font>
    <font>
      <b/>
      <sz val="10"/>
      <color indexed="8"/>
      <name val="Arial"/>
      <family val="2"/>
    </font>
    <font>
      <b/>
      <vertAlign val="superscript"/>
      <sz val="10"/>
      <color indexed="8"/>
      <name val="Arial"/>
      <family val="2"/>
    </font>
    <font>
      <b/>
      <vertAlign val="superscript"/>
      <sz val="8"/>
      <color indexed="8"/>
      <name val="Arial"/>
      <family val="2"/>
    </font>
    <font>
      <vertAlign val="superscript"/>
      <sz val="9"/>
      <color indexed="8"/>
      <name val="Arial"/>
      <family val="2"/>
    </font>
    <font>
      <b/>
      <sz val="10"/>
      <color theme="1"/>
      <name val="Arial"/>
      <family val="2"/>
    </font>
    <font>
      <sz val="10"/>
      <color theme="1"/>
      <name val="Arial"/>
      <family val="2"/>
    </font>
    <font>
      <sz val="8"/>
      <color theme="1"/>
      <name val="Arial"/>
      <family val="2"/>
    </font>
    <font>
      <b/>
      <sz val="8"/>
      <color theme="1"/>
      <name val="Arial"/>
      <family val="2"/>
    </font>
    <font>
      <vertAlign val="superscript"/>
      <sz val="8"/>
      <color theme="1"/>
      <name val="Arial"/>
      <family val="2"/>
    </font>
    <font>
      <sz val="1"/>
      <color theme="1"/>
      <name val="Arial"/>
      <family val="2"/>
    </font>
    <font>
      <sz val="9"/>
      <color theme="1"/>
      <name val="Arial"/>
      <family val="2"/>
    </font>
  </fonts>
  <fills count="2">
    <fill>
      <patternFill patternType="none"/>
    </fill>
    <fill>
      <patternFill patternType="gray125"/>
    </fill>
  </fills>
  <borders count="8">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9" fillId="0" borderId="0"/>
  </cellStyleXfs>
  <cellXfs count="230">
    <xf numFmtId="0" fontId="0" fillId="0" borderId="0" xfId="0"/>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right"/>
    </xf>
    <xf numFmtId="0" fontId="1" fillId="0" borderId="0" xfId="0" applyFont="1" applyFill="1" applyBorder="1"/>
    <xf numFmtId="0" fontId="2" fillId="0" borderId="0" xfId="0" applyFont="1" applyFill="1" applyBorder="1"/>
    <xf numFmtId="0" fontId="3" fillId="0" borderId="0" xfId="0" applyFont="1" applyFill="1" applyBorder="1"/>
    <xf numFmtId="0" fontId="4" fillId="0" borderId="0" xfId="0" applyFont="1" applyFill="1" applyBorder="1"/>
    <xf numFmtId="0" fontId="4" fillId="0" borderId="1" xfId="0" applyFont="1" applyFill="1" applyBorder="1" applyAlignment="1">
      <alignment horizontal="left"/>
    </xf>
    <xf numFmtId="0" fontId="4" fillId="0" borderId="2" xfId="0" applyFont="1" applyFill="1" applyBorder="1" applyAlignment="1">
      <alignment horizontal="left"/>
    </xf>
    <xf numFmtId="49" fontId="4" fillId="0" borderId="2" xfId="0" applyNumberFormat="1" applyFont="1" applyFill="1" applyBorder="1" applyAlignment="1">
      <alignment horizontal="left"/>
    </xf>
    <xf numFmtId="0" fontId="5" fillId="0" borderId="0" xfId="0" applyFont="1" applyFill="1" applyBorder="1"/>
    <xf numFmtId="0" fontId="5" fillId="0" borderId="3" xfId="0" applyFont="1" applyFill="1" applyBorder="1" applyAlignment="1">
      <alignment horizontal="left"/>
    </xf>
    <xf numFmtId="0" fontId="5" fillId="0" borderId="4" xfId="0" applyFont="1" applyFill="1" applyBorder="1" applyAlignment="1">
      <alignment horizontal="left"/>
    </xf>
    <xf numFmtId="0" fontId="6" fillId="0" borderId="0" xfId="0" applyFont="1" applyFill="1" applyBorder="1"/>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3" fontId="7" fillId="0" borderId="5" xfId="0" applyNumberFormat="1" applyFont="1" applyFill="1" applyBorder="1" applyAlignment="1">
      <alignment horizontal="right" vertical="top" wrapText="1"/>
    </xf>
    <xf numFmtId="0" fontId="7" fillId="0" borderId="0" xfId="0" applyFont="1" applyFill="1" applyBorder="1"/>
    <xf numFmtId="0" fontId="7" fillId="0" borderId="7" xfId="0" applyFont="1" applyFill="1" applyBorder="1" applyAlignment="1">
      <alignment horizontal="left" vertical="top" wrapText="1"/>
    </xf>
    <xf numFmtId="3" fontId="7" fillId="0" borderId="7" xfId="0" applyNumberFormat="1" applyFont="1" applyFill="1" applyBorder="1" applyAlignment="1">
      <alignment horizontal="right" vertical="top" wrapText="1"/>
    </xf>
    <xf numFmtId="0" fontId="7" fillId="0" borderId="0" xfId="0" applyFont="1" applyFill="1" applyBorder="1" applyAlignment="1">
      <alignment horizontal="left" vertical="top" wrapText="1"/>
    </xf>
    <xf numFmtId="3" fontId="7" fillId="0" borderId="0" xfId="0" applyNumberFormat="1" applyFont="1" applyFill="1" applyBorder="1" applyAlignment="1">
      <alignment horizontal="right" vertical="top" wrapText="1"/>
    </xf>
    <xf numFmtId="3" fontId="7" fillId="0" borderId="6" xfId="0" applyNumberFormat="1" applyFont="1" applyFill="1" applyBorder="1" applyAlignment="1">
      <alignment horizontal="right" vertical="top" wrapText="1"/>
    </xf>
    <xf numFmtId="4" fontId="7" fillId="0" borderId="7" xfId="0" applyNumberFormat="1" applyFont="1" applyFill="1" applyBorder="1" applyAlignment="1">
      <alignment horizontal="right" vertical="top" wrapText="1"/>
    </xf>
    <xf numFmtId="164" fontId="7" fillId="0" borderId="7" xfId="0" applyNumberFormat="1" applyFont="1" applyFill="1" applyBorder="1" applyAlignment="1">
      <alignment horizontal="right" vertical="top" wrapText="1"/>
    </xf>
    <xf numFmtId="0" fontId="6" fillId="0" borderId="0" xfId="0" applyFont="1" applyFill="1" applyBorder="1" applyAlignment="1">
      <alignment vertical="top"/>
    </xf>
    <xf numFmtId="4" fontId="6" fillId="0" borderId="5" xfId="0" applyNumberFormat="1" applyFont="1" applyFill="1" applyBorder="1" applyAlignment="1">
      <alignment horizontal="right" vertical="top" wrapText="1"/>
    </xf>
    <xf numFmtId="2" fontId="6" fillId="0" borderId="5" xfId="0" applyNumberFormat="1" applyFont="1" applyFill="1" applyBorder="1" applyAlignment="1">
      <alignment horizontal="right" vertical="top" wrapText="1"/>
    </xf>
    <xf numFmtId="2" fontId="7" fillId="0" borderId="7" xfId="0" applyNumberFormat="1" applyFont="1" applyFill="1" applyBorder="1" applyAlignment="1">
      <alignment horizontal="right" vertical="top" wrapText="1"/>
    </xf>
    <xf numFmtId="3" fontId="6" fillId="0" borderId="5" xfId="0" applyNumberFormat="1" applyFont="1" applyFill="1" applyBorder="1" applyAlignment="1">
      <alignment horizontal="right"/>
    </xf>
    <xf numFmtId="0" fontId="6" fillId="0" borderId="5" xfId="0" applyFont="1" applyFill="1" applyBorder="1" applyAlignment="1"/>
    <xf numFmtId="0" fontId="8" fillId="0" borderId="0" xfId="0" applyFont="1" applyFill="1" applyBorder="1"/>
    <xf numFmtId="0" fontId="9" fillId="0" borderId="0" xfId="0" applyFont="1" applyFill="1" applyBorder="1" applyAlignment="1">
      <alignment vertical="top" wrapText="1"/>
    </xf>
    <xf numFmtId="0" fontId="12" fillId="0" borderId="0" xfId="0" applyFont="1" applyFill="1" applyBorder="1"/>
    <xf numFmtId="0" fontId="13" fillId="0" borderId="0" xfId="0" applyFont="1" applyFill="1" applyBorder="1"/>
    <xf numFmtId="0" fontId="14" fillId="0" borderId="0" xfId="0" applyFont="1" applyFill="1" applyBorder="1"/>
    <xf numFmtId="3" fontId="6" fillId="0" borderId="0" xfId="0" applyNumberFormat="1" applyFont="1" applyFill="1" applyBorder="1" applyAlignment="1">
      <alignment horizontal="right" vertical="top" wrapText="1"/>
    </xf>
    <xf numFmtId="0" fontId="6" fillId="0" borderId="0" xfId="0" applyFont="1" applyFill="1" applyBorder="1" applyAlignment="1">
      <alignment horizontal="left" vertical="top" wrapText="1"/>
    </xf>
    <xf numFmtId="3" fontId="6" fillId="0" borderId="5" xfId="0" applyNumberFormat="1" applyFont="1" applyFill="1" applyBorder="1" applyAlignment="1">
      <alignment horizontal="right" vertical="top" wrapText="1"/>
    </xf>
    <xf numFmtId="3" fontId="6" fillId="0" borderId="7" xfId="0" applyNumberFormat="1" applyFont="1" applyFill="1" applyBorder="1" applyAlignment="1">
      <alignment horizontal="right" vertical="top" wrapText="1"/>
    </xf>
    <xf numFmtId="4" fontId="6" fillId="0" borderId="7" xfId="0" applyNumberFormat="1" applyFont="1" applyFill="1" applyBorder="1" applyAlignment="1">
      <alignment horizontal="right" vertical="top" wrapText="1"/>
    </xf>
    <xf numFmtId="165" fontId="6" fillId="0" borderId="7" xfId="0" applyNumberFormat="1" applyFont="1" applyFill="1" applyBorder="1" applyAlignment="1">
      <alignment horizontal="right" vertical="top" wrapText="1"/>
    </xf>
    <xf numFmtId="2" fontId="6" fillId="0" borderId="7" xfId="0" applyNumberFormat="1" applyFont="1" applyFill="1" applyBorder="1" applyAlignment="1">
      <alignment horizontal="right" vertical="top" wrapText="1"/>
    </xf>
    <xf numFmtId="0" fontId="6" fillId="0" borderId="6" xfId="0" applyFont="1" applyFill="1" applyBorder="1" applyAlignment="1">
      <alignment horizontal="left" vertical="top" wrapText="1"/>
    </xf>
    <xf numFmtId="0" fontId="7" fillId="0" borderId="7" xfId="0" applyFont="1" applyFill="1" applyBorder="1" applyAlignment="1">
      <alignment horizontal="right" vertical="top" wrapText="1"/>
    </xf>
    <xf numFmtId="3" fontId="6" fillId="0" borderId="6" xfId="0" applyNumberFormat="1" applyFont="1" applyFill="1" applyBorder="1" applyAlignment="1">
      <alignment horizontal="right" vertical="top" wrapText="1"/>
    </xf>
    <xf numFmtId="0" fontId="7" fillId="0" borderId="0" xfId="0" applyFont="1" applyFill="1" applyBorder="1" applyAlignment="1">
      <alignment vertical="top" wrapText="1"/>
    </xf>
    <xf numFmtId="0" fontId="26" fillId="0" borderId="0" xfId="0" applyFont="1" applyFill="1" applyBorder="1"/>
    <xf numFmtId="0" fontId="27" fillId="0" borderId="0" xfId="0" applyFont="1" applyFill="1" applyBorder="1"/>
    <xf numFmtId="3" fontId="26" fillId="0" borderId="2" xfId="0" applyNumberFormat="1" applyFont="1" applyFill="1" applyBorder="1"/>
    <xf numFmtId="3" fontId="26" fillId="0" borderId="1" xfId="0" applyNumberFormat="1" applyFont="1" applyFill="1" applyBorder="1"/>
    <xf numFmtId="3" fontId="26" fillId="0" borderId="4" xfId="0" applyNumberFormat="1" applyFont="1" applyFill="1" applyBorder="1"/>
    <xf numFmtId="3" fontId="26" fillId="0" borderId="3" xfId="0" applyNumberFormat="1" applyFont="1" applyFill="1" applyBorder="1"/>
    <xf numFmtId="0" fontId="27" fillId="0" borderId="0" xfId="0" applyFont="1" applyFill="1" applyBorder="1" applyAlignment="1">
      <alignment horizontal="left"/>
    </xf>
    <xf numFmtId="3" fontId="27" fillId="0" borderId="0" xfId="0" applyNumberFormat="1" applyFont="1" applyFill="1" applyBorder="1"/>
    <xf numFmtId="0" fontId="27" fillId="0" borderId="5" xfId="0" applyFont="1" applyFill="1" applyBorder="1" applyAlignment="1"/>
    <xf numFmtId="3" fontId="27" fillId="0" borderId="5" xfId="0" applyNumberFormat="1" applyFont="1" applyFill="1" applyBorder="1"/>
    <xf numFmtId="3" fontId="28" fillId="0" borderId="7" xfId="0" applyNumberFormat="1" applyFont="1" applyFill="1" applyBorder="1" applyAlignment="1">
      <alignment horizontal="right"/>
    </xf>
    <xf numFmtId="3" fontId="28" fillId="0" borderId="7" xfId="0" applyNumberFormat="1" applyFont="1" applyFill="1" applyBorder="1"/>
    <xf numFmtId="0" fontId="29" fillId="0" borderId="0" xfId="0" applyFont="1" applyFill="1" applyBorder="1"/>
    <xf numFmtId="3" fontId="28" fillId="0" borderId="5" xfId="0" applyNumberFormat="1" applyFont="1" applyFill="1" applyBorder="1" applyAlignment="1">
      <alignment horizontal="right" vertical="top" wrapText="1"/>
    </xf>
    <xf numFmtId="3" fontId="29" fillId="0" borderId="0" xfId="0" applyNumberFormat="1" applyFont="1" applyFill="1" applyBorder="1"/>
    <xf numFmtId="0" fontId="28" fillId="0" borderId="6" xfId="0" applyFont="1" applyFill="1" applyBorder="1" applyAlignment="1">
      <alignment horizontal="left" vertical="top" wrapText="1"/>
    </xf>
    <xf numFmtId="0" fontId="28" fillId="0" borderId="7" xfId="0" applyFont="1" applyFill="1" applyBorder="1" applyAlignment="1">
      <alignment horizontal="left" vertical="top" wrapText="1"/>
    </xf>
    <xf numFmtId="3" fontId="28" fillId="0" borderId="7" xfId="0" applyNumberFormat="1" applyFont="1" applyFill="1" applyBorder="1" applyAlignment="1">
      <alignment horizontal="right" vertical="top" wrapText="1"/>
    </xf>
    <xf numFmtId="0" fontId="28" fillId="0" borderId="0" xfId="0" applyFont="1" applyFill="1" applyBorder="1"/>
    <xf numFmtId="0" fontId="28" fillId="0" borderId="0" xfId="0" applyFont="1" applyFill="1" applyBorder="1" applyAlignment="1">
      <alignment horizontal="left" vertical="top" wrapText="1"/>
    </xf>
    <xf numFmtId="0" fontId="28" fillId="0" borderId="5" xfId="0" applyFont="1" applyFill="1" applyBorder="1" applyAlignment="1">
      <alignment horizontal="left" vertical="top" wrapText="1"/>
    </xf>
    <xf numFmtId="3" fontId="28" fillId="0" borderId="0" xfId="0" applyNumberFormat="1" applyFont="1" applyFill="1" applyBorder="1" applyAlignment="1">
      <alignment horizontal="right" vertical="top" wrapText="1"/>
    </xf>
    <xf numFmtId="3" fontId="28" fillId="0" borderId="6" xfId="0" applyNumberFormat="1" applyFont="1" applyFill="1" applyBorder="1" applyAlignment="1">
      <alignment horizontal="right" vertical="top" wrapText="1"/>
    </xf>
    <xf numFmtId="3" fontId="28" fillId="0" borderId="6" xfId="0" applyNumberFormat="1" applyFont="1" applyFill="1" applyBorder="1" applyAlignment="1">
      <alignment horizontal="right"/>
    </xf>
    <xf numFmtId="3" fontId="28" fillId="0" borderId="5" xfId="0" applyNumberFormat="1" applyFont="1" applyFill="1" applyBorder="1" applyAlignment="1">
      <alignment horizontal="right"/>
    </xf>
    <xf numFmtId="3" fontId="28" fillId="0" borderId="7" xfId="1" applyNumberFormat="1" applyFont="1" applyFill="1" applyBorder="1" applyAlignment="1">
      <alignment horizontal="right" vertical="center" wrapText="1"/>
    </xf>
    <xf numFmtId="4" fontId="28" fillId="0" borderId="7" xfId="0" applyNumberFormat="1" applyFont="1" applyFill="1" applyBorder="1" applyAlignment="1">
      <alignment horizontal="right" vertical="top" wrapText="1"/>
    </xf>
    <xf numFmtId="164" fontId="28" fillId="0" borderId="7" xfId="0" applyNumberFormat="1" applyFont="1" applyFill="1" applyBorder="1" applyAlignment="1">
      <alignment horizontal="right" vertical="top" wrapText="1"/>
    </xf>
    <xf numFmtId="3" fontId="28" fillId="0" borderId="5" xfId="0" applyNumberFormat="1" applyFont="1" applyFill="1" applyBorder="1"/>
    <xf numFmtId="2" fontId="29" fillId="0" borderId="5" xfId="0" applyNumberFormat="1" applyFont="1" applyFill="1" applyBorder="1" applyAlignment="1">
      <alignment horizontal="right" vertical="top" wrapText="1"/>
    </xf>
    <xf numFmtId="3" fontId="28" fillId="0" borderId="7" xfId="0" applyNumberFormat="1" applyFont="1" applyFill="1" applyBorder="1" applyAlignment="1">
      <alignment horizontal="right" vertical="top"/>
    </xf>
    <xf numFmtId="0" fontId="29" fillId="0" borderId="0" xfId="0" applyFont="1" applyFill="1" applyBorder="1" applyAlignment="1">
      <alignment vertical="top"/>
    </xf>
    <xf numFmtId="2" fontId="28" fillId="0" borderId="7" xfId="0" applyNumberFormat="1" applyFont="1" applyFill="1" applyBorder="1" applyAlignment="1">
      <alignment horizontal="right" vertical="top" wrapText="1"/>
    </xf>
    <xf numFmtId="0" fontId="28" fillId="0" borderId="7" xfId="0" applyFont="1" applyFill="1" applyBorder="1" applyAlignment="1">
      <alignment vertical="top" wrapText="1"/>
    </xf>
    <xf numFmtId="3" fontId="28" fillId="0" borderId="6" xfId="0" applyNumberFormat="1" applyFont="1" applyFill="1" applyBorder="1" applyAlignment="1">
      <alignment horizontal="right" vertical="top"/>
    </xf>
    <xf numFmtId="3" fontId="29" fillId="0" borderId="5" xfId="0" applyNumberFormat="1" applyFont="1" applyFill="1" applyBorder="1" applyAlignment="1">
      <alignment horizontal="right"/>
    </xf>
    <xf numFmtId="0" fontId="29" fillId="0" borderId="5" xfId="0" applyFont="1" applyFill="1" applyBorder="1" applyAlignment="1"/>
    <xf numFmtId="3" fontId="29" fillId="0" borderId="5" xfId="0" applyNumberFormat="1" applyFont="1" applyFill="1" applyBorder="1"/>
    <xf numFmtId="164" fontId="28" fillId="0" borderId="5" xfId="0" applyNumberFormat="1" applyFont="1" applyFill="1" applyBorder="1" applyAlignment="1">
      <alignment horizontal="right" vertical="top" wrapText="1"/>
    </xf>
    <xf numFmtId="164" fontId="28" fillId="0" borderId="0" xfId="0" applyNumberFormat="1" applyFont="1" applyFill="1" applyBorder="1" applyAlignment="1">
      <alignment horizontal="right" vertical="top" wrapText="1"/>
    </xf>
    <xf numFmtId="0" fontId="28" fillId="0" borderId="0" xfId="0" applyFont="1" applyFill="1" applyBorder="1" applyAlignment="1">
      <alignment vertical="top" wrapText="1"/>
    </xf>
    <xf numFmtId="0" fontId="30" fillId="0" borderId="0" xfId="0" applyFont="1" applyFill="1" applyBorder="1" applyAlignment="1">
      <alignment horizontal="left" vertical="top" wrapText="1"/>
    </xf>
    <xf numFmtId="164" fontId="27" fillId="0" borderId="0" xfId="0" applyNumberFormat="1" applyFont="1" applyFill="1" applyBorder="1" applyAlignment="1">
      <alignment horizontal="right"/>
    </xf>
    <xf numFmtId="0" fontId="27" fillId="0" borderId="0" xfId="0" applyFont="1" applyFill="1" applyBorder="1" applyAlignment="1">
      <alignment horizontal="right"/>
    </xf>
    <xf numFmtId="3" fontId="28" fillId="0" borderId="0" xfId="0" applyNumberFormat="1" applyFont="1" applyFill="1" applyBorder="1" applyAlignment="1">
      <alignment horizontal="right"/>
    </xf>
    <xf numFmtId="0" fontId="31" fillId="0" borderId="0" xfId="0" applyFont="1" applyFill="1" applyBorder="1"/>
    <xf numFmtId="0" fontId="27" fillId="0" borderId="0" xfId="0" applyFont="1" applyFill="1" applyBorder="1" applyAlignment="1">
      <alignment horizontal="left" vertical="top" wrapText="1"/>
    </xf>
    <xf numFmtId="4" fontId="29" fillId="0" borderId="5" xfId="0" applyNumberFormat="1" applyFont="1" applyFill="1" applyBorder="1" applyAlignment="1">
      <alignment horizontal="right" vertical="top" wrapText="1"/>
    </xf>
    <xf numFmtId="0" fontId="28" fillId="0" borderId="7" xfId="0" applyFont="1" applyFill="1" applyBorder="1" applyAlignment="1">
      <alignment horizontal="left" vertical="top" wrapText="1"/>
    </xf>
    <xf numFmtId="0" fontId="27" fillId="0" borderId="0" xfId="0" applyFont="1" applyFill="1" applyBorder="1" applyAlignment="1">
      <alignment horizontal="left"/>
    </xf>
    <xf numFmtId="0" fontId="28" fillId="0" borderId="5"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6" xfId="0" applyFont="1" applyFill="1" applyBorder="1" applyAlignment="1">
      <alignment horizontal="left" vertical="top" wrapText="1"/>
    </xf>
    <xf numFmtId="0" fontId="30"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5"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0" borderId="5"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5" xfId="0" applyFont="1" applyFill="1" applyBorder="1" applyAlignment="1">
      <alignment horizontal="left" vertical="top" wrapText="1"/>
    </xf>
    <xf numFmtId="0" fontId="27" fillId="0" borderId="0" xfId="0" applyFont="1" applyFill="1" applyBorder="1" applyAlignment="1">
      <alignment horizontal="left"/>
    </xf>
    <xf numFmtId="0" fontId="28" fillId="0" borderId="6" xfId="0" applyFont="1" applyFill="1" applyBorder="1" applyAlignment="1">
      <alignment horizontal="left" vertical="top" wrapText="1"/>
    </xf>
    <xf numFmtId="164" fontId="28" fillId="0" borderId="6"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5" xfId="0" applyFont="1" applyFill="1" applyBorder="1" applyAlignment="1">
      <alignment horizontal="left" vertical="top" wrapText="1"/>
    </xf>
    <xf numFmtId="0" fontId="27" fillId="0" borderId="0" xfId="0" applyFont="1" applyFill="1" applyBorder="1" applyAlignment="1">
      <alignment horizontal="left"/>
    </xf>
    <xf numFmtId="0" fontId="28" fillId="0" borderId="6" xfId="0" applyFont="1" applyFill="1" applyBorder="1" applyAlignment="1">
      <alignment horizontal="left" vertical="top" wrapText="1"/>
    </xf>
    <xf numFmtId="164" fontId="29" fillId="0" borderId="5" xfId="0" applyNumberFormat="1" applyFont="1" applyFill="1" applyBorder="1" applyAlignment="1">
      <alignment horizontal="right" vertical="top" wrapText="1"/>
    </xf>
    <xf numFmtId="3" fontId="29" fillId="0" borderId="7" xfId="0" applyNumberFormat="1" applyFont="1" applyFill="1" applyBorder="1" applyAlignment="1">
      <alignment horizontal="right" vertical="top"/>
    </xf>
    <xf numFmtId="0" fontId="32" fillId="0" borderId="5" xfId="0" applyFont="1" applyFill="1" applyBorder="1" applyAlignment="1">
      <alignment horizontal="right"/>
    </xf>
    <xf numFmtId="49" fontId="32" fillId="0" borderId="5" xfId="0" applyNumberFormat="1" applyFont="1" applyFill="1" applyBorder="1" applyAlignment="1">
      <alignment horizontal="right"/>
    </xf>
    <xf numFmtId="0" fontId="32" fillId="0" borderId="0" xfId="0" applyFont="1" applyFill="1" applyBorder="1" applyAlignment="1">
      <alignment horizontal="left"/>
    </xf>
    <xf numFmtId="3" fontId="32" fillId="0" borderId="5" xfId="0" applyNumberFormat="1" applyFont="1" applyFill="1" applyBorder="1"/>
    <xf numFmtId="0" fontId="29" fillId="0" borderId="7" xfId="0" applyFont="1" applyFill="1" applyBorder="1" applyAlignment="1">
      <alignment vertical="top" wrapText="1"/>
    </xf>
    <xf numFmtId="0" fontId="27" fillId="0" borderId="0" xfId="0" applyFont="1" applyFill="1" applyBorder="1" applyAlignment="1">
      <alignment horizontal="left"/>
    </xf>
    <xf numFmtId="0" fontId="28" fillId="0" borderId="5"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5" xfId="0" applyFont="1" applyFill="1" applyBorder="1" applyAlignment="1"/>
    <xf numFmtId="4" fontId="29" fillId="0" borderId="0" xfId="0" applyNumberFormat="1" applyFont="1" applyFill="1" applyBorder="1"/>
    <xf numFmtId="164" fontId="29" fillId="0" borderId="5" xfId="0" applyNumberFormat="1" applyFont="1" applyFill="1" applyBorder="1" applyAlignment="1">
      <alignment horizontal="right"/>
    </xf>
    <xf numFmtId="0" fontId="27" fillId="0" borderId="0" xfId="0" applyFont="1" applyFill="1" applyBorder="1" applyAlignment="1"/>
    <xf numFmtId="165" fontId="27" fillId="0" borderId="0" xfId="0" applyNumberFormat="1" applyFont="1" applyFill="1" applyBorder="1" applyAlignment="1"/>
    <xf numFmtId="0" fontId="28"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5" xfId="0" applyFont="1" applyFill="1" applyBorder="1" applyAlignment="1">
      <alignment horizontal="left" vertical="top" wrapText="1"/>
    </xf>
    <xf numFmtId="0" fontId="27" fillId="0" borderId="0" xfId="0" applyFont="1" applyFill="1" applyBorder="1" applyAlignment="1">
      <alignment horizontal="left"/>
    </xf>
    <xf numFmtId="0" fontId="28" fillId="0" borderId="6" xfId="0" applyFont="1" applyFill="1" applyBorder="1" applyAlignment="1">
      <alignment horizontal="left" vertical="top" wrapText="1"/>
    </xf>
    <xf numFmtId="4" fontId="28" fillId="0" borderId="5" xfId="0" applyNumberFormat="1" applyFont="1" applyFill="1" applyBorder="1" applyAlignment="1">
      <alignment horizontal="right" vertical="top" wrapText="1"/>
    </xf>
    <xf numFmtId="0" fontId="27" fillId="0" borderId="0" xfId="0" applyFont="1" applyFill="1" applyBorder="1" applyAlignment="1">
      <alignment horizontal="left"/>
    </xf>
    <xf numFmtId="0" fontId="28" fillId="0" borderId="5"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5" xfId="0" applyFont="1" applyFill="1" applyBorder="1" applyAlignment="1">
      <alignment horizontal="left" vertical="top" wrapText="1"/>
    </xf>
    <xf numFmtId="0" fontId="27" fillId="0" borderId="0" xfId="0" applyFont="1" applyFill="1" applyBorder="1" applyAlignment="1">
      <alignment horizontal="left"/>
    </xf>
    <xf numFmtId="0" fontId="28" fillId="0" borderId="6" xfId="0" applyFont="1" applyFill="1" applyBorder="1" applyAlignment="1">
      <alignment horizontal="left" vertical="top" wrapText="1"/>
    </xf>
    <xf numFmtId="3" fontId="28" fillId="0" borderId="5" xfId="0" applyNumberFormat="1" applyFont="1" applyFill="1" applyBorder="1" applyAlignment="1">
      <alignment vertical="center" wrapText="1"/>
    </xf>
    <xf numFmtId="3" fontId="28" fillId="0" borderId="7" xfId="0" applyNumberFormat="1" applyFont="1" applyFill="1" applyBorder="1" applyAlignment="1">
      <alignment vertical="center" wrapText="1"/>
    </xf>
    <xf numFmtId="0" fontId="28" fillId="0" borderId="7" xfId="0" applyFont="1" applyFill="1" applyBorder="1" applyAlignment="1">
      <alignment horizontal="left" vertical="top" wrapText="1"/>
    </xf>
    <xf numFmtId="0" fontId="27" fillId="0" borderId="0" xfId="0" applyFont="1" applyFill="1" applyBorder="1" applyAlignment="1">
      <alignment horizontal="left"/>
    </xf>
    <xf numFmtId="0" fontId="28" fillId="0" borderId="5"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0" borderId="0" xfId="0" applyFont="1" applyFill="1" applyBorder="1" applyAlignment="1">
      <alignment horizontal="left" vertical="top" wrapText="1"/>
    </xf>
    <xf numFmtId="4" fontId="29" fillId="0" borderId="6" xfId="0" applyNumberFormat="1" applyFont="1" applyFill="1" applyBorder="1" applyAlignment="1">
      <alignment horizontal="right"/>
    </xf>
    <xf numFmtId="0" fontId="28" fillId="0" borderId="0"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0" borderId="5" xfId="0" applyFont="1" applyFill="1" applyBorder="1" applyAlignment="1">
      <alignment horizontal="left" vertical="top" wrapText="1"/>
    </xf>
    <xf numFmtId="0" fontId="27" fillId="0" borderId="0" xfId="0" applyFont="1" applyFill="1" applyBorder="1" applyAlignment="1">
      <alignment horizontal="left"/>
    </xf>
    <xf numFmtId="3" fontId="29" fillId="0" borderId="6" xfId="0" applyNumberFormat="1" applyFont="1" applyFill="1" applyBorder="1" applyAlignment="1">
      <alignment horizontal="right"/>
    </xf>
    <xf numFmtId="0" fontId="27" fillId="0" borderId="0" xfId="0" applyFont="1" applyFill="1" applyBorder="1" applyAlignment="1">
      <alignment horizontal="left"/>
    </xf>
    <xf numFmtId="4" fontId="28" fillId="0" borderId="6" xfId="0" applyNumberFormat="1" applyFont="1" applyFill="1" applyBorder="1" applyAlignment="1">
      <alignment horizontal="right"/>
    </xf>
    <xf numFmtId="0" fontId="28" fillId="0" borderId="0"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0" borderId="5" xfId="0" applyFont="1" applyFill="1" applyBorder="1" applyAlignment="1">
      <alignment horizontal="left" vertical="top" wrapText="1"/>
    </xf>
    <xf numFmtId="0" fontId="27" fillId="0" borderId="0" xfId="0" applyFont="1" applyFill="1" applyBorder="1" applyAlignment="1">
      <alignment horizontal="left"/>
    </xf>
    <xf numFmtId="0" fontId="28" fillId="0" borderId="7" xfId="0" applyFont="1" applyFill="1" applyBorder="1" applyAlignment="1">
      <alignment horizontal="left" vertical="top" wrapText="1"/>
    </xf>
    <xf numFmtId="0" fontId="26" fillId="0" borderId="0" xfId="0" applyFont="1" applyFill="1" applyBorder="1" applyAlignment="1">
      <alignment horizontal="left"/>
    </xf>
    <xf numFmtId="0" fontId="26" fillId="0" borderId="0" xfId="0" applyFont="1" applyFill="1" applyBorder="1" applyAlignment="1">
      <alignment horizontal="left" vertical="center" wrapText="1"/>
    </xf>
    <xf numFmtId="0" fontId="27" fillId="0" borderId="5" xfId="0" applyFont="1" applyFill="1" applyBorder="1" applyAlignment="1">
      <alignment horizontal="left"/>
    </xf>
    <xf numFmtId="0" fontId="26" fillId="0" borderId="6" xfId="0" applyFont="1" applyFill="1" applyBorder="1" applyAlignment="1">
      <alignment horizontal="left"/>
    </xf>
    <xf numFmtId="0" fontId="26" fillId="0" borderId="1" xfId="0" applyFont="1" applyFill="1" applyBorder="1" applyAlignment="1">
      <alignment horizontal="left"/>
    </xf>
    <xf numFmtId="0" fontId="28" fillId="0" borderId="7" xfId="0" applyFont="1" applyFill="1" applyBorder="1" applyAlignment="1">
      <alignment horizontal="left" vertical="top" wrapText="1"/>
    </xf>
    <xf numFmtId="0" fontId="27" fillId="0" borderId="0" xfId="0" applyFont="1" applyFill="1" applyBorder="1" applyAlignment="1">
      <alignment horizontal="left"/>
    </xf>
    <xf numFmtId="0" fontId="27" fillId="0" borderId="3" xfId="0" applyFont="1" applyFill="1" applyBorder="1" applyAlignment="1">
      <alignment horizontal="left"/>
    </xf>
    <xf numFmtId="0" fontId="29" fillId="0" borderId="5" xfId="0" applyFont="1" applyFill="1" applyBorder="1" applyAlignment="1">
      <alignment horizontal="left" vertical="top" wrapText="1"/>
    </xf>
    <xf numFmtId="0" fontId="28" fillId="0" borderId="5" xfId="0" applyFont="1" applyFill="1" applyBorder="1" applyAlignment="1">
      <alignment horizontal="left" vertical="top" wrapText="1"/>
    </xf>
    <xf numFmtId="0" fontId="28" fillId="0" borderId="6" xfId="0" applyFont="1" applyFill="1" applyBorder="1" applyAlignment="1">
      <alignment horizontal="left" vertical="top" wrapText="1"/>
    </xf>
    <xf numFmtId="0" fontId="30" fillId="0" borderId="0" xfId="0" applyFont="1" applyFill="1" applyBorder="1" applyAlignment="1">
      <alignment horizontal="left" vertical="top" wrapText="1"/>
    </xf>
    <xf numFmtId="0" fontId="29" fillId="0" borderId="5" xfId="0" applyFont="1" applyFill="1" applyBorder="1" applyAlignment="1">
      <alignment horizontal="left"/>
    </xf>
    <xf numFmtId="0" fontId="28"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30" fillId="0" borderId="0" xfId="0" applyFont="1" applyFill="1" applyBorder="1" applyAlignment="1">
      <alignment horizontal="center" vertical="top" wrapText="1"/>
    </xf>
    <xf numFmtId="0" fontId="28" fillId="0" borderId="5" xfId="0" applyFont="1" applyFill="1" applyBorder="1" applyAlignment="1">
      <alignment horizontal="left"/>
    </xf>
    <xf numFmtId="0" fontId="29" fillId="0" borderId="7" xfId="0" applyFont="1" applyFill="1" applyBorder="1" applyAlignment="1">
      <alignment horizontal="left" vertical="top" wrapText="1"/>
    </xf>
    <xf numFmtId="0" fontId="31" fillId="0" borderId="0" xfId="0" applyFont="1" applyFill="1" applyBorder="1" applyAlignment="1">
      <alignment horizontal="left"/>
    </xf>
    <xf numFmtId="0" fontId="20"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28" fillId="0" borderId="0" xfId="0" applyFont="1" applyFill="1" applyBorder="1" applyAlignment="1">
      <alignment horizontal="left"/>
    </xf>
    <xf numFmtId="0" fontId="7" fillId="0" borderId="7" xfId="0" applyFont="1" applyFill="1" applyBorder="1" applyAlignment="1">
      <alignment horizontal="left" vertical="top" wrapText="1"/>
    </xf>
    <xf numFmtId="0" fontId="7" fillId="0" borderId="5" xfId="0" applyFont="1" applyFill="1" applyBorder="1" applyAlignment="1">
      <alignment horizontal="left" vertical="top" wrapText="1"/>
    </xf>
    <xf numFmtId="0" fontId="8" fillId="0" borderId="0" xfId="0" applyFont="1" applyFill="1" applyBorder="1" applyAlignment="1">
      <alignment horizontal="left"/>
    </xf>
    <xf numFmtId="0" fontId="7" fillId="0" borderId="6" xfId="0" applyFont="1" applyFill="1" applyBorder="1" applyAlignment="1">
      <alignment horizontal="left" vertical="top" wrapText="1"/>
    </xf>
    <xf numFmtId="0" fontId="6" fillId="0" borderId="5" xfId="0" applyFont="1" applyFill="1" applyBorder="1" applyAlignment="1">
      <alignment horizontal="left"/>
    </xf>
    <xf numFmtId="0" fontId="7" fillId="0" borderId="5" xfId="0" applyFont="1" applyFill="1" applyBorder="1" applyAlignment="1">
      <alignment horizontal="left"/>
    </xf>
    <xf numFmtId="0" fontId="1" fillId="0" borderId="0" xfId="0" applyFont="1" applyFill="1" applyBorder="1" applyAlignment="1">
      <alignment horizontal="left"/>
    </xf>
    <xf numFmtId="0" fontId="2" fillId="0" borderId="0" xfId="0" applyFont="1" applyFill="1" applyBorder="1" applyAlignment="1">
      <alignment horizontal="left" vertical="top" wrapText="1"/>
    </xf>
    <xf numFmtId="0" fontId="3" fillId="0" borderId="0" xfId="0" applyFont="1" applyFill="1" applyBorder="1" applyAlignment="1">
      <alignment horizontal="left"/>
    </xf>
    <xf numFmtId="0" fontId="4" fillId="0" borderId="6" xfId="0" applyFont="1" applyFill="1" applyBorder="1" applyAlignment="1">
      <alignment horizontal="left"/>
    </xf>
    <xf numFmtId="0" fontId="5" fillId="0" borderId="0" xfId="0" applyFont="1" applyFill="1" applyBorder="1" applyAlignment="1">
      <alignment horizontal="left"/>
    </xf>
    <xf numFmtId="0" fontId="5" fillId="0" borderId="5" xfId="0" applyFont="1" applyFill="1" applyBorder="1" applyAlignment="1">
      <alignment horizontal="left"/>
    </xf>
    <xf numFmtId="0" fontId="6" fillId="0" borderId="7" xfId="0" applyFont="1" applyFill="1" applyBorder="1" applyAlignment="1">
      <alignment horizontal="left" vertical="top" wrapText="1"/>
    </xf>
    <xf numFmtId="0" fontId="6" fillId="0" borderId="5" xfId="0" applyFont="1" applyFill="1" applyBorder="1" applyAlignment="1">
      <alignment horizontal="left" vertical="top" wrapText="1"/>
    </xf>
    <xf numFmtId="0" fontId="7" fillId="0" borderId="0" xfId="0" applyFont="1" applyFill="1" applyBorder="1" applyAlignment="1">
      <alignment horizontal="left"/>
    </xf>
    <xf numFmtId="0" fontId="16" fillId="0" borderId="0" xfId="0" applyFont="1" applyFill="1" applyBorder="1" applyAlignment="1">
      <alignment horizontal="left"/>
    </xf>
    <xf numFmtId="0" fontId="10" fillId="0" borderId="0" xfId="0" applyFont="1" applyFill="1" applyBorder="1" applyAlignment="1">
      <alignment horizontal="left" vertical="top" wrapText="1"/>
    </xf>
    <xf numFmtId="0" fontId="13" fillId="0" borderId="0" xfId="0" applyFont="1" applyFill="1" applyBorder="1" applyAlignment="1">
      <alignment horizontal="left"/>
    </xf>
    <xf numFmtId="0" fontId="14"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Border="1" applyAlignment="1">
      <alignment horizontal="left"/>
    </xf>
    <xf numFmtId="0" fontId="6"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0" fontId="2" fillId="0" borderId="0" xfId="0" applyFont="1" applyFill="1" applyBorder="1" applyAlignment="1">
      <alignment horizontal="left"/>
    </xf>
    <xf numFmtId="0" fontId="6" fillId="0" borderId="7" xfId="0" applyFont="1" applyFill="1" applyBorder="1" applyAlignment="1">
      <alignment horizontal="left"/>
    </xf>
    <xf numFmtId="0" fontId="10" fillId="0" borderId="0" xfId="0" applyFont="1" applyFill="1" applyBorder="1" applyAlignment="1">
      <alignment horizontal="left"/>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workbookViewId="0">
      <selection sqref="A1:K1"/>
    </sheetView>
  </sheetViews>
  <sheetFormatPr defaultRowHeight="12.75" x14ac:dyDescent="0.2"/>
  <cols>
    <col min="1" max="1" width="2.7109375" style="179" customWidth="1"/>
    <col min="2" max="2" width="35" style="179" customWidth="1"/>
    <col min="3" max="9" width="12.28515625" style="91" customWidth="1"/>
    <col min="10" max="10" width="14.140625" style="55" customWidth="1"/>
    <col min="11" max="11" width="13.7109375" style="55" customWidth="1"/>
    <col min="12" max="16384" width="9.140625" style="49"/>
  </cols>
  <sheetData>
    <row r="1" spans="1:11" s="48" customFormat="1" ht="15" customHeight="1" x14ac:dyDescent="0.2">
      <c r="A1" s="181"/>
      <c r="B1" s="181"/>
      <c r="C1" s="181"/>
      <c r="D1" s="181"/>
      <c r="E1" s="181"/>
      <c r="F1" s="181"/>
      <c r="G1" s="181"/>
      <c r="H1" s="181"/>
      <c r="I1" s="181"/>
      <c r="J1" s="181"/>
      <c r="K1" s="181"/>
    </row>
    <row r="2" spans="1:11" s="48" customFormat="1" x14ac:dyDescent="0.2">
      <c r="A2" s="182" t="s">
        <v>239</v>
      </c>
      <c r="B2" s="182"/>
      <c r="C2" s="182"/>
      <c r="D2" s="182"/>
      <c r="E2" s="182"/>
      <c r="F2" s="182"/>
      <c r="G2" s="182"/>
      <c r="H2" s="182"/>
      <c r="I2" s="182"/>
      <c r="J2" s="182"/>
      <c r="K2" s="182"/>
    </row>
    <row r="3" spans="1:11" s="48" customFormat="1" ht="15" customHeight="1" x14ac:dyDescent="0.2">
      <c r="A3" s="181"/>
      <c r="B3" s="181"/>
      <c r="C3" s="181"/>
      <c r="D3" s="181"/>
      <c r="E3" s="181"/>
      <c r="F3" s="181"/>
      <c r="G3" s="181"/>
      <c r="H3" s="181"/>
      <c r="I3" s="181"/>
      <c r="J3" s="181"/>
      <c r="K3" s="181"/>
    </row>
    <row r="4" spans="1:11" ht="14.25" customHeight="1" x14ac:dyDescent="0.2">
      <c r="A4" s="183"/>
      <c r="B4" s="183"/>
      <c r="C4" s="183"/>
      <c r="D4" s="183"/>
      <c r="E4" s="183"/>
      <c r="F4" s="183"/>
      <c r="G4" s="183"/>
      <c r="H4" s="183"/>
      <c r="I4" s="183"/>
      <c r="J4" s="183"/>
      <c r="K4" s="183"/>
    </row>
    <row r="5" spans="1:11" s="48" customFormat="1" ht="13.5" customHeight="1" x14ac:dyDescent="0.2">
      <c r="A5" s="184"/>
      <c r="B5" s="184"/>
      <c r="C5" s="185" t="s">
        <v>188</v>
      </c>
      <c r="D5" s="184"/>
      <c r="E5" s="184"/>
      <c r="F5" s="184"/>
      <c r="G5" s="184"/>
      <c r="H5" s="184"/>
      <c r="I5" s="184"/>
      <c r="J5" s="50" t="s">
        <v>22</v>
      </c>
      <c r="K5" s="51" t="s">
        <v>155</v>
      </c>
    </row>
    <row r="6" spans="1:11" ht="12" customHeight="1" x14ac:dyDescent="0.2">
      <c r="A6" s="187"/>
      <c r="B6" s="187"/>
      <c r="C6" s="188"/>
      <c r="D6" s="187"/>
      <c r="E6" s="187"/>
      <c r="F6" s="187"/>
      <c r="G6" s="187"/>
      <c r="H6" s="187"/>
      <c r="I6" s="187"/>
      <c r="J6" s="52" t="s">
        <v>156</v>
      </c>
      <c r="K6" s="53" t="s">
        <v>157</v>
      </c>
    </row>
    <row r="7" spans="1:11" ht="12" customHeight="1" x14ac:dyDescent="0.2">
      <c r="C7" s="179"/>
      <c r="D7" s="179"/>
      <c r="E7" s="179"/>
      <c r="F7" s="179"/>
      <c r="G7" s="179"/>
      <c r="H7" s="179"/>
      <c r="I7" s="179"/>
    </row>
    <row r="8" spans="1:11" ht="12" customHeight="1" x14ac:dyDescent="0.2">
      <c r="A8" s="56"/>
      <c r="B8" s="56"/>
      <c r="C8" s="124" t="s">
        <v>0</v>
      </c>
      <c r="D8" s="124" t="s">
        <v>1</v>
      </c>
      <c r="E8" s="124" t="s">
        <v>2</v>
      </c>
      <c r="F8" s="125" t="s">
        <v>3</v>
      </c>
      <c r="G8" s="124" t="s">
        <v>4</v>
      </c>
      <c r="H8" s="124" t="s">
        <v>217</v>
      </c>
      <c r="I8" s="124" t="s">
        <v>5</v>
      </c>
      <c r="J8" s="127"/>
      <c r="K8" s="57"/>
    </row>
    <row r="9" spans="1:11" s="60" customFormat="1" ht="11.25" x14ac:dyDescent="0.2">
      <c r="A9" s="189" t="s">
        <v>218</v>
      </c>
      <c r="B9" s="189"/>
      <c r="C9" s="189"/>
      <c r="D9" s="189"/>
      <c r="E9" s="189"/>
      <c r="F9" s="189"/>
      <c r="G9" s="189"/>
      <c r="H9" s="189"/>
      <c r="I9" s="189"/>
      <c r="J9" s="58"/>
      <c r="K9" s="59"/>
    </row>
    <row r="10" spans="1:11" s="60" customFormat="1" ht="11.25" customHeight="1" x14ac:dyDescent="0.2">
      <c r="A10" s="190" t="s">
        <v>7</v>
      </c>
      <c r="B10" s="190"/>
      <c r="C10" s="61">
        <v>12170</v>
      </c>
      <c r="D10" s="61">
        <v>2187</v>
      </c>
      <c r="E10" s="61">
        <v>2850</v>
      </c>
      <c r="F10" s="61">
        <v>1195</v>
      </c>
      <c r="G10" s="61">
        <v>2172</v>
      </c>
      <c r="H10" s="61">
        <v>2467</v>
      </c>
      <c r="I10" s="61">
        <v>1299</v>
      </c>
      <c r="J10" s="61">
        <v>5355</v>
      </c>
      <c r="K10" s="61">
        <v>5222</v>
      </c>
    </row>
    <row r="11" spans="1:11" s="66" customFormat="1" ht="11.25" customHeight="1" x14ac:dyDescent="0.2">
      <c r="A11" s="177"/>
      <c r="B11" s="176" t="s">
        <v>8</v>
      </c>
      <c r="C11" s="61">
        <v>7801</v>
      </c>
      <c r="D11" s="65">
        <v>1702</v>
      </c>
      <c r="E11" s="65">
        <v>1727</v>
      </c>
      <c r="F11" s="65">
        <v>700</v>
      </c>
      <c r="G11" s="65">
        <v>998</v>
      </c>
      <c r="H11" s="65">
        <v>1753</v>
      </c>
      <c r="I11" s="65">
        <v>921</v>
      </c>
      <c r="J11" s="58">
        <v>4705</v>
      </c>
      <c r="K11" s="59">
        <v>4213</v>
      </c>
    </row>
    <row r="12" spans="1:11" s="66" customFormat="1" ht="11.25" customHeight="1" x14ac:dyDescent="0.2">
      <c r="A12" s="175"/>
      <c r="B12" s="180" t="s">
        <v>9</v>
      </c>
      <c r="C12" s="61">
        <v>1382</v>
      </c>
      <c r="D12" s="65">
        <v>123</v>
      </c>
      <c r="E12" s="65">
        <v>377</v>
      </c>
      <c r="F12" s="65">
        <v>127</v>
      </c>
      <c r="G12" s="65">
        <v>243</v>
      </c>
      <c r="H12" s="65">
        <v>386</v>
      </c>
      <c r="I12" s="65">
        <v>126</v>
      </c>
      <c r="J12" s="58">
        <v>650</v>
      </c>
      <c r="K12" s="59">
        <v>1009</v>
      </c>
    </row>
    <row r="13" spans="1:11" s="66" customFormat="1" ht="11.25" customHeight="1" x14ac:dyDescent="0.2">
      <c r="A13" s="178"/>
      <c r="B13" s="176" t="s">
        <v>10</v>
      </c>
      <c r="C13" s="61">
        <v>2987</v>
      </c>
      <c r="D13" s="65">
        <v>362</v>
      </c>
      <c r="E13" s="65">
        <v>746</v>
      </c>
      <c r="F13" s="65">
        <v>368</v>
      </c>
      <c r="G13" s="65">
        <v>931</v>
      </c>
      <c r="H13" s="65">
        <v>328</v>
      </c>
      <c r="I13" s="65">
        <v>252</v>
      </c>
      <c r="J13" s="58">
        <v>0</v>
      </c>
      <c r="K13" s="59">
        <v>0</v>
      </c>
    </row>
    <row r="14" spans="1:11" s="60" customFormat="1" ht="11.25" customHeight="1" x14ac:dyDescent="0.2">
      <c r="A14" s="186" t="s">
        <v>163</v>
      </c>
      <c r="B14" s="186"/>
      <c r="C14" s="61">
        <v>736149</v>
      </c>
      <c r="D14" s="61">
        <v>143636</v>
      </c>
      <c r="E14" s="61">
        <v>189200</v>
      </c>
      <c r="F14" s="61">
        <v>82141</v>
      </c>
      <c r="G14" s="61">
        <v>94266</v>
      </c>
      <c r="H14" s="61">
        <v>150680</v>
      </c>
      <c r="I14" s="61">
        <v>76226</v>
      </c>
      <c r="J14" s="61">
        <v>254606</v>
      </c>
      <c r="K14" s="61">
        <v>628281</v>
      </c>
    </row>
    <row r="15" spans="1:11" s="66" customFormat="1" ht="11.25" customHeight="1" x14ac:dyDescent="0.2">
      <c r="A15" s="177"/>
      <c r="B15" s="176" t="s">
        <v>200</v>
      </c>
      <c r="C15" s="61">
        <v>252869</v>
      </c>
      <c r="D15" s="65">
        <v>56053</v>
      </c>
      <c r="E15" s="65">
        <v>54315</v>
      </c>
      <c r="F15" s="65">
        <v>32675</v>
      </c>
      <c r="G15" s="65">
        <v>29355</v>
      </c>
      <c r="H15" s="65">
        <v>49344</v>
      </c>
      <c r="I15" s="65">
        <v>31127</v>
      </c>
      <c r="J15" s="58">
        <v>139477</v>
      </c>
      <c r="K15" s="59">
        <v>257584</v>
      </c>
    </row>
    <row r="16" spans="1:11" s="66" customFormat="1" ht="11.25" customHeight="1" x14ac:dyDescent="0.2">
      <c r="A16" s="175"/>
      <c r="B16" s="176" t="s">
        <v>235</v>
      </c>
      <c r="C16" s="61">
        <v>331981</v>
      </c>
      <c r="D16" s="65">
        <v>63950</v>
      </c>
      <c r="E16" s="65">
        <v>78977</v>
      </c>
      <c r="F16" s="65">
        <v>41735</v>
      </c>
      <c r="G16" s="65">
        <v>44480</v>
      </c>
      <c r="H16" s="65">
        <v>66290</v>
      </c>
      <c r="I16" s="65">
        <v>36549</v>
      </c>
      <c r="J16" s="58">
        <v>115129</v>
      </c>
      <c r="K16" s="59">
        <v>370697</v>
      </c>
    </row>
    <row r="17" spans="1:11" s="66" customFormat="1" ht="11.25" customHeight="1" x14ac:dyDescent="0.2">
      <c r="A17" s="175"/>
      <c r="B17" s="176" t="s">
        <v>236</v>
      </c>
      <c r="C17" s="61">
        <v>137827</v>
      </c>
      <c r="D17" s="65">
        <v>21826</v>
      </c>
      <c r="E17" s="65">
        <v>53418</v>
      </c>
      <c r="F17" s="65">
        <v>6062</v>
      </c>
      <c r="G17" s="65">
        <v>16562</v>
      </c>
      <c r="H17" s="65">
        <v>33178</v>
      </c>
      <c r="I17" s="65">
        <v>6781</v>
      </c>
      <c r="J17" s="58" t="s">
        <v>67</v>
      </c>
      <c r="K17" s="58" t="s">
        <v>67</v>
      </c>
    </row>
    <row r="18" spans="1:11" s="66" customFormat="1" ht="11.25" customHeight="1" x14ac:dyDescent="0.2">
      <c r="A18" s="175"/>
      <c r="B18" s="177" t="s">
        <v>164</v>
      </c>
      <c r="C18" s="70">
        <v>13472</v>
      </c>
      <c r="D18" s="70">
        <v>1807</v>
      </c>
      <c r="E18" s="70">
        <v>2490</v>
      </c>
      <c r="F18" s="70">
        <v>1669</v>
      </c>
      <c r="G18" s="70">
        <v>3869</v>
      </c>
      <c r="H18" s="70">
        <v>1868</v>
      </c>
      <c r="I18" s="70">
        <v>1769</v>
      </c>
      <c r="J18" s="71" t="s">
        <v>67</v>
      </c>
      <c r="K18" s="71" t="s">
        <v>67</v>
      </c>
    </row>
    <row r="19" spans="1:11" s="60" customFormat="1" ht="11.25" customHeight="1" x14ac:dyDescent="0.2">
      <c r="A19" s="136" t="s">
        <v>13</v>
      </c>
      <c r="B19" s="136"/>
      <c r="C19" s="136"/>
      <c r="D19" s="136"/>
      <c r="E19" s="136"/>
      <c r="F19" s="136"/>
      <c r="G19" s="136"/>
      <c r="H19" s="136"/>
      <c r="I19" s="136"/>
      <c r="J19" s="72"/>
      <c r="K19" s="72"/>
    </row>
    <row r="20" spans="1:11" s="66" customFormat="1" ht="11.25" customHeight="1" x14ac:dyDescent="0.2">
      <c r="A20" s="177"/>
      <c r="B20" s="176" t="s">
        <v>211</v>
      </c>
      <c r="C20" s="61">
        <v>151566</v>
      </c>
      <c r="D20" s="65">
        <v>27046</v>
      </c>
      <c r="E20" s="65">
        <v>37079</v>
      </c>
      <c r="F20" s="65">
        <v>17736</v>
      </c>
      <c r="G20" s="65">
        <v>21756</v>
      </c>
      <c r="H20" s="65">
        <v>29537</v>
      </c>
      <c r="I20" s="65">
        <v>18412</v>
      </c>
      <c r="J20" s="58" t="s">
        <v>67</v>
      </c>
      <c r="K20" s="58" t="s">
        <v>67</v>
      </c>
    </row>
    <row r="21" spans="1:11" s="66" customFormat="1" ht="11.25" customHeight="1" x14ac:dyDescent="0.2">
      <c r="A21" s="178"/>
      <c r="B21" s="176" t="s">
        <v>15</v>
      </c>
      <c r="C21" s="61">
        <v>2806816</v>
      </c>
      <c r="D21" s="65">
        <v>301372</v>
      </c>
      <c r="E21" s="65">
        <v>669301</v>
      </c>
      <c r="F21" s="65">
        <v>448809</v>
      </c>
      <c r="G21" s="65">
        <v>325299</v>
      </c>
      <c r="H21" s="65">
        <v>567086</v>
      </c>
      <c r="I21" s="65">
        <v>494949</v>
      </c>
      <c r="J21" s="71" t="s">
        <v>67</v>
      </c>
      <c r="K21" s="71" t="s">
        <v>67</v>
      </c>
    </row>
    <row r="22" spans="1:11" s="60" customFormat="1" ht="11.25" customHeight="1" x14ac:dyDescent="0.2">
      <c r="A22" s="186" t="s">
        <v>241</v>
      </c>
      <c r="B22" s="186"/>
      <c r="C22" s="160">
        <v>354023</v>
      </c>
      <c r="D22" s="160">
        <v>54201</v>
      </c>
      <c r="E22" s="160">
        <v>107571</v>
      </c>
      <c r="F22" s="160">
        <v>40733</v>
      </c>
      <c r="G22" s="160">
        <v>56617</v>
      </c>
      <c r="H22" s="160">
        <v>70325</v>
      </c>
      <c r="I22" s="160">
        <v>24576</v>
      </c>
      <c r="J22" s="71" t="s">
        <v>67</v>
      </c>
      <c r="K22" s="71" t="s">
        <v>67</v>
      </c>
    </row>
    <row r="23" spans="1:11" s="66" customFormat="1" ht="11.25" customHeight="1" x14ac:dyDescent="0.2">
      <c r="A23" s="176"/>
      <c r="B23" s="176" t="s">
        <v>166</v>
      </c>
      <c r="C23" s="159">
        <v>83490</v>
      </c>
      <c r="D23" s="159">
        <v>13406</v>
      </c>
      <c r="E23" s="159">
        <v>23998</v>
      </c>
      <c r="F23" s="159">
        <v>9064</v>
      </c>
      <c r="G23" s="159">
        <v>11682</v>
      </c>
      <c r="H23" s="159">
        <v>19095</v>
      </c>
      <c r="I23" s="159">
        <v>6245</v>
      </c>
      <c r="J23" s="71" t="s">
        <v>67</v>
      </c>
      <c r="K23" s="71" t="s">
        <v>67</v>
      </c>
    </row>
    <row r="24" spans="1:11" s="60" customFormat="1" ht="11.25" customHeight="1" x14ac:dyDescent="0.2">
      <c r="A24" s="186" t="s">
        <v>18</v>
      </c>
      <c r="B24" s="186"/>
      <c r="C24" s="74">
        <f>C10/C22*100</f>
        <v>3.4376297585185145</v>
      </c>
      <c r="D24" s="74">
        <f t="shared" ref="D24:I25" si="0">D10/D22*100</f>
        <v>4.0349809044113574</v>
      </c>
      <c r="E24" s="74">
        <f t="shared" si="0"/>
        <v>2.6494129458683102</v>
      </c>
      <c r="F24" s="74">
        <f t="shared" si="0"/>
        <v>2.9337392286352588</v>
      </c>
      <c r="G24" s="74">
        <f t="shared" si="0"/>
        <v>3.8363035837292685</v>
      </c>
      <c r="H24" s="74">
        <f t="shared" si="0"/>
        <v>3.5079985780305725</v>
      </c>
      <c r="I24" s="74">
        <f t="shared" si="0"/>
        <v>5.28564453125</v>
      </c>
      <c r="J24" s="71" t="s">
        <v>67</v>
      </c>
      <c r="K24" s="71" t="s">
        <v>67</v>
      </c>
    </row>
    <row r="25" spans="1:11" s="60" customFormat="1" ht="11.25" customHeight="1" x14ac:dyDescent="0.2">
      <c r="A25" s="186" t="s">
        <v>19</v>
      </c>
      <c r="B25" s="186"/>
      <c r="C25" s="74">
        <f>C11/C23*100</f>
        <v>9.3436339681398977</v>
      </c>
      <c r="D25" s="74">
        <f t="shared" si="0"/>
        <v>12.695807847232581</v>
      </c>
      <c r="E25" s="74">
        <f t="shared" si="0"/>
        <v>7.19643303608634</v>
      </c>
      <c r="F25" s="74">
        <f t="shared" si="0"/>
        <v>7.7228596646072374</v>
      </c>
      <c r="G25" s="74">
        <f t="shared" si="0"/>
        <v>8.5430576956000692</v>
      </c>
      <c r="H25" s="74">
        <f t="shared" si="0"/>
        <v>9.1804137208693373</v>
      </c>
      <c r="I25" s="74">
        <f t="shared" si="0"/>
        <v>14.747798238590873</v>
      </c>
      <c r="J25" s="71" t="s">
        <v>67</v>
      </c>
      <c r="K25" s="71" t="s">
        <v>67</v>
      </c>
    </row>
    <row r="26" spans="1:11" s="60" customFormat="1" ht="11.25" customHeight="1" x14ac:dyDescent="0.2">
      <c r="A26" s="191" t="s">
        <v>61</v>
      </c>
      <c r="B26" s="191"/>
      <c r="C26" s="115">
        <f>C14/C10</f>
        <v>60.488824979457682</v>
      </c>
      <c r="D26" s="115">
        <f t="shared" ref="D26:I26" si="1">D14/D10</f>
        <v>65.677183356195698</v>
      </c>
      <c r="E26" s="115">
        <f t="shared" si="1"/>
        <v>66.385964912280699</v>
      </c>
      <c r="F26" s="115">
        <f t="shared" si="1"/>
        <v>68.737238493723851</v>
      </c>
      <c r="G26" s="115">
        <f t="shared" si="1"/>
        <v>43.400552486187848</v>
      </c>
      <c r="H26" s="115">
        <f t="shared" si="1"/>
        <v>61.078232671260643</v>
      </c>
      <c r="I26" s="115">
        <f t="shared" si="1"/>
        <v>58.680523479599692</v>
      </c>
      <c r="J26" s="115">
        <f>J14/J10</f>
        <v>47.545471521942112</v>
      </c>
      <c r="K26" s="115">
        <f>K14/K10</f>
        <v>120.31424741478361</v>
      </c>
    </row>
    <row r="27" spans="1:11" s="60" customFormat="1" ht="11.25" customHeight="1" x14ac:dyDescent="0.2">
      <c r="A27" s="178"/>
      <c r="B27" s="178"/>
      <c r="C27" s="61"/>
      <c r="D27" s="61"/>
      <c r="E27" s="61"/>
      <c r="F27" s="61"/>
      <c r="G27" s="61"/>
      <c r="H27" s="61"/>
      <c r="I27" s="61"/>
      <c r="J27" s="72"/>
      <c r="K27" s="76"/>
    </row>
    <row r="28" spans="1:11" s="79" customFormat="1" ht="11.25" customHeight="1" x14ac:dyDescent="0.2">
      <c r="A28" s="189" t="s">
        <v>192</v>
      </c>
      <c r="B28" s="189"/>
      <c r="C28" s="95">
        <v>651.81999999999994</v>
      </c>
      <c r="D28" s="95">
        <v>129.1</v>
      </c>
      <c r="E28" s="95">
        <v>152.75</v>
      </c>
      <c r="F28" s="95">
        <v>79.91</v>
      </c>
      <c r="G28" s="95">
        <v>98.72</v>
      </c>
      <c r="H28" s="95">
        <v>115.56</v>
      </c>
      <c r="I28" s="95">
        <v>75.780000000000015</v>
      </c>
      <c r="J28" s="172" t="s">
        <v>67</v>
      </c>
      <c r="K28" s="166">
        <v>603.36</v>
      </c>
    </row>
    <row r="29" spans="1:11" s="60" customFormat="1" ht="11.25" customHeight="1" x14ac:dyDescent="0.2">
      <c r="A29" s="186" t="s">
        <v>21</v>
      </c>
      <c r="B29" s="186"/>
      <c r="C29" s="147">
        <v>589.14</v>
      </c>
      <c r="D29" s="74">
        <v>119.95</v>
      </c>
      <c r="E29" s="74">
        <v>142.6</v>
      </c>
      <c r="F29" s="74">
        <v>74.03</v>
      </c>
      <c r="G29" s="74">
        <v>83.87</v>
      </c>
      <c r="H29" s="74">
        <v>99.96</v>
      </c>
      <c r="I29" s="74">
        <v>68.730000000000018</v>
      </c>
      <c r="J29" s="71" t="s">
        <v>67</v>
      </c>
      <c r="K29" s="174">
        <v>492.7</v>
      </c>
    </row>
    <row r="30" spans="1:11" s="66" customFormat="1" ht="11.25" customHeight="1" x14ac:dyDescent="0.2">
      <c r="A30" s="175"/>
      <c r="B30" s="81" t="s">
        <v>22</v>
      </c>
      <c r="C30" s="147">
        <v>246.6</v>
      </c>
      <c r="D30" s="74">
        <v>42.36</v>
      </c>
      <c r="E30" s="74">
        <v>62.9</v>
      </c>
      <c r="F30" s="74">
        <v>42.51</v>
      </c>
      <c r="G30" s="74">
        <v>30.78</v>
      </c>
      <c r="H30" s="74">
        <v>38</v>
      </c>
      <c r="I30" s="74">
        <v>30.05</v>
      </c>
      <c r="J30" s="71" t="s">
        <v>67</v>
      </c>
      <c r="K30" s="174">
        <v>248</v>
      </c>
    </row>
    <row r="31" spans="1:11" s="66" customFormat="1" ht="11.25" customHeight="1" x14ac:dyDescent="0.2">
      <c r="A31" s="175"/>
      <c r="B31" s="81" t="s">
        <v>220</v>
      </c>
      <c r="C31" s="147">
        <v>194.43000000000004</v>
      </c>
      <c r="D31" s="74">
        <v>34.340000000000003</v>
      </c>
      <c r="E31" s="74">
        <v>47.9</v>
      </c>
      <c r="F31" s="74">
        <v>20.49</v>
      </c>
      <c r="G31" s="74">
        <v>25.73</v>
      </c>
      <c r="H31" s="74">
        <v>33.200000000000003</v>
      </c>
      <c r="I31" s="74">
        <v>32.770000000000003</v>
      </c>
      <c r="J31" s="71" t="s">
        <v>67</v>
      </c>
      <c r="K31" s="174">
        <v>70</v>
      </c>
    </row>
    <row r="32" spans="1:11" s="66" customFormat="1" ht="11.25" customHeight="1" x14ac:dyDescent="0.2">
      <c r="A32" s="175"/>
      <c r="B32" s="81" t="s">
        <v>225</v>
      </c>
      <c r="C32" s="147">
        <v>88.58</v>
      </c>
      <c r="D32" s="74">
        <v>27.02</v>
      </c>
      <c r="E32" s="74">
        <v>20.149999999999999</v>
      </c>
      <c r="F32" s="74">
        <v>8.3699999999999992</v>
      </c>
      <c r="G32" s="74">
        <v>9.98</v>
      </c>
      <c r="H32" s="74">
        <v>19.88</v>
      </c>
      <c r="I32" s="74">
        <v>3.18</v>
      </c>
      <c r="J32" s="71" t="s">
        <v>67</v>
      </c>
      <c r="K32" s="174">
        <v>59</v>
      </c>
    </row>
    <row r="33" spans="1:11" s="66" customFormat="1" ht="11.25" customHeight="1" x14ac:dyDescent="0.2">
      <c r="A33" s="178"/>
      <c r="B33" s="81" t="s">
        <v>24</v>
      </c>
      <c r="C33" s="147">
        <v>59.53</v>
      </c>
      <c r="D33" s="74">
        <v>16.23</v>
      </c>
      <c r="E33" s="74">
        <v>11.65</v>
      </c>
      <c r="F33" s="74">
        <v>2.66</v>
      </c>
      <c r="G33" s="74">
        <v>17.38</v>
      </c>
      <c r="H33" s="74">
        <v>8.8800000000000008</v>
      </c>
      <c r="I33" s="74">
        <v>2.73</v>
      </c>
      <c r="J33" s="71" t="s">
        <v>67</v>
      </c>
      <c r="K33" s="174">
        <v>115.7</v>
      </c>
    </row>
    <row r="34" spans="1:11" s="60" customFormat="1" ht="11.25" customHeight="1" x14ac:dyDescent="0.2">
      <c r="A34" s="186" t="s">
        <v>25</v>
      </c>
      <c r="B34" s="186"/>
      <c r="C34" s="147">
        <v>62.679999999999993</v>
      </c>
      <c r="D34" s="74">
        <v>9.1499999999999986</v>
      </c>
      <c r="E34" s="74">
        <v>10.15</v>
      </c>
      <c r="F34" s="74">
        <v>5.88</v>
      </c>
      <c r="G34" s="74">
        <v>14.85</v>
      </c>
      <c r="H34" s="74">
        <v>15.600000000000001</v>
      </c>
      <c r="I34" s="74">
        <v>7.0500000000000007</v>
      </c>
      <c r="J34" s="71" t="s">
        <v>67</v>
      </c>
      <c r="K34" s="174">
        <v>82</v>
      </c>
    </row>
    <row r="35" spans="1:11" s="66" customFormat="1" ht="11.25" customHeight="1" x14ac:dyDescent="0.2">
      <c r="A35" s="175"/>
      <c r="B35" s="81" t="s">
        <v>26</v>
      </c>
      <c r="C35" s="147">
        <v>6</v>
      </c>
      <c r="D35" s="74">
        <v>1</v>
      </c>
      <c r="E35" s="74">
        <v>1</v>
      </c>
      <c r="F35" s="74">
        <v>1</v>
      </c>
      <c r="G35" s="74">
        <v>1</v>
      </c>
      <c r="H35" s="74">
        <v>1</v>
      </c>
      <c r="I35" s="74">
        <v>1</v>
      </c>
      <c r="J35" s="71" t="s">
        <v>67</v>
      </c>
      <c r="K35" s="71" t="s">
        <v>67</v>
      </c>
    </row>
    <row r="36" spans="1:11" s="66" customFormat="1" ht="11.25" customHeight="1" x14ac:dyDescent="0.2">
      <c r="A36" s="175"/>
      <c r="B36" s="81" t="s">
        <v>27</v>
      </c>
      <c r="C36" s="147">
        <v>22.81</v>
      </c>
      <c r="D36" s="74">
        <v>3.69</v>
      </c>
      <c r="E36" s="74">
        <v>4</v>
      </c>
      <c r="F36" s="74">
        <v>2</v>
      </c>
      <c r="G36" s="74">
        <v>4.0999999999999996</v>
      </c>
      <c r="H36" s="74">
        <v>6.82</v>
      </c>
      <c r="I36" s="74">
        <v>2.2000000000000002</v>
      </c>
      <c r="J36" s="71" t="s">
        <v>67</v>
      </c>
      <c r="K36" s="71" t="s">
        <v>67</v>
      </c>
    </row>
    <row r="37" spans="1:11" s="66" customFormat="1" ht="11.25" customHeight="1" x14ac:dyDescent="0.2">
      <c r="A37" s="178"/>
      <c r="B37" s="81" t="s">
        <v>28</v>
      </c>
      <c r="C37" s="147">
        <v>33.869999999999997</v>
      </c>
      <c r="D37" s="74">
        <v>4.46</v>
      </c>
      <c r="E37" s="74">
        <v>5.15</v>
      </c>
      <c r="F37" s="74">
        <v>2.88</v>
      </c>
      <c r="G37" s="74">
        <v>9.75</v>
      </c>
      <c r="H37" s="74">
        <v>7.78</v>
      </c>
      <c r="I37" s="74">
        <v>3.85</v>
      </c>
      <c r="J37" s="71" t="s">
        <v>67</v>
      </c>
      <c r="K37" s="71" t="s">
        <v>67</v>
      </c>
    </row>
    <row r="38" spans="1:11" s="60" customFormat="1" ht="11.25" customHeight="1" x14ac:dyDescent="0.2">
      <c r="A38" s="186" t="s">
        <v>159</v>
      </c>
      <c r="B38" s="186"/>
      <c r="C38" s="65">
        <f>C10/C29</f>
        <v>20.657229181518826</v>
      </c>
      <c r="D38" s="65">
        <f t="shared" ref="D38:I38" si="2">D10/D29</f>
        <v>18.232596915381407</v>
      </c>
      <c r="E38" s="65">
        <f t="shared" si="2"/>
        <v>19.985974754558207</v>
      </c>
      <c r="F38" s="65">
        <f t="shared" si="2"/>
        <v>16.142104552208565</v>
      </c>
      <c r="G38" s="65">
        <f t="shared" si="2"/>
        <v>25.897221891021818</v>
      </c>
      <c r="H38" s="65">
        <f t="shared" si="2"/>
        <v>24.679871948779514</v>
      </c>
      <c r="I38" s="65">
        <f t="shared" si="2"/>
        <v>18.900043649061541</v>
      </c>
      <c r="J38" s="71" t="s">
        <v>67</v>
      </c>
      <c r="K38" s="71" t="s">
        <v>67</v>
      </c>
    </row>
    <row r="39" spans="1:11" s="60" customFormat="1" ht="11.25" customHeight="1" x14ac:dyDescent="0.2">
      <c r="A39" s="186" t="s">
        <v>167</v>
      </c>
      <c r="B39" s="186"/>
      <c r="C39" s="75">
        <f>C14/C29</f>
        <v>1249.5315205214381</v>
      </c>
      <c r="D39" s="75">
        <f t="shared" ref="D39:K39" si="3">D14/D29</f>
        <v>1197.4656106711129</v>
      </c>
      <c r="E39" s="75">
        <f t="shared" si="3"/>
        <v>1326.7882187938289</v>
      </c>
      <c r="F39" s="75">
        <f t="shared" si="3"/>
        <v>1109.5636903957854</v>
      </c>
      <c r="G39" s="75">
        <f t="shared" si="3"/>
        <v>1123.9537379277454</v>
      </c>
      <c r="H39" s="75">
        <f t="shared" si="3"/>
        <v>1507.402961184474</v>
      </c>
      <c r="I39" s="75">
        <f t="shared" si="3"/>
        <v>1109.0644551142148</v>
      </c>
      <c r="J39" s="75" t="s">
        <v>67</v>
      </c>
      <c r="K39" s="75">
        <f t="shared" si="3"/>
        <v>1275.1796224883296</v>
      </c>
    </row>
    <row r="40" spans="1:11" s="60" customFormat="1" ht="11.25" customHeight="1" x14ac:dyDescent="0.2">
      <c r="A40" s="191" t="s">
        <v>31</v>
      </c>
      <c r="B40" s="191"/>
      <c r="C40" s="115">
        <f>C21/C29</f>
        <v>4764.259768476084</v>
      </c>
      <c r="D40" s="115">
        <f t="shared" ref="D40:I40" si="4">D21/D29</f>
        <v>2512.4802000833679</v>
      </c>
      <c r="E40" s="115">
        <f t="shared" si="4"/>
        <v>4693.5553997194957</v>
      </c>
      <c r="F40" s="115">
        <f t="shared" si="4"/>
        <v>6062.5287045792247</v>
      </c>
      <c r="G40" s="115">
        <f t="shared" si="4"/>
        <v>3878.6097531894598</v>
      </c>
      <c r="H40" s="115">
        <f t="shared" si="4"/>
        <v>5673.1292517006805</v>
      </c>
      <c r="I40" s="115">
        <f t="shared" si="4"/>
        <v>7201.3531209078983</v>
      </c>
      <c r="J40" s="115" t="s">
        <v>67</v>
      </c>
      <c r="K40" s="115" t="s">
        <v>67</v>
      </c>
    </row>
    <row r="41" spans="1:11" s="60" customFormat="1" ht="11.25" customHeight="1" x14ac:dyDescent="0.2">
      <c r="A41" s="193" t="s">
        <v>168</v>
      </c>
      <c r="B41" s="193"/>
      <c r="C41" s="83"/>
      <c r="D41" s="84"/>
      <c r="E41" s="84"/>
      <c r="F41" s="84"/>
      <c r="G41" s="84"/>
      <c r="H41" s="84"/>
      <c r="I41" s="84"/>
      <c r="J41" s="72"/>
      <c r="K41" s="85"/>
    </row>
    <row r="42" spans="1:11" s="60" customFormat="1" ht="11.25" customHeight="1" x14ac:dyDescent="0.2">
      <c r="A42" s="186" t="s">
        <v>33</v>
      </c>
      <c r="B42" s="186"/>
      <c r="C42" s="75">
        <f>SUM(C43:C45)</f>
        <v>72513.7</v>
      </c>
      <c r="D42" s="75">
        <f>SUM(D43:D45)</f>
        <v>15571.7</v>
      </c>
      <c r="E42" s="75">
        <f t="shared" ref="E42:I42" si="5">SUM(E43:E45)</f>
        <v>17983.600000000002</v>
      </c>
      <c r="F42" s="75">
        <f t="shared" si="5"/>
        <v>8648.9</v>
      </c>
      <c r="G42" s="75">
        <f t="shared" si="5"/>
        <v>9938</v>
      </c>
      <c r="H42" s="75">
        <f t="shared" si="5"/>
        <v>12208.8</v>
      </c>
      <c r="I42" s="75">
        <f t="shared" si="5"/>
        <v>8162.6999999999989</v>
      </c>
      <c r="J42" s="71" t="s">
        <v>67</v>
      </c>
      <c r="K42" s="71" t="s">
        <v>67</v>
      </c>
    </row>
    <row r="43" spans="1:11" s="66" customFormat="1" ht="11.25" customHeight="1" x14ac:dyDescent="0.2">
      <c r="A43" s="177"/>
      <c r="B43" s="176" t="s">
        <v>34</v>
      </c>
      <c r="C43" s="86">
        <v>48246.2</v>
      </c>
      <c r="D43" s="75">
        <v>10035</v>
      </c>
      <c r="E43" s="75">
        <v>11846.9</v>
      </c>
      <c r="F43" s="75">
        <v>6140.4</v>
      </c>
      <c r="G43" s="75">
        <v>6995.6</v>
      </c>
      <c r="H43" s="75">
        <v>7337.6</v>
      </c>
      <c r="I43" s="75">
        <v>5890.7</v>
      </c>
      <c r="J43" s="71" t="s">
        <v>67</v>
      </c>
      <c r="K43" s="71" t="s">
        <v>67</v>
      </c>
    </row>
    <row r="44" spans="1:11" s="66" customFormat="1" ht="11.25" customHeight="1" x14ac:dyDescent="0.2">
      <c r="A44" s="175"/>
      <c r="B44" s="176" t="s">
        <v>35</v>
      </c>
      <c r="C44" s="86">
        <v>10916.9</v>
      </c>
      <c r="D44" s="75">
        <v>2239.1</v>
      </c>
      <c r="E44" s="75">
        <v>2821.3</v>
      </c>
      <c r="F44" s="75">
        <v>1405.7</v>
      </c>
      <c r="G44" s="75">
        <v>1679.9</v>
      </c>
      <c r="H44" s="75">
        <v>1400.3</v>
      </c>
      <c r="I44" s="75">
        <v>1370.6</v>
      </c>
      <c r="J44" s="71" t="s">
        <v>67</v>
      </c>
      <c r="K44" s="71" t="s">
        <v>67</v>
      </c>
    </row>
    <row r="45" spans="1:11" s="66" customFormat="1" ht="11.25" customHeight="1" x14ac:dyDescent="0.2">
      <c r="A45" s="178"/>
      <c r="B45" s="176" t="s">
        <v>222</v>
      </c>
      <c r="C45" s="86">
        <v>13350.599999999999</v>
      </c>
      <c r="D45" s="75">
        <v>3297.6</v>
      </c>
      <c r="E45" s="75">
        <v>3315.4</v>
      </c>
      <c r="F45" s="75">
        <v>1102.8</v>
      </c>
      <c r="G45" s="75">
        <v>1262.5</v>
      </c>
      <c r="H45" s="75">
        <v>3470.9</v>
      </c>
      <c r="I45" s="75">
        <v>901.4</v>
      </c>
      <c r="J45" s="71" t="s">
        <v>67</v>
      </c>
      <c r="K45" s="71" t="s">
        <v>67</v>
      </c>
    </row>
    <row r="46" spans="1:11" s="60" customFormat="1" ht="11.25" customHeight="1" x14ac:dyDescent="0.2">
      <c r="A46" s="186" t="s">
        <v>38</v>
      </c>
      <c r="B46" s="186"/>
      <c r="C46" s="75">
        <f t="shared" ref="C46:I46" si="6">SUM(C47+C48+C49)</f>
        <v>39989.100000000006</v>
      </c>
      <c r="D46" s="75">
        <f t="shared" si="6"/>
        <v>8414.3000000000011</v>
      </c>
      <c r="E46" s="75">
        <f t="shared" si="6"/>
        <v>9776.1999999999989</v>
      </c>
      <c r="F46" s="75">
        <f t="shared" si="6"/>
        <v>4927.0000000000009</v>
      </c>
      <c r="G46" s="75">
        <f t="shared" si="6"/>
        <v>5324.3</v>
      </c>
      <c r="H46" s="75">
        <f t="shared" si="6"/>
        <v>7046.7</v>
      </c>
      <c r="I46" s="75">
        <f t="shared" si="6"/>
        <v>4500.5999999999995</v>
      </c>
      <c r="J46" s="71" t="s">
        <v>67</v>
      </c>
      <c r="K46" s="71" t="s">
        <v>67</v>
      </c>
    </row>
    <row r="47" spans="1:11" s="66" customFormat="1" ht="11.25" customHeight="1" x14ac:dyDescent="0.2">
      <c r="A47" s="177"/>
      <c r="B47" s="176" t="s">
        <v>39</v>
      </c>
      <c r="C47" s="86">
        <v>3763.3999999999996</v>
      </c>
      <c r="D47" s="75">
        <v>750.6</v>
      </c>
      <c r="E47" s="75">
        <v>1404.1</v>
      </c>
      <c r="F47" s="75">
        <v>159.1</v>
      </c>
      <c r="G47" s="75">
        <v>425.1</v>
      </c>
      <c r="H47" s="75">
        <v>829.3</v>
      </c>
      <c r="I47" s="75">
        <v>195.2</v>
      </c>
      <c r="J47" s="71" t="s">
        <v>67</v>
      </c>
      <c r="K47" s="71" t="s">
        <v>67</v>
      </c>
    </row>
    <row r="48" spans="1:11" s="66" customFormat="1" ht="11.25" customHeight="1" x14ac:dyDescent="0.2">
      <c r="A48" s="175"/>
      <c r="B48" s="176" t="s">
        <v>40</v>
      </c>
      <c r="C48" s="86">
        <v>34852.300000000003</v>
      </c>
      <c r="D48" s="75">
        <v>7115.3</v>
      </c>
      <c r="E48" s="75">
        <v>8156.8</v>
      </c>
      <c r="F48" s="75">
        <v>4687.8</v>
      </c>
      <c r="G48" s="75">
        <v>4579.5</v>
      </c>
      <c r="H48" s="75">
        <v>6029.2</v>
      </c>
      <c r="I48" s="75">
        <v>4283.7</v>
      </c>
      <c r="J48" s="71" t="s">
        <v>67</v>
      </c>
      <c r="K48" s="71" t="s">
        <v>67</v>
      </c>
    </row>
    <row r="49" spans="1:11" s="66" customFormat="1" ht="11.25" customHeight="1" x14ac:dyDescent="0.2">
      <c r="A49" s="178"/>
      <c r="B49" s="176" t="s">
        <v>41</v>
      </c>
      <c r="C49" s="86">
        <v>1373.4</v>
      </c>
      <c r="D49" s="75">
        <v>548.4</v>
      </c>
      <c r="E49" s="75">
        <v>215.3</v>
      </c>
      <c r="F49" s="75">
        <v>80.099999999999994</v>
      </c>
      <c r="G49" s="75">
        <v>319.7</v>
      </c>
      <c r="H49" s="75">
        <v>188.2</v>
      </c>
      <c r="I49" s="75">
        <v>21.7</v>
      </c>
      <c r="J49" s="71" t="s">
        <v>67</v>
      </c>
      <c r="K49" s="71" t="s">
        <v>67</v>
      </c>
    </row>
    <row r="50" spans="1:11" s="60" customFormat="1" ht="11.25" customHeight="1" x14ac:dyDescent="0.2">
      <c r="A50" s="186" t="s">
        <v>42</v>
      </c>
      <c r="B50" s="186"/>
      <c r="C50" s="86">
        <v>33991.5</v>
      </c>
      <c r="D50" s="75">
        <v>7413.5</v>
      </c>
      <c r="E50" s="75">
        <v>8372.5</v>
      </c>
      <c r="F50" s="75">
        <v>3955.6</v>
      </c>
      <c r="G50" s="75">
        <v>4665.1000000000004</v>
      </c>
      <c r="H50" s="75">
        <v>5688.3</v>
      </c>
      <c r="I50" s="75">
        <v>3896.5</v>
      </c>
      <c r="J50" s="75">
        <v>5978</v>
      </c>
      <c r="K50" s="75">
        <v>9975.1</v>
      </c>
    </row>
    <row r="51" spans="1:11" s="66" customFormat="1" ht="11.25" customHeight="1" x14ac:dyDescent="0.2">
      <c r="A51" s="177"/>
      <c r="B51" s="176" t="s">
        <v>43</v>
      </c>
      <c r="C51" s="86">
        <v>27193.200000000001</v>
      </c>
      <c r="D51" s="75">
        <v>5930.8</v>
      </c>
      <c r="E51" s="75">
        <v>6698</v>
      </c>
      <c r="F51" s="75">
        <v>3164.48</v>
      </c>
      <c r="G51" s="75">
        <v>3732.0800000000004</v>
      </c>
      <c r="H51" s="75">
        <v>4550.6400000000003</v>
      </c>
      <c r="I51" s="75">
        <v>3117.2000000000003</v>
      </c>
      <c r="J51" s="75">
        <v>4782.4000000000005</v>
      </c>
      <c r="K51" s="75">
        <v>7980.0800000000008</v>
      </c>
    </row>
    <row r="52" spans="1:11" s="66" customFormat="1" ht="11.25" customHeight="1" x14ac:dyDescent="0.2">
      <c r="A52" s="178"/>
      <c r="B52" s="178" t="s">
        <v>44</v>
      </c>
      <c r="C52" s="86">
        <v>6798.3</v>
      </c>
      <c r="D52" s="75">
        <v>1482.7</v>
      </c>
      <c r="E52" s="75">
        <v>1674.5</v>
      </c>
      <c r="F52" s="75">
        <v>791.12</v>
      </c>
      <c r="G52" s="75">
        <v>933.0200000000001</v>
      </c>
      <c r="H52" s="75">
        <v>1137.6600000000001</v>
      </c>
      <c r="I52" s="75">
        <v>779.30000000000007</v>
      </c>
      <c r="J52" s="75">
        <v>1195.6000000000001</v>
      </c>
      <c r="K52" s="75">
        <v>1995.0200000000002</v>
      </c>
    </row>
    <row r="53" spans="1:11" s="60" customFormat="1" ht="11.25" customHeight="1" x14ac:dyDescent="0.2">
      <c r="A53" s="190" t="s">
        <v>45</v>
      </c>
      <c r="B53" s="190"/>
      <c r="C53" s="86">
        <f>C42/C10</f>
        <v>5.9583976992604759</v>
      </c>
      <c r="D53" s="86">
        <f t="shared" ref="D53:I53" si="7">D42/D10</f>
        <v>7.1201188843164154</v>
      </c>
      <c r="E53" s="86">
        <f t="shared" si="7"/>
        <v>6.3100350877192994</v>
      </c>
      <c r="F53" s="86">
        <f t="shared" si="7"/>
        <v>7.2375732217573221</v>
      </c>
      <c r="G53" s="86">
        <f t="shared" si="7"/>
        <v>4.5755064456721914</v>
      </c>
      <c r="H53" s="86">
        <f t="shared" si="7"/>
        <v>4.9488447507093634</v>
      </c>
      <c r="I53" s="86">
        <f t="shared" si="7"/>
        <v>6.2838337182448027</v>
      </c>
      <c r="J53" s="86" t="s">
        <v>67</v>
      </c>
      <c r="K53" s="86" t="s">
        <v>67</v>
      </c>
    </row>
    <row r="54" spans="1:11" s="66" customFormat="1" ht="11.25" customHeight="1" x14ac:dyDescent="0.2">
      <c r="A54" s="194" t="s">
        <v>46</v>
      </c>
      <c r="B54" s="194"/>
      <c r="C54" s="87">
        <f>C50/C10</f>
        <v>2.7930566967953987</v>
      </c>
      <c r="D54" s="87">
        <f t="shared" ref="D54:K54" si="8">D50/D10</f>
        <v>3.3898033836305443</v>
      </c>
      <c r="E54" s="87">
        <f t="shared" si="8"/>
        <v>2.937719298245614</v>
      </c>
      <c r="F54" s="87">
        <f t="shared" si="8"/>
        <v>3.3101255230125521</v>
      </c>
      <c r="G54" s="87">
        <f t="shared" si="8"/>
        <v>2.1478360957642728</v>
      </c>
      <c r="H54" s="87">
        <f t="shared" si="8"/>
        <v>2.3057559789217672</v>
      </c>
      <c r="I54" s="87">
        <f t="shared" si="8"/>
        <v>2.9996150885296382</v>
      </c>
      <c r="J54" s="87">
        <f t="shared" si="8"/>
        <v>1.1163398692810458</v>
      </c>
      <c r="K54" s="87">
        <f t="shared" si="8"/>
        <v>1.9102068173113751</v>
      </c>
    </row>
    <row r="55" spans="1:11" ht="11.25" customHeight="1" x14ac:dyDescent="0.2">
      <c r="A55" s="187"/>
      <c r="B55" s="187"/>
      <c r="C55" s="187"/>
      <c r="D55" s="187"/>
      <c r="E55" s="187"/>
      <c r="F55" s="187"/>
      <c r="G55" s="187"/>
      <c r="H55" s="187"/>
      <c r="I55" s="187"/>
      <c r="J55" s="187"/>
      <c r="K55" s="187"/>
    </row>
    <row r="56" spans="1:11" s="88" customFormat="1" ht="11.45" customHeight="1" x14ac:dyDescent="0.2">
      <c r="A56" s="192" t="s">
        <v>212</v>
      </c>
      <c r="B56" s="192"/>
      <c r="C56" s="192"/>
      <c r="D56" s="192"/>
      <c r="E56" s="192"/>
      <c r="F56" s="192"/>
      <c r="G56" s="192"/>
      <c r="H56" s="192"/>
      <c r="I56" s="192"/>
      <c r="J56" s="192"/>
      <c r="K56" s="192"/>
    </row>
    <row r="57" spans="1:11" s="88" customFormat="1" ht="34.5" customHeight="1" x14ac:dyDescent="0.2">
      <c r="A57" s="192" t="s">
        <v>213</v>
      </c>
      <c r="B57" s="192"/>
      <c r="C57" s="192"/>
      <c r="D57" s="192"/>
      <c r="E57" s="192"/>
      <c r="F57" s="192"/>
      <c r="G57" s="192"/>
      <c r="H57" s="192"/>
      <c r="I57" s="192"/>
      <c r="J57" s="192"/>
      <c r="K57" s="192"/>
    </row>
    <row r="58" spans="1:11" s="88" customFormat="1" ht="11.25" x14ac:dyDescent="0.2">
      <c r="A58" s="192" t="s">
        <v>237</v>
      </c>
      <c r="B58" s="192"/>
      <c r="C58" s="192"/>
      <c r="D58" s="192"/>
      <c r="E58" s="192"/>
      <c r="F58" s="192"/>
      <c r="G58" s="192"/>
      <c r="H58" s="192"/>
      <c r="I58" s="192"/>
      <c r="J58" s="192"/>
      <c r="K58" s="192"/>
    </row>
    <row r="59" spans="1:11" s="88" customFormat="1" ht="11.45" customHeight="1" x14ac:dyDescent="0.2">
      <c r="A59" s="192" t="s">
        <v>215</v>
      </c>
      <c r="B59" s="192"/>
      <c r="C59" s="192"/>
      <c r="D59" s="192"/>
      <c r="E59" s="192"/>
      <c r="F59" s="192"/>
      <c r="G59" s="192"/>
      <c r="H59" s="192"/>
      <c r="I59" s="192"/>
      <c r="J59" s="192"/>
      <c r="K59" s="192"/>
    </row>
    <row r="60" spans="1:11" s="88" customFormat="1" ht="11.45" customHeight="1" x14ac:dyDescent="0.2">
      <c r="A60" s="192" t="s">
        <v>223</v>
      </c>
      <c r="B60" s="192"/>
      <c r="C60" s="192"/>
      <c r="D60" s="192"/>
      <c r="E60" s="192"/>
      <c r="F60" s="192"/>
      <c r="G60" s="192"/>
      <c r="H60" s="192"/>
      <c r="I60" s="192"/>
      <c r="J60" s="192"/>
      <c r="K60" s="192"/>
    </row>
    <row r="61" spans="1:11" s="88" customFormat="1" ht="11.25" x14ac:dyDescent="0.2">
      <c r="A61" s="196"/>
      <c r="B61" s="196"/>
      <c r="C61" s="196"/>
      <c r="D61" s="196"/>
      <c r="E61" s="196"/>
      <c r="F61" s="196"/>
      <c r="G61" s="196"/>
      <c r="H61" s="196"/>
      <c r="I61" s="196"/>
      <c r="J61" s="196"/>
      <c r="K61" s="196"/>
    </row>
    <row r="62" spans="1:11" s="66" customFormat="1" ht="11.25" x14ac:dyDescent="0.2">
      <c r="A62" s="194" t="s">
        <v>219</v>
      </c>
      <c r="B62" s="194"/>
      <c r="C62" s="194"/>
      <c r="D62" s="194"/>
      <c r="E62" s="194"/>
      <c r="F62" s="194"/>
      <c r="G62" s="194"/>
      <c r="H62" s="194"/>
      <c r="I62" s="194"/>
      <c r="J62" s="194"/>
      <c r="K62" s="194"/>
    </row>
    <row r="63" spans="1:11" s="66" customFormat="1" ht="10.5" customHeight="1" x14ac:dyDescent="0.2">
      <c r="A63" s="194"/>
      <c r="B63" s="194"/>
      <c r="C63" s="194"/>
      <c r="D63" s="194"/>
      <c r="E63" s="194"/>
      <c r="F63" s="194"/>
      <c r="G63" s="194"/>
      <c r="H63" s="194"/>
      <c r="I63" s="194"/>
      <c r="J63" s="194"/>
      <c r="K63" s="194"/>
    </row>
    <row r="64" spans="1:11" s="66" customFormat="1" ht="11.25" x14ac:dyDescent="0.2">
      <c r="A64" s="195" t="s">
        <v>240</v>
      </c>
      <c r="B64" s="195"/>
      <c r="C64" s="195"/>
      <c r="D64" s="195"/>
      <c r="E64" s="195"/>
      <c r="F64" s="195"/>
      <c r="G64" s="195"/>
      <c r="H64" s="195"/>
      <c r="I64" s="195"/>
      <c r="J64" s="195"/>
      <c r="K64" s="195"/>
    </row>
    <row r="65" spans="1:11" s="66" customFormat="1" ht="11.25" x14ac:dyDescent="0.2">
      <c r="A65" s="194" t="s">
        <v>153</v>
      </c>
      <c r="B65" s="194"/>
      <c r="C65" s="194"/>
      <c r="D65" s="194"/>
      <c r="E65" s="194"/>
      <c r="F65" s="194"/>
      <c r="G65" s="194"/>
      <c r="H65" s="194"/>
      <c r="I65" s="194"/>
      <c r="J65" s="194"/>
      <c r="K65" s="194"/>
    </row>
    <row r="66" spans="1:11" x14ac:dyDescent="0.2">
      <c r="C66" s="90"/>
      <c r="D66" s="90"/>
      <c r="E66" s="90"/>
      <c r="F66" s="90"/>
      <c r="G66" s="90"/>
      <c r="H66" s="90"/>
      <c r="I66" s="90"/>
    </row>
    <row r="67" spans="1:11" ht="12.75" customHeight="1" x14ac:dyDescent="0.2">
      <c r="C67" s="90"/>
      <c r="D67" s="90"/>
      <c r="E67" s="90"/>
      <c r="F67" s="90"/>
      <c r="G67" s="90"/>
      <c r="H67" s="90"/>
      <c r="I67" s="90"/>
    </row>
    <row r="68" spans="1:11" ht="12.75" customHeight="1" x14ac:dyDescent="0.2">
      <c r="C68" s="90"/>
      <c r="D68" s="90"/>
      <c r="E68" s="90"/>
      <c r="F68" s="90"/>
      <c r="G68" s="90"/>
      <c r="H68" s="90"/>
      <c r="I68" s="90"/>
    </row>
    <row r="69" spans="1:11" x14ac:dyDescent="0.2">
      <c r="C69" s="90"/>
      <c r="D69" s="90"/>
      <c r="E69" s="90"/>
      <c r="F69" s="90"/>
      <c r="G69" s="90"/>
      <c r="H69" s="90"/>
      <c r="I69" s="90"/>
    </row>
    <row r="70" spans="1:11" x14ac:dyDescent="0.2">
      <c r="C70" s="90"/>
      <c r="D70" s="90"/>
      <c r="E70" s="90"/>
      <c r="F70" s="90"/>
      <c r="G70" s="90"/>
      <c r="H70" s="90"/>
      <c r="I70" s="90"/>
    </row>
    <row r="71" spans="1:11" x14ac:dyDescent="0.2">
      <c r="C71" s="90"/>
      <c r="D71" s="90"/>
      <c r="E71" s="90"/>
      <c r="F71" s="90"/>
      <c r="G71" s="90"/>
      <c r="H71" s="90"/>
      <c r="I71" s="90"/>
    </row>
    <row r="72" spans="1:11" x14ac:dyDescent="0.2">
      <c r="C72" s="90"/>
      <c r="D72" s="90"/>
      <c r="E72" s="90"/>
      <c r="F72" s="90"/>
      <c r="G72" s="90"/>
      <c r="H72" s="90"/>
      <c r="I72" s="90"/>
    </row>
    <row r="73" spans="1:11" x14ac:dyDescent="0.2">
      <c r="C73" s="90"/>
      <c r="D73" s="90"/>
      <c r="E73" s="90"/>
      <c r="F73" s="90"/>
      <c r="G73" s="90"/>
      <c r="H73" s="90"/>
      <c r="I73" s="90"/>
    </row>
    <row r="74" spans="1:11" x14ac:dyDescent="0.2">
      <c r="C74" s="90"/>
      <c r="D74" s="90"/>
      <c r="E74" s="90"/>
      <c r="F74" s="90"/>
      <c r="G74" s="90"/>
      <c r="H74" s="90"/>
      <c r="I74" s="90"/>
    </row>
    <row r="75" spans="1:11" x14ac:dyDescent="0.2">
      <c r="C75" s="90"/>
      <c r="D75" s="90"/>
      <c r="E75" s="90"/>
      <c r="F75" s="90"/>
      <c r="G75" s="90"/>
      <c r="H75" s="90"/>
      <c r="I75" s="90"/>
    </row>
    <row r="76" spans="1:11" x14ac:dyDescent="0.2">
      <c r="C76" s="90"/>
      <c r="D76" s="90"/>
      <c r="E76" s="90"/>
      <c r="F76" s="90"/>
      <c r="G76" s="90"/>
      <c r="H76" s="90"/>
      <c r="I76" s="90"/>
    </row>
    <row r="77" spans="1:11" x14ac:dyDescent="0.2">
      <c r="C77" s="90"/>
      <c r="D77" s="90"/>
      <c r="E77" s="90"/>
      <c r="F77" s="90"/>
      <c r="G77" s="90"/>
      <c r="H77" s="90"/>
      <c r="I77" s="90"/>
    </row>
    <row r="78" spans="1:11" x14ac:dyDescent="0.2">
      <c r="C78" s="90"/>
      <c r="D78" s="90"/>
      <c r="E78" s="90"/>
      <c r="F78" s="90"/>
      <c r="G78" s="90"/>
      <c r="H78" s="90"/>
      <c r="I78" s="90"/>
    </row>
  </sheetData>
  <mergeCells count="38">
    <mergeCell ref="A64:K64"/>
    <mergeCell ref="A65:K65"/>
    <mergeCell ref="A58:K58"/>
    <mergeCell ref="A59:K59"/>
    <mergeCell ref="A60:K60"/>
    <mergeCell ref="A61:K61"/>
    <mergeCell ref="A62:K62"/>
    <mergeCell ref="A63:K63"/>
    <mergeCell ref="A57:K57"/>
    <mergeCell ref="A38:B38"/>
    <mergeCell ref="A39:B39"/>
    <mergeCell ref="A40:B40"/>
    <mergeCell ref="A41:B41"/>
    <mergeCell ref="A42:B42"/>
    <mergeCell ref="A46:B46"/>
    <mergeCell ref="A50:B50"/>
    <mergeCell ref="A53:B53"/>
    <mergeCell ref="A54:B54"/>
    <mergeCell ref="A55:K55"/>
    <mergeCell ref="A56:K56"/>
    <mergeCell ref="A34:B34"/>
    <mergeCell ref="A6:B6"/>
    <mergeCell ref="C6:I6"/>
    <mergeCell ref="A9:I9"/>
    <mergeCell ref="A10:B10"/>
    <mergeCell ref="A14:B14"/>
    <mergeCell ref="A22:B22"/>
    <mergeCell ref="A24:B24"/>
    <mergeCell ref="A25:B25"/>
    <mergeCell ref="A26:B26"/>
    <mergeCell ref="A28:B28"/>
    <mergeCell ref="A29:B29"/>
    <mergeCell ref="A1:K1"/>
    <mergeCell ref="A2:K2"/>
    <mergeCell ref="A3:K3"/>
    <mergeCell ref="A4:K4"/>
    <mergeCell ref="A5:B5"/>
    <mergeCell ref="C5:I5"/>
  </mergeCells>
  <pageMargins left="0.7" right="0.7" top="0.75" bottom="0.75" header="0.3" footer="0.3"/>
  <pageSetup paperSize="9" orientation="portrait" r:id="rId1"/>
  <ignoredErrors>
    <ignoredError sqref="C42"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sqref="A1:K1"/>
    </sheetView>
  </sheetViews>
  <sheetFormatPr defaultRowHeight="12.75" x14ac:dyDescent="0.2"/>
  <cols>
    <col min="1" max="1" width="2.7109375" style="97" customWidth="1"/>
    <col min="2" max="2" width="35" style="97" customWidth="1"/>
    <col min="3" max="9" width="12.28515625" style="91" customWidth="1"/>
    <col min="10" max="10" width="14.140625" style="55" customWidth="1"/>
    <col min="11" max="11" width="13.7109375" style="55" customWidth="1"/>
    <col min="12" max="16384" width="9.140625" style="49"/>
  </cols>
  <sheetData>
    <row r="1" spans="1:11" s="48" customFormat="1" ht="15" customHeight="1" x14ac:dyDescent="0.2">
      <c r="A1" s="181"/>
      <c r="B1" s="181"/>
      <c r="C1" s="181"/>
      <c r="D1" s="181"/>
      <c r="E1" s="181"/>
      <c r="F1" s="181"/>
      <c r="G1" s="181"/>
      <c r="H1" s="181"/>
      <c r="I1" s="181"/>
      <c r="J1" s="181"/>
      <c r="K1" s="181"/>
    </row>
    <row r="2" spans="1:11" s="48" customFormat="1" x14ac:dyDescent="0.2">
      <c r="A2" s="182" t="s">
        <v>204</v>
      </c>
      <c r="B2" s="182"/>
      <c r="C2" s="182"/>
      <c r="D2" s="182"/>
      <c r="E2" s="182"/>
      <c r="F2" s="182"/>
      <c r="G2" s="182"/>
      <c r="H2" s="182"/>
      <c r="I2" s="182"/>
      <c r="J2" s="182"/>
      <c r="K2" s="182"/>
    </row>
    <row r="3" spans="1:11" s="48" customFormat="1" ht="15" customHeight="1" x14ac:dyDescent="0.2">
      <c r="A3" s="181"/>
      <c r="B3" s="181"/>
      <c r="C3" s="181"/>
      <c r="D3" s="181"/>
      <c r="E3" s="181"/>
      <c r="F3" s="181"/>
      <c r="G3" s="181"/>
      <c r="H3" s="181"/>
      <c r="I3" s="181"/>
      <c r="J3" s="181"/>
      <c r="K3" s="181"/>
    </row>
    <row r="4" spans="1:11" ht="14.25" customHeight="1" x14ac:dyDescent="0.2">
      <c r="A4" s="183"/>
      <c r="B4" s="183"/>
      <c r="C4" s="183"/>
      <c r="D4" s="183"/>
      <c r="E4" s="183"/>
      <c r="F4" s="183"/>
      <c r="G4" s="183"/>
      <c r="H4" s="183"/>
      <c r="I4" s="183"/>
      <c r="J4" s="183"/>
      <c r="K4" s="183"/>
    </row>
    <row r="5" spans="1:11" s="48" customFormat="1" ht="13.5" customHeight="1" x14ac:dyDescent="0.2">
      <c r="A5" s="184"/>
      <c r="B5" s="184"/>
      <c r="C5" s="185" t="s">
        <v>188</v>
      </c>
      <c r="D5" s="184"/>
      <c r="E5" s="184"/>
      <c r="F5" s="184"/>
      <c r="G5" s="184"/>
      <c r="H5" s="184"/>
      <c r="I5" s="184"/>
      <c r="J5" s="50" t="s">
        <v>22</v>
      </c>
      <c r="K5" s="51" t="s">
        <v>155</v>
      </c>
    </row>
    <row r="6" spans="1:11" ht="12" customHeight="1" x14ac:dyDescent="0.2">
      <c r="A6" s="187"/>
      <c r="B6" s="187"/>
      <c r="C6" s="188"/>
      <c r="D6" s="187"/>
      <c r="E6" s="187"/>
      <c r="F6" s="187"/>
      <c r="G6" s="187"/>
      <c r="H6" s="187"/>
      <c r="I6" s="187"/>
      <c r="J6" s="52" t="s">
        <v>156</v>
      </c>
      <c r="K6" s="53" t="s">
        <v>157</v>
      </c>
    </row>
    <row r="7" spans="1:11" ht="12" customHeight="1" x14ac:dyDescent="0.2">
      <c r="C7" s="126"/>
      <c r="D7" s="126"/>
      <c r="E7" s="126"/>
      <c r="F7" s="126"/>
      <c r="G7" s="126"/>
      <c r="H7" s="126"/>
      <c r="I7" s="126"/>
    </row>
    <row r="8" spans="1:11" ht="12" customHeight="1" x14ac:dyDescent="0.2">
      <c r="A8" s="56"/>
      <c r="B8" s="56"/>
      <c r="C8" s="124" t="s">
        <v>0</v>
      </c>
      <c r="D8" s="124" t="s">
        <v>1</v>
      </c>
      <c r="E8" s="124" t="s">
        <v>2</v>
      </c>
      <c r="F8" s="125" t="s">
        <v>3</v>
      </c>
      <c r="G8" s="124" t="s">
        <v>4</v>
      </c>
      <c r="H8" s="124" t="s">
        <v>217</v>
      </c>
      <c r="I8" s="124" t="s">
        <v>5</v>
      </c>
      <c r="J8" s="57"/>
      <c r="K8" s="57"/>
    </row>
    <row r="9" spans="1:11" s="60" customFormat="1" ht="11.25" customHeight="1" x14ac:dyDescent="0.2">
      <c r="A9" s="189" t="s">
        <v>218</v>
      </c>
      <c r="B9" s="189"/>
      <c r="C9" s="189"/>
      <c r="D9" s="189"/>
      <c r="E9" s="189"/>
      <c r="F9" s="189"/>
      <c r="G9" s="189"/>
      <c r="H9" s="189"/>
      <c r="I9" s="189"/>
      <c r="J9" s="58"/>
      <c r="K9" s="59"/>
    </row>
    <row r="10" spans="1:11" s="60" customFormat="1" ht="11.25" customHeight="1" x14ac:dyDescent="0.2">
      <c r="A10" s="190" t="s">
        <v>7</v>
      </c>
      <c r="B10" s="190"/>
      <c r="C10" s="61">
        <v>11838</v>
      </c>
      <c r="D10" s="61">
        <v>2164</v>
      </c>
      <c r="E10" s="61">
        <v>3228</v>
      </c>
      <c r="F10" s="61">
        <v>1233</v>
      </c>
      <c r="G10" s="61">
        <v>1751</v>
      </c>
      <c r="H10" s="61">
        <v>2322</v>
      </c>
      <c r="I10" s="61">
        <v>1140</v>
      </c>
      <c r="J10" s="58">
        <v>1405</v>
      </c>
      <c r="K10" s="59">
        <v>1840</v>
      </c>
    </row>
    <row r="11" spans="1:11" s="66" customFormat="1" ht="11.25" customHeight="1" x14ac:dyDescent="0.2">
      <c r="A11" s="105"/>
      <c r="B11" s="103" t="s">
        <v>8</v>
      </c>
      <c r="C11" s="61">
        <v>7763</v>
      </c>
      <c r="D11" s="65">
        <v>1545</v>
      </c>
      <c r="E11" s="65">
        <v>2140</v>
      </c>
      <c r="F11" s="65">
        <v>768</v>
      </c>
      <c r="G11" s="65">
        <v>1005</v>
      </c>
      <c r="H11" s="65">
        <v>1526</v>
      </c>
      <c r="I11" s="65">
        <v>779</v>
      </c>
      <c r="J11" s="58">
        <v>1188</v>
      </c>
      <c r="K11" s="59">
        <v>1567</v>
      </c>
    </row>
    <row r="12" spans="1:11" s="66" customFormat="1" ht="11.25" customHeight="1" x14ac:dyDescent="0.2">
      <c r="A12" s="102"/>
      <c r="B12" s="180" t="s">
        <v>9</v>
      </c>
      <c r="C12" s="61">
        <v>1519</v>
      </c>
      <c r="D12" s="65">
        <v>262</v>
      </c>
      <c r="E12" s="65">
        <v>443</v>
      </c>
      <c r="F12" s="65">
        <v>142</v>
      </c>
      <c r="G12" s="65">
        <v>219</v>
      </c>
      <c r="H12" s="65">
        <v>322</v>
      </c>
      <c r="I12" s="65">
        <v>131</v>
      </c>
      <c r="J12" s="58">
        <v>217</v>
      </c>
      <c r="K12" s="59">
        <v>273</v>
      </c>
    </row>
    <row r="13" spans="1:11" s="66" customFormat="1" ht="11.25" customHeight="1" x14ac:dyDescent="0.2">
      <c r="A13" s="104"/>
      <c r="B13" s="103" t="s">
        <v>10</v>
      </c>
      <c r="C13" s="61">
        <v>2556</v>
      </c>
      <c r="D13" s="65">
        <v>357</v>
      </c>
      <c r="E13" s="65">
        <v>645</v>
      </c>
      <c r="F13" s="65">
        <v>323</v>
      </c>
      <c r="G13" s="65">
        <v>527</v>
      </c>
      <c r="H13" s="65">
        <v>474</v>
      </c>
      <c r="I13" s="65">
        <v>230</v>
      </c>
      <c r="J13" s="58">
        <v>0</v>
      </c>
      <c r="K13" s="59">
        <v>0</v>
      </c>
    </row>
    <row r="14" spans="1:11" s="60" customFormat="1" ht="11.25" customHeight="1" x14ac:dyDescent="0.2">
      <c r="A14" s="186" t="s">
        <v>163</v>
      </c>
      <c r="B14" s="186"/>
      <c r="C14" s="65">
        <v>606899</v>
      </c>
      <c r="D14" s="65">
        <v>117344</v>
      </c>
      <c r="E14" s="65">
        <v>193186</v>
      </c>
      <c r="F14" s="65">
        <v>63202</v>
      </c>
      <c r="G14" s="65">
        <v>85065</v>
      </c>
      <c r="H14" s="65">
        <v>91635</v>
      </c>
      <c r="I14" s="65">
        <v>56467</v>
      </c>
      <c r="J14" s="58">
        <v>69394</v>
      </c>
      <c r="K14" s="59">
        <v>205396.96</v>
      </c>
    </row>
    <row r="15" spans="1:11" s="66" customFormat="1" ht="11.25" customHeight="1" x14ac:dyDescent="0.2">
      <c r="A15" s="105"/>
      <c r="B15" s="103" t="s">
        <v>200</v>
      </c>
      <c r="C15" s="61">
        <v>133915</v>
      </c>
      <c r="D15" s="65">
        <v>34451</v>
      </c>
      <c r="E15" s="65">
        <v>35774</v>
      </c>
      <c r="F15" s="65">
        <v>15225</v>
      </c>
      <c r="G15" s="65">
        <v>15563</v>
      </c>
      <c r="H15" s="65">
        <v>17359</v>
      </c>
      <c r="I15" s="65">
        <v>15543</v>
      </c>
      <c r="J15" s="58">
        <v>40100</v>
      </c>
      <c r="K15" s="59">
        <v>54648</v>
      </c>
    </row>
    <row r="16" spans="1:11" s="66" customFormat="1" ht="11.25" customHeight="1" x14ac:dyDescent="0.2">
      <c r="A16" s="102"/>
      <c r="B16" s="103" t="s">
        <v>190</v>
      </c>
      <c r="C16" s="61">
        <v>257056</v>
      </c>
      <c r="D16" s="65">
        <v>43491</v>
      </c>
      <c r="E16" s="65">
        <v>69100</v>
      </c>
      <c r="F16" s="65">
        <v>28997</v>
      </c>
      <c r="G16" s="65">
        <v>44590</v>
      </c>
      <c r="H16" s="65">
        <v>38951</v>
      </c>
      <c r="I16" s="65">
        <v>31927</v>
      </c>
      <c r="J16" s="58">
        <v>29294</v>
      </c>
      <c r="K16" s="59">
        <v>150748.96</v>
      </c>
    </row>
    <row r="17" spans="1:11" s="66" customFormat="1" ht="11.25" customHeight="1" x14ac:dyDescent="0.2">
      <c r="A17" s="102"/>
      <c r="B17" s="103" t="s">
        <v>191</v>
      </c>
      <c r="C17" s="61">
        <v>217839</v>
      </c>
      <c r="D17" s="65">
        <v>37978</v>
      </c>
      <c r="E17" s="65">
        <v>92243</v>
      </c>
      <c r="F17" s="65">
        <v>17116</v>
      </c>
      <c r="G17" s="65">
        <v>24584</v>
      </c>
      <c r="H17" s="65">
        <v>37131</v>
      </c>
      <c r="I17" s="65">
        <v>8787</v>
      </c>
      <c r="J17" s="58" t="s">
        <v>67</v>
      </c>
      <c r="K17" s="58" t="s">
        <v>67</v>
      </c>
    </row>
    <row r="18" spans="1:11" s="66" customFormat="1" ht="11.25" customHeight="1" x14ac:dyDescent="0.2">
      <c r="A18" s="102"/>
      <c r="B18" s="105" t="s">
        <v>164</v>
      </c>
      <c r="C18" s="69">
        <v>11817.630000000001</v>
      </c>
      <c r="D18" s="70">
        <v>1424</v>
      </c>
      <c r="E18" s="70">
        <v>3815.63</v>
      </c>
      <c r="F18" s="70">
        <v>1753</v>
      </c>
      <c r="G18" s="70">
        <v>1099</v>
      </c>
      <c r="H18" s="70">
        <v>2896</v>
      </c>
      <c r="I18" s="70">
        <v>830</v>
      </c>
      <c r="J18" s="71" t="s">
        <v>67</v>
      </c>
      <c r="K18" s="71" t="s">
        <v>67</v>
      </c>
    </row>
    <row r="19" spans="1:11" s="60" customFormat="1" ht="11.25" customHeight="1" x14ac:dyDescent="0.2">
      <c r="A19" s="197" t="s">
        <v>13</v>
      </c>
      <c r="B19" s="197"/>
      <c r="C19" s="197"/>
      <c r="D19" s="197"/>
      <c r="E19" s="197"/>
      <c r="F19" s="197"/>
      <c r="G19" s="197"/>
      <c r="H19" s="197"/>
      <c r="I19" s="197"/>
      <c r="J19" s="72"/>
      <c r="K19" s="72"/>
    </row>
    <row r="20" spans="1:11" s="66" customFormat="1" ht="11.25" customHeight="1" x14ac:dyDescent="0.2">
      <c r="A20" s="108"/>
      <c r="B20" s="107" t="s">
        <v>14</v>
      </c>
      <c r="C20" s="65">
        <v>111441.69</v>
      </c>
      <c r="D20" s="65">
        <v>16443</v>
      </c>
      <c r="E20" s="65">
        <v>36247.15</v>
      </c>
      <c r="F20" s="65">
        <v>13016</v>
      </c>
      <c r="G20" s="65">
        <v>14943</v>
      </c>
      <c r="H20" s="65">
        <v>16306.99</v>
      </c>
      <c r="I20" s="65">
        <v>14485.55</v>
      </c>
      <c r="J20" s="58" t="s">
        <v>67</v>
      </c>
      <c r="K20" s="58" t="s">
        <v>67</v>
      </c>
    </row>
    <row r="21" spans="1:11" s="66" customFormat="1" ht="11.25" customHeight="1" x14ac:dyDescent="0.2">
      <c r="A21" s="106"/>
      <c r="B21" s="107" t="s">
        <v>15</v>
      </c>
      <c r="C21" s="65">
        <v>2160944</v>
      </c>
      <c r="D21" s="65">
        <v>421447</v>
      </c>
      <c r="E21" s="65">
        <v>656943</v>
      </c>
      <c r="F21" s="65">
        <v>298973</v>
      </c>
      <c r="G21" s="65">
        <v>154474</v>
      </c>
      <c r="H21" s="65">
        <v>355434</v>
      </c>
      <c r="I21" s="65">
        <v>273673</v>
      </c>
      <c r="J21" s="58" t="s">
        <v>67</v>
      </c>
      <c r="K21" s="58" t="s">
        <v>67</v>
      </c>
    </row>
    <row r="22" spans="1:11" s="60" customFormat="1" ht="11.25" customHeight="1" x14ac:dyDescent="0.2">
      <c r="A22" s="186" t="s">
        <v>241</v>
      </c>
      <c r="B22" s="186"/>
      <c r="C22" s="73">
        <v>346539</v>
      </c>
      <c r="D22" s="65">
        <v>54606</v>
      </c>
      <c r="E22" s="65">
        <v>105090</v>
      </c>
      <c r="F22" s="65">
        <v>39891</v>
      </c>
      <c r="G22" s="65">
        <v>49796</v>
      </c>
      <c r="H22" s="65">
        <v>69202</v>
      </c>
      <c r="I22" s="65">
        <v>27954</v>
      </c>
      <c r="J22" s="58" t="s">
        <v>67</v>
      </c>
      <c r="K22" s="58" t="s">
        <v>67</v>
      </c>
    </row>
    <row r="23" spans="1:11" s="66" customFormat="1" ht="11.25" customHeight="1" x14ac:dyDescent="0.2">
      <c r="A23" s="107"/>
      <c r="B23" s="107" t="s">
        <v>166</v>
      </c>
      <c r="C23" s="65">
        <v>73690</v>
      </c>
      <c r="D23" s="65">
        <v>11995</v>
      </c>
      <c r="E23" s="65">
        <v>21817</v>
      </c>
      <c r="F23" s="65">
        <v>7717</v>
      </c>
      <c r="G23" s="65">
        <v>9399</v>
      </c>
      <c r="H23" s="65">
        <v>16712</v>
      </c>
      <c r="I23" s="65">
        <v>6050</v>
      </c>
      <c r="J23" s="58" t="s">
        <v>67</v>
      </c>
      <c r="K23" s="58" t="s">
        <v>67</v>
      </c>
    </row>
    <row r="24" spans="1:11" s="60" customFormat="1" ht="11.25" customHeight="1" x14ac:dyDescent="0.2">
      <c r="A24" s="186" t="s">
        <v>18</v>
      </c>
      <c r="B24" s="186"/>
      <c r="C24" s="74">
        <v>3.4160657242042021</v>
      </c>
      <c r="D24" s="74">
        <v>3.9629344760649015</v>
      </c>
      <c r="E24" s="74">
        <v>3.0716528689694549</v>
      </c>
      <c r="F24" s="74">
        <v>3.0909227645333535</v>
      </c>
      <c r="G24" s="74">
        <v>3.5163466945136155</v>
      </c>
      <c r="H24" s="74">
        <v>3.355394352764371</v>
      </c>
      <c r="I24" s="74">
        <v>4.0781283537239759</v>
      </c>
      <c r="J24" s="58" t="s">
        <v>67</v>
      </c>
      <c r="K24" s="58" t="s">
        <v>67</v>
      </c>
    </row>
    <row r="25" spans="1:11" s="60" customFormat="1" ht="11.25" customHeight="1" x14ac:dyDescent="0.2">
      <c r="A25" s="186" t="s">
        <v>19</v>
      </c>
      <c r="B25" s="186"/>
      <c r="C25" s="75">
        <v>10.534672275749763</v>
      </c>
      <c r="D25" s="75">
        <v>12.880366819508129</v>
      </c>
      <c r="E25" s="75">
        <v>9.8088646468350369</v>
      </c>
      <c r="F25" s="75">
        <v>9.952053906958664</v>
      </c>
      <c r="G25" s="75">
        <v>10.692626875199489</v>
      </c>
      <c r="H25" s="75">
        <v>9.1311632359980859</v>
      </c>
      <c r="I25" s="75">
        <v>12.876033057851238</v>
      </c>
      <c r="J25" s="58" t="s">
        <v>67</v>
      </c>
      <c r="K25" s="58" t="s">
        <v>67</v>
      </c>
    </row>
    <row r="26" spans="1:11" s="60" customFormat="1" ht="11.25" customHeight="1" x14ac:dyDescent="0.2">
      <c r="A26" s="191" t="s">
        <v>61</v>
      </c>
      <c r="B26" s="191"/>
      <c r="C26" s="70">
        <v>51.267021456327079</v>
      </c>
      <c r="D26" s="70">
        <v>54.225508317929759</v>
      </c>
      <c r="E26" s="70">
        <v>59.846964064436186</v>
      </c>
      <c r="F26" s="70">
        <v>51.258718572587185</v>
      </c>
      <c r="G26" s="70">
        <v>48.580810965162762</v>
      </c>
      <c r="H26" s="70">
        <v>39.463824289405686</v>
      </c>
      <c r="I26" s="70">
        <v>49.532456140350874</v>
      </c>
      <c r="J26" s="70" t="s">
        <v>67</v>
      </c>
      <c r="K26" s="70" t="s">
        <v>67</v>
      </c>
    </row>
    <row r="27" spans="1:11" s="60" customFormat="1" ht="11.25" customHeight="1" x14ac:dyDescent="0.2">
      <c r="A27" s="106"/>
      <c r="B27" s="106"/>
      <c r="C27" s="61"/>
      <c r="D27" s="61"/>
      <c r="E27" s="61"/>
      <c r="F27" s="61"/>
      <c r="G27" s="61"/>
      <c r="H27" s="61"/>
      <c r="I27" s="61"/>
      <c r="J27" s="72"/>
      <c r="K27" s="76"/>
    </row>
    <row r="28" spans="1:11" s="79" customFormat="1" ht="11.25" customHeight="1" x14ac:dyDescent="0.2">
      <c r="A28" s="189" t="s">
        <v>192</v>
      </c>
      <c r="B28" s="189"/>
      <c r="C28" s="77">
        <v>539.96</v>
      </c>
      <c r="D28" s="77">
        <v>95.33</v>
      </c>
      <c r="E28" s="77">
        <v>165.09</v>
      </c>
      <c r="F28" s="77">
        <v>59.74</v>
      </c>
      <c r="G28" s="77">
        <v>81.05</v>
      </c>
      <c r="H28" s="77">
        <v>77.509999999999991</v>
      </c>
      <c r="I28" s="77">
        <v>61.239999999999995</v>
      </c>
      <c r="J28" s="78" t="s">
        <v>67</v>
      </c>
      <c r="K28" s="78" t="s">
        <v>67</v>
      </c>
    </row>
    <row r="29" spans="1:11" s="60" customFormat="1" ht="11.25" customHeight="1" x14ac:dyDescent="0.2">
      <c r="A29" s="186" t="s">
        <v>21</v>
      </c>
      <c r="B29" s="186"/>
      <c r="C29" s="80">
        <v>486.8</v>
      </c>
      <c r="D29" s="80">
        <v>84.6</v>
      </c>
      <c r="E29" s="80">
        <v>154.49</v>
      </c>
      <c r="F29" s="80">
        <v>56.04</v>
      </c>
      <c r="G29" s="80">
        <v>71.03</v>
      </c>
      <c r="H29" s="80">
        <v>67.08</v>
      </c>
      <c r="I29" s="80">
        <v>53.559999999999995</v>
      </c>
      <c r="J29" s="78" t="s">
        <v>67</v>
      </c>
      <c r="K29" s="78" t="s">
        <v>67</v>
      </c>
    </row>
    <row r="30" spans="1:11" s="66" customFormat="1" ht="11.25" customHeight="1" x14ac:dyDescent="0.2">
      <c r="A30" s="99"/>
      <c r="B30" s="81" t="s">
        <v>22</v>
      </c>
      <c r="C30" s="74">
        <v>163.81</v>
      </c>
      <c r="D30" s="80">
        <v>26.15</v>
      </c>
      <c r="E30" s="80">
        <v>70.3</v>
      </c>
      <c r="F30" s="80">
        <v>18.079999999999998</v>
      </c>
      <c r="G30" s="80">
        <v>16.670000000000002</v>
      </c>
      <c r="H30" s="80">
        <v>17.34</v>
      </c>
      <c r="I30" s="80">
        <v>15.27</v>
      </c>
      <c r="J30" s="78" t="s">
        <v>67</v>
      </c>
      <c r="K30" s="78" t="s">
        <v>67</v>
      </c>
    </row>
    <row r="31" spans="1:11" s="66" customFormat="1" ht="11.25" customHeight="1" x14ac:dyDescent="0.2">
      <c r="A31" s="99"/>
      <c r="B31" s="81" t="s">
        <v>220</v>
      </c>
      <c r="C31" s="74">
        <v>207.61</v>
      </c>
      <c r="D31" s="80">
        <v>37.119999999999997</v>
      </c>
      <c r="E31" s="80">
        <v>49.94</v>
      </c>
      <c r="F31" s="80">
        <v>24.71</v>
      </c>
      <c r="G31" s="80">
        <v>33.909999999999997</v>
      </c>
      <c r="H31" s="80">
        <v>27.29</v>
      </c>
      <c r="I31" s="80">
        <v>34.64</v>
      </c>
      <c r="J31" s="78" t="s">
        <v>67</v>
      </c>
      <c r="K31" s="78" t="s">
        <v>67</v>
      </c>
    </row>
    <row r="32" spans="1:11" s="66" customFormat="1" ht="11.25" customHeight="1" x14ac:dyDescent="0.2">
      <c r="A32" s="98"/>
      <c r="B32" s="81" t="s">
        <v>24</v>
      </c>
      <c r="C32" s="74">
        <v>115.38000000000001</v>
      </c>
      <c r="D32" s="80">
        <v>21.33</v>
      </c>
      <c r="E32" s="80">
        <v>34.25</v>
      </c>
      <c r="F32" s="80">
        <v>13.25</v>
      </c>
      <c r="G32" s="80">
        <v>20.45</v>
      </c>
      <c r="H32" s="80">
        <v>22.45</v>
      </c>
      <c r="I32" s="80">
        <v>3.65</v>
      </c>
      <c r="J32" s="78" t="s">
        <v>67</v>
      </c>
      <c r="K32" s="78" t="s">
        <v>67</v>
      </c>
    </row>
    <row r="33" spans="1:11" s="60" customFormat="1" ht="11.25" customHeight="1" x14ac:dyDescent="0.2">
      <c r="A33" s="186" t="s">
        <v>25</v>
      </c>
      <c r="B33" s="186"/>
      <c r="C33" s="80">
        <v>53.16</v>
      </c>
      <c r="D33" s="80">
        <v>10.73</v>
      </c>
      <c r="E33" s="80">
        <v>10.6</v>
      </c>
      <c r="F33" s="80">
        <v>3.7</v>
      </c>
      <c r="G33" s="80">
        <v>10.02</v>
      </c>
      <c r="H33" s="80">
        <v>10.43</v>
      </c>
      <c r="I33" s="80">
        <v>7.68</v>
      </c>
      <c r="J33" s="78" t="s">
        <v>67</v>
      </c>
      <c r="K33" s="78" t="s">
        <v>67</v>
      </c>
    </row>
    <row r="34" spans="1:11" s="66" customFormat="1" ht="11.25" customHeight="1" x14ac:dyDescent="0.2">
      <c r="A34" s="99"/>
      <c r="B34" s="81" t="s">
        <v>26</v>
      </c>
      <c r="C34" s="74">
        <v>6</v>
      </c>
      <c r="D34" s="80">
        <v>1</v>
      </c>
      <c r="E34" s="80">
        <v>1</v>
      </c>
      <c r="F34" s="80">
        <v>1</v>
      </c>
      <c r="G34" s="80">
        <v>1</v>
      </c>
      <c r="H34" s="80">
        <v>1</v>
      </c>
      <c r="I34" s="80">
        <v>1</v>
      </c>
      <c r="J34" s="78" t="s">
        <v>67</v>
      </c>
      <c r="K34" s="78" t="s">
        <v>67</v>
      </c>
    </row>
    <row r="35" spans="1:11" s="66" customFormat="1" ht="11.25" customHeight="1" x14ac:dyDescent="0.2">
      <c r="A35" s="99"/>
      <c r="B35" s="81" t="s">
        <v>27</v>
      </c>
      <c r="C35" s="74">
        <v>20.8</v>
      </c>
      <c r="D35" s="80">
        <v>4.75</v>
      </c>
      <c r="E35" s="80">
        <v>3.8</v>
      </c>
      <c r="F35" s="80">
        <v>1</v>
      </c>
      <c r="G35" s="80">
        <v>3.75</v>
      </c>
      <c r="H35" s="80">
        <v>4.72</v>
      </c>
      <c r="I35" s="80">
        <v>2.78</v>
      </c>
      <c r="J35" s="78" t="s">
        <v>67</v>
      </c>
      <c r="K35" s="78" t="s">
        <v>67</v>
      </c>
    </row>
    <row r="36" spans="1:11" s="66" customFormat="1" ht="11.25" customHeight="1" x14ac:dyDescent="0.2">
      <c r="A36" s="98"/>
      <c r="B36" s="81" t="s">
        <v>28</v>
      </c>
      <c r="C36" s="74">
        <v>26.36</v>
      </c>
      <c r="D36" s="80">
        <v>4.9800000000000004</v>
      </c>
      <c r="E36" s="80">
        <v>5.8</v>
      </c>
      <c r="F36" s="80">
        <v>1.7</v>
      </c>
      <c r="G36" s="80">
        <v>5.27</v>
      </c>
      <c r="H36" s="80">
        <v>4.71</v>
      </c>
      <c r="I36" s="80">
        <v>3.9</v>
      </c>
      <c r="J36" s="78" t="s">
        <v>67</v>
      </c>
      <c r="K36" s="78" t="s">
        <v>67</v>
      </c>
    </row>
    <row r="37" spans="1:11" s="60" customFormat="1" ht="11.25" customHeight="1" x14ac:dyDescent="0.2">
      <c r="A37" s="186" t="s">
        <v>159</v>
      </c>
      <c r="B37" s="186"/>
      <c r="C37" s="65">
        <v>24.317995069843878</v>
      </c>
      <c r="D37" s="65">
        <v>25.57919621749409</v>
      </c>
      <c r="E37" s="65">
        <v>20.894556281959996</v>
      </c>
      <c r="F37" s="65">
        <v>22.002141327623125</v>
      </c>
      <c r="G37" s="65">
        <v>24.651555680698298</v>
      </c>
      <c r="H37" s="65">
        <v>34.615384615384613</v>
      </c>
      <c r="I37" s="65">
        <v>21.284540702016432</v>
      </c>
      <c r="J37" s="78" t="s">
        <v>67</v>
      </c>
      <c r="K37" s="78" t="s">
        <v>67</v>
      </c>
    </row>
    <row r="38" spans="1:11" s="60" customFormat="1" ht="11.25" customHeight="1" x14ac:dyDescent="0.2">
      <c r="A38" s="186" t="s">
        <v>167</v>
      </c>
      <c r="B38" s="186"/>
      <c r="C38" s="65">
        <v>1246.7111750205422</v>
      </c>
      <c r="D38" s="65">
        <v>1387.0449172576832</v>
      </c>
      <c r="E38" s="65">
        <v>1250.4757589487992</v>
      </c>
      <c r="F38" s="65">
        <v>1127.8015703069236</v>
      </c>
      <c r="G38" s="65">
        <v>1197.5925665211882</v>
      </c>
      <c r="H38" s="65">
        <v>1366.0554561717354</v>
      </c>
      <c r="I38" s="65">
        <v>1054.2755787901419</v>
      </c>
      <c r="J38" s="78" t="s">
        <v>67</v>
      </c>
      <c r="K38" s="78" t="s">
        <v>67</v>
      </c>
    </row>
    <row r="39" spans="1:11" s="60" customFormat="1" ht="11.25" customHeight="1" x14ac:dyDescent="0.2">
      <c r="A39" s="191" t="s">
        <v>31</v>
      </c>
      <c r="B39" s="191"/>
      <c r="C39" s="70">
        <v>4439.0797041906326</v>
      </c>
      <c r="D39" s="70">
        <v>4981.6430260047282</v>
      </c>
      <c r="E39" s="70">
        <v>4252.3334843679204</v>
      </c>
      <c r="F39" s="70">
        <v>5334.9928622412563</v>
      </c>
      <c r="G39" s="70">
        <v>2174.771223426721</v>
      </c>
      <c r="H39" s="70">
        <v>5298.6583184257606</v>
      </c>
      <c r="I39" s="70">
        <v>5109.6527259148625</v>
      </c>
      <c r="J39" s="82" t="s">
        <v>67</v>
      </c>
      <c r="K39" s="82" t="s">
        <v>67</v>
      </c>
    </row>
    <row r="40" spans="1:11" s="60" customFormat="1" ht="11.25" customHeight="1" x14ac:dyDescent="0.2">
      <c r="A40" s="193" t="s">
        <v>168</v>
      </c>
      <c r="B40" s="193"/>
      <c r="C40" s="83"/>
      <c r="D40" s="84"/>
      <c r="E40" s="84"/>
      <c r="F40" s="84"/>
      <c r="G40" s="84"/>
      <c r="H40" s="84"/>
      <c r="I40" s="84"/>
      <c r="J40" s="72"/>
      <c r="K40" s="85"/>
    </row>
    <row r="41" spans="1:11" s="60" customFormat="1" ht="11.25" customHeight="1" x14ac:dyDescent="0.2">
      <c r="A41" s="186" t="s">
        <v>33</v>
      </c>
      <c r="B41" s="186"/>
      <c r="C41" s="75">
        <v>56417.353000000003</v>
      </c>
      <c r="D41" s="75">
        <v>10861.83</v>
      </c>
      <c r="E41" s="75">
        <v>17505.474999999999</v>
      </c>
      <c r="F41" s="75">
        <v>6421.9599999999991</v>
      </c>
      <c r="G41" s="75">
        <v>7608.4000000000005</v>
      </c>
      <c r="H41" s="75">
        <v>7771.6980000000003</v>
      </c>
      <c r="I41" s="75">
        <v>6247.99</v>
      </c>
      <c r="J41" s="58" t="s">
        <v>67</v>
      </c>
      <c r="K41" s="58" t="s">
        <v>67</v>
      </c>
    </row>
    <row r="42" spans="1:11" s="66" customFormat="1" ht="11.25" customHeight="1" x14ac:dyDescent="0.2">
      <c r="A42" s="100"/>
      <c r="B42" s="96" t="s">
        <v>34</v>
      </c>
      <c r="C42" s="75">
        <v>37258.14</v>
      </c>
      <c r="D42" s="75">
        <v>6904.73</v>
      </c>
      <c r="E42" s="75">
        <v>10758.77</v>
      </c>
      <c r="F42" s="75">
        <v>4532.08</v>
      </c>
      <c r="G42" s="75">
        <v>5638.35</v>
      </c>
      <c r="H42" s="75">
        <v>4824.3100000000004</v>
      </c>
      <c r="I42" s="75">
        <v>4599.8999999999996</v>
      </c>
      <c r="J42" s="58" t="s">
        <v>67</v>
      </c>
      <c r="K42" s="58" t="s">
        <v>67</v>
      </c>
    </row>
    <row r="43" spans="1:11" s="66" customFormat="1" ht="11.25" customHeight="1" x14ac:dyDescent="0.2">
      <c r="A43" s="99"/>
      <c r="B43" s="96" t="s">
        <v>35</v>
      </c>
      <c r="C43" s="75">
        <v>8280.2479999999996</v>
      </c>
      <c r="D43" s="75">
        <v>1453.1</v>
      </c>
      <c r="E43" s="75">
        <v>2538.59</v>
      </c>
      <c r="F43" s="75">
        <v>1054.96</v>
      </c>
      <c r="G43" s="75">
        <v>1291.2</v>
      </c>
      <c r="H43" s="75">
        <v>909.10799999999995</v>
      </c>
      <c r="I43" s="75">
        <v>1033.29</v>
      </c>
      <c r="J43" s="58" t="s">
        <v>67</v>
      </c>
      <c r="K43" s="58" t="s">
        <v>67</v>
      </c>
    </row>
    <row r="44" spans="1:11" s="66" customFormat="1" ht="11.25" customHeight="1" x14ac:dyDescent="0.2">
      <c r="A44" s="99"/>
      <c r="B44" s="96" t="s">
        <v>36</v>
      </c>
      <c r="C44" s="75">
        <v>215.27500000000001</v>
      </c>
      <c r="D44" s="75">
        <v>99.6</v>
      </c>
      <c r="E44" s="75">
        <v>45.174999999999997</v>
      </c>
      <c r="F44" s="75">
        <v>20.65</v>
      </c>
      <c r="G44" s="75">
        <v>10.8</v>
      </c>
      <c r="H44" s="75">
        <v>36.950000000000003</v>
      </c>
      <c r="I44" s="75">
        <v>2.1</v>
      </c>
      <c r="J44" s="58" t="s">
        <v>67</v>
      </c>
      <c r="K44" s="58" t="s">
        <v>67</v>
      </c>
    </row>
    <row r="45" spans="1:11" s="66" customFormat="1" ht="11.25" customHeight="1" x14ac:dyDescent="0.2">
      <c r="A45" s="98"/>
      <c r="B45" s="96" t="s">
        <v>37</v>
      </c>
      <c r="C45" s="75">
        <v>10663.690000000002</v>
      </c>
      <c r="D45" s="75">
        <v>2404.4</v>
      </c>
      <c r="E45" s="75">
        <v>4162.9399999999996</v>
      </c>
      <c r="F45" s="75">
        <v>814.27</v>
      </c>
      <c r="G45" s="75">
        <v>668.05</v>
      </c>
      <c r="H45" s="75">
        <v>2001.33</v>
      </c>
      <c r="I45" s="75">
        <v>612.70000000000005</v>
      </c>
      <c r="J45" s="58" t="s">
        <v>67</v>
      </c>
      <c r="K45" s="58" t="s">
        <v>67</v>
      </c>
    </row>
    <row r="46" spans="1:11" s="60" customFormat="1" ht="11.25" customHeight="1" x14ac:dyDescent="0.2">
      <c r="A46" s="186" t="s">
        <v>38</v>
      </c>
      <c r="B46" s="186"/>
      <c r="C46" s="75">
        <v>31006.277999999998</v>
      </c>
      <c r="D46" s="75">
        <v>6525.43</v>
      </c>
      <c r="E46" s="75">
        <v>9438.5999999999985</v>
      </c>
      <c r="F46" s="75">
        <v>3353.2500000000005</v>
      </c>
      <c r="G46" s="75">
        <v>4332.75</v>
      </c>
      <c r="H46" s="75">
        <v>4029.0480000000002</v>
      </c>
      <c r="I46" s="75">
        <v>3327.2000000000003</v>
      </c>
      <c r="J46" s="58" t="s">
        <v>67</v>
      </c>
      <c r="K46" s="58" t="s">
        <v>67</v>
      </c>
    </row>
    <row r="47" spans="1:11" s="66" customFormat="1" ht="11.25" customHeight="1" x14ac:dyDescent="0.2">
      <c r="A47" s="100"/>
      <c r="B47" s="96" t="s">
        <v>39</v>
      </c>
      <c r="C47" s="75">
        <v>5575.8</v>
      </c>
      <c r="D47" s="75">
        <v>959.63</v>
      </c>
      <c r="E47" s="75">
        <v>2350.5</v>
      </c>
      <c r="F47" s="75">
        <v>461.26</v>
      </c>
      <c r="G47" s="75">
        <v>631.29999999999995</v>
      </c>
      <c r="H47" s="75">
        <v>924.65</v>
      </c>
      <c r="I47" s="75">
        <v>248.46</v>
      </c>
      <c r="J47" s="58" t="s">
        <v>67</v>
      </c>
      <c r="K47" s="58" t="s">
        <v>67</v>
      </c>
    </row>
    <row r="48" spans="1:11" s="66" customFormat="1" ht="11.25" customHeight="1" x14ac:dyDescent="0.2">
      <c r="A48" s="99"/>
      <c r="B48" s="96" t="s">
        <v>40</v>
      </c>
      <c r="C48" s="75">
        <v>24183.117999999999</v>
      </c>
      <c r="D48" s="75">
        <v>5040.04</v>
      </c>
      <c r="E48" s="75">
        <v>6669.05</v>
      </c>
      <c r="F48" s="75">
        <v>2811.26</v>
      </c>
      <c r="G48" s="75">
        <v>3653.4</v>
      </c>
      <c r="H48" s="75">
        <v>3040.0680000000002</v>
      </c>
      <c r="I48" s="75">
        <v>2969.3</v>
      </c>
      <c r="J48" s="58" t="s">
        <v>67</v>
      </c>
      <c r="K48" s="58" t="s">
        <v>67</v>
      </c>
    </row>
    <row r="49" spans="1:11" s="66" customFormat="1" ht="11.25" customHeight="1" x14ac:dyDescent="0.2">
      <c r="A49" s="98"/>
      <c r="B49" s="96" t="s">
        <v>41</v>
      </c>
      <c r="C49" s="75">
        <v>1247.3599999999999</v>
      </c>
      <c r="D49" s="75">
        <v>525.76</v>
      </c>
      <c r="E49" s="75">
        <v>419.05</v>
      </c>
      <c r="F49" s="75">
        <v>80.73</v>
      </c>
      <c r="G49" s="75">
        <v>48.05</v>
      </c>
      <c r="H49" s="75">
        <v>64.33</v>
      </c>
      <c r="I49" s="75">
        <v>109.44</v>
      </c>
      <c r="J49" s="58" t="s">
        <v>67</v>
      </c>
      <c r="K49" s="58" t="s">
        <v>67</v>
      </c>
    </row>
    <row r="50" spans="1:11" s="60" customFormat="1" ht="11.25" customHeight="1" x14ac:dyDescent="0.2">
      <c r="A50" s="186" t="s">
        <v>42</v>
      </c>
      <c r="B50" s="186"/>
      <c r="C50" s="75">
        <v>27040.375</v>
      </c>
      <c r="D50" s="75">
        <v>4472.6000000000004</v>
      </c>
      <c r="E50" s="75">
        <v>8410.9</v>
      </c>
      <c r="F50" s="75">
        <v>3199.63</v>
      </c>
      <c r="G50" s="75">
        <v>3844</v>
      </c>
      <c r="H50" s="75">
        <v>4029.2</v>
      </c>
      <c r="I50" s="75">
        <v>3084.0450000000001</v>
      </c>
      <c r="J50" s="75">
        <v>944.4</v>
      </c>
      <c r="K50" s="75">
        <v>1264.0868815319</v>
      </c>
    </row>
    <row r="51" spans="1:11" s="66" customFormat="1" ht="11.25" customHeight="1" x14ac:dyDescent="0.2">
      <c r="A51" s="100"/>
      <c r="B51" s="96" t="s">
        <v>43</v>
      </c>
      <c r="C51" s="75">
        <v>21632.300000000003</v>
      </c>
      <c r="D51" s="75">
        <v>3578.0800000000004</v>
      </c>
      <c r="E51" s="75">
        <v>6728.72</v>
      </c>
      <c r="F51" s="75">
        <v>2559.7040000000002</v>
      </c>
      <c r="G51" s="75">
        <v>3075.2000000000003</v>
      </c>
      <c r="H51" s="75">
        <v>3223.36</v>
      </c>
      <c r="I51" s="75">
        <v>2467.2360000000003</v>
      </c>
      <c r="J51" s="75">
        <v>755.52</v>
      </c>
      <c r="K51" s="75">
        <v>1011.26950522552</v>
      </c>
    </row>
    <row r="52" spans="1:11" s="66" customFormat="1" ht="11.25" customHeight="1" x14ac:dyDescent="0.2">
      <c r="A52" s="98"/>
      <c r="B52" s="98" t="s">
        <v>44</v>
      </c>
      <c r="C52" s="75">
        <v>5408.0750000000007</v>
      </c>
      <c r="D52" s="75">
        <v>894.5200000000001</v>
      </c>
      <c r="E52" s="75">
        <v>1682.18</v>
      </c>
      <c r="F52" s="75">
        <v>639.92600000000004</v>
      </c>
      <c r="G52" s="75">
        <v>768.80000000000007</v>
      </c>
      <c r="H52" s="75">
        <v>805.84</v>
      </c>
      <c r="I52" s="75">
        <v>616.80900000000008</v>
      </c>
      <c r="J52" s="75">
        <v>188.88</v>
      </c>
      <c r="K52" s="75">
        <v>252.81737630638</v>
      </c>
    </row>
    <row r="53" spans="1:11" s="60" customFormat="1" ht="11.25" customHeight="1" x14ac:dyDescent="0.2">
      <c r="A53" s="190" t="s">
        <v>45</v>
      </c>
      <c r="B53" s="190"/>
      <c r="C53" s="86">
        <v>4.765784169623247</v>
      </c>
      <c r="D53" s="86">
        <v>5.0193299445471347</v>
      </c>
      <c r="E53" s="86">
        <v>5.42300960346964</v>
      </c>
      <c r="F53" s="86">
        <v>5.2084022708840223</v>
      </c>
      <c r="G53" s="86">
        <v>4.3451741861793263</v>
      </c>
      <c r="H53" s="86">
        <v>3.3469844961240311</v>
      </c>
      <c r="I53" s="86">
        <v>5.4806929824561399</v>
      </c>
      <c r="J53" s="58" t="s">
        <v>67</v>
      </c>
      <c r="K53" s="58" t="s">
        <v>67</v>
      </c>
    </row>
    <row r="54" spans="1:11" s="66" customFormat="1" ht="11.25" customHeight="1" x14ac:dyDescent="0.2">
      <c r="A54" s="194" t="s">
        <v>46</v>
      </c>
      <c r="B54" s="194"/>
      <c r="C54" s="87">
        <v>2.2842013008954214</v>
      </c>
      <c r="D54" s="87">
        <v>2.0668207024029575</v>
      </c>
      <c r="E54" s="87">
        <v>2.6056071871127631</v>
      </c>
      <c r="F54" s="87">
        <v>2.5949959448499595</v>
      </c>
      <c r="G54" s="87">
        <v>2.1953169617361508</v>
      </c>
      <c r="H54" s="87">
        <v>1.7352282515073212</v>
      </c>
      <c r="I54" s="87">
        <v>2.7053026315789475</v>
      </c>
      <c r="J54" s="87">
        <v>0.67217081850533811</v>
      </c>
      <c r="K54" s="87">
        <v>0.68700373996298914</v>
      </c>
    </row>
    <row r="55" spans="1:11" ht="11.25" customHeight="1" x14ac:dyDescent="0.2">
      <c r="A55" s="187"/>
      <c r="B55" s="187"/>
      <c r="C55" s="187"/>
      <c r="D55" s="187"/>
      <c r="E55" s="187"/>
      <c r="F55" s="187"/>
      <c r="G55" s="187"/>
      <c r="H55" s="187"/>
      <c r="I55" s="187"/>
      <c r="J55" s="187"/>
      <c r="K55" s="187"/>
    </row>
    <row r="56" spans="1:11" s="88" customFormat="1" ht="11.25" x14ac:dyDescent="0.2">
      <c r="A56" s="192" t="s">
        <v>193</v>
      </c>
      <c r="B56" s="192"/>
      <c r="C56" s="192"/>
      <c r="D56" s="192"/>
      <c r="E56" s="192"/>
      <c r="F56" s="192"/>
      <c r="G56" s="192"/>
      <c r="H56" s="192"/>
      <c r="I56" s="192"/>
      <c r="J56" s="192"/>
      <c r="K56" s="192"/>
    </row>
    <row r="57" spans="1:11" s="88" customFormat="1" ht="24.6" customHeight="1" x14ac:dyDescent="0.2">
      <c r="A57" s="192" t="s">
        <v>194</v>
      </c>
      <c r="B57" s="192"/>
      <c r="C57" s="192"/>
      <c r="D57" s="192"/>
      <c r="E57" s="192"/>
      <c r="F57" s="192"/>
      <c r="G57" s="192"/>
      <c r="H57" s="192"/>
      <c r="I57" s="192"/>
      <c r="J57" s="192"/>
      <c r="K57" s="192"/>
    </row>
    <row r="58" spans="1:11" s="88" customFormat="1" ht="14.25" customHeight="1" x14ac:dyDescent="0.2">
      <c r="A58" s="192" t="s">
        <v>195</v>
      </c>
      <c r="B58" s="192"/>
      <c r="C58" s="192"/>
      <c r="D58" s="192"/>
      <c r="E58" s="192"/>
      <c r="F58" s="192"/>
      <c r="G58" s="192"/>
      <c r="H58" s="192"/>
      <c r="I58" s="192"/>
      <c r="J58" s="192"/>
      <c r="K58" s="192"/>
    </row>
    <row r="59" spans="1:11" s="88" customFormat="1" ht="14.25" customHeight="1" x14ac:dyDescent="0.2">
      <c r="A59" s="192" t="s">
        <v>196</v>
      </c>
      <c r="B59" s="192"/>
      <c r="C59" s="192"/>
      <c r="D59" s="192"/>
      <c r="E59" s="192"/>
      <c r="F59" s="192"/>
      <c r="G59" s="192"/>
      <c r="H59" s="192"/>
      <c r="I59" s="192"/>
      <c r="J59" s="192"/>
      <c r="K59" s="192"/>
    </row>
    <row r="60" spans="1:11" s="88" customFormat="1" ht="14.25" customHeight="1" x14ac:dyDescent="0.2">
      <c r="A60" s="101"/>
      <c r="B60" s="101"/>
      <c r="C60" s="101"/>
      <c r="D60" s="101"/>
      <c r="E60" s="101"/>
      <c r="F60" s="101"/>
      <c r="G60" s="101"/>
      <c r="H60" s="101"/>
      <c r="I60" s="101"/>
      <c r="J60" s="101"/>
      <c r="K60" s="101"/>
    </row>
    <row r="61" spans="1:11" s="66" customFormat="1" ht="13.5" customHeight="1" x14ac:dyDescent="0.2">
      <c r="A61" s="194" t="s">
        <v>219</v>
      </c>
      <c r="B61" s="194"/>
      <c r="C61" s="194"/>
      <c r="D61" s="194"/>
      <c r="E61" s="194"/>
      <c r="F61" s="194"/>
      <c r="G61" s="194"/>
      <c r="H61" s="194"/>
      <c r="I61" s="194"/>
      <c r="J61" s="194"/>
      <c r="K61" s="194"/>
    </row>
    <row r="62" spans="1:11" s="66" customFormat="1" ht="10.5" customHeight="1" x14ac:dyDescent="0.2">
      <c r="A62" s="194"/>
      <c r="B62" s="194"/>
      <c r="C62" s="194"/>
      <c r="D62" s="194"/>
      <c r="E62" s="194"/>
      <c r="F62" s="194"/>
      <c r="G62" s="194"/>
      <c r="H62" s="194"/>
      <c r="I62" s="194"/>
      <c r="J62" s="194"/>
      <c r="K62" s="194"/>
    </row>
    <row r="63" spans="1:11" s="66" customFormat="1" ht="10.5" customHeight="1" x14ac:dyDescent="0.2">
      <c r="A63" s="194" t="s">
        <v>205</v>
      </c>
      <c r="B63" s="194"/>
      <c r="C63" s="194"/>
      <c r="D63" s="194"/>
      <c r="E63" s="194"/>
      <c r="F63" s="194"/>
      <c r="G63" s="194"/>
      <c r="H63" s="194"/>
      <c r="I63" s="194"/>
      <c r="J63" s="194"/>
      <c r="K63" s="194"/>
    </row>
    <row r="64" spans="1:11" s="66" customFormat="1" ht="15" customHeight="1" x14ac:dyDescent="0.2">
      <c r="A64" s="194" t="s">
        <v>153</v>
      </c>
      <c r="B64" s="194"/>
      <c r="C64" s="194"/>
      <c r="D64" s="194"/>
      <c r="E64" s="194"/>
      <c r="F64" s="194"/>
      <c r="G64" s="194"/>
      <c r="H64" s="194"/>
      <c r="I64" s="194"/>
      <c r="J64" s="194"/>
      <c r="K64" s="194"/>
    </row>
    <row r="65" spans="3:9" x14ac:dyDescent="0.2">
      <c r="C65" s="90"/>
      <c r="D65" s="90"/>
      <c r="E65" s="90"/>
      <c r="F65" s="90"/>
      <c r="G65" s="90"/>
      <c r="H65" s="90"/>
      <c r="I65" s="90"/>
    </row>
    <row r="66" spans="3:9" x14ac:dyDescent="0.2">
      <c r="C66" s="90"/>
      <c r="D66" s="90"/>
      <c r="E66" s="90"/>
      <c r="F66" s="90"/>
      <c r="G66" s="90"/>
      <c r="H66" s="90"/>
      <c r="I66" s="90"/>
    </row>
    <row r="67" spans="3:9" x14ac:dyDescent="0.2">
      <c r="C67" s="90"/>
      <c r="D67" s="90"/>
      <c r="E67" s="90"/>
      <c r="F67" s="90"/>
      <c r="G67" s="90"/>
      <c r="H67" s="90"/>
      <c r="I67" s="90"/>
    </row>
    <row r="68" spans="3:9" x14ac:dyDescent="0.2">
      <c r="C68" s="90"/>
      <c r="D68" s="90"/>
      <c r="E68" s="90"/>
      <c r="F68" s="90"/>
      <c r="G68" s="90"/>
      <c r="H68" s="90"/>
      <c r="I68" s="90"/>
    </row>
    <row r="69" spans="3:9" x14ac:dyDescent="0.2">
      <c r="C69" s="90"/>
      <c r="D69" s="90"/>
      <c r="E69" s="90"/>
      <c r="F69" s="90"/>
      <c r="G69" s="90"/>
      <c r="H69" s="90"/>
      <c r="I69" s="90"/>
    </row>
    <row r="70" spans="3:9" x14ac:dyDescent="0.2">
      <c r="C70" s="90"/>
      <c r="D70" s="90"/>
      <c r="E70" s="90"/>
      <c r="F70" s="90"/>
      <c r="G70" s="90"/>
      <c r="H70" s="90"/>
      <c r="I70" s="90"/>
    </row>
    <row r="71" spans="3:9" x14ac:dyDescent="0.2">
      <c r="C71" s="90"/>
      <c r="D71" s="90"/>
      <c r="E71" s="90"/>
      <c r="F71" s="90"/>
      <c r="G71" s="90"/>
      <c r="H71" s="90"/>
      <c r="I71" s="90"/>
    </row>
    <row r="72" spans="3:9" x14ac:dyDescent="0.2">
      <c r="C72" s="90"/>
      <c r="D72" s="90"/>
      <c r="E72" s="90"/>
      <c r="F72" s="90"/>
      <c r="G72" s="90"/>
      <c r="H72" s="90"/>
      <c r="I72" s="90"/>
    </row>
    <row r="73" spans="3:9" x14ac:dyDescent="0.2">
      <c r="C73" s="90"/>
      <c r="D73" s="90"/>
      <c r="E73" s="90"/>
      <c r="F73" s="90"/>
      <c r="G73" s="90"/>
      <c r="H73" s="90"/>
      <c r="I73" s="90"/>
    </row>
    <row r="74" spans="3:9" x14ac:dyDescent="0.2">
      <c r="C74" s="90"/>
      <c r="D74" s="90"/>
      <c r="E74" s="90"/>
      <c r="F74" s="90"/>
      <c r="G74" s="90"/>
      <c r="H74" s="90"/>
      <c r="I74" s="90"/>
    </row>
    <row r="75" spans="3:9" x14ac:dyDescent="0.2">
      <c r="C75" s="90"/>
      <c r="D75" s="90"/>
      <c r="E75" s="90"/>
      <c r="F75" s="90"/>
      <c r="G75" s="90"/>
      <c r="H75" s="90"/>
      <c r="I75" s="90"/>
    </row>
    <row r="76" spans="3:9" x14ac:dyDescent="0.2">
      <c r="C76" s="90"/>
      <c r="D76" s="90"/>
      <c r="E76" s="90"/>
      <c r="F76" s="90"/>
      <c r="G76" s="90"/>
      <c r="H76" s="90"/>
      <c r="I76" s="90"/>
    </row>
    <row r="77" spans="3:9" x14ac:dyDescent="0.2">
      <c r="C77" s="90"/>
      <c r="D77" s="90"/>
      <c r="E77" s="90"/>
      <c r="F77" s="90"/>
      <c r="G77" s="90"/>
      <c r="H77" s="90"/>
      <c r="I77" s="90"/>
    </row>
  </sheetData>
  <mergeCells count="37">
    <mergeCell ref="A55:K55"/>
    <mergeCell ref="A56:K56"/>
    <mergeCell ref="A64:K64"/>
    <mergeCell ref="A57:K57"/>
    <mergeCell ref="A58:K58"/>
    <mergeCell ref="A59:K59"/>
    <mergeCell ref="A61:K61"/>
    <mergeCell ref="A62:K62"/>
    <mergeCell ref="A63:K63"/>
    <mergeCell ref="A54:B54"/>
    <mergeCell ref="A28:B28"/>
    <mergeCell ref="A29:B29"/>
    <mergeCell ref="A33:B33"/>
    <mergeCell ref="A37:B37"/>
    <mergeCell ref="A38:B38"/>
    <mergeCell ref="A39:B39"/>
    <mergeCell ref="A40:B40"/>
    <mergeCell ref="A41:B41"/>
    <mergeCell ref="A46:B46"/>
    <mergeCell ref="A50:B50"/>
    <mergeCell ref="A53:B53"/>
    <mergeCell ref="A6:B6"/>
    <mergeCell ref="C6:I6"/>
    <mergeCell ref="A22:B22"/>
    <mergeCell ref="A24:B24"/>
    <mergeCell ref="A25:B25"/>
    <mergeCell ref="A26:B26"/>
    <mergeCell ref="A10:B10"/>
    <mergeCell ref="A14:B14"/>
    <mergeCell ref="A19:I19"/>
    <mergeCell ref="A9:I9"/>
    <mergeCell ref="A1:K1"/>
    <mergeCell ref="A2:K2"/>
    <mergeCell ref="A3:K3"/>
    <mergeCell ref="A4:K4"/>
    <mergeCell ref="A5:B5"/>
    <mergeCell ref="C5:I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Normal="100" workbookViewId="0">
      <selection sqref="A1:K1"/>
    </sheetView>
  </sheetViews>
  <sheetFormatPr defaultRowHeight="12.75" x14ac:dyDescent="0.2"/>
  <cols>
    <col min="1" max="1" width="2.7109375" style="54" customWidth="1"/>
    <col min="2" max="2" width="35" style="54" customWidth="1"/>
    <col min="3" max="9" width="12.28515625" style="91" customWidth="1"/>
    <col min="10" max="10" width="14.140625" style="55" customWidth="1"/>
    <col min="11" max="11" width="13.7109375" style="55" customWidth="1"/>
    <col min="12" max="16384" width="9.140625" style="49"/>
  </cols>
  <sheetData>
    <row r="1" spans="1:14" s="48" customFormat="1" ht="15" customHeight="1" x14ac:dyDescent="0.2">
      <c r="A1" s="181"/>
      <c r="B1" s="181"/>
      <c r="C1" s="181"/>
      <c r="D1" s="181"/>
      <c r="E1" s="181"/>
      <c r="F1" s="181"/>
      <c r="G1" s="181"/>
      <c r="H1" s="181"/>
      <c r="I1" s="181"/>
      <c r="J1" s="181"/>
      <c r="K1" s="181"/>
    </row>
    <row r="2" spans="1:14" s="48" customFormat="1" x14ac:dyDescent="0.2">
      <c r="A2" s="182" t="s">
        <v>187</v>
      </c>
      <c r="B2" s="182"/>
      <c r="C2" s="182"/>
      <c r="D2" s="182"/>
      <c r="E2" s="182"/>
      <c r="F2" s="182"/>
      <c r="G2" s="182"/>
      <c r="H2" s="182"/>
      <c r="I2" s="182"/>
      <c r="J2" s="182"/>
      <c r="K2" s="182"/>
    </row>
    <row r="3" spans="1:14" s="48" customFormat="1" ht="15" customHeight="1" x14ac:dyDescent="0.2">
      <c r="A3" s="181"/>
      <c r="B3" s="181"/>
      <c r="C3" s="181"/>
      <c r="D3" s="181"/>
      <c r="E3" s="181"/>
      <c r="F3" s="181"/>
      <c r="G3" s="181"/>
      <c r="H3" s="181"/>
      <c r="I3" s="181"/>
      <c r="J3" s="181"/>
      <c r="K3" s="181"/>
    </row>
    <row r="4" spans="1:14" ht="14.25" customHeight="1" x14ac:dyDescent="0.2">
      <c r="A4" s="183"/>
      <c r="B4" s="183"/>
      <c r="C4" s="183"/>
      <c r="D4" s="183"/>
      <c r="E4" s="183"/>
      <c r="F4" s="183"/>
      <c r="G4" s="183"/>
      <c r="H4" s="183"/>
      <c r="I4" s="183"/>
      <c r="J4" s="183"/>
      <c r="K4" s="183"/>
    </row>
    <row r="5" spans="1:14" s="48" customFormat="1" ht="13.5" customHeight="1" x14ac:dyDescent="0.2">
      <c r="A5" s="184"/>
      <c r="B5" s="184"/>
      <c r="C5" s="185" t="s">
        <v>188</v>
      </c>
      <c r="D5" s="184"/>
      <c r="E5" s="184"/>
      <c r="F5" s="184"/>
      <c r="G5" s="184"/>
      <c r="H5" s="184"/>
      <c r="I5" s="184"/>
      <c r="J5" s="50" t="s">
        <v>22</v>
      </c>
      <c r="K5" s="51" t="s">
        <v>155</v>
      </c>
    </row>
    <row r="6" spans="1:14" ht="12" customHeight="1" x14ac:dyDescent="0.2">
      <c r="A6" s="187"/>
      <c r="B6" s="187"/>
      <c r="C6" s="188"/>
      <c r="D6" s="187"/>
      <c r="E6" s="187"/>
      <c r="F6" s="187"/>
      <c r="G6" s="187"/>
      <c r="H6" s="187"/>
      <c r="I6" s="187"/>
      <c r="J6" s="52" t="s">
        <v>156</v>
      </c>
      <c r="K6" s="53" t="s">
        <v>157</v>
      </c>
    </row>
    <row r="7" spans="1:14" ht="12" customHeight="1" x14ac:dyDescent="0.2">
      <c r="C7" s="54"/>
      <c r="D7" s="54"/>
      <c r="E7" s="54"/>
      <c r="F7" s="54"/>
      <c r="G7" s="54"/>
      <c r="H7" s="54"/>
      <c r="I7" s="54"/>
    </row>
    <row r="8" spans="1:14" ht="12" customHeight="1" x14ac:dyDescent="0.2">
      <c r="A8" s="56"/>
      <c r="B8" s="56"/>
      <c r="C8" s="124" t="s">
        <v>0</v>
      </c>
      <c r="D8" s="124" t="s">
        <v>1</v>
      </c>
      <c r="E8" s="124" t="s">
        <v>2</v>
      </c>
      <c r="F8" s="125" t="s">
        <v>3</v>
      </c>
      <c r="G8" s="124" t="s">
        <v>4</v>
      </c>
      <c r="H8" s="124" t="s">
        <v>217</v>
      </c>
      <c r="I8" s="124" t="s">
        <v>5</v>
      </c>
      <c r="J8" s="127"/>
      <c r="K8" s="57"/>
    </row>
    <row r="9" spans="1:14" s="60" customFormat="1" ht="11.25" customHeight="1" x14ac:dyDescent="0.2">
      <c r="A9" s="189" t="s">
        <v>218</v>
      </c>
      <c r="B9" s="189"/>
      <c r="C9" s="189"/>
      <c r="D9" s="189"/>
      <c r="E9" s="189"/>
      <c r="F9" s="189"/>
      <c r="G9" s="189"/>
      <c r="H9" s="189"/>
      <c r="I9" s="189"/>
      <c r="J9" s="58"/>
      <c r="K9" s="59"/>
    </row>
    <row r="10" spans="1:14" s="60" customFormat="1" ht="11.25" customHeight="1" x14ac:dyDescent="0.2">
      <c r="A10" s="190" t="s">
        <v>7</v>
      </c>
      <c r="B10" s="190"/>
      <c r="C10" s="61">
        <v>11737</v>
      </c>
      <c r="D10" s="61">
        <v>2176</v>
      </c>
      <c r="E10" s="61">
        <v>3292</v>
      </c>
      <c r="F10" s="61">
        <v>1214</v>
      </c>
      <c r="G10" s="61">
        <v>1723</v>
      </c>
      <c r="H10" s="61">
        <v>2195</v>
      </c>
      <c r="I10" s="61">
        <v>1137</v>
      </c>
      <c r="J10" s="58">
        <v>1306</v>
      </c>
      <c r="K10" s="59">
        <v>1776</v>
      </c>
      <c r="M10" s="62"/>
      <c r="N10" s="62"/>
    </row>
    <row r="11" spans="1:14" s="66" customFormat="1" ht="11.25" customHeight="1" x14ac:dyDescent="0.2">
      <c r="A11" s="63"/>
      <c r="B11" s="64" t="s">
        <v>8</v>
      </c>
      <c r="C11" s="61">
        <v>7519</v>
      </c>
      <c r="D11" s="65">
        <v>1478</v>
      </c>
      <c r="E11" s="65">
        <v>2134</v>
      </c>
      <c r="F11" s="65">
        <v>703</v>
      </c>
      <c r="G11" s="65">
        <v>1016</v>
      </c>
      <c r="H11" s="65">
        <v>1433</v>
      </c>
      <c r="I11" s="65">
        <v>755</v>
      </c>
      <c r="J11" s="58">
        <v>1087</v>
      </c>
      <c r="K11" s="59">
        <v>1507</v>
      </c>
      <c r="M11" s="62"/>
      <c r="N11" s="62"/>
    </row>
    <row r="12" spans="1:14" s="66" customFormat="1" ht="11.25" customHeight="1" x14ac:dyDescent="0.2">
      <c r="A12" s="67"/>
      <c r="B12" s="180" t="s">
        <v>9</v>
      </c>
      <c r="C12" s="61">
        <v>1515</v>
      </c>
      <c r="D12" s="65">
        <v>262</v>
      </c>
      <c r="E12" s="65">
        <v>443</v>
      </c>
      <c r="F12" s="65">
        <v>155</v>
      </c>
      <c r="G12" s="65">
        <v>236</v>
      </c>
      <c r="H12" s="65">
        <v>281</v>
      </c>
      <c r="I12" s="65">
        <v>138</v>
      </c>
      <c r="J12" s="58">
        <v>195</v>
      </c>
      <c r="K12" s="59">
        <v>251</v>
      </c>
      <c r="M12" s="62"/>
      <c r="N12" s="62"/>
    </row>
    <row r="13" spans="1:14" s="66" customFormat="1" ht="11.25" customHeight="1" x14ac:dyDescent="0.2">
      <c r="A13" s="68"/>
      <c r="B13" s="64" t="s">
        <v>10</v>
      </c>
      <c r="C13" s="61">
        <v>2703</v>
      </c>
      <c r="D13" s="65">
        <v>436</v>
      </c>
      <c r="E13" s="65">
        <v>715</v>
      </c>
      <c r="F13" s="65">
        <v>356</v>
      </c>
      <c r="G13" s="65">
        <v>471</v>
      </c>
      <c r="H13" s="65">
        <v>481</v>
      </c>
      <c r="I13" s="65">
        <v>244</v>
      </c>
      <c r="J13" s="58">
        <v>24</v>
      </c>
      <c r="K13" s="59">
        <v>18</v>
      </c>
      <c r="M13" s="62"/>
      <c r="N13" s="62"/>
    </row>
    <row r="14" spans="1:14" s="60" customFormat="1" ht="11.25" customHeight="1" x14ac:dyDescent="0.2">
      <c r="A14" s="186" t="s">
        <v>163</v>
      </c>
      <c r="B14" s="186"/>
      <c r="C14" s="65">
        <v>608726</v>
      </c>
      <c r="D14" s="65">
        <v>119171</v>
      </c>
      <c r="E14" s="65">
        <v>193186</v>
      </c>
      <c r="F14" s="65">
        <v>63202</v>
      </c>
      <c r="G14" s="65">
        <v>85065</v>
      </c>
      <c r="H14" s="65">
        <v>91635</v>
      </c>
      <c r="I14" s="65">
        <v>56467</v>
      </c>
      <c r="J14" s="58">
        <v>69742</v>
      </c>
      <c r="K14" s="59">
        <v>182918</v>
      </c>
      <c r="M14" s="62"/>
      <c r="N14" s="62"/>
    </row>
    <row r="15" spans="1:14" s="66" customFormat="1" ht="11.25" customHeight="1" x14ac:dyDescent="0.2">
      <c r="A15" s="63"/>
      <c r="B15" s="64" t="s">
        <v>200</v>
      </c>
      <c r="C15" s="61">
        <v>121383</v>
      </c>
      <c r="D15" s="65">
        <v>30799</v>
      </c>
      <c r="E15" s="65">
        <v>33127</v>
      </c>
      <c r="F15" s="65">
        <v>12600</v>
      </c>
      <c r="G15" s="65">
        <v>14668</v>
      </c>
      <c r="H15" s="65">
        <v>14873</v>
      </c>
      <c r="I15" s="65">
        <v>15316</v>
      </c>
      <c r="J15" s="58">
        <v>39782</v>
      </c>
      <c r="K15" s="59">
        <v>51080</v>
      </c>
      <c r="M15" s="62"/>
      <c r="N15" s="62"/>
    </row>
    <row r="16" spans="1:14" s="66" customFormat="1" ht="11.25" customHeight="1" x14ac:dyDescent="0.2">
      <c r="A16" s="67"/>
      <c r="B16" s="64" t="s">
        <v>190</v>
      </c>
      <c r="C16" s="61">
        <v>249265</v>
      </c>
      <c r="D16" s="65">
        <v>45525</v>
      </c>
      <c r="E16" s="65">
        <v>64064</v>
      </c>
      <c r="F16" s="65">
        <v>31185</v>
      </c>
      <c r="G16" s="65">
        <v>41389</v>
      </c>
      <c r="H16" s="65">
        <v>37135</v>
      </c>
      <c r="I16" s="65">
        <v>29967</v>
      </c>
      <c r="J16" s="58">
        <v>29960</v>
      </c>
      <c r="K16" s="59">
        <v>131838</v>
      </c>
      <c r="M16" s="62"/>
      <c r="N16" s="62"/>
    </row>
    <row r="17" spans="1:14" s="66" customFormat="1" ht="11.25" customHeight="1" x14ac:dyDescent="0.2">
      <c r="A17" s="67"/>
      <c r="B17" s="64" t="s">
        <v>191</v>
      </c>
      <c r="C17" s="61">
        <v>225764</v>
      </c>
      <c r="D17" s="65">
        <v>41395</v>
      </c>
      <c r="E17" s="65">
        <v>92112</v>
      </c>
      <c r="F17" s="65">
        <v>17797</v>
      </c>
      <c r="G17" s="65">
        <v>27325</v>
      </c>
      <c r="H17" s="65">
        <v>37428</v>
      </c>
      <c r="I17" s="65">
        <v>9707</v>
      </c>
      <c r="J17" s="58" t="s">
        <v>67</v>
      </c>
      <c r="K17" s="58" t="s">
        <v>67</v>
      </c>
      <c r="M17" s="62"/>
      <c r="N17" s="62"/>
    </row>
    <row r="18" spans="1:14" s="66" customFormat="1" ht="11.25" customHeight="1" x14ac:dyDescent="0.2">
      <c r="A18" s="67"/>
      <c r="B18" s="63" t="s">
        <v>164</v>
      </c>
      <c r="C18" s="69">
        <v>12314</v>
      </c>
      <c r="D18" s="70">
        <v>1452</v>
      </c>
      <c r="E18" s="70">
        <v>3883</v>
      </c>
      <c r="F18" s="70">
        <v>1620</v>
      </c>
      <c r="G18" s="70">
        <v>1683</v>
      </c>
      <c r="H18" s="70">
        <v>2199</v>
      </c>
      <c r="I18" s="70">
        <v>1477</v>
      </c>
      <c r="J18" s="71" t="s">
        <v>67</v>
      </c>
      <c r="K18" s="71" t="s">
        <v>67</v>
      </c>
      <c r="M18" s="62"/>
      <c r="N18" s="62"/>
    </row>
    <row r="19" spans="1:14" s="60" customFormat="1" ht="11.25" customHeight="1" x14ac:dyDescent="0.2">
      <c r="A19" s="197" t="s">
        <v>13</v>
      </c>
      <c r="B19" s="197"/>
      <c r="C19" s="197"/>
      <c r="D19" s="197"/>
      <c r="E19" s="197"/>
      <c r="F19" s="197"/>
      <c r="G19" s="197"/>
      <c r="H19" s="197"/>
      <c r="I19" s="197"/>
      <c r="J19" s="72"/>
      <c r="K19" s="72"/>
      <c r="M19" s="62"/>
      <c r="N19" s="62"/>
    </row>
    <row r="20" spans="1:14" s="66" customFormat="1" ht="11.25" customHeight="1" x14ac:dyDescent="0.2">
      <c r="A20" s="63"/>
      <c r="B20" s="64" t="s">
        <v>14</v>
      </c>
      <c r="C20" s="65">
        <v>114674</v>
      </c>
      <c r="D20" s="65">
        <v>16443</v>
      </c>
      <c r="E20" s="65">
        <v>37825</v>
      </c>
      <c r="F20" s="65">
        <v>14126</v>
      </c>
      <c r="G20" s="65">
        <v>16105</v>
      </c>
      <c r="H20" s="65">
        <v>15899</v>
      </c>
      <c r="I20" s="65">
        <v>14276</v>
      </c>
      <c r="J20" s="58" t="s">
        <v>67</v>
      </c>
      <c r="K20" s="58" t="s">
        <v>67</v>
      </c>
      <c r="M20" s="62"/>
      <c r="N20" s="62"/>
    </row>
    <row r="21" spans="1:14" s="66" customFormat="1" ht="11.25" customHeight="1" x14ac:dyDescent="0.2">
      <c r="A21" s="68"/>
      <c r="B21" s="64" t="s">
        <v>15</v>
      </c>
      <c r="C21" s="65">
        <v>2197161</v>
      </c>
      <c r="D21" s="65">
        <v>400678</v>
      </c>
      <c r="E21" s="65">
        <v>693043</v>
      </c>
      <c r="F21" s="65">
        <v>317312</v>
      </c>
      <c r="G21" s="65">
        <v>165666</v>
      </c>
      <c r="H21" s="65">
        <v>352238</v>
      </c>
      <c r="I21" s="65">
        <v>268224</v>
      </c>
      <c r="J21" s="58" t="s">
        <v>67</v>
      </c>
      <c r="K21" s="58" t="s">
        <v>67</v>
      </c>
      <c r="M21" s="62"/>
      <c r="N21" s="62"/>
    </row>
    <row r="22" spans="1:14" s="60" customFormat="1" ht="11.25" customHeight="1" x14ac:dyDescent="0.2">
      <c r="A22" s="186" t="s">
        <v>241</v>
      </c>
      <c r="B22" s="186"/>
      <c r="C22" s="73">
        <v>341652</v>
      </c>
      <c r="D22" s="65">
        <v>53694</v>
      </c>
      <c r="E22" s="65">
        <v>103208</v>
      </c>
      <c r="F22" s="65">
        <v>39077</v>
      </c>
      <c r="G22" s="65">
        <v>49096</v>
      </c>
      <c r="H22" s="65">
        <v>68731</v>
      </c>
      <c r="I22" s="65">
        <v>27846</v>
      </c>
      <c r="J22" s="58" t="s">
        <v>67</v>
      </c>
      <c r="K22" s="58" t="s">
        <v>67</v>
      </c>
      <c r="M22" s="62"/>
      <c r="N22" s="62"/>
    </row>
    <row r="23" spans="1:14" s="66" customFormat="1" ht="11.25" customHeight="1" x14ac:dyDescent="0.2">
      <c r="A23" s="64"/>
      <c r="B23" s="64" t="s">
        <v>166</v>
      </c>
      <c r="C23" s="65">
        <v>71889</v>
      </c>
      <c r="D23" s="65">
        <v>11718</v>
      </c>
      <c r="E23" s="65">
        <v>21242</v>
      </c>
      <c r="F23" s="65">
        <v>7486</v>
      </c>
      <c r="G23" s="65">
        <v>9202</v>
      </c>
      <c r="H23" s="65">
        <v>16311</v>
      </c>
      <c r="I23" s="65">
        <v>5930</v>
      </c>
      <c r="J23" s="58" t="s">
        <v>67</v>
      </c>
      <c r="K23" s="58" t="s">
        <v>67</v>
      </c>
      <c r="M23" s="62"/>
      <c r="N23" s="62"/>
    </row>
    <row r="24" spans="1:14" s="60" customFormat="1" ht="11.25" customHeight="1" x14ac:dyDescent="0.2">
      <c r="A24" s="186" t="s">
        <v>18</v>
      </c>
      <c r="B24" s="186"/>
      <c r="C24" s="74">
        <v>3.4353669816070154</v>
      </c>
      <c r="D24" s="74">
        <v>4.0525943308377093</v>
      </c>
      <c r="E24" s="74">
        <v>3.1896752189752733</v>
      </c>
      <c r="F24" s="74">
        <v>3.1066867978606338</v>
      </c>
      <c r="G24" s="74">
        <v>3.5094508717614472</v>
      </c>
      <c r="H24" s="74">
        <v>3.1936098703641731</v>
      </c>
      <c r="I24" s="74">
        <v>4.0831717302305535</v>
      </c>
      <c r="J24" s="58" t="s">
        <v>67</v>
      </c>
      <c r="K24" s="58" t="s">
        <v>67</v>
      </c>
      <c r="M24" s="62"/>
      <c r="N24" s="62"/>
    </row>
    <row r="25" spans="1:14" s="60" customFormat="1" ht="11.25" customHeight="1" x14ac:dyDescent="0.2">
      <c r="A25" s="186" t="s">
        <v>19</v>
      </c>
      <c r="B25" s="186"/>
      <c r="C25" s="75">
        <v>10.459180124914798</v>
      </c>
      <c r="D25" s="75">
        <v>12.613073903396485</v>
      </c>
      <c r="E25" s="75">
        <v>10.04613501553526</v>
      </c>
      <c r="F25" s="75">
        <v>9.3908629441624374</v>
      </c>
      <c r="G25" s="75">
        <v>11.041078026515974</v>
      </c>
      <c r="H25" s="75">
        <v>8.7854821899331732</v>
      </c>
      <c r="I25" s="75">
        <v>12.731871838111298</v>
      </c>
      <c r="J25" s="58" t="s">
        <v>67</v>
      </c>
      <c r="K25" s="58" t="s">
        <v>67</v>
      </c>
      <c r="M25" s="62"/>
      <c r="N25" s="62"/>
    </row>
    <row r="26" spans="1:14" s="60" customFormat="1" ht="11.25" customHeight="1" x14ac:dyDescent="0.2">
      <c r="A26" s="191" t="s">
        <v>61</v>
      </c>
      <c r="B26" s="191"/>
      <c r="C26" s="70">
        <v>51.863849365255177</v>
      </c>
      <c r="D26" s="70">
        <v>54.766084558823529</v>
      </c>
      <c r="E26" s="70">
        <v>58.683475091130013</v>
      </c>
      <c r="F26" s="70">
        <v>52.060955518945633</v>
      </c>
      <c r="G26" s="70">
        <v>49.370284387695882</v>
      </c>
      <c r="H26" s="70">
        <v>41.747152619589976</v>
      </c>
      <c r="I26" s="70">
        <v>49.66314863676341</v>
      </c>
      <c r="J26" s="70">
        <v>53.401225114854519</v>
      </c>
      <c r="K26" s="70">
        <v>102.99436936936937</v>
      </c>
      <c r="M26" s="62"/>
      <c r="N26" s="62"/>
    </row>
    <row r="27" spans="1:14" s="60" customFormat="1" ht="11.25" customHeight="1" x14ac:dyDescent="0.2">
      <c r="A27" s="68"/>
      <c r="B27" s="68"/>
      <c r="C27" s="61"/>
      <c r="D27" s="61"/>
      <c r="E27" s="61"/>
      <c r="F27" s="61"/>
      <c r="G27" s="61"/>
      <c r="H27" s="61"/>
      <c r="I27" s="61"/>
      <c r="J27" s="72"/>
      <c r="K27" s="76"/>
      <c r="M27" s="62"/>
      <c r="N27" s="62"/>
    </row>
    <row r="28" spans="1:14" s="79" customFormat="1" ht="11.25" customHeight="1" x14ac:dyDescent="0.2">
      <c r="A28" s="189" t="s">
        <v>192</v>
      </c>
      <c r="B28" s="189"/>
      <c r="C28" s="77">
        <v>520.64</v>
      </c>
      <c r="D28" s="77">
        <v>91.589999999999989</v>
      </c>
      <c r="E28" s="77">
        <v>157.57999999999998</v>
      </c>
      <c r="F28" s="77">
        <v>64.09</v>
      </c>
      <c r="G28" s="77">
        <v>75.83</v>
      </c>
      <c r="H28" s="77">
        <v>70.449999999999989</v>
      </c>
      <c r="I28" s="77">
        <v>61.100000000000009</v>
      </c>
      <c r="J28" s="78" t="s">
        <v>67</v>
      </c>
      <c r="K28" s="78" t="s">
        <v>67</v>
      </c>
      <c r="M28" s="62"/>
      <c r="N28" s="62"/>
    </row>
    <row r="29" spans="1:14" s="60" customFormat="1" ht="11.25" customHeight="1" x14ac:dyDescent="0.2">
      <c r="A29" s="186" t="s">
        <v>21</v>
      </c>
      <c r="B29" s="186"/>
      <c r="C29" s="80">
        <v>474.4</v>
      </c>
      <c r="D29" s="80">
        <v>83.24</v>
      </c>
      <c r="E29" s="80">
        <v>148.38</v>
      </c>
      <c r="F29" s="80">
        <v>59.01</v>
      </c>
      <c r="G29" s="80">
        <v>67.8</v>
      </c>
      <c r="H29" s="80">
        <v>61.349999999999994</v>
      </c>
      <c r="I29" s="80">
        <v>54.620000000000005</v>
      </c>
      <c r="J29" s="78" t="s">
        <v>67</v>
      </c>
      <c r="K29" s="78" t="s">
        <v>67</v>
      </c>
      <c r="M29" s="62"/>
      <c r="N29" s="62"/>
    </row>
    <row r="30" spans="1:14" s="66" customFormat="1" ht="11.25" customHeight="1" x14ac:dyDescent="0.2">
      <c r="A30" s="67"/>
      <c r="B30" s="81" t="s">
        <v>22</v>
      </c>
      <c r="C30" s="74">
        <v>148.19999999999999</v>
      </c>
      <c r="D30" s="80">
        <v>24.05</v>
      </c>
      <c r="E30" s="80">
        <v>63.47</v>
      </c>
      <c r="F30" s="80">
        <v>16.8</v>
      </c>
      <c r="G30" s="80">
        <v>14.58</v>
      </c>
      <c r="H30" s="80">
        <v>14.1</v>
      </c>
      <c r="I30" s="80">
        <v>15.2</v>
      </c>
      <c r="J30" s="78" t="s">
        <v>67</v>
      </c>
      <c r="K30" s="78" t="s">
        <v>67</v>
      </c>
      <c r="M30" s="62"/>
      <c r="N30" s="62"/>
    </row>
    <row r="31" spans="1:14" s="66" customFormat="1" ht="11.25" customHeight="1" x14ac:dyDescent="0.2">
      <c r="A31" s="67"/>
      <c r="B31" s="81" t="s">
        <v>220</v>
      </c>
      <c r="C31" s="74">
        <v>221.72</v>
      </c>
      <c r="D31" s="80">
        <v>39.86</v>
      </c>
      <c r="E31" s="80">
        <v>49.63</v>
      </c>
      <c r="F31" s="80">
        <v>29.5</v>
      </c>
      <c r="G31" s="80">
        <v>37.07</v>
      </c>
      <c r="H31" s="80">
        <v>29.44</v>
      </c>
      <c r="I31" s="80">
        <v>36.22</v>
      </c>
      <c r="J31" s="78" t="s">
        <v>67</v>
      </c>
      <c r="K31" s="78" t="s">
        <v>67</v>
      </c>
      <c r="M31" s="62"/>
      <c r="N31" s="62"/>
    </row>
    <row r="32" spans="1:14" s="66" customFormat="1" ht="11.25" customHeight="1" x14ac:dyDescent="0.2">
      <c r="A32" s="68"/>
      <c r="B32" s="81" t="s">
        <v>24</v>
      </c>
      <c r="C32" s="74">
        <v>104.48</v>
      </c>
      <c r="D32" s="80">
        <v>19.329999999999998</v>
      </c>
      <c r="E32" s="80">
        <v>35.28</v>
      </c>
      <c r="F32" s="80">
        <v>12.71</v>
      </c>
      <c r="G32" s="80">
        <v>16.149999999999999</v>
      </c>
      <c r="H32" s="80">
        <v>17.809999999999999</v>
      </c>
      <c r="I32" s="80">
        <v>3.2</v>
      </c>
      <c r="J32" s="78" t="s">
        <v>67</v>
      </c>
      <c r="K32" s="78" t="s">
        <v>67</v>
      </c>
      <c r="M32" s="62"/>
      <c r="N32" s="62"/>
    </row>
    <row r="33" spans="1:14" s="60" customFormat="1" ht="11.25" customHeight="1" x14ac:dyDescent="0.2">
      <c r="A33" s="186" t="s">
        <v>25</v>
      </c>
      <c r="B33" s="186"/>
      <c r="C33" s="80">
        <v>46.239999999999995</v>
      </c>
      <c r="D33" s="80">
        <v>8.35</v>
      </c>
      <c r="E33" s="80">
        <v>9.1999999999999993</v>
      </c>
      <c r="F33" s="80">
        <v>5.08</v>
      </c>
      <c r="G33" s="80">
        <v>8.0299999999999994</v>
      </c>
      <c r="H33" s="80">
        <v>9.1</v>
      </c>
      <c r="I33" s="80">
        <v>6.48</v>
      </c>
      <c r="J33" s="78" t="s">
        <v>67</v>
      </c>
      <c r="K33" s="78" t="s">
        <v>67</v>
      </c>
      <c r="M33" s="62"/>
      <c r="N33" s="62"/>
    </row>
    <row r="34" spans="1:14" s="66" customFormat="1" ht="11.25" customHeight="1" x14ac:dyDescent="0.2">
      <c r="A34" s="67"/>
      <c r="B34" s="81" t="s">
        <v>26</v>
      </c>
      <c r="C34" s="74">
        <v>6</v>
      </c>
      <c r="D34" s="80">
        <v>1</v>
      </c>
      <c r="E34" s="80">
        <v>1</v>
      </c>
      <c r="F34" s="80">
        <v>1</v>
      </c>
      <c r="G34" s="80">
        <v>1</v>
      </c>
      <c r="H34" s="80">
        <v>1</v>
      </c>
      <c r="I34" s="80">
        <v>1</v>
      </c>
      <c r="J34" s="78" t="s">
        <v>67</v>
      </c>
      <c r="K34" s="78" t="s">
        <v>67</v>
      </c>
      <c r="M34" s="62"/>
      <c r="N34" s="62"/>
    </row>
    <row r="35" spans="1:14" s="66" customFormat="1" ht="11.25" customHeight="1" x14ac:dyDescent="0.2">
      <c r="A35" s="67"/>
      <c r="B35" s="81" t="s">
        <v>27</v>
      </c>
      <c r="C35" s="74">
        <v>20.46</v>
      </c>
      <c r="D35" s="80">
        <v>4.75</v>
      </c>
      <c r="E35" s="80">
        <v>3.8</v>
      </c>
      <c r="F35" s="80">
        <v>1.5</v>
      </c>
      <c r="G35" s="80">
        <v>3.5</v>
      </c>
      <c r="H35" s="80">
        <v>4.45</v>
      </c>
      <c r="I35" s="80">
        <v>2.46</v>
      </c>
      <c r="J35" s="78" t="s">
        <v>67</v>
      </c>
      <c r="K35" s="78" t="s">
        <v>67</v>
      </c>
      <c r="M35" s="62"/>
      <c r="N35" s="62"/>
    </row>
    <row r="36" spans="1:14" s="66" customFormat="1" ht="11.25" customHeight="1" x14ac:dyDescent="0.2">
      <c r="A36" s="68"/>
      <c r="B36" s="81" t="s">
        <v>28</v>
      </c>
      <c r="C36" s="74">
        <v>19.779999999999998</v>
      </c>
      <c r="D36" s="80">
        <v>2.6</v>
      </c>
      <c r="E36" s="80">
        <v>4.4000000000000004</v>
      </c>
      <c r="F36" s="80">
        <v>2.58</v>
      </c>
      <c r="G36" s="80">
        <v>3.53</v>
      </c>
      <c r="H36" s="80">
        <v>3.65</v>
      </c>
      <c r="I36" s="80">
        <v>3.02</v>
      </c>
      <c r="J36" s="78" t="s">
        <v>67</v>
      </c>
      <c r="K36" s="78" t="s">
        <v>67</v>
      </c>
      <c r="M36" s="62"/>
      <c r="N36" s="62"/>
    </row>
    <row r="37" spans="1:14" s="60" customFormat="1" ht="11.25" customHeight="1" x14ac:dyDescent="0.2">
      <c r="A37" s="186" t="s">
        <v>159</v>
      </c>
      <c r="B37" s="186"/>
      <c r="C37" s="65">
        <v>24.740725126475549</v>
      </c>
      <c r="D37" s="65">
        <v>26.141278231619417</v>
      </c>
      <c r="E37" s="65">
        <v>22.186278474187898</v>
      </c>
      <c r="F37" s="65">
        <v>20.572784273851891</v>
      </c>
      <c r="G37" s="65">
        <v>25.412979351032451</v>
      </c>
      <c r="H37" s="65">
        <v>35.778321108394458</v>
      </c>
      <c r="I37" s="65">
        <v>20.816550714024164</v>
      </c>
      <c r="J37" s="78" t="s">
        <v>67</v>
      </c>
      <c r="K37" s="78" t="s">
        <v>67</v>
      </c>
      <c r="M37" s="62"/>
      <c r="N37" s="62"/>
    </row>
    <row r="38" spans="1:14" s="60" customFormat="1" ht="11.25" customHeight="1" x14ac:dyDescent="0.2">
      <c r="A38" s="186" t="s">
        <v>167</v>
      </c>
      <c r="B38" s="186"/>
      <c r="C38" s="65">
        <v>1283.1492411467118</v>
      </c>
      <c r="D38" s="65">
        <v>1431.6554541086018</v>
      </c>
      <c r="E38" s="65">
        <v>1301.9679202048794</v>
      </c>
      <c r="F38" s="65">
        <v>1071.0388069818675</v>
      </c>
      <c r="G38" s="65">
        <v>1254.6460176991152</v>
      </c>
      <c r="H38" s="65">
        <v>1493.6430317848412</v>
      </c>
      <c r="I38" s="65">
        <v>1033.8154522153056</v>
      </c>
      <c r="J38" s="78" t="s">
        <v>67</v>
      </c>
      <c r="K38" s="78" t="s">
        <v>67</v>
      </c>
      <c r="M38" s="62"/>
      <c r="N38" s="62"/>
    </row>
    <row r="39" spans="1:14" s="60" customFormat="1" ht="11.25" customHeight="1" x14ac:dyDescent="0.2">
      <c r="A39" s="191" t="s">
        <v>31</v>
      </c>
      <c r="B39" s="191"/>
      <c r="C39" s="70">
        <v>4631.4523608768977</v>
      </c>
      <c r="D39" s="70">
        <v>4813.5271504084576</v>
      </c>
      <c r="E39" s="70">
        <v>4670.7305566787982</v>
      </c>
      <c r="F39" s="70">
        <v>5377.2580918488393</v>
      </c>
      <c r="G39" s="70">
        <v>2443.4513274336282</v>
      </c>
      <c r="H39" s="70">
        <v>5741.4506927465372</v>
      </c>
      <c r="I39" s="70">
        <v>4910.7286708165502</v>
      </c>
      <c r="J39" s="82" t="s">
        <v>67</v>
      </c>
      <c r="K39" s="82" t="s">
        <v>67</v>
      </c>
      <c r="M39" s="62"/>
      <c r="N39" s="62"/>
    </row>
    <row r="40" spans="1:14" s="60" customFormat="1" ht="11.25" customHeight="1" x14ac:dyDescent="0.2">
      <c r="A40" s="193" t="s">
        <v>168</v>
      </c>
      <c r="B40" s="193"/>
      <c r="C40" s="83"/>
      <c r="D40" s="84"/>
      <c r="E40" s="84"/>
      <c r="F40" s="84"/>
      <c r="G40" s="84"/>
      <c r="H40" s="84"/>
      <c r="I40" s="84"/>
      <c r="J40" s="72"/>
      <c r="K40" s="85"/>
      <c r="M40" s="62"/>
      <c r="N40" s="62"/>
    </row>
    <row r="41" spans="1:14" s="60" customFormat="1" ht="11.25" customHeight="1" x14ac:dyDescent="0.2">
      <c r="A41" s="186" t="s">
        <v>33</v>
      </c>
      <c r="B41" s="186"/>
      <c r="C41" s="75">
        <v>54119.698799999998</v>
      </c>
      <c r="D41" s="75">
        <v>10690.550449999999</v>
      </c>
      <c r="E41" s="75">
        <v>16167.200349999999</v>
      </c>
      <c r="F41" s="75">
        <v>6427.8467499999997</v>
      </c>
      <c r="G41" s="75">
        <v>7359.3280999999997</v>
      </c>
      <c r="H41" s="75">
        <v>7337.5610999999999</v>
      </c>
      <c r="I41" s="75">
        <v>6137.2120500000001</v>
      </c>
      <c r="J41" s="58" t="s">
        <v>67</v>
      </c>
      <c r="K41" s="58" t="s">
        <v>67</v>
      </c>
      <c r="M41" s="62"/>
      <c r="N41" s="62"/>
    </row>
    <row r="42" spans="1:14" s="66" customFormat="1" ht="11.25" customHeight="1" x14ac:dyDescent="0.2">
      <c r="A42" s="63"/>
      <c r="B42" s="64" t="s">
        <v>34</v>
      </c>
      <c r="C42" s="75">
        <v>36830.923999999999</v>
      </c>
      <c r="D42" s="75">
        <v>6914.384</v>
      </c>
      <c r="E42" s="75">
        <v>10582.7</v>
      </c>
      <c r="F42" s="75">
        <v>4715.2380000000003</v>
      </c>
      <c r="G42" s="75">
        <v>5572.7160000000003</v>
      </c>
      <c r="H42" s="75">
        <v>4435.8540000000003</v>
      </c>
      <c r="I42" s="75">
        <v>4610.0320000000002</v>
      </c>
      <c r="J42" s="58" t="s">
        <v>67</v>
      </c>
      <c r="K42" s="58" t="s">
        <v>67</v>
      </c>
      <c r="M42" s="62"/>
      <c r="N42" s="62"/>
    </row>
    <row r="43" spans="1:14" s="66" customFormat="1" ht="11.25" customHeight="1" x14ac:dyDescent="0.2">
      <c r="A43" s="67"/>
      <c r="B43" s="64" t="s">
        <v>35</v>
      </c>
      <c r="C43" s="75">
        <v>7443.8647999999994</v>
      </c>
      <c r="D43" s="75">
        <v>1362.07645</v>
      </c>
      <c r="E43" s="75">
        <v>2266.7923500000002</v>
      </c>
      <c r="F43" s="75">
        <v>944.11675000000002</v>
      </c>
      <c r="G43" s="75">
        <v>1151.4921000000002</v>
      </c>
      <c r="H43" s="75">
        <v>801.62310000000002</v>
      </c>
      <c r="I43" s="75">
        <v>917.76405</v>
      </c>
      <c r="J43" s="58" t="s">
        <v>67</v>
      </c>
      <c r="K43" s="58" t="s">
        <v>67</v>
      </c>
      <c r="M43" s="62"/>
      <c r="N43" s="62"/>
    </row>
    <row r="44" spans="1:14" s="66" customFormat="1" ht="11.25" customHeight="1" x14ac:dyDescent="0.2">
      <c r="A44" s="67"/>
      <c r="B44" s="64" t="s">
        <v>36</v>
      </c>
      <c r="C44" s="75">
        <v>147.93199999999999</v>
      </c>
      <c r="D44" s="75">
        <v>36.947600000000001</v>
      </c>
      <c r="E44" s="75">
        <v>37.055599999999998</v>
      </c>
      <c r="F44" s="75">
        <v>11.004100000000001</v>
      </c>
      <c r="G44" s="75">
        <v>19.8795</v>
      </c>
      <c r="H44" s="75">
        <v>38.799750000000003</v>
      </c>
      <c r="I44" s="75">
        <v>4.2454499999999999</v>
      </c>
      <c r="J44" s="58" t="s">
        <v>67</v>
      </c>
      <c r="K44" s="58" t="s">
        <v>67</v>
      </c>
      <c r="M44" s="62"/>
      <c r="N44" s="62"/>
    </row>
    <row r="45" spans="1:14" s="66" customFormat="1" ht="11.25" customHeight="1" x14ac:dyDescent="0.2">
      <c r="A45" s="68"/>
      <c r="B45" s="64" t="s">
        <v>37</v>
      </c>
      <c r="C45" s="75">
        <v>9696.9779999999992</v>
      </c>
      <c r="D45" s="75">
        <v>2377.1423999999997</v>
      </c>
      <c r="E45" s="75">
        <v>3280.6523999999999</v>
      </c>
      <c r="F45" s="75">
        <v>757.48789999999997</v>
      </c>
      <c r="G45" s="75">
        <v>615.2405</v>
      </c>
      <c r="H45" s="75">
        <v>2061.2842500000002</v>
      </c>
      <c r="I45" s="75">
        <v>605.17055000000005</v>
      </c>
      <c r="J45" s="58" t="s">
        <v>67</v>
      </c>
      <c r="K45" s="58" t="s">
        <v>67</v>
      </c>
      <c r="M45" s="62"/>
      <c r="N45" s="62"/>
    </row>
    <row r="46" spans="1:14" s="60" customFormat="1" ht="11.25" customHeight="1" x14ac:dyDescent="0.2">
      <c r="A46" s="186" t="s">
        <v>38</v>
      </c>
      <c r="B46" s="186"/>
      <c r="C46" s="75">
        <v>29257.407999999999</v>
      </c>
      <c r="D46" s="75">
        <v>6529.5590000000002</v>
      </c>
      <c r="E46" s="75">
        <v>8642.9179999999997</v>
      </c>
      <c r="F46" s="75">
        <v>3199.3470000000002</v>
      </c>
      <c r="G46" s="75">
        <v>4118.3879999999999</v>
      </c>
      <c r="H46" s="75">
        <v>3609.4560000000001</v>
      </c>
      <c r="I46" s="75">
        <v>3157.74</v>
      </c>
      <c r="J46" s="58" t="s">
        <v>67</v>
      </c>
      <c r="K46" s="58" t="s">
        <v>67</v>
      </c>
      <c r="M46" s="62"/>
      <c r="N46" s="62"/>
    </row>
    <row r="47" spans="1:14" s="66" customFormat="1" ht="11.25" customHeight="1" x14ac:dyDescent="0.2">
      <c r="A47" s="63"/>
      <c r="B47" s="64" t="s">
        <v>39</v>
      </c>
      <c r="C47" s="75">
        <v>5037.63</v>
      </c>
      <c r="D47" s="75">
        <v>954.95600000000002</v>
      </c>
      <c r="E47" s="75">
        <v>2007.4110000000001</v>
      </c>
      <c r="F47" s="75">
        <v>419.48</v>
      </c>
      <c r="G47" s="75">
        <v>625.23599999999999</v>
      </c>
      <c r="H47" s="75">
        <v>807.03300000000002</v>
      </c>
      <c r="I47" s="75">
        <v>223.51400000000001</v>
      </c>
      <c r="J47" s="58" t="s">
        <v>67</v>
      </c>
      <c r="K47" s="58" t="s">
        <v>67</v>
      </c>
      <c r="M47" s="62"/>
      <c r="N47" s="62"/>
    </row>
    <row r="48" spans="1:14" s="66" customFormat="1" ht="11.25" customHeight="1" x14ac:dyDescent="0.2">
      <c r="A48" s="67"/>
      <c r="B48" s="64" t="s">
        <v>40</v>
      </c>
      <c r="C48" s="75">
        <v>22980.49</v>
      </c>
      <c r="D48" s="75">
        <v>5065.2070000000003</v>
      </c>
      <c r="E48" s="75">
        <v>6190.3429999999998</v>
      </c>
      <c r="F48" s="75">
        <v>2705.85</v>
      </c>
      <c r="G48" s="75">
        <v>3415.1320000000001</v>
      </c>
      <c r="H48" s="75">
        <v>2776.0770000000002</v>
      </c>
      <c r="I48" s="75">
        <v>2827.8809999999999</v>
      </c>
      <c r="J48" s="58" t="s">
        <v>67</v>
      </c>
      <c r="K48" s="58" t="s">
        <v>67</v>
      </c>
      <c r="M48" s="62"/>
      <c r="N48" s="62"/>
    </row>
    <row r="49" spans="1:14" s="66" customFormat="1" ht="11.25" customHeight="1" x14ac:dyDescent="0.2">
      <c r="A49" s="68"/>
      <c r="B49" s="64" t="s">
        <v>41</v>
      </c>
      <c r="C49" s="75">
        <v>1239.288</v>
      </c>
      <c r="D49" s="75">
        <v>509.39600000000002</v>
      </c>
      <c r="E49" s="75">
        <v>445.16399999999999</v>
      </c>
      <c r="F49" s="75">
        <v>74.016999999999996</v>
      </c>
      <c r="G49" s="75">
        <v>78.02</v>
      </c>
      <c r="H49" s="75">
        <v>26.346</v>
      </c>
      <c r="I49" s="75">
        <v>106.345</v>
      </c>
      <c r="J49" s="58" t="s">
        <v>67</v>
      </c>
      <c r="K49" s="58" t="s">
        <v>67</v>
      </c>
      <c r="M49" s="62"/>
      <c r="N49" s="62"/>
    </row>
    <row r="50" spans="1:14" s="60" customFormat="1" ht="11.25" customHeight="1" x14ac:dyDescent="0.2">
      <c r="A50" s="186" t="s">
        <v>42</v>
      </c>
      <c r="B50" s="186"/>
      <c r="C50" s="75">
        <v>26771.399999999998</v>
      </c>
      <c r="D50" s="75">
        <v>4462.7</v>
      </c>
      <c r="E50" s="75">
        <v>7864.2</v>
      </c>
      <c r="F50" s="75">
        <v>3203.8</v>
      </c>
      <c r="G50" s="75">
        <v>4068.1</v>
      </c>
      <c r="H50" s="75">
        <v>4104.5</v>
      </c>
      <c r="I50" s="75">
        <v>3068.1</v>
      </c>
      <c r="J50" s="75">
        <v>854.2</v>
      </c>
      <c r="K50" s="75">
        <v>1086.2</v>
      </c>
      <c r="M50" s="62"/>
      <c r="N50" s="62"/>
    </row>
    <row r="51" spans="1:14" s="66" customFormat="1" ht="11.25" customHeight="1" x14ac:dyDescent="0.2">
      <c r="A51" s="63"/>
      <c r="B51" s="64" t="s">
        <v>43</v>
      </c>
      <c r="C51" s="75">
        <v>21417.119999999999</v>
      </c>
      <c r="D51" s="75">
        <v>3570.16</v>
      </c>
      <c r="E51" s="75">
        <v>6291.3600000000006</v>
      </c>
      <c r="F51" s="75">
        <v>2563.0400000000004</v>
      </c>
      <c r="G51" s="75">
        <v>3254.48</v>
      </c>
      <c r="H51" s="75">
        <v>3283.6000000000004</v>
      </c>
      <c r="I51" s="75">
        <v>2454.48</v>
      </c>
      <c r="J51" s="75">
        <v>683.36000000000013</v>
      </c>
      <c r="K51" s="75">
        <v>868.96</v>
      </c>
      <c r="M51" s="62"/>
      <c r="N51" s="62"/>
    </row>
    <row r="52" spans="1:14" s="66" customFormat="1" ht="11.25" customHeight="1" x14ac:dyDescent="0.2">
      <c r="A52" s="68"/>
      <c r="B52" s="68" t="s">
        <v>44</v>
      </c>
      <c r="C52" s="75">
        <v>5354.28</v>
      </c>
      <c r="D52" s="75">
        <v>892.54</v>
      </c>
      <c r="E52" s="75">
        <v>1572.8400000000001</v>
      </c>
      <c r="F52" s="75">
        <v>640.7600000000001</v>
      </c>
      <c r="G52" s="75">
        <v>813.62</v>
      </c>
      <c r="H52" s="75">
        <v>820.90000000000009</v>
      </c>
      <c r="I52" s="75">
        <v>613.62</v>
      </c>
      <c r="J52" s="75">
        <v>170.84000000000003</v>
      </c>
      <c r="K52" s="75">
        <v>217.24</v>
      </c>
      <c r="M52" s="62"/>
      <c r="N52" s="62"/>
    </row>
    <row r="53" spans="1:14" s="60" customFormat="1" ht="11.25" customHeight="1" x14ac:dyDescent="0.2">
      <c r="A53" s="190" t="s">
        <v>45</v>
      </c>
      <c r="B53" s="190"/>
      <c r="C53" s="86">
        <v>4.6110333816136997</v>
      </c>
      <c r="D53" s="86">
        <v>4.9129367876838232</v>
      </c>
      <c r="E53" s="86">
        <v>4.9110572144592952</v>
      </c>
      <c r="F53" s="86">
        <v>5.2947666803953872</v>
      </c>
      <c r="G53" s="86">
        <v>4.2712293093441671</v>
      </c>
      <c r="H53" s="86">
        <v>3.3428524373576307</v>
      </c>
      <c r="I53" s="86">
        <v>5.3977238786279687</v>
      </c>
      <c r="J53" s="58" t="s">
        <v>67</v>
      </c>
      <c r="K53" s="58" t="s">
        <v>67</v>
      </c>
      <c r="M53" s="62"/>
      <c r="N53" s="62"/>
    </row>
    <row r="54" spans="1:14" s="66" customFormat="1" ht="11.25" customHeight="1" x14ac:dyDescent="0.2">
      <c r="A54" s="194" t="s">
        <v>46</v>
      </c>
      <c r="B54" s="194"/>
      <c r="C54" s="87">
        <v>2.2809406151486749</v>
      </c>
      <c r="D54" s="87">
        <v>2.0508731617647058</v>
      </c>
      <c r="E54" s="87">
        <v>2.3888821385176184</v>
      </c>
      <c r="F54" s="87">
        <v>2.6390444810543658</v>
      </c>
      <c r="G54" s="87">
        <v>2.3610562971561229</v>
      </c>
      <c r="H54" s="87">
        <v>1.8699316628701594</v>
      </c>
      <c r="I54" s="87">
        <v>2.6984168865435354</v>
      </c>
      <c r="J54" s="87">
        <v>0.65405819295558965</v>
      </c>
      <c r="K54" s="87">
        <v>0.61159909909909915</v>
      </c>
      <c r="M54" s="62"/>
      <c r="N54" s="62"/>
    </row>
    <row r="55" spans="1:14" ht="11.25" customHeight="1" x14ac:dyDescent="0.2">
      <c r="A55" s="187"/>
      <c r="B55" s="187"/>
      <c r="C55" s="187"/>
      <c r="D55" s="187"/>
      <c r="E55" s="187"/>
      <c r="F55" s="187"/>
      <c r="G55" s="187"/>
      <c r="H55" s="187"/>
      <c r="I55" s="187"/>
      <c r="J55" s="187"/>
      <c r="K55" s="187"/>
    </row>
    <row r="56" spans="1:14" s="88" customFormat="1" ht="11.25" x14ac:dyDescent="0.2">
      <c r="A56" s="192" t="s">
        <v>193</v>
      </c>
      <c r="B56" s="192"/>
      <c r="C56" s="192"/>
      <c r="D56" s="192"/>
      <c r="E56" s="192"/>
      <c r="F56" s="192"/>
      <c r="G56" s="192"/>
      <c r="H56" s="192"/>
      <c r="I56" s="192"/>
      <c r="J56" s="192"/>
      <c r="K56" s="192"/>
    </row>
    <row r="57" spans="1:14" s="88" customFormat="1" ht="23.45" customHeight="1" x14ac:dyDescent="0.2">
      <c r="A57" s="192" t="s">
        <v>194</v>
      </c>
      <c r="B57" s="192"/>
      <c r="C57" s="192"/>
      <c r="D57" s="192"/>
      <c r="E57" s="192"/>
      <c r="F57" s="192"/>
      <c r="G57" s="192"/>
      <c r="H57" s="192"/>
      <c r="I57" s="192"/>
      <c r="J57" s="192"/>
      <c r="K57" s="192"/>
    </row>
    <row r="58" spans="1:14" s="88" customFormat="1" ht="14.25" customHeight="1" x14ac:dyDescent="0.2">
      <c r="A58" s="192" t="s">
        <v>195</v>
      </c>
      <c r="B58" s="192"/>
      <c r="C58" s="192"/>
      <c r="D58" s="192"/>
      <c r="E58" s="192"/>
      <c r="F58" s="192"/>
      <c r="G58" s="192"/>
      <c r="H58" s="192"/>
      <c r="I58" s="192"/>
      <c r="J58" s="192"/>
      <c r="K58" s="192"/>
    </row>
    <row r="59" spans="1:14" s="88" customFormat="1" ht="14.25" customHeight="1" x14ac:dyDescent="0.2">
      <c r="A59" s="192" t="s">
        <v>196</v>
      </c>
      <c r="B59" s="192"/>
      <c r="C59" s="192"/>
      <c r="D59" s="192"/>
      <c r="E59" s="192"/>
      <c r="F59" s="192"/>
      <c r="G59" s="192"/>
      <c r="H59" s="192"/>
      <c r="I59" s="192"/>
      <c r="J59" s="192"/>
      <c r="K59" s="192"/>
    </row>
    <row r="60" spans="1:14" s="88" customFormat="1" ht="14.25" customHeight="1" x14ac:dyDescent="0.2">
      <c r="A60" s="89"/>
      <c r="B60" s="89"/>
      <c r="C60" s="89"/>
      <c r="D60" s="89"/>
      <c r="E60" s="89"/>
      <c r="F60" s="89"/>
      <c r="G60" s="89"/>
      <c r="H60" s="89"/>
      <c r="I60" s="89"/>
      <c r="J60" s="89"/>
      <c r="K60" s="89"/>
    </row>
    <row r="61" spans="1:14" s="66" customFormat="1" ht="13.5" customHeight="1" x14ac:dyDescent="0.2">
      <c r="A61" s="194" t="s">
        <v>219</v>
      </c>
      <c r="B61" s="194"/>
      <c r="C61" s="194"/>
      <c r="D61" s="194"/>
      <c r="E61" s="194"/>
      <c r="F61" s="194"/>
      <c r="G61" s="194"/>
      <c r="H61" s="194"/>
      <c r="I61" s="194"/>
      <c r="J61" s="194"/>
      <c r="K61" s="194"/>
    </row>
    <row r="62" spans="1:14" s="66" customFormat="1" ht="10.5" customHeight="1" x14ac:dyDescent="0.2">
      <c r="A62" s="194"/>
      <c r="B62" s="194"/>
      <c r="C62" s="194"/>
      <c r="D62" s="194"/>
      <c r="E62" s="194"/>
      <c r="F62" s="194"/>
      <c r="G62" s="194"/>
      <c r="H62" s="194"/>
      <c r="I62" s="194"/>
      <c r="J62" s="194"/>
      <c r="K62" s="194"/>
    </row>
    <row r="63" spans="1:14" s="66" customFormat="1" ht="10.5" customHeight="1" x14ac:dyDescent="0.2">
      <c r="A63" s="194" t="s">
        <v>182</v>
      </c>
      <c r="B63" s="194"/>
      <c r="C63" s="194"/>
      <c r="D63" s="194"/>
      <c r="E63" s="194"/>
      <c r="F63" s="194"/>
      <c r="G63" s="194"/>
      <c r="H63" s="194"/>
      <c r="I63" s="194"/>
      <c r="J63" s="194"/>
      <c r="K63" s="194"/>
    </row>
    <row r="64" spans="1:14" s="66" customFormat="1" ht="15" customHeight="1" x14ac:dyDescent="0.2">
      <c r="A64" s="194" t="s">
        <v>153</v>
      </c>
      <c r="B64" s="194"/>
      <c r="C64" s="194"/>
      <c r="D64" s="194"/>
      <c r="E64" s="194"/>
      <c r="F64" s="194"/>
      <c r="G64" s="194"/>
      <c r="H64" s="194"/>
      <c r="I64" s="194"/>
      <c r="J64" s="194"/>
      <c r="K64" s="194"/>
    </row>
    <row r="65" spans="3:9" x14ac:dyDescent="0.2">
      <c r="C65" s="90"/>
      <c r="D65" s="90"/>
      <c r="E65" s="90"/>
      <c r="F65" s="90"/>
      <c r="G65" s="90"/>
      <c r="H65" s="90"/>
      <c r="I65" s="90"/>
    </row>
    <row r="66" spans="3:9" x14ac:dyDescent="0.2">
      <c r="C66" s="90"/>
      <c r="D66" s="90"/>
      <c r="E66" s="90"/>
      <c r="F66" s="90"/>
      <c r="G66" s="90"/>
      <c r="H66" s="90"/>
      <c r="I66" s="90"/>
    </row>
    <row r="67" spans="3:9" x14ac:dyDescent="0.2">
      <c r="C67" s="90"/>
      <c r="D67" s="90"/>
      <c r="E67" s="90"/>
      <c r="F67" s="90"/>
      <c r="G67" s="90"/>
      <c r="H67" s="90"/>
      <c r="I67" s="90"/>
    </row>
    <row r="68" spans="3:9" x14ac:dyDescent="0.2">
      <c r="C68" s="90"/>
      <c r="D68" s="90"/>
      <c r="E68" s="90"/>
      <c r="F68" s="90"/>
      <c r="G68" s="90"/>
      <c r="H68" s="90"/>
      <c r="I68" s="90"/>
    </row>
    <row r="69" spans="3:9" x14ac:dyDescent="0.2">
      <c r="C69" s="90"/>
      <c r="D69" s="90"/>
      <c r="E69" s="90"/>
      <c r="F69" s="90"/>
      <c r="G69" s="90"/>
      <c r="H69" s="90"/>
      <c r="I69" s="90"/>
    </row>
    <row r="70" spans="3:9" x14ac:dyDescent="0.2">
      <c r="C70" s="90"/>
      <c r="D70" s="90"/>
      <c r="E70" s="90"/>
      <c r="F70" s="90"/>
      <c r="G70" s="90"/>
      <c r="H70" s="90"/>
      <c r="I70" s="90"/>
    </row>
    <row r="71" spans="3:9" x14ac:dyDescent="0.2">
      <c r="C71" s="90"/>
      <c r="D71" s="90"/>
      <c r="E71" s="90"/>
      <c r="F71" s="90"/>
      <c r="G71" s="90"/>
      <c r="H71" s="90"/>
      <c r="I71" s="90"/>
    </row>
    <row r="72" spans="3:9" x14ac:dyDescent="0.2">
      <c r="C72" s="90"/>
      <c r="D72" s="90"/>
      <c r="E72" s="90"/>
      <c r="F72" s="90"/>
      <c r="G72" s="90"/>
      <c r="H72" s="90"/>
      <c r="I72" s="90"/>
    </row>
    <row r="73" spans="3:9" x14ac:dyDescent="0.2">
      <c r="C73" s="90"/>
      <c r="D73" s="90"/>
      <c r="E73" s="90"/>
      <c r="F73" s="90"/>
      <c r="G73" s="90"/>
      <c r="H73" s="90"/>
      <c r="I73" s="90"/>
    </row>
    <row r="74" spans="3:9" x14ac:dyDescent="0.2">
      <c r="C74" s="90"/>
      <c r="D74" s="90"/>
      <c r="E74" s="90"/>
      <c r="F74" s="90"/>
      <c r="G74" s="90"/>
      <c r="H74" s="90"/>
      <c r="I74" s="90"/>
    </row>
    <row r="75" spans="3:9" x14ac:dyDescent="0.2">
      <c r="C75" s="90"/>
      <c r="D75" s="90"/>
      <c r="E75" s="90"/>
      <c r="F75" s="90"/>
      <c r="G75" s="90"/>
      <c r="H75" s="90"/>
      <c r="I75" s="90"/>
    </row>
    <row r="76" spans="3:9" x14ac:dyDescent="0.2">
      <c r="C76" s="90"/>
      <c r="D76" s="90"/>
      <c r="E76" s="90"/>
      <c r="F76" s="90"/>
      <c r="G76" s="90"/>
      <c r="H76" s="90"/>
      <c r="I76" s="90"/>
    </row>
    <row r="77" spans="3:9" x14ac:dyDescent="0.2">
      <c r="C77" s="90"/>
      <c r="D77" s="90"/>
      <c r="E77" s="90"/>
      <c r="F77" s="90"/>
      <c r="G77" s="90"/>
      <c r="H77" s="90"/>
      <c r="I77" s="90"/>
    </row>
  </sheetData>
  <mergeCells count="37">
    <mergeCell ref="A1:K1"/>
    <mergeCell ref="A2:K2"/>
    <mergeCell ref="A3:K3"/>
    <mergeCell ref="A4:K4"/>
    <mergeCell ref="A19:I19"/>
    <mergeCell ref="A22:B22"/>
    <mergeCell ref="A24:B24"/>
    <mergeCell ref="A5:B5"/>
    <mergeCell ref="C5:I5"/>
    <mergeCell ref="A6:B6"/>
    <mergeCell ref="C6:I6"/>
    <mergeCell ref="A9:I9"/>
    <mergeCell ref="A10:B10"/>
    <mergeCell ref="A14:B14"/>
    <mergeCell ref="A25:B25"/>
    <mergeCell ref="A26:B26"/>
    <mergeCell ref="A55:K55"/>
    <mergeCell ref="A56:K56"/>
    <mergeCell ref="A33:B33"/>
    <mergeCell ref="A37:B37"/>
    <mergeCell ref="A38:B38"/>
    <mergeCell ref="A39:B39"/>
    <mergeCell ref="A40:B40"/>
    <mergeCell ref="A41:B41"/>
    <mergeCell ref="A28:B28"/>
    <mergeCell ref="A29:B29"/>
    <mergeCell ref="A46:B46"/>
    <mergeCell ref="A50:B50"/>
    <mergeCell ref="A53:B53"/>
    <mergeCell ref="A54:B54"/>
    <mergeCell ref="A62:K62"/>
    <mergeCell ref="A64:K64"/>
    <mergeCell ref="A57:K57"/>
    <mergeCell ref="A58:K58"/>
    <mergeCell ref="A59:K59"/>
    <mergeCell ref="A61:K61"/>
    <mergeCell ref="A63:K63"/>
  </mergeCells>
  <phoneticPr fontId="18"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Normal="100" workbookViewId="0">
      <selection sqref="A1:K1"/>
    </sheetView>
  </sheetViews>
  <sheetFormatPr defaultRowHeight="12.75" x14ac:dyDescent="0.2"/>
  <cols>
    <col min="1" max="1" width="2.7109375" style="54" customWidth="1"/>
    <col min="2" max="2" width="36.5703125" style="54" customWidth="1"/>
    <col min="3" max="9" width="12.28515625" style="91" customWidth="1"/>
    <col min="10" max="10" width="13.140625" style="55" customWidth="1"/>
    <col min="11" max="11" width="12.28515625" style="55" customWidth="1"/>
    <col min="12" max="16384" width="9.140625" style="49"/>
  </cols>
  <sheetData>
    <row r="1" spans="1:11" s="48" customFormat="1" ht="15" customHeight="1" x14ac:dyDescent="0.2">
      <c r="A1" s="181"/>
      <c r="B1" s="181"/>
      <c r="C1" s="181"/>
      <c r="D1" s="181"/>
      <c r="E1" s="181"/>
      <c r="F1" s="181"/>
      <c r="G1" s="181"/>
      <c r="H1" s="181"/>
      <c r="I1" s="181"/>
      <c r="J1" s="181"/>
      <c r="K1" s="181"/>
    </row>
    <row r="2" spans="1:11" s="48" customFormat="1" x14ac:dyDescent="0.2">
      <c r="A2" s="182" t="s">
        <v>201</v>
      </c>
      <c r="B2" s="182"/>
      <c r="C2" s="182"/>
      <c r="D2" s="182"/>
      <c r="E2" s="182"/>
      <c r="F2" s="182"/>
      <c r="G2" s="182"/>
      <c r="H2" s="182"/>
      <c r="I2" s="182"/>
      <c r="J2" s="182"/>
      <c r="K2" s="182"/>
    </row>
    <row r="3" spans="1:11" s="48" customFormat="1" ht="15" customHeight="1" x14ac:dyDescent="0.2">
      <c r="A3" s="181"/>
      <c r="B3" s="181"/>
      <c r="C3" s="181"/>
      <c r="D3" s="181"/>
      <c r="E3" s="181"/>
      <c r="F3" s="181"/>
      <c r="G3" s="181"/>
      <c r="H3" s="181"/>
      <c r="I3" s="181"/>
      <c r="J3" s="181"/>
      <c r="K3" s="181"/>
    </row>
    <row r="4" spans="1:11" ht="14.25" customHeight="1" x14ac:dyDescent="0.2">
      <c r="A4" s="183"/>
      <c r="B4" s="183"/>
      <c r="C4" s="183"/>
      <c r="D4" s="183"/>
      <c r="E4" s="183"/>
      <c r="F4" s="183"/>
      <c r="G4" s="183"/>
      <c r="H4" s="183"/>
      <c r="I4" s="183"/>
      <c r="J4" s="183"/>
      <c r="K4" s="183"/>
    </row>
    <row r="5" spans="1:11" s="48" customFormat="1" ht="13.5" customHeight="1" x14ac:dyDescent="0.2">
      <c r="A5" s="184"/>
      <c r="B5" s="184"/>
      <c r="C5" s="185" t="s">
        <v>188</v>
      </c>
      <c r="D5" s="184"/>
      <c r="E5" s="184"/>
      <c r="F5" s="184"/>
      <c r="G5" s="184"/>
      <c r="H5" s="184"/>
      <c r="I5" s="184"/>
      <c r="J5" s="50" t="s">
        <v>22</v>
      </c>
      <c r="K5" s="51" t="s">
        <v>155</v>
      </c>
    </row>
    <row r="6" spans="1:11" ht="12" customHeight="1" x14ac:dyDescent="0.2">
      <c r="A6" s="187"/>
      <c r="B6" s="187"/>
      <c r="C6" s="188"/>
      <c r="D6" s="187"/>
      <c r="E6" s="187"/>
      <c r="F6" s="187"/>
      <c r="G6" s="187"/>
      <c r="H6" s="187"/>
      <c r="I6" s="187"/>
      <c r="J6" s="52" t="s">
        <v>156</v>
      </c>
      <c r="K6" s="53" t="s">
        <v>157</v>
      </c>
    </row>
    <row r="7" spans="1:11" ht="12" customHeight="1" x14ac:dyDescent="0.2">
      <c r="C7" s="54"/>
      <c r="D7" s="54"/>
      <c r="E7" s="54"/>
      <c r="F7" s="54"/>
      <c r="G7" s="54"/>
      <c r="H7" s="54"/>
      <c r="I7" s="54"/>
    </row>
    <row r="8" spans="1:11" ht="12" customHeight="1" x14ac:dyDescent="0.2">
      <c r="A8" s="56"/>
      <c r="B8" s="56"/>
      <c r="C8" s="124" t="s">
        <v>0</v>
      </c>
      <c r="D8" s="124" t="s">
        <v>1</v>
      </c>
      <c r="E8" s="124" t="s">
        <v>2</v>
      </c>
      <c r="F8" s="125" t="s">
        <v>3</v>
      </c>
      <c r="G8" s="124" t="s">
        <v>4</v>
      </c>
      <c r="H8" s="124" t="s">
        <v>217</v>
      </c>
      <c r="I8" s="124" t="s">
        <v>5</v>
      </c>
      <c r="J8" s="57"/>
      <c r="K8" s="57"/>
    </row>
    <row r="9" spans="1:11" s="60" customFormat="1" ht="11.25" customHeight="1" x14ac:dyDescent="0.2">
      <c r="A9" s="189" t="s">
        <v>218</v>
      </c>
      <c r="B9" s="189"/>
      <c r="C9" s="189"/>
      <c r="D9" s="189"/>
      <c r="E9" s="189"/>
      <c r="F9" s="189"/>
      <c r="G9" s="189"/>
      <c r="H9" s="189"/>
      <c r="I9" s="189"/>
      <c r="J9" s="58"/>
      <c r="K9" s="59"/>
    </row>
    <row r="10" spans="1:11" s="60" customFormat="1" ht="11.25" customHeight="1" x14ac:dyDescent="0.2">
      <c r="A10" s="190" t="s">
        <v>7</v>
      </c>
      <c r="B10" s="190"/>
      <c r="C10" s="61">
        <v>11589</v>
      </c>
      <c r="D10" s="61">
        <v>2110</v>
      </c>
      <c r="E10" s="61">
        <v>3244</v>
      </c>
      <c r="F10" s="61">
        <v>1130</v>
      </c>
      <c r="G10" s="61">
        <v>1706</v>
      </c>
      <c r="H10" s="61">
        <v>2226</v>
      </c>
      <c r="I10" s="61">
        <v>1173</v>
      </c>
      <c r="J10" s="58">
        <v>1312</v>
      </c>
      <c r="K10" s="59">
        <v>1683</v>
      </c>
    </row>
    <row r="11" spans="1:11" s="66" customFormat="1" ht="11.25" customHeight="1" x14ac:dyDescent="0.2">
      <c r="A11" s="63"/>
      <c r="B11" s="64" t="s">
        <v>8</v>
      </c>
      <c r="C11" s="61">
        <v>7406</v>
      </c>
      <c r="D11" s="65">
        <v>1621</v>
      </c>
      <c r="E11" s="65">
        <v>1959</v>
      </c>
      <c r="F11" s="65">
        <v>637</v>
      </c>
      <c r="G11" s="65">
        <v>981</v>
      </c>
      <c r="H11" s="65">
        <v>1447</v>
      </c>
      <c r="I11" s="65">
        <v>761</v>
      </c>
      <c r="J11" s="58">
        <v>1131</v>
      </c>
      <c r="K11" s="59">
        <v>1426</v>
      </c>
    </row>
    <row r="12" spans="1:11" s="66" customFormat="1" ht="11.25" customHeight="1" x14ac:dyDescent="0.2">
      <c r="A12" s="67"/>
      <c r="B12" s="64" t="s">
        <v>9</v>
      </c>
      <c r="C12" s="61">
        <v>1470</v>
      </c>
      <c r="D12" s="65">
        <v>279</v>
      </c>
      <c r="E12" s="65">
        <v>420</v>
      </c>
      <c r="F12" s="65">
        <v>132</v>
      </c>
      <c r="G12" s="65">
        <v>232</v>
      </c>
      <c r="H12" s="65">
        <v>271</v>
      </c>
      <c r="I12" s="65">
        <v>136</v>
      </c>
      <c r="J12" s="58">
        <v>153</v>
      </c>
      <c r="K12" s="59">
        <v>239</v>
      </c>
    </row>
    <row r="13" spans="1:11" s="66" customFormat="1" ht="11.25" customHeight="1" x14ac:dyDescent="0.2">
      <c r="A13" s="68"/>
      <c r="B13" s="64" t="s">
        <v>10</v>
      </c>
      <c r="C13" s="61">
        <v>2713</v>
      </c>
      <c r="D13" s="65">
        <v>210</v>
      </c>
      <c r="E13" s="65">
        <v>865</v>
      </c>
      <c r="F13" s="65">
        <v>361</v>
      </c>
      <c r="G13" s="65">
        <v>493</v>
      </c>
      <c r="H13" s="65">
        <v>508</v>
      </c>
      <c r="I13" s="65">
        <v>276</v>
      </c>
      <c r="J13" s="58">
        <v>28</v>
      </c>
      <c r="K13" s="59">
        <v>18</v>
      </c>
    </row>
    <row r="14" spans="1:11" s="60" customFormat="1" ht="12" customHeight="1" x14ac:dyDescent="0.2">
      <c r="A14" s="186" t="s">
        <v>158</v>
      </c>
      <c r="B14" s="186"/>
      <c r="C14" s="65">
        <v>561907</v>
      </c>
      <c r="D14" s="65">
        <v>108501</v>
      </c>
      <c r="E14" s="65">
        <v>173322</v>
      </c>
      <c r="F14" s="65">
        <v>54731</v>
      </c>
      <c r="G14" s="65">
        <v>79063</v>
      </c>
      <c r="H14" s="65">
        <v>87090</v>
      </c>
      <c r="I14" s="65">
        <v>56489</v>
      </c>
      <c r="J14" s="58">
        <v>64240.72</v>
      </c>
      <c r="K14" s="59">
        <v>175703</v>
      </c>
    </row>
    <row r="15" spans="1:11" s="66" customFormat="1" ht="11.25" customHeight="1" x14ac:dyDescent="0.2">
      <c r="A15" s="63"/>
      <c r="B15" s="64" t="s">
        <v>189</v>
      </c>
      <c r="C15" s="61">
        <v>91451</v>
      </c>
      <c r="D15" s="65">
        <v>19509</v>
      </c>
      <c r="E15" s="65">
        <v>24918</v>
      </c>
      <c r="F15" s="65">
        <v>9348</v>
      </c>
      <c r="G15" s="65">
        <v>12925</v>
      </c>
      <c r="H15" s="65">
        <v>12049</v>
      </c>
      <c r="I15" s="65">
        <v>12702</v>
      </c>
      <c r="J15" s="58">
        <v>38588.620000000003</v>
      </c>
      <c r="K15" s="59">
        <v>46341</v>
      </c>
    </row>
    <row r="16" spans="1:11" s="66" customFormat="1" ht="11.25" customHeight="1" x14ac:dyDescent="0.2">
      <c r="A16" s="67"/>
      <c r="B16" s="64" t="s">
        <v>190</v>
      </c>
      <c r="C16" s="61">
        <v>231532</v>
      </c>
      <c r="D16" s="65">
        <v>43270</v>
      </c>
      <c r="E16" s="65">
        <v>54668</v>
      </c>
      <c r="F16" s="65">
        <v>26952</v>
      </c>
      <c r="G16" s="65">
        <v>40308</v>
      </c>
      <c r="H16" s="65">
        <v>34278</v>
      </c>
      <c r="I16" s="65">
        <v>32056</v>
      </c>
      <c r="J16" s="58">
        <v>25652.1</v>
      </c>
      <c r="K16" s="59">
        <v>129362</v>
      </c>
    </row>
    <row r="17" spans="1:11" s="66" customFormat="1" ht="11.25" customHeight="1" x14ac:dyDescent="0.2">
      <c r="A17" s="67"/>
      <c r="B17" s="64" t="s">
        <v>191</v>
      </c>
      <c r="C17" s="61">
        <v>226276</v>
      </c>
      <c r="D17" s="65">
        <v>45072</v>
      </c>
      <c r="E17" s="65">
        <v>89431</v>
      </c>
      <c r="F17" s="65">
        <v>16793</v>
      </c>
      <c r="G17" s="65">
        <v>26466</v>
      </c>
      <c r="H17" s="65">
        <v>38573</v>
      </c>
      <c r="I17" s="65">
        <v>9941</v>
      </c>
      <c r="J17" s="58" t="s">
        <v>67</v>
      </c>
      <c r="K17" s="58" t="s">
        <v>67</v>
      </c>
    </row>
    <row r="18" spans="1:11" s="66" customFormat="1" ht="11.25" customHeight="1" x14ac:dyDescent="0.2">
      <c r="A18" s="67"/>
      <c r="B18" s="63" t="s">
        <v>12</v>
      </c>
      <c r="C18" s="69">
        <v>12648</v>
      </c>
      <c r="D18" s="70">
        <v>650</v>
      </c>
      <c r="E18" s="70">
        <v>4305</v>
      </c>
      <c r="F18" s="70">
        <v>1638</v>
      </c>
      <c r="G18" s="70">
        <v>2075</v>
      </c>
      <c r="H18" s="70">
        <v>2190</v>
      </c>
      <c r="I18" s="70">
        <v>1790</v>
      </c>
      <c r="J18" s="71" t="s">
        <v>67</v>
      </c>
      <c r="K18" s="71" t="s">
        <v>67</v>
      </c>
    </row>
    <row r="19" spans="1:11" s="60" customFormat="1" ht="11.25" customHeight="1" x14ac:dyDescent="0.2">
      <c r="A19" s="197" t="s">
        <v>13</v>
      </c>
      <c r="B19" s="197"/>
      <c r="C19" s="197"/>
      <c r="D19" s="197"/>
      <c r="E19" s="197"/>
      <c r="F19" s="197"/>
      <c r="G19" s="197"/>
      <c r="H19" s="197"/>
      <c r="I19" s="197"/>
      <c r="J19" s="72"/>
      <c r="K19" s="72"/>
    </row>
    <row r="20" spans="1:11" s="66" customFormat="1" ht="11.25" customHeight="1" x14ac:dyDescent="0.2">
      <c r="A20" s="63"/>
      <c r="B20" s="64" t="s">
        <v>14</v>
      </c>
      <c r="C20" s="65">
        <v>97828</v>
      </c>
      <c r="D20" s="65">
        <v>16443</v>
      </c>
      <c r="E20" s="65">
        <v>28382</v>
      </c>
      <c r="F20" s="65">
        <v>11424</v>
      </c>
      <c r="G20" s="65">
        <v>14809</v>
      </c>
      <c r="H20" s="65">
        <v>12781</v>
      </c>
      <c r="I20" s="65">
        <v>13989</v>
      </c>
      <c r="J20" s="58" t="s">
        <v>67</v>
      </c>
      <c r="K20" s="58" t="s">
        <v>67</v>
      </c>
    </row>
    <row r="21" spans="1:11" s="66" customFormat="1" ht="11.25" customHeight="1" x14ac:dyDescent="0.2">
      <c r="A21" s="68"/>
      <c r="B21" s="64" t="s">
        <v>15</v>
      </c>
      <c r="C21" s="65">
        <v>2167049</v>
      </c>
      <c r="D21" s="65">
        <v>410171</v>
      </c>
      <c r="E21" s="65">
        <v>527622</v>
      </c>
      <c r="F21" s="65">
        <v>279750</v>
      </c>
      <c r="G21" s="65">
        <v>235581</v>
      </c>
      <c r="H21" s="65">
        <v>321660</v>
      </c>
      <c r="I21" s="65">
        <v>392265</v>
      </c>
      <c r="J21" s="58" t="s">
        <v>67</v>
      </c>
      <c r="K21" s="58" t="s">
        <v>67</v>
      </c>
    </row>
    <row r="22" spans="1:11" s="60" customFormat="1" ht="11.25" customHeight="1" x14ac:dyDescent="0.2">
      <c r="A22" s="186" t="s">
        <v>197</v>
      </c>
      <c r="B22" s="186"/>
      <c r="C22" s="65">
        <v>336943</v>
      </c>
      <c r="D22" s="65">
        <v>53028</v>
      </c>
      <c r="E22" s="65">
        <v>101535</v>
      </c>
      <c r="F22" s="65">
        <v>38233</v>
      </c>
      <c r="G22" s="65">
        <v>48487</v>
      </c>
      <c r="H22" s="65">
        <v>68070</v>
      </c>
      <c r="I22" s="65">
        <v>27590</v>
      </c>
      <c r="J22" s="58" t="s">
        <v>67</v>
      </c>
      <c r="K22" s="58" t="s">
        <v>67</v>
      </c>
    </row>
    <row r="23" spans="1:11" s="66" customFormat="1" ht="11.25" customHeight="1" x14ac:dyDescent="0.2">
      <c r="A23" s="64"/>
      <c r="B23" s="64" t="s">
        <v>17</v>
      </c>
      <c r="C23" s="65">
        <v>70099</v>
      </c>
      <c r="D23" s="65">
        <v>11487</v>
      </c>
      <c r="E23" s="65">
        <v>20640</v>
      </c>
      <c r="F23" s="65">
        <v>7184</v>
      </c>
      <c r="G23" s="65">
        <v>9015</v>
      </c>
      <c r="H23" s="65">
        <v>15970</v>
      </c>
      <c r="I23" s="65">
        <v>5803</v>
      </c>
      <c r="J23" s="58" t="s">
        <v>67</v>
      </c>
      <c r="K23" s="58" t="s">
        <v>67</v>
      </c>
    </row>
    <row r="24" spans="1:11" s="60" customFormat="1" ht="11.25" customHeight="1" x14ac:dyDescent="0.2">
      <c r="A24" s="186" t="s">
        <v>18</v>
      </c>
      <c r="B24" s="186"/>
      <c r="C24" s="74">
        <v>3.4394541509988339</v>
      </c>
      <c r="D24" s="74">
        <v>3.9790299464433883</v>
      </c>
      <c r="E24" s="74">
        <v>3.1949574038508892</v>
      </c>
      <c r="F24" s="74">
        <v>2.9555619491015617</v>
      </c>
      <c r="G24" s="74">
        <v>3.5184688679439851</v>
      </c>
      <c r="H24" s="74">
        <v>3.2701630674305862</v>
      </c>
      <c r="I24" s="74">
        <v>4.2515404131931858</v>
      </c>
      <c r="J24" s="58" t="s">
        <v>67</v>
      </c>
      <c r="K24" s="58" t="s">
        <v>67</v>
      </c>
    </row>
    <row r="25" spans="1:11" s="60" customFormat="1" ht="11.25" customHeight="1" x14ac:dyDescent="0.2">
      <c r="A25" s="186" t="s">
        <v>19</v>
      </c>
      <c r="B25" s="186"/>
      <c r="C25" s="75">
        <v>10.565057989414971</v>
      </c>
      <c r="D25" s="75">
        <v>14.111604422390528</v>
      </c>
      <c r="E25" s="75">
        <v>9.4912790697674421</v>
      </c>
      <c r="F25" s="75">
        <v>8.8669265033407569</v>
      </c>
      <c r="G25" s="75">
        <v>10.881863560732114</v>
      </c>
      <c r="H25" s="75">
        <v>9.0607388854101441</v>
      </c>
      <c r="I25" s="75">
        <v>13.113906600034465</v>
      </c>
      <c r="J25" s="92" t="s">
        <v>67</v>
      </c>
      <c r="K25" s="58" t="s">
        <v>67</v>
      </c>
    </row>
    <row r="26" spans="1:11" s="60" customFormat="1" ht="11.25" customHeight="1" x14ac:dyDescent="0.2">
      <c r="A26" s="191" t="s">
        <v>61</v>
      </c>
      <c r="B26" s="191"/>
      <c r="C26" s="70">
        <v>48.486236948830786</v>
      </c>
      <c r="D26" s="70">
        <v>51.422274881516586</v>
      </c>
      <c r="E26" s="70">
        <v>53.428483353884097</v>
      </c>
      <c r="F26" s="70">
        <v>48.434513274336283</v>
      </c>
      <c r="G26" s="70">
        <v>46.344079718640096</v>
      </c>
      <c r="H26" s="70">
        <v>39.123989218328838</v>
      </c>
      <c r="I26" s="70">
        <v>48.157715260017049</v>
      </c>
      <c r="J26" s="70">
        <v>49.264355828220857</v>
      </c>
      <c r="K26" s="70">
        <v>104.39869281045752</v>
      </c>
    </row>
    <row r="27" spans="1:11" s="60" customFormat="1" ht="11.25" customHeight="1" x14ac:dyDescent="0.2">
      <c r="A27" s="68"/>
      <c r="B27" s="68"/>
      <c r="C27" s="61"/>
      <c r="D27" s="61"/>
      <c r="E27" s="61"/>
      <c r="F27" s="61"/>
      <c r="G27" s="61"/>
      <c r="H27" s="61"/>
      <c r="I27" s="61"/>
      <c r="J27" s="72"/>
      <c r="K27" s="76"/>
    </row>
    <row r="28" spans="1:11" s="79" customFormat="1" ht="11.25" customHeight="1" x14ac:dyDescent="0.2">
      <c r="A28" s="189" t="s">
        <v>198</v>
      </c>
      <c r="B28" s="189"/>
      <c r="C28" s="77">
        <v>465.3</v>
      </c>
      <c r="D28" s="77">
        <v>85.259999999999991</v>
      </c>
      <c r="E28" s="77">
        <v>125.91999999999999</v>
      </c>
      <c r="F28" s="77">
        <v>57.749999999999993</v>
      </c>
      <c r="G28" s="77">
        <v>74.16</v>
      </c>
      <c r="H28" s="77">
        <v>67.400000000000006</v>
      </c>
      <c r="I28" s="77">
        <v>54.809999999999995</v>
      </c>
      <c r="J28" s="78" t="s">
        <v>67</v>
      </c>
      <c r="K28" s="78" t="s">
        <v>67</v>
      </c>
    </row>
    <row r="29" spans="1:11" s="60" customFormat="1" ht="11.25" customHeight="1" x14ac:dyDescent="0.2">
      <c r="A29" s="186" t="s">
        <v>21</v>
      </c>
      <c r="B29" s="186"/>
      <c r="C29" s="80">
        <v>421.06</v>
      </c>
      <c r="D29" s="80">
        <v>78.259999999999991</v>
      </c>
      <c r="E29" s="80">
        <v>115.69999999999999</v>
      </c>
      <c r="F29" s="80">
        <v>52.849999999999994</v>
      </c>
      <c r="G29" s="80">
        <v>65.569999999999993</v>
      </c>
      <c r="H29" s="80">
        <v>59.800000000000004</v>
      </c>
      <c r="I29" s="80">
        <v>48.879999999999995</v>
      </c>
      <c r="J29" s="78" t="s">
        <v>67</v>
      </c>
      <c r="K29" s="78" t="s">
        <v>67</v>
      </c>
    </row>
    <row r="30" spans="1:11" s="66" customFormat="1" ht="11.25" customHeight="1" x14ac:dyDescent="0.2">
      <c r="A30" s="67"/>
      <c r="B30" s="81" t="s">
        <v>22</v>
      </c>
      <c r="C30" s="74">
        <v>119.08</v>
      </c>
      <c r="D30" s="80">
        <v>23.18</v>
      </c>
      <c r="E30" s="80">
        <v>40.32</v>
      </c>
      <c r="F30" s="80">
        <v>13.52</v>
      </c>
      <c r="G30" s="80">
        <v>16.72</v>
      </c>
      <c r="H30" s="80">
        <v>14.25</v>
      </c>
      <c r="I30" s="80">
        <v>11.09</v>
      </c>
      <c r="J30" s="78" t="s">
        <v>67</v>
      </c>
      <c r="K30" s="78" t="s">
        <v>67</v>
      </c>
    </row>
    <row r="31" spans="1:11" s="66" customFormat="1" ht="11.25" customHeight="1" x14ac:dyDescent="0.2">
      <c r="A31" s="67"/>
      <c r="B31" s="81" t="s">
        <v>220</v>
      </c>
      <c r="C31" s="74">
        <v>209.76</v>
      </c>
      <c r="D31" s="80">
        <v>37.979999999999997</v>
      </c>
      <c r="E31" s="80">
        <v>43.97</v>
      </c>
      <c r="F31" s="80">
        <v>28.11</v>
      </c>
      <c r="G31" s="80">
        <v>36.369999999999997</v>
      </c>
      <c r="H31" s="80">
        <v>28.59</v>
      </c>
      <c r="I31" s="80">
        <v>34.74</v>
      </c>
      <c r="J31" s="78" t="s">
        <v>67</v>
      </c>
      <c r="K31" s="78" t="s">
        <v>67</v>
      </c>
    </row>
    <row r="32" spans="1:11" s="66" customFormat="1" ht="11.25" customHeight="1" x14ac:dyDescent="0.2">
      <c r="A32" s="68"/>
      <c r="B32" s="81" t="s">
        <v>24</v>
      </c>
      <c r="C32" s="74">
        <v>92.220000000000013</v>
      </c>
      <c r="D32" s="80">
        <v>17.100000000000001</v>
      </c>
      <c r="E32" s="80">
        <v>31.41</v>
      </c>
      <c r="F32" s="80">
        <v>11.22</v>
      </c>
      <c r="G32" s="80">
        <v>12.48</v>
      </c>
      <c r="H32" s="80">
        <v>16.96</v>
      </c>
      <c r="I32" s="80">
        <v>3.05</v>
      </c>
      <c r="J32" s="78" t="s">
        <v>67</v>
      </c>
      <c r="K32" s="78" t="s">
        <v>67</v>
      </c>
    </row>
    <row r="33" spans="1:11" s="60" customFormat="1" ht="11.25" customHeight="1" x14ac:dyDescent="0.2">
      <c r="A33" s="186" t="s">
        <v>25</v>
      </c>
      <c r="B33" s="186"/>
      <c r="C33" s="80">
        <v>44.239999999999995</v>
      </c>
      <c r="D33" s="80">
        <v>7</v>
      </c>
      <c r="E33" s="80">
        <v>10.219999999999999</v>
      </c>
      <c r="F33" s="80">
        <v>4.9000000000000004</v>
      </c>
      <c r="G33" s="80">
        <v>8.59</v>
      </c>
      <c r="H33" s="80">
        <v>7.6</v>
      </c>
      <c r="I33" s="80">
        <v>5.93</v>
      </c>
      <c r="J33" s="78" t="s">
        <v>67</v>
      </c>
      <c r="K33" s="78" t="s">
        <v>67</v>
      </c>
    </row>
    <row r="34" spans="1:11" s="66" customFormat="1" ht="11.25" customHeight="1" x14ac:dyDescent="0.2">
      <c r="A34" s="67"/>
      <c r="B34" s="81" t="s">
        <v>26</v>
      </c>
      <c r="C34" s="74">
        <v>6</v>
      </c>
      <c r="D34" s="80">
        <v>1</v>
      </c>
      <c r="E34" s="80">
        <v>1</v>
      </c>
      <c r="F34" s="80">
        <v>1</v>
      </c>
      <c r="G34" s="80">
        <v>1</v>
      </c>
      <c r="H34" s="80">
        <v>1</v>
      </c>
      <c r="I34" s="80">
        <v>1</v>
      </c>
      <c r="J34" s="78" t="s">
        <v>67</v>
      </c>
      <c r="K34" s="78" t="s">
        <v>67</v>
      </c>
    </row>
    <row r="35" spans="1:11" s="66" customFormat="1" ht="11.25" customHeight="1" x14ac:dyDescent="0.2">
      <c r="A35" s="67"/>
      <c r="B35" s="81" t="s">
        <v>27</v>
      </c>
      <c r="C35" s="74">
        <v>20.12</v>
      </c>
      <c r="D35" s="80">
        <v>4</v>
      </c>
      <c r="E35" s="80">
        <v>4.8</v>
      </c>
      <c r="F35" s="80">
        <v>1.65</v>
      </c>
      <c r="G35" s="80">
        <v>3.33</v>
      </c>
      <c r="H35" s="80">
        <v>3.66</v>
      </c>
      <c r="I35" s="80">
        <v>2.68</v>
      </c>
      <c r="J35" s="78" t="s">
        <v>67</v>
      </c>
      <c r="K35" s="78" t="s">
        <v>67</v>
      </c>
    </row>
    <row r="36" spans="1:11" s="66" customFormat="1" ht="11.25" customHeight="1" x14ac:dyDescent="0.2">
      <c r="A36" s="68"/>
      <c r="B36" s="81" t="s">
        <v>28</v>
      </c>
      <c r="C36" s="74">
        <v>18.119999999999997</v>
      </c>
      <c r="D36" s="80">
        <v>2</v>
      </c>
      <c r="E36" s="80">
        <v>4.42</v>
      </c>
      <c r="F36" s="80">
        <v>2.25</v>
      </c>
      <c r="G36" s="80">
        <v>4.26</v>
      </c>
      <c r="H36" s="80">
        <v>2.94</v>
      </c>
      <c r="I36" s="80">
        <v>2.25</v>
      </c>
      <c r="J36" s="78" t="s">
        <v>67</v>
      </c>
      <c r="K36" s="78" t="s">
        <v>67</v>
      </c>
    </row>
    <row r="37" spans="1:11" s="60" customFormat="1" ht="11.25" customHeight="1" x14ac:dyDescent="0.2">
      <c r="A37" s="186" t="s">
        <v>159</v>
      </c>
      <c r="B37" s="186"/>
      <c r="C37" s="65">
        <v>27.52339334061654</v>
      </c>
      <c r="D37" s="65">
        <v>26.961410682340919</v>
      </c>
      <c r="E37" s="65">
        <v>28.038029386343997</v>
      </c>
      <c r="F37" s="65">
        <v>21.381267738883636</v>
      </c>
      <c r="G37" s="65">
        <v>26.017996034772001</v>
      </c>
      <c r="H37" s="65">
        <v>37.224080267558527</v>
      </c>
      <c r="I37" s="65">
        <v>23.997545008183309</v>
      </c>
      <c r="J37" s="78" t="s">
        <v>67</v>
      </c>
      <c r="K37" s="78" t="s">
        <v>67</v>
      </c>
    </row>
    <row r="38" spans="1:11" s="60" customFormat="1" ht="11.25" customHeight="1" x14ac:dyDescent="0.2">
      <c r="A38" s="186" t="s">
        <v>160</v>
      </c>
      <c r="B38" s="186"/>
      <c r="C38" s="65">
        <v>1334.5057711490049</v>
      </c>
      <c r="D38" s="65">
        <v>1386.4170713007925</v>
      </c>
      <c r="E38" s="65">
        <v>1498.0293863439933</v>
      </c>
      <c r="F38" s="65">
        <v>1035.5912961210975</v>
      </c>
      <c r="G38" s="65">
        <v>1205.7800823547354</v>
      </c>
      <c r="H38" s="65">
        <v>1456.354515050167</v>
      </c>
      <c r="I38" s="65">
        <v>1155.6669394435353</v>
      </c>
      <c r="J38" s="78" t="s">
        <v>67</v>
      </c>
      <c r="K38" s="78" t="s">
        <v>67</v>
      </c>
    </row>
    <row r="39" spans="1:11" s="60" customFormat="1" ht="11.25" customHeight="1" x14ac:dyDescent="0.2">
      <c r="A39" s="191" t="s">
        <v>31</v>
      </c>
      <c r="B39" s="191"/>
      <c r="C39" s="70">
        <v>5146.6513086020996</v>
      </c>
      <c r="D39" s="70">
        <v>5241.1321236902641</v>
      </c>
      <c r="E39" s="70">
        <v>4560.2592912705277</v>
      </c>
      <c r="F39" s="70">
        <v>5293.2828760643333</v>
      </c>
      <c r="G39" s="70">
        <v>3592.8168369681262</v>
      </c>
      <c r="H39" s="70">
        <v>5378.929765886287</v>
      </c>
      <c r="I39" s="70">
        <v>8025.0613747954185</v>
      </c>
      <c r="J39" s="82" t="s">
        <v>67</v>
      </c>
      <c r="K39" s="82" t="s">
        <v>67</v>
      </c>
    </row>
    <row r="40" spans="1:11" s="60" customFormat="1" ht="11.25" customHeight="1" x14ac:dyDescent="0.2">
      <c r="A40" s="193" t="s">
        <v>32</v>
      </c>
      <c r="B40" s="193"/>
      <c r="C40" s="83"/>
      <c r="D40" s="84"/>
      <c r="E40" s="84"/>
      <c r="F40" s="84"/>
      <c r="G40" s="84"/>
      <c r="H40" s="84"/>
      <c r="I40" s="84"/>
      <c r="J40" s="72"/>
      <c r="K40" s="85"/>
    </row>
    <row r="41" spans="1:11" s="60" customFormat="1" ht="11.25" customHeight="1" x14ac:dyDescent="0.2">
      <c r="A41" s="186" t="s">
        <v>33</v>
      </c>
      <c r="B41" s="186"/>
      <c r="C41" s="65">
        <v>48313664.850000009</v>
      </c>
      <c r="D41" s="65">
        <v>9407856.9000000004</v>
      </c>
      <c r="E41" s="65">
        <v>13725898.549999999</v>
      </c>
      <c r="F41" s="65">
        <v>5686032.4500000002</v>
      </c>
      <c r="G41" s="65">
        <v>6937995.5999999996</v>
      </c>
      <c r="H41" s="65">
        <v>6708415.1499999985</v>
      </c>
      <c r="I41" s="65">
        <v>5847466.2000000011</v>
      </c>
      <c r="J41" s="58" t="s">
        <v>67</v>
      </c>
      <c r="K41" s="58" t="s">
        <v>67</v>
      </c>
    </row>
    <row r="42" spans="1:11" s="66" customFormat="1" ht="11.25" customHeight="1" x14ac:dyDescent="0.2">
      <c r="A42" s="63"/>
      <c r="B42" s="64" t="s">
        <v>34</v>
      </c>
      <c r="C42" s="65">
        <v>33527243.700000003</v>
      </c>
      <c r="D42" s="65">
        <v>6336075</v>
      </c>
      <c r="E42" s="65">
        <v>9211581</v>
      </c>
      <c r="F42" s="65">
        <v>4154805</v>
      </c>
      <c r="G42" s="65">
        <v>5231002</v>
      </c>
      <c r="H42" s="65">
        <v>4171869.55</v>
      </c>
      <c r="I42" s="65">
        <v>4421911.1500000004</v>
      </c>
      <c r="J42" s="58" t="s">
        <v>67</v>
      </c>
      <c r="K42" s="58" t="s">
        <v>67</v>
      </c>
    </row>
    <row r="43" spans="1:11" s="66" customFormat="1" ht="11.25" customHeight="1" x14ac:dyDescent="0.2">
      <c r="A43" s="67"/>
      <c r="B43" s="64" t="s">
        <v>35</v>
      </c>
      <c r="C43" s="65">
        <v>6798130.5999999996</v>
      </c>
      <c r="D43" s="65">
        <v>1346008.75</v>
      </c>
      <c r="E43" s="65">
        <v>1891256.6</v>
      </c>
      <c r="F43" s="65">
        <v>864257.95</v>
      </c>
      <c r="G43" s="65">
        <v>1088982.8</v>
      </c>
      <c r="H43" s="65">
        <v>753410.1</v>
      </c>
      <c r="I43" s="65">
        <v>854214.4</v>
      </c>
      <c r="J43" s="58" t="s">
        <v>67</v>
      </c>
      <c r="K43" s="58" t="s">
        <v>67</v>
      </c>
    </row>
    <row r="44" spans="1:11" s="66" customFormat="1" ht="11.25" customHeight="1" x14ac:dyDescent="0.2">
      <c r="A44" s="67"/>
      <c r="B44" s="64" t="s">
        <v>36</v>
      </c>
      <c r="C44" s="65">
        <v>102749.5</v>
      </c>
      <c r="D44" s="65">
        <v>31700.15</v>
      </c>
      <c r="E44" s="65">
        <v>12529.95</v>
      </c>
      <c r="F44" s="65">
        <v>10981.5</v>
      </c>
      <c r="G44" s="65">
        <v>14276.8</v>
      </c>
      <c r="H44" s="65">
        <v>30621.1</v>
      </c>
      <c r="I44" s="65">
        <v>2640</v>
      </c>
      <c r="J44" s="58" t="s">
        <v>67</v>
      </c>
      <c r="K44" s="58" t="s">
        <v>67</v>
      </c>
    </row>
    <row r="45" spans="1:11" s="66" customFormat="1" ht="11.25" customHeight="1" x14ac:dyDescent="0.2">
      <c r="A45" s="68"/>
      <c r="B45" s="64" t="s">
        <v>37</v>
      </c>
      <c r="C45" s="65">
        <v>7885541.0500000007</v>
      </c>
      <c r="D45" s="65">
        <v>1694073</v>
      </c>
      <c r="E45" s="65">
        <v>2610531</v>
      </c>
      <c r="F45" s="65">
        <v>655988</v>
      </c>
      <c r="G45" s="65">
        <v>603734</v>
      </c>
      <c r="H45" s="65">
        <v>1752514.4</v>
      </c>
      <c r="I45" s="65">
        <v>568700.65</v>
      </c>
      <c r="J45" s="58" t="s">
        <v>67</v>
      </c>
      <c r="K45" s="58" t="s">
        <v>67</v>
      </c>
    </row>
    <row r="46" spans="1:11" s="60" customFormat="1" ht="11.25" customHeight="1" x14ac:dyDescent="0.2">
      <c r="A46" s="186" t="s">
        <v>38</v>
      </c>
      <c r="B46" s="186"/>
      <c r="C46" s="65">
        <v>23795741.169999998</v>
      </c>
      <c r="D46" s="65">
        <v>4059096</v>
      </c>
      <c r="E46" s="65">
        <v>5881333</v>
      </c>
      <c r="F46" s="65">
        <v>2127652</v>
      </c>
      <c r="G46" s="65">
        <v>3912429</v>
      </c>
      <c r="H46" s="65">
        <v>3304039.9499999997</v>
      </c>
      <c r="I46" s="65">
        <v>3088444.22</v>
      </c>
      <c r="J46" s="58" t="s">
        <v>67</v>
      </c>
      <c r="K46" s="58" t="s">
        <v>67</v>
      </c>
    </row>
    <row r="47" spans="1:11" s="66" customFormat="1" ht="11.25" customHeight="1" x14ac:dyDescent="0.2">
      <c r="A47" s="63"/>
      <c r="B47" s="64" t="s">
        <v>39</v>
      </c>
      <c r="C47" s="65">
        <v>4919233.7</v>
      </c>
      <c r="D47" s="65">
        <v>910384</v>
      </c>
      <c r="E47" s="65">
        <v>1951074</v>
      </c>
      <c r="F47" s="65">
        <v>400118</v>
      </c>
      <c r="G47" s="65">
        <v>595456</v>
      </c>
      <c r="H47" s="65">
        <v>832863.75</v>
      </c>
      <c r="I47" s="65">
        <v>229337.95</v>
      </c>
      <c r="J47" s="58" t="s">
        <v>67</v>
      </c>
      <c r="K47" s="58" t="s">
        <v>67</v>
      </c>
    </row>
    <row r="48" spans="1:11" s="66" customFormat="1" ht="11.25" customHeight="1" x14ac:dyDescent="0.2">
      <c r="A48" s="67"/>
      <c r="B48" s="64" t="s">
        <v>40</v>
      </c>
      <c r="C48" s="65">
        <v>17800802.199999999</v>
      </c>
      <c r="D48" s="65">
        <v>3144667</v>
      </c>
      <c r="E48" s="65">
        <v>4323150</v>
      </c>
      <c r="F48" s="65">
        <v>1905415</v>
      </c>
      <c r="G48" s="65">
        <v>3219752</v>
      </c>
      <c r="H48" s="65">
        <v>2447512.5499999998</v>
      </c>
      <c r="I48" s="65">
        <v>2760305.65</v>
      </c>
      <c r="J48" s="58" t="s">
        <v>67</v>
      </c>
      <c r="K48" s="58" t="s">
        <v>67</v>
      </c>
    </row>
    <row r="49" spans="1:11" s="66" customFormat="1" ht="11.25" customHeight="1" x14ac:dyDescent="0.2">
      <c r="A49" s="68"/>
      <c r="B49" s="64" t="s">
        <v>41</v>
      </c>
      <c r="C49" s="65">
        <v>1075705.27</v>
      </c>
      <c r="D49" s="65">
        <v>364156</v>
      </c>
      <c r="E49" s="65">
        <v>483800</v>
      </c>
      <c r="F49" s="65">
        <v>8064</v>
      </c>
      <c r="G49" s="65">
        <v>97221</v>
      </c>
      <c r="H49" s="65">
        <v>23663.65</v>
      </c>
      <c r="I49" s="65">
        <v>98800.62</v>
      </c>
      <c r="J49" s="58" t="s">
        <v>67</v>
      </c>
      <c r="K49" s="58" t="s">
        <v>67</v>
      </c>
    </row>
    <row r="50" spans="1:11" s="60" customFormat="1" ht="11.25" customHeight="1" x14ac:dyDescent="0.2">
      <c r="A50" s="186" t="s">
        <v>42</v>
      </c>
      <c r="B50" s="186"/>
      <c r="C50" s="65">
        <v>26561366.942466669</v>
      </c>
      <c r="D50" s="65">
        <v>5336191</v>
      </c>
      <c r="E50" s="65">
        <v>7211016.8312939275</v>
      </c>
      <c r="F50" s="65">
        <v>3187148</v>
      </c>
      <c r="G50" s="65">
        <v>3874097</v>
      </c>
      <c r="H50" s="65">
        <v>4088269</v>
      </c>
      <c r="I50" s="65">
        <v>2864645.1111727422</v>
      </c>
      <c r="J50" s="58"/>
      <c r="K50" s="58" t="s">
        <v>67</v>
      </c>
    </row>
    <row r="51" spans="1:11" s="66" customFormat="1" ht="11.25" customHeight="1" x14ac:dyDescent="0.2">
      <c r="A51" s="63"/>
      <c r="B51" s="64" t="s">
        <v>43</v>
      </c>
      <c r="C51" s="65">
        <v>21249093.553973336</v>
      </c>
      <c r="D51" s="65">
        <v>4268952.8</v>
      </c>
      <c r="E51" s="65">
        <v>5768813.4650351424</v>
      </c>
      <c r="F51" s="65">
        <v>2549718.4000000004</v>
      </c>
      <c r="G51" s="65">
        <v>3099277.6</v>
      </c>
      <c r="H51" s="65">
        <v>3270615.2</v>
      </c>
      <c r="I51" s="65">
        <v>2291716.0889381939</v>
      </c>
      <c r="J51" s="58" t="s">
        <v>67</v>
      </c>
      <c r="K51" s="58" t="s">
        <v>67</v>
      </c>
    </row>
    <row r="52" spans="1:11" s="66" customFormat="1" ht="11.25" customHeight="1" x14ac:dyDescent="0.2">
      <c r="A52" s="68"/>
      <c r="B52" s="68" t="s">
        <v>44</v>
      </c>
      <c r="C52" s="65">
        <v>5312273.3884933339</v>
      </c>
      <c r="D52" s="65">
        <v>1067238.2</v>
      </c>
      <c r="E52" s="65">
        <v>1442203.3662587856</v>
      </c>
      <c r="F52" s="65">
        <v>637429.60000000009</v>
      </c>
      <c r="G52" s="65">
        <v>774819.4</v>
      </c>
      <c r="H52" s="65">
        <v>817653.8</v>
      </c>
      <c r="I52" s="65">
        <v>572929.02223454847</v>
      </c>
      <c r="J52" s="58" t="s">
        <v>67</v>
      </c>
      <c r="K52" s="58" t="s">
        <v>67</v>
      </c>
    </row>
    <row r="53" spans="1:11" s="60" customFormat="1" ht="11.25" customHeight="1" x14ac:dyDescent="0.2">
      <c r="A53" s="190" t="s">
        <v>45</v>
      </c>
      <c r="B53" s="190"/>
      <c r="C53" s="61">
        <v>4168.9243981361642</v>
      </c>
      <c r="D53" s="61">
        <v>4458.6999526066356</v>
      </c>
      <c r="E53" s="61">
        <v>4231.1647811344019</v>
      </c>
      <c r="F53" s="61">
        <v>5031.8871238938054</v>
      </c>
      <c r="G53" s="61">
        <v>4066.8203985932</v>
      </c>
      <c r="H53" s="61">
        <v>3013.6635893980229</v>
      </c>
      <c r="I53" s="61">
        <v>4985.0521739130445</v>
      </c>
      <c r="J53" s="58" t="s">
        <v>67</v>
      </c>
      <c r="K53" s="58" t="s">
        <v>67</v>
      </c>
    </row>
    <row r="54" spans="1:11" s="66" customFormat="1" ht="11.25" customHeight="1" x14ac:dyDescent="0.2">
      <c r="A54" s="194" t="s">
        <v>46</v>
      </c>
      <c r="B54" s="194"/>
      <c r="C54" s="69">
        <v>2291.9464097391206</v>
      </c>
      <c r="D54" s="69">
        <v>2529.0004739336491</v>
      </c>
      <c r="E54" s="69">
        <v>2222.8781847391883</v>
      </c>
      <c r="F54" s="69">
        <v>2820.4849557522125</v>
      </c>
      <c r="G54" s="69">
        <v>2270.8657678780773</v>
      </c>
      <c r="H54" s="69">
        <v>1836.5988319856244</v>
      </c>
      <c r="I54" s="69">
        <v>2442.1526949469244</v>
      </c>
      <c r="J54" s="71" t="s">
        <v>67</v>
      </c>
      <c r="K54" s="71" t="s">
        <v>67</v>
      </c>
    </row>
    <row r="55" spans="1:11" s="93" customFormat="1" ht="11.25" customHeight="1" x14ac:dyDescent="0.15">
      <c r="A55" s="199"/>
      <c r="B55" s="199"/>
      <c r="C55" s="199"/>
      <c r="D55" s="199"/>
      <c r="E55" s="199"/>
      <c r="F55" s="199"/>
      <c r="G55" s="199"/>
      <c r="H55" s="199"/>
      <c r="I55" s="199"/>
      <c r="J55" s="199"/>
      <c r="K55" s="199"/>
    </row>
    <row r="56" spans="1:11" s="88" customFormat="1" ht="11.25" x14ac:dyDescent="0.2">
      <c r="A56" s="192" t="s">
        <v>193</v>
      </c>
      <c r="B56" s="192"/>
      <c r="C56" s="192"/>
      <c r="D56" s="192"/>
      <c r="E56" s="192"/>
      <c r="F56" s="192"/>
      <c r="G56" s="192"/>
      <c r="H56" s="192"/>
      <c r="I56" s="192"/>
      <c r="J56" s="192"/>
      <c r="K56" s="192"/>
    </row>
    <row r="57" spans="1:11" s="88" customFormat="1" ht="24.6" customHeight="1" x14ac:dyDescent="0.2">
      <c r="A57" s="192" t="s">
        <v>194</v>
      </c>
      <c r="B57" s="192"/>
      <c r="C57" s="192"/>
      <c r="D57" s="192"/>
      <c r="E57" s="192"/>
      <c r="F57" s="192"/>
      <c r="G57" s="192"/>
      <c r="H57" s="192"/>
      <c r="I57" s="192"/>
      <c r="J57" s="192"/>
      <c r="K57" s="192"/>
    </row>
    <row r="58" spans="1:11" s="88" customFormat="1" ht="14.25" customHeight="1" x14ac:dyDescent="0.2">
      <c r="A58" s="192" t="s">
        <v>195</v>
      </c>
      <c r="B58" s="192"/>
      <c r="C58" s="192"/>
      <c r="D58" s="192"/>
      <c r="E58" s="192"/>
      <c r="F58" s="192"/>
      <c r="G58" s="192"/>
      <c r="H58" s="192"/>
      <c r="I58" s="192"/>
      <c r="J58" s="192"/>
      <c r="K58" s="192"/>
    </row>
    <row r="59" spans="1:11" s="88" customFormat="1" ht="14.25" customHeight="1" x14ac:dyDescent="0.2">
      <c r="A59" s="192" t="s">
        <v>196</v>
      </c>
      <c r="B59" s="192"/>
      <c r="C59" s="192"/>
      <c r="D59" s="192"/>
      <c r="E59" s="192"/>
      <c r="F59" s="192"/>
      <c r="G59" s="192"/>
      <c r="H59" s="192"/>
      <c r="I59" s="192"/>
      <c r="J59" s="192"/>
      <c r="K59" s="192"/>
    </row>
    <row r="60" spans="1:11" s="66" customFormat="1" ht="6" customHeight="1" x14ac:dyDescent="0.2">
      <c r="A60" s="192"/>
      <c r="B60" s="192"/>
      <c r="C60" s="192"/>
      <c r="D60" s="192"/>
      <c r="E60" s="192"/>
      <c r="F60" s="192"/>
      <c r="G60" s="192"/>
      <c r="H60" s="192"/>
      <c r="I60" s="192"/>
      <c r="J60" s="192"/>
      <c r="K60" s="192"/>
    </row>
    <row r="61" spans="1:11" s="66" customFormat="1" ht="10.15" customHeight="1" x14ac:dyDescent="0.2">
      <c r="A61" s="194" t="s">
        <v>219</v>
      </c>
      <c r="B61" s="194"/>
      <c r="C61" s="194"/>
      <c r="D61" s="194"/>
      <c r="E61" s="194"/>
      <c r="F61" s="194"/>
      <c r="G61" s="194"/>
      <c r="H61" s="194"/>
      <c r="I61" s="194"/>
      <c r="J61" s="194"/>
      <c r="K61" s="194"/>
    </row>
    <row r="62" spans="1:11" ht="9.75" customHeight="1" x14ac:dyDescent="0.2">
      <c r="A62" s="94"/>
      <c r="B62" s="94"/>
      <c r="C62" s="94"/>
      <c r="D62" s="94"/>
      <c r="E62" s="94"/>
      <c r="F62" s="94"/>
      <c r="G62" s="94"/>
      <c r="H62" s="94"/>
      <c r="I62" s="94"/>
      <c r="J62" s="94"/>
      <c r="K62" s="94"/>
    </row>
    <row r="63" spans="1:11" s="66" customFormat="1" ht="10.5" customHeight="1" x14ac:dyDescent="0.2">
      <c r="A63" s="194" t="s">
        <v>162</v>
      </c>
      <c r="B63" s="194"/>
      <c r="C63" s="194"/>
      <c r="D63" s="194"/>
      <c r="E63" s="194"/>
      <c r="F63" s="194"/>
      <c r="G63" s="194"/>
      <c r="H63" s="194"/>
      <c r="I63" s="194"/>
      <c r="J63" s="194"/>
      <c r="K63" s="194"/>
    </row>
    <row r="64" spans="1:11" s="66" customFormat="1" ht="10.5" customHeight="1" x14ac:dyDescent="0.2">
      <c r="A64" s="194" t="s">
        <v>153</v>
      </c>
      <c r="B64" s="194"/>
      <c r="C64" s="194"/>
      <c r="D64" s="194"/>
      <c r="E64" s="194"/>
      <c r="F64" s="194"/>
      <c r="G64" s="194"/>
      <c r="H64" s="194"/>
      <c r="I64" s="194"/>
      <c r="J64" s="194"/>
      <c r="K64" s="194"/>
    </row>
  </sheetData>
  <mergeCells count="37">
    <mergeCell ref="A9:I9"/>
    <mergeCell ref="A6:B6"/>
    <mergeCell ref="C6:I6"/>
    <mergeCell ref="A5:B5"/>
    <mergeCell ref="C5:I5"/>
    <mergeCell ref="A1:K1"/>
    <mergeCell ref="A2:K2"/>
    <mergeCell ref="A3:K3"/>
    <mergeCell ref="A4:K4"/>
    <mergeCell ref="A37:B37"/>
    <mergeCell ref="A10:B10"/>
    <mergeCell ref="A14:B14"/>
    <mergeCell ref="A19:I19"/>
    <mergeCell ref="A22:B22"/>
    <mergeCell ref="A24:B24"/>
    <mergeCell ref="A25:B25"/>
    <mergeCell ref="A26:B26"/>
    <mergeCell ref="A28:B28"/>
    <mergeCell ref="A29:B29"/>
    <mergeCell ref="A33:B33"/>
    <mergeCell ref="A57:K57"/>
    <mergeCell ref="A58:K58"/>
    <mergeCell ref="A38:B38"/>
    <mergeCell ref="A39:B39"/>
    <mergeCell ref="A40:B40"/>
    <mergeCell ref="A41:B41"/>
    <mergeCell ref="A46:B46"/>
    <mergeCell ref="A50:B50"/>
    <mergeCell ref="A53:B53"/>
    <mergeCell ref="A54:B54"/>
    <mergeCell ref="A55:K55"/>
    <mergeCell ref="A56:K56"/>
    <mergeCell ref="A63:K63"/>
    <mergeCell ref="A64:K64"/>
    <mergeCell ref="A59:K59"/>
    <mergeCell ref="A60:K60"/>
    <mergeCell ref="A61:K61"/>
  </mergeCells>
  <phoneticPr fontId="18" type="noConversion"/>
  <pageMargins left="0.31" right="0.22" top="0.17" bottom="0.18" header="0.17" footer="0.5"/>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defaultRowHeight="12.75" x14ac:dyDescent="0.2"/>
  <cols>
    <col min="1" max="1" width="2.7109375" style="54" customWidth="1"/>
    <col min="2" max="2" width="28.85546875" style="54" customWidth="1"/>
    <col min="3" max="9" width="12.28515625" style="91" customWidth="1"/>
    <col min="10" max="11" width="12.28515625" style="55" customWidth="1"/>
    <col min="12" max="16384" width="9.140625" style="49"/>
  </cols>
  <sheetData>
    <row r="1" spans="1:11" s="48" customFormat="1" ht="15" customHeight="1" x14ac:dyDescent="0.2">
      <c r="A1" s="181"/>
      <c r="B1" s="181"/>
      <c r="C1" s="181"/>
      <c r="D1" s="181"/>
      <c r="E1" s="181"/>
      <c r="F1" s="181"/>
      <c r="G1" s="181"/>
      <c r="H1" s="181"/>
      <c r="I1" s="181"/>
      <c r="J1" s="181"/>
      <c r="K1" s="181"/>
    </row>
    <row r="2" spans="1:11" s="48" customFormat="1" ht="14.45" customHeight="1" x14ac:dyDescent="0.2">
      <c r="A2" s="182" t="s">
        <v>202</v>
      </c>
      <c r="B2" s="182"/>
      <c r="C2" s="182"/>
      <c r="D2" s="182"/>
      <c r="E2" s="182"/>
      <c r="F2" s="182"/>
      <c r="G2" s="182"/>
      <c r="H2" s="182"/>
      <c r="I2" s="182"/>
      <c r="J2" s="182"/>
      <c r="K2" s="182"/>
    </row>
    <row r="3" spans="1:11" s="48" customFormat="1" ht="15" customHeight="1" x14ac:dyDescent="0.2">
      <c r="A3" s="181"/>
      <c r="B3" s="181"/>
      <c r="C3" s="181"/>
      <c r="D3" s="181"/>
      <c r="E3" s="181"/>
      <c r="F3" s="181"/>
      <c r="G3" s="181"/>
      <c r="H3" s="181"/>
      <c r="I3" s="181"/>
      <c r="J3" s="181"/>
      <c r="K3" s="181"/>
    </row>
    <row r="4" spans="1:11" ht="14.25" customHeight="1" x14ac:dyDescent="0.2">
      <c r="A4" s="183"/>
      <c r="B4" s="183"/>
      <c r="C4" s="183"/>
      <c r="D4" s="183"/>
      <c r="E4" s="183"/>
      <c r="F4" s="183"/>
      <c r="G4" s="183"/>
      <c r="H4" s="183"/>
      <c r="I4" s="183"/>
      <c r="J4" s="183"/>
      <c r="K4" s="183"/>
    </row>
    <row r="5" spans="1:11" s="48" customFormat="1" ht="13.5" customHeight="1" x14ac:dyDescent="0.2">
      <c r="A5" s="184"/>
      <c r="B5" s="184"/>
      <c r="C5" s="185" t="s">
        <v>188</v>
      </c>
      <c r="D5" s="184"/>
      <c r="E5" s="184"/>
      <c r="F5" s="184"/>
      <c r="G5" s="184"/>
      <c r="H5" s="184"/>
      <c r="I5" s="184"/>
      <c r="J5" s="50" t="s">
        <v>22</v>
      </c>
      <c r="K5" s="51" t="s">
        <v>155</v>
      </c>
    </row>
    <row r="6" spans="1:11" ht="12" customHeight="1" x14ac:dyDescent="0.2">
      <c r="A6" s="187"/>
      <c r="B6" s="187"/>
      <c r="C6" s="188"/>
      <c r="D6" s="187"/>
      <c r="E6" s="187"/>
      <c r="F6" s="187"/>
      <c r="G6" s="187"/>
      <c r="H6" s="187"/>
      <c r="I6" s="187"/>
      <c r="J6" s="52" t="s">
        <v>156</v>
      </c>
      <c r="K6" s="53" t="s">
        <v>157</v>
      </c>
    </row>
    <row r="7" spans="1:11" ht="12" customHeight="1" x14ac:dyDescent="0.2">
      <c r="C7" s="54"/>
      <c r="D7" s="54"/>
      <c r="E7" s="54"/>
      <c r="F7" s="54"/>
      <c r="G7" s="54"/>
      <c r="H7" s="54"/>
      <c r="I7" s="54"/>
    </row>
    <row r="8" spans="1:11" ht="12" customHeight="1" x14ac:dyDescent="0.2">
      <c r="A8" s="56"/>
      <c r="B8" s="56"/>
      <c r="C8" s="124" t="s">
        <v>0</v>
      </c>
      <c r="D8" s="124" t="s">
        <v>1</v>
      </c>
      <c r="E8" s="124" t="s">
        <v>2</v>
      </c>
      <c r="F8" s="125" t="s">
        <v>3</v>
      </c>
      <c r="G8" s="124" t="s">
        <v>4</v>
      </c>
      <c r="H8" s="124" t="s">
        <v>217</v>
      </c>
      <c r="I8" s="124" t="s">
        <v>5</v>
      </c>
      <c r="J8" s="127"/>
      <c r="K8" s="57"/>
    </row>
    <row r="9" spans="1:11" s="60" customFormat="1" ht="11.25" customHeight="1" x14ac:dyDescent="0.2">
      <c r="A9" s="189" t="s">
        <v>199</v>
      </c>
      <c r="B9" s="189"/>
      <c r="C9" s="189"/>
      <c r="D9" s="189"/>
      <c r="E9" s="189"/>
      <c r="F9" s="189"/>
      <c r="G9" s="189"/>
      <c r="H9" s="189"/>
      <c r="I9" s="189"/>
      <c r="J9" s="58"/>
      <c r="K9" s="59"/>
    </row>
    <row r="10" spans="1:11" s="60" customFormat="1" ht="11.25" customHeight="1" x14ac:dyDescent="0.2">
      <c r="A10" s="190" t="s">
        <v>7</v>
      </c>
      <c r="B10" s="190"/>
      <c r="C10" s="61">
        <v>11555</v>
      </c>
      <c r="D10" s="61">
        <v>2110</v>
      </c>
      <c r="E10" s="61">
        <v>3244</v>
      </c>
      <c r="F10" s="61">
        <v>1130</v>
      </c>
      <c r="G10" s="61">
        <v>1636</v>
      </c>
      <c r="H10" s="61">
        <v>2294</v>
      </c>
      <c r="I10" s="61">
        <v>1141</v>
      </c>
      <c r="J10" s="58">
        <v>2730</v>
      </c>
      <c r="K10" s="59">
        <v>1451</v>
      </c>
    </row>
    <row r="11" spans="1:11" s="66" customFormat="1" ht="11.25" customHeight="1" x14ac:dyDescent="0.2">
      <c r="A11" s="63"/>
      <c r="B11" s="64" t="s">
        <v>8</v>
      </c>
      <c r="C11" s="61">
        <v>7373</v>
      </c>
      <c r="D11" s="65">
        <v>1621</v>
      </c>
      <c r="E11" s="65">
        <v>1959</v>
      </c>
      <c r="F11" s="65">
        <v>637</v>
      </c>
      <c r="G11" s="65">
        <v>941</v>
      </c>
      <c r="H11" s="65">
        <v>1469</v>
      </c>
      <c r="I11" s="65">
        <v>746</v>
      </c>
      <c r="J11" s="58">
        <v>2309</v>
      </c>
      <c r="K11" s="59">
        <v>1236</v>
      </c>
    </row>
    <row r="12" spans="1:11" s="66" customFormat="1" ht="11.25" customHeight="1" x14ac:dyDescent="0.2">
      <c r="A12" s="67"/>
      <c r="B12" s="64" t="s">
        <v>9</v>
      </c>
      <c r="C12" s="61">
        <v>1504</v>
      </c>
      <c r="D12" s="65">
        <v>279</v>
      </c>
      <c r="E12" s="65">
        <v>420</v>
      </c>
      <c r="F12" s="65">
        <v>132</v>
      </c>
      <c r="G12" s="65">
        <v>238</v>
      </c>
      <c r="H12" s="65">
        <v>307</v>
      </c>
      <c r="I12" s="65">
        <v>128</v>
      </c>
      <c r="J12" s="58">
        <v>370</v>
      </c>
      <c r="K12" s="59">
        <v>183</v>
      </c>
    </row>
    <row r="13" spans="1:11" s="66" customFormat="1" ht="11.25" customHeight="1" x14ac:dyDescent="0.2">
      <c r="A13" s="68"/>
      <c r="B13" s="64" t="s">
        <v>10</v>
      </c>
      <c r="C13" s="61">
        <v>2678</v>
      </c>
      <c r="D13" s="65">
        <v>210</v>
      </c>
      <c r="E13" s="65">
        <v>865</v>
      </c>
      <c r="F13" s="65">
        <v>361</v>
      </c>
      <c r="G13" s="65">
        <v>457</v>
      </c>
      <c r="H13" s="65">
        <v>518</v>
      </c>
      <c r="I13" s="65">
        <v>267</v>
      </c>
      <c r="J13" s="58">
        <v>51</v>
      </c>
      <c r="K13" s="59">
        <v>32</v>
      </c>
    </row>
    <row r="14" spans="1:11" s="60" customFormat="1" ht="12" customHeight="1" x14ac:dyDescent="0.2">
      <c r="A14" s="186" t="s">
        <v>158</v>
      </c>
      <c r="B14" s="186"/>
      <c r="C14" s="65">
        <v>558829.19999999995</v>
      </c>
      <c r="D14" s="65">
        <v>108501</v>
      </c>
      <c r="E14" s="65">
        <v>173322</v>
      </c>
      <c r="F14" s="65">
        <v>54731</v>
      </c>
      <c r="G14" s="65">
        <v>79063</v>
      </c>
      <c r="H14" s="65">
        <v>85932</v>
      </c>
      <c r="I14" s="65">
        <v>57280</v>
      </c>
      <c r="J14" s="58">
        <v>80463</v>
      </c>
      <c r="K14" s="59">
        <v>239983</v>
      </c>
    </row>
    <row r="15" spans="1:11" s="66" customFormat="1" ht="11.25" customHeight="1" x14ac:dyDescent="0.2">
      <c r="A15" s="63"/>
      <c r="B15" s="64" t="s">
        <v>189</v>
      </c>
      <c r="C15" s="61">
        <v>88088</v>
      </c>
      <c r="D15" s="65">
        <v>19509</v>
      </c>
      <c r="E15" s="65">
        <v>24918</v>
      </c>
      <c r="F15" s="65">
        <v>9348</v>
      </c>
      <c r="G15" s="65">
        <v>11200</v>
      </c>
      <c r="H15" s="65">
        <v>11381</v>
      </c>
      <c r="I15" s="65">
        <v>11732</v>
      </c>
      <c r="J15" s="58">
        <v>47617</v>
      </c>
      <c r="K15" s="59">
        <v>74871</v>
      </c>
    </row>
    <row r="16" spans="1:11" s="66" customFormat="1" ht="11.25" customHeight="1" x14ac:dyDescent="0.2">
      <c r="A16" s="67"/>
      <c r="B16" s="64" t="s">
        <v>190</v>
      </c>
      <c r="C16" s="61">
        <v>230424</v>
      </c>
      <c r="D16" s="65">
        <v>43270</v>
      </c>
      <c r="E16" s="65">
        <v>54668</v>
      </c>
      <c r="F16" s="65">
        <v>26952</v>
      </c>
      <c r="G16" s="65">
        <v>39748</v>
      </c>
      <c r="H16" s="65">
        <v>32856</v>
      </c>
      <c r="I16" s="65">
        <v>32930</v>
      </c>
      <c r="J16" s="58">
        <v>32846</v>
      </c>
      <c r="K16" s="59">
        <v>165112</v>
      </c>
    </row>
    <row r="17" spans="1:11" s="66" customFormat="1" ht="11.25" customHeight="1" x14ac:dyDescent="0.2">
      <c r="A17" s="67"/>
      <c r="B17" s="64" t="s">
        <v>191</v>
      </c>
      <c r="C17" s="61">
        <v>227339.2</v>
      </c>
      <c r="D17" s="65">
        <v>45072</v>
      </c>
      <c r="E17" s="65">
        <v>89431</v>
      </c>
      <c r="F17" s="65">
        <v>16793</v>
      </c>
      <c r="G17" s="65">
        <v>26115.200000000001</v>
      </c>
      <c r="H17" s="65">
        <v>38952</v>
      </c>
      <c r="I17" s="65">
        <v>10976</v>
      </c>
      <c r="J17" s="58" t="s">
        <v>67</v>
      </c>
      <c r="K17" s="58" t="s">
        <v>67</v>
      </c>
    </row>
    <row r="18" spans="1:11" s="66" customFormat="1" ht="11.25" customHeight="1" x14ac:dyDescent="0.2">
      <c r="A18" s="67"/>
      <c r="B18" s="63" t="s">
        <v>12</v>
      </c>
      <c r="C18" s="69">
        <v>12978</v>
      </c>
      <c r="D18" s="70">
        <v>650</v>
      </c>
      <c r="E18" s="70">
        <v>4305</v>
      </c>
      <c r="F18" s="70">
        <v>1638</v>
      </c>
      <c r="G18" s="70">
        <v>2000</v>
      </c>
      <c r="H18" s="70">
        <v>2743</v>
      </c>
      <c r="I18" s="70">
        <v>1642</v>
      </c>
      <c r="J18" s="71" t="s">
        <v>67</v>
      </c>
      <c r="K18" s="71" t="s">
        <v>67</v>
      </c>
    </row>
    <row r="19" spans="1:11" s="60" customFormat="1" ht="11.25" customHeight="1" x14ac:dyDescent="0.2">
      <c r="A19" s="197" t="s">
        <v>13</v>
      </c>
      <c r="B19" s="197"/>
      <c r="C19" s="197"/>
      <c r="D19" s="197"/>
      <c r="E19" s="197"/>
      <c r="F19" s="197"/>
      <c r="G19" s="197"/>
      <c r="H19" s="197"/>
      <c r="I19" s="197"/>
      <c r="J19" s="72"/>
      <c r="K19" s="72"/>
    </row>
    <row r="20" spans="1:11" s="66" customFormat="1" ht="11.25" customHeight="1" x14ac:dyDescent="0.2">
      <c r="A20" s="63"/>
      <c r="B20" s="64" t="s">
        <v>14</v>
      </c>
      <c r="C20" s="65">
        <v>95998</v>
      </c>
      <c r="D20" s="65">
        <v>16443</v>
      </c>
      <c r="E20" s="65">
        <v>28382</v>
      </c>
      <c r="F20" s="65">
        <v>11424</v>
      </c>
      <c r="G20" s="65">
        <v>13600</v>
      </c>
      <c r="H20" s="65">
        <v>12837</v>
      </c>
      <c r="I20" s="65">
        <v>13312</v>
      </c>
      <c r="J20" s="58" t="s">
        <v>67</v>
      </c>
      <c r="K20" s="58" t="s">
        <v>67</v>
      </c>
    </row>
    <row r="21" spans="1:11" s="66" customFormat="1" ht="11.25" customHeight="1" x14ac:dyDescent="0.2">
      <c r="A21" s="68"/>
      <c r="B21" s="64" t="s">
        <v>15</v>
      </c>
      <c r="C21" s="65">
        <v>1905611</v>
      </c>
      <c r="D21" s="65">
        <v>410171</v>
      </c>
      <c r="E21" s="65">
        <v>527622</v>
      </c>
      <c r="F21" s="65">
        <v>279750</v>
      </c>
      <c r="G21" s="65">
        <v>141759</v>
      </c>
      <c r="H21" s="65">
        <v>291337</v>
      </c>
      <c r="I21" s="65">
        <v>254972</v>
      </c>
      <c r="J21" s="58" t="s">
        <v>67</v>
      </c>
      <c r="K21" s="58" t="s">
        <v>67</v>
      </c>
    </row>
    <row r="22" spans="1:11" s="60" customFormat="1" ht="11.25" customHeight="1" x14ac:dyDescent="0.2">
      <c r="A22" s="186" t="s">
        <v>165</v>
      </c>
      <c r="B22" s="186"/>
      <c r="C22" s="65">
        <v>333753</v>
      </c>
      <c r="D22" s="65">
        <v>52715</v>
      </c>
      <c r="E22" s="65">
        <v>100514</v>
      </c>
      <c r="F22" s="65">
        <v>37528</v>
      </c>
      <c r="G22" s="65">
        <v>47864</v>
      </c>
      <c r="H22" s="65">
        <v>67469</v>
      </c>
      <c r="I22" s="65">
        <v>27663</v>
      </c>
      <c r="J22" s="58" t="s">
        <v>67</v>
      </c>
      <c r="K22" s="58" t="s">
        <v>67</v>
      </c>
    </row>
    <row r="23" spans="1:11" s="66" customFormat="1" ht="11.25" customHeight="1" x14ac:dyDescent="0.2">
      <c r="A23" s="64"/>
      <c r="B23" s="64" t="s">
        <v>17</v>
      </c>
      <c r="C23" s="65">
        <v>68224</v>
      </c>
      <c r="D23" s="65">
        <v>11176</v>
      </c>
      <c r="E23" s="65">
        <v>20056</v>
      </c>
      <c r="F23" s="65">
        <v>6941</v>
      </c>
      <c r="G23" s="65">
        <v>8799</v>
      </c>
      <c r="H23" s="65">
        <v>15530</v>
      </c>
      <c r="I23" s="65">
        <v>5722</v>
      </c>
      <c r="J23" s="58" t="s">
        <v>67</v>
      </c>
      <c r="K23" s="58" t="s">
        <v>67</v>
      </c>
    </row>
    <row r="24" spans="1:11" s="60" customFormat="1" ht="11.25" customHeight="1" x14ac:dyDescent="0.2">
      <c r="A24" s="186" t="s">
        <v>18</v>
      </c>
      <c r="B24" s="186"/>
      <c r="C24" s="74">
        <v>3.4621411642741786</v>
      </c>
      <c r="D24" s="74">
        <v>4.0026557905719438</v>
      </c>
      <c r="E24" s="74">
        <v>3.2274111069104801</v>
      </c>
      <c r="F24" s="74">
        <v>3.0110850564911531</v>
      </c>
      <c r="G24" s="74">
        <v>3.4180177168644494</v>
      </c>
      <c r="H24" s="74">
        <v>3.4000800367576218</v>
      </c>
      <c r="I24" s="74">
        <v>4.1246430249792141</v>
      </c>
      <c r="J24" s="58" t="s">
        <v>67</v>
      </c>
      <c r="K24" s="58" t="s">
        <v>67</v>
      </c>
    </row>
    <row r="25" spans="1:11" s="60" customFormat="1" ht="11.25" customHeight="1" x14ac:dyDescent="0.2">
      <c r="A25" s="186" t="s">
        <v>19</v>
      </c>
      <c r="B25" s="186"/>
      <c r="C25" s="75">
        <v>10.807047373358349</v>
      </c>
      <c r="D25" s="75">
        <v>14.504294917680744</v>
      </c>
      <c r="E25" s="75">
        <v>9.7676505783805343</v>
      </c>
      <c r="F25" s="75">
        <v>9.1773519665754222</v>
      </c>
      <c r="G25" s="75">
        <v>10.694397090578475</v>
      </c>
      <c r="H25" s="75">
        <v>9.4591113972955565</v>
      </c>
      <c r="I25" s="75">
        <v>13.037399510660608</v>
      </c>
      <c r="J25" s="92" t="s">
        <v>67</v>
      </c>
      <c r="K25" s="58" t="s">
        <v>67</v>
      </c>
    </row>
    <row r="26" spans="1:11" s="60" customFormat="1" ht="11.25" customHeight="1" x14ac:dyDescent="0.2">
      <c r="A26" s="191" t="s">
        <v>61</v>
      </c>
      <c r="B26" s="191"/>
      <c r="C26" s="70">
        <v>48.362544353093895</v>
      </c>
      <c r="D26" s="70">
        <v>51.422274881516586</v>
      </c>
      <c r="E26" s="70">
        <v>53.428483353884097</v>
      </c>
      <c r="F26" s="70">
        <v>48.434513274336283</v>
      </c>
      <c r="G26" s="70">
        <v>48.327017114914426</v>
      </c>
      <c r="H26" s="70">
        <v>37.45945945945946</v>
      </c>
      <c r="I26" s="70">
        <v>50.201577563540752</v>
      </c>
      <c r="J26" s="70">
        <v>29.473626373626374</v>
      </c>
      <c r="K26" s="70">
        <v>165.39145416953824</v>
      </c>
    </row>
    <row r="27" spans="1:11" s="60" customFormat="1" ht="11.25" customHeight="1" x14ac:dyDescent="0.2">
      <c r="A27" s="68"/>
      <c r="B27" s="68"/>
      <c r="C27" s="61"/>
      <c r="D27" s="61"/>
      <c r="E27" s="61"/>
      <c r="F27" s="61"/>
      <c r="G27" s="61"/>
      <c r="H27" s="61"/>
      <c r="I27" s="61"/>
      <c r="J27" s="72"/>
      <c r="K27" s="76"/>
    </row>
    <row r="28" spans="1:11" s="79" customFormat="1" ht="11.25" customHeight="1" x14ac:dyDescent="0.2">
      <c r="A28" s="189" t="s">
        <v>198</v>
      </c>
      <c r="B28" s="189"/>
      <c r="C28" s="77">
        <v>451.09000000000003</v>
      </c>
      <c r="D28" s="77">
        <v>85.259999999999991</v>
      </c>
      <c r="E28" s="77">
        <v>125.91999999999999</v>
      </c>
      <c r="F28" s="77">
        <v>57.749999999999993</v>
      </c>
      <c r="G28" s="77">
        <v>66.41</v>
      </c>
      <c r="H28" s="77">
        <v>62.040000000000006</v>
      </c>
      <c r="I28" s="77">
        <v>53.71</v>
      </c>
      <c r="J28" s="78" t="s">
        <v>67</v>
      </c>
      <c r="K28" s="78" t="s">
        <v>67</v>
      </c>
    </row>
    <row r="29" spans="1:11" s="60" customFormat="1" ht="11.25" customHeight="1" x14ac:dyDescent="0.2">
      <c r="A29" s="186" t="s">
        <v>21</v>
      </c>
      <c r="B29" s="186"/>
      <c r="C29" s="80">
        <v>407.03000000000003</v>
      </c>
      <c r="D29" s="80">
        <v>78.259999999999991</v>
      </c>
      <c r="E29" s="80">
        <v>115.69999999999999</v>
      </c>
      <c r="F29" s="80">
        <v>52.849999999999994</v>
      </c>
      <c r="G29" s="80">
        <v>58.09</v>
      </c>
      <c r="H29" s="80">
        <v>54.81</v>
      </c>
      <c r="I29" s="80">
        <v>47.32</v>
      </c>
      <c r="J29" s="78" t="s">
        <v>67</v>
      </c>
      <c r="K29" s="78" t="s">
        <v>67</v>
      </c>
    </row>
    <row r="30" spans="1:11" s="66" customFormat="1" ht="11.25" customHeight="1" x14ac:dyDescent="0.2">
      <c r="A30" s="67"/>
      <c r="B30" s="81" t="s">
        <v>22</v>
      </c>
      <c r="C30" s="74">
        <v>112.43</v>
      </c>
      <c r="D30" s="80">
        <v>23.18</v>
      </c>
      <c r="E30" s="80">
        <v>40.32</v>
      </c>
      <c r="F30" s="80">
        <v>13.52</v>
      </c>
      <c r="G30" s="80">
        <v>11.76</v>
      </c>
      <c r="H30" s="80">
        <v>11.78</v>
      </c>
      <c r="I30" s="80">
        <v>11.87</v>
      </c>
      <c r="J30" s="78" t="s">
        <v>67</v>
      </c>
      <c r="K30" s="78" t="s">
        <v>67</v>
      </c>
    </row>
    <row r="31" spans="1:11" s="66" customFormat="1" ht="11.25" customHeight="1" x14ac:dyDescent="0.2">
      <c r="A31" s="67"/>
      <c r="B31" s="81" t="s">
        <v>23</v>
      </c>
      <c r="C31" s="74">
        <v>204.07000000000002</v>
      </c>
      <c r="D31" s="80">
        <v>37.979999999999997</v>
      </c>
      <c r="E31" s="80">
        <v>43.97</v>
      </c>
      <c r="F31" s="80">
        <v>28.11</v>
      </c>
      <c r="G31" s="80">
        <v>33.85</v>
      </c>
      <c r="H31" s="80">
        <v>26.89</v>
      </c>
      <c r="I31" s="80">
        <v>33.270000000000003</v>
      </c>
      <c r="J31" s="78" t="s">
        <v>67</v>
      </c>
      <c r="K31" s="78" t="s">
        <v>67</v>
      </c>
    </row>
    <row r="32" spans="1:11" s="66" customFormat="1" ht="11.25" customHeight="1" x14ac:dyDescent="0.2">
      <c r="A32" s="68"/>
      <c r="B32" s="81" t="s">
        <v>24</v>
      </c>
      <c r="C32" s="74">
        <v>90.530000000000015</v>
      </c>
      <c r="D32" s="80">
        <v>17.100000000000001</v>
      </c>
      <c r="E32" s="80">
        <v>31.41</v>
      </c>
      <c r="F32" s="80">
        <v>11.22</v>
      </c>
      <c r="G32" s="80">
        <v>12.48</v>
      </c>
      <c r="H32" s="80">
        <v>16.14</v>
      </c>
      <c r="I32" s="80">
        <v>2.1800000000000002</v>
      </c>
      <c r="J32" s="78" t="s">
        <v>67</v>
      </c>
      <c r="K32" s="78" t="s">
        <v>67</v>
      </c>
    </row>
    <row r="33" spans="1:11" s="60" customFormat="1" ht="11.25" customHeight="1" x14ac:dyDescent="0.2">
      <c r="A33" s="186" t="s">
        <v>25</v>
      </c>
      <c r="B33" s="186"/>
      <c r="C33" s="80">
        <v>44.06</v>
      </c>
      <c r="D33" s="80">
        <v>7</v>
      </c>
      <c r="E33" s="80">
        <v>10.219999999999999</v>
      </c>
      <c r="F33" s="80">
        <v>4.9000000000000004</v>
      </c>
      <c r="G33" s="80">
        <v>8.32</v>
      </c>
      <c r="H33" s="80">
        <v>7.23</v>
      </c>
      <c r="I33" s="80">
        <v>6.3900000000000006</v>
      </c>
      <c r="J33" s="78" t="s">
        <v>67</v>
      </c>
      <c r="K33" s="78" t="s">
        <v>67</v>
      </c>
    </row>
    <row r="34" spans="1:11" s="66" customFormat="1" ht="11.25" customHeight="1" x14ac:dyDescent="0.2">
      <c r="A34" s="67"/>
      <c r="B34" s="81" t="s">
        <v>26</v>
      </c>
      <c r="C34" s="74">
        <v>5.9</v>
      </c>
      <c r="D34" s="80">
        <v>1</v>
      </c>
      <c r="E34" s="80">
        <v>1</v>
      </c>
      <c r="F34" s="80">
        <v>1</v>
      </c>
      <c r="G34" s="80">
        <v>1</v>
      </c>
      <c r="H34" s="80">
        <v>1</v>
      </c>
      <c r="I34" s="80">
        <v>0.9</v>
      </c>
      <c r="J34" s="78" t="s">
        <v>67</v>
      </c>
      <c r="K34" s="78" t="s">
        <v>67</v>
      </c>
    </row>
    <row r="35" spans="1:11" s="66" customFormat="1" ht="11.25" customHeight="1" x14ac:dyDescent="0.2">
      <c r="A35" s="67"/>
      <c r="B35" s="81" t="s">
        <v>27</v>
      </c>
      <c r="C35" s="74">
        <v>20.36</v>
      </c>
      <c r="D35" s="80">
        <v>4</v>
      </c>
      <c r="E35" s="80">
        <v>4.8</v>
      </c>
      <c r="F35" s="80">
        <v>1.65</v>
      </c>
      <c r="G35" s="80">
        <v>3</v>
      </c>
      <c r="H35" s="80">
        <v>3.62</v>
      </c>
      <c r="I35" s="80">
        <v>3.29</v>
      </c>
      <c r="J35" s="78" t="s">
        <v>67</v>
      </c>
      <c r="K35" s="78" t="s">
        <v>67</v>
      </c>
    </row>
    <row r="36" spans="1:11" s="66" customFormat="1" ht="11.25" customHeight="1" x14ac:dyDescent="0.2">
      <c r="A36" s="68"/>
      <c r="B36" s="81" t="s">
        <v>28</v>
      </c>
      <c r="C36" s="74">
        <v>17.8</v>
      </c>
      <c r="D36" s="80">
        <v>2</v>
      </c>
      <c r="E36" s="80">
        <v>4.42</v>
      </c>
      <c r="F36" s="80">
        <v>2.25</v>
      </c>
      <c r="G36" s="80">
        <v>4.32</v>
      </c>
      <c r="H36" s="80">
        <v>2.61</v>
      </c>
      <c r="I36" s="80">
        <v>2.2000000000000002</v>
      </c>
      <c r="J36" s="78" t="s">
        <v>67</v>
      </c>
      <c r="K36" s="78" t="s">
        <v>67</v>
      </c>
    </row>
    <row r="37" spans="1:11" s="60" customFormat="1" ht="11.25" customHeight="1" x14ac:dyDescent="0.2">
      <c r="A37" s="186" t="s">
        <v>159</v>
      </c>
      <c r="B37" s="186"/>
      <c r="C37" s="65">
        <v>28.388570867012259</v>
      </c>
      <c r="D37" s="65">
        <v>26.961410682340919</v>
      </c>
      <c r="E37" s="65">
        <v>28.038029386343997</v>
      </c>
      <c r="F37" s="65">
        <v>21.381267738883636</v>
      </c>
      <c r="G37" s="65">
        <v>28.163195042175932</v>
      </c>
      <c r="H37" s="65">
        <v>41.853676336434958</v>
      </c>
      <c r="I37" s="65">
        <v>24.11242603550296</v>
      </c>
      <c r="J37" s="78" t="s">
        <v>67</v>
      </c>
      <c r="K37" s="78" t="s">
        <v>67</v>
      </c>
    </row>
    <row r="38" spans="1:11" s="60" customFormat="1" ht="11.25" customHeight="1" x14ac:dyDescent="0.2">
      <c r="A38" s="186" t="s">
        <v>160</v>
      </c>
      <c r="B38" s="186"/>
      <c r="C38" s="65">
        <v>1372.9435176768295</v>
      </c>
      <c r="D38" s="65">
        <v>1386.4170713007925</v>
      </c>
      <c r="E38" s="65">
        <v>1498.0293863439933</v>
      </c>
      <c r="F38" s="65">
        <v>1035.5912961210975</v>
      </c>
      <c r="G38" s="65">
        <v>1361.0432088139094</v>
      </c>
      <c r="H38" s="65">
        <v>1567.816091954023</v>
      </c>
      <c r="I38" s="65">
        <v>1210.4818258664413</v>
      </c>
      <c r="J38" s="78" t="s">
        <v>67</v>
      </c>
      <c r="K38" s="78" t="s">
        <v>67</v>
      </c>
    </row>
    <row r="39" spans="1:11" s="60" customFormat="1" ht="11.25" customHeight="1" x14ac:dyDescent="0.2">
      <c r="A39" s="191" t="s">
        <v>31</v>
      </c>
      <c r="B39" s="191"/>
      <c r="C39" s="70">
        <v>4681.7458172616261</v>
      </c>
      <c r="D39" s="70">
        <v>5241.1321236902641</v>
      </c>
      <c r="E39" s="70">
        <v>4560.2592912705277</v>
      </c>
      <c r="F39" s="70">
        <v>5293.2828760643333</v>
      </c>
      <c r="G39" s="70">
        <v>2440.333964537786</v>
      </c>
      <c r="H39" s="70">
        <v>5315.3986498814083</v>
      </c>
      <c r="I39" s="70">
        <v>5388.2502113271348</v>
      </c>
      <c r="J39" s="82" t="s">
        <v>67</v>
      </c>
      <c r="K39" s="82" t="s">
        <v>67</v>
      </c>
    </row>
    <row r="40" spans="1:11" s="60" customFormat="1" ht="11.25" customHeight="1" x14ac:dyDescent="0.2">
      <c r="A40" s="193" t="s">
        <v>32</v>
      </c>
      <c r="B40" s="193"/>
      <c r="C40" s="83"/>
      <c r="D40" s="84"/>
      <c r="E40" s="84"/>
      <c r="F40" s="84"/>
      <c r="G40" s="84"/>
      <c r="H40" s="84"/>
      <c r="I40" s="84"/>
      <c r="J40" s="72"/>
      <c r="K40" s="85"/>
    </row>
    <row r="41" spans="1:11" s="60" customFormat="1" ht="11.25" customHeight="1" x14ac:dyDescent="0.2">
      <c r="A41" s="186" t="s">
        <v>33</v>
      </c>
      <c r="B41" s="186"/>
      <c r="C41" s="65">
        <v>47023272.800000004</v>
      </c>
      <c r="D41" s="65">
        <v>9407856.9000000004</v>
      </c>
      <c r="E41" s="65">
        <v>13725898.549999999</v>
      </c>
      <c r="F41" s="65">
        <v>5686032.4500000002</v>
      </c>
      <c r="G41" s="65">
        <v>6450983.8499999996</v>
      </c>
      <c r="H41" s="65">
        <v>6108089.0499999998</v>
      </c>
      <c r="I41" s="65">
        <v>5644412</v>
      </c>
      <c r="J41" s="58" t="s">
        <v>67</v>
      </c>
      <c r="K41" s="58" t="s">
        <v>67</v>
      </c>
    </row>
    <row r="42" spans="1:11" s="66" customFormat="1" ht="11.25" customHeight="1" x14ac:dyDescent="0.2">
      <c r="A42" s="63"/>
      <c r="B42" s="64" t="s">
        <v>34</v>
      </c>
      <c r="C42" s="65">
        <v>32730180.949999999</v>
      </c>
      <c r="D42" s="65">
        <v>6336075</v>
      </c>
      <c r="E42" s="65">
        <v>9211581</v>
      </c>
      <c r="F42" s="65">
        <v>4154805</v>
      </c>
      <c r="G42" s="65">
        <v>4930193</v>
      </c>
      <c r="H42" s="65">
        <v>3824867.95</v>
      </c>
      <c r="I42" s="65">
        <v>4272659</v>
      </c>
      <c r="J42" s="58" t="s">
        <v>67</v>
      </c>
      <c r="K42" s="58" t="s">
        <v>67</v>
      </c>
    </row>
    <row r="43" spans="1:11" s="66" customFormat="1" ht="11.25" customHeight="1" x14ac:dyDescent="0.2">
      <c r="A43" s="67"/>
      <c r="B43" s="64" t="s">
        <v>35</v>
      </c>
      <c r="C43" s="65">
        <v>6538916.3999999994</v>
      </c>
      <c r="D43" s="65">
        <v>1346008.75</v>
      </c>
      <c r="E43" s="65">
        <v>1891256.6</v>
      </c>
      <c r="F43" s="65">
        <v>864257.95</v>
      </c>
      <c r="G43" s="65">
        <v>964605</v>
      </c>
      <c r="H43" s="65">
        <v>650397.1</v>
      </c>
      <c r="I43" s="65">
        <v>822391</v>
      </c>
      <c r="J43" s="58" t="s">
        <v>67</v>
      </c>
      <c r="K43" s="58" t="s">
        <v>67</v>
      </c>
    </row>
    <row r="44" spans="1:11" s="66" customFormat="1" ht="11.25" customHeight="1" x14ac:dyDescent="0.2">
      <c r="A44" s="67"/>
      <c r="B44" s="64" t="s">
        <v>36</v>
      </c>
      <c r="C44" s="65">
        <v>91151.450000000012</v>
      </c>
      <c r="D44" s="65">
        <v>31700.15</v>
      </c>
      <c r="E44" s="65">
        <v>12529.95</v>
      </c>
      <c r="F44" s="65">
        <v>10981.5</v>
      </c>
      <c r="G44" s="65">
        <v>9472.85</v>
      </c>
      <c r="H44" s="65">
        <v>23737</v>
      </c>
      <c r="I44" s="65">
        <v>2730</v>
      </c>
      <c r="J44" s="58" t="s">
        <v>67</v>
      </c>
      <c r="K44" s="58" t="s">
        <v>67</v>
      </c>
    </row>
    <row r="45" spans="1:11" s="66" customFormat="1" ht="11.25" customHeight="1" x14ac:dyDescent="0.2">
      <c r="A45" s="68"/>
      <c r="B45" s="64" t="s">
        <v>37</v>
      </c>
      <c r="C45" s="65">
        <v>7663024</v>
      </c>
      <c r="D45" s="65">
        <v>1694073</v>
      </c>
      <c r="E45" s="65">
        <v>2610531</v>
      </c>
      <c r="F45" s="65">
        <v>655988</v>
      </c>
      <c r="G45" s="65">
        <v>546713</v>
      </c>
      <c r="H45" s="65">
        <v>1609087</v>
      </c>
      <c r="I45" s="65">
        <v>546632</v>
      </c>
      <c r="J45" s="58" t="s">
        <v>67</v>
      </c>
      <c r="K45" s="58" t="s">
        <v>67</v>
      </c>
    </row>
    <row r="46" spans="1:11" s="60" customFormat="1" ht="11.25" customHeight="1" x14ac:dyDescent="0.2">
      <c r="A46" s="186" t="s">
        <v>38</v>
      </c>
      <c r="B46" s="186"/>
      <c r="C46" s="65">
        <v>22329088.740000002</v>
      </c>
      <c r="D46" s="65">
        <v>4059096</v>
      </c>
      <c r="E46" s="65">
        <v>5881333</v>
      </c>
      <c r="F46" s="65">
        <v>2127652</v>
      </c>
      <c r="G46" s="65">
        <v>2881246</v>
      </c>
      <c r="H46" s="65">
        <v>2825378.7399999998</v>
      </c>
      <c r="I46" s="65">
        <v>2717108</v>
      </c>
      <c r="J46" s="58" t="s">
        <v>67</v>
      </c>
      <c r="K46" s="58" t="s">
        <v>67</v>
      </c>
    </row>
    <row r="47" spans="1:11" s="66" customFormat="1" ht="11.25" customHeight="1" x14ac:dyDescent="0.2">
      <c r="A47" s="63"/>
      <c r="B47" s="64" t="s">
        <v>39</v>
      </c>
      <c r="C47" s="65">
        <v>4904241.7300000004</v>
      </c>
      <c r="D47" s="65">
        <v>910384</v>
      </c>
      <c r="E47" s="65">
        <v>1951074</v>
      </c>
      <c r="F47" s="65">
        <v>400118</v>
      </c>
      <c r="G47" s="65">
        <v>587701</v>
      </c>
      <c r="H47" s="65">
        <v>804248.73</v>
      </c>
      <c r="I47" s="65">
        <v>250716</v>
      </c>
      <c r="J47" s="58" t="s">
        <v>67</v>
      </c>
      <c r="K47" s="58" t="s">
        <v>67</v>
      </c>
    </row>
    <row r="48" spans="1:11" s="66" customFormat="1" ht="11.25" customHeight="1" x14ac:dyDescent="0.2">
      <c r="A48" s="67"/>
      <c r="B48" s="64" t="s">
        <v>40</v>
      </c>
      <c r="C48" s="65">
        <v>16323747.710000001</v>
      </c>
      <c r="D48" s="65">
        <v>3144667</v>
      </c>
      <c r="E48" s="65">
        <v>4323150</v>
      </c>
      <c r="F48" s="65">
        <v>1905415</v>
      </c>
      <c r="G48" s="65">
        <v>2593698</v>
      </c>
      <c r="H48" s="65">
        <v>1984671.71</v>
      </c>
      <c r="I48" s="65">
        <v>2372146</v>
      </c>
      <c r="J48" s="58" t="s">
        <v>67</v>
      </c>
      <c r="K48" s="58" t="s">
        <v>67</v>
      </c>
    </row>
    <row r="49" spans="1:11" s="66" customFormat="1" ht="11.25" customHeight="1" x14ac:dyDescent="0.2">
      <c r="A49" s="68"/>
      <c r="B49" s="64" t="s">
        <v>41</v>
      </c>
      <c r="C49" s="65">
        <v>1101099.3</v>
      </c>
      <c r="D49" s="65">
        <v>364156</v>
      </c>
      <c r="E49" s="65">
        <v>483800</v>
      </c>
      <c r="F49" s="65">
        <v>8064</v>
      </c>
      <c r="G49" s="65">
        <v>114375</v>
      </c>
      <c r="H49" s="65">
        <v>36458.300000000003</v>
      </c>
      <c r="I49" s="65">
        <v>94246</v>
      </c>
      <c r="J49" s="58" t="s">
        <v>67</v>
      </c>
      <c r="K49" s="58" t="s">
        <v>67</v>
      </c>
    </row>
    <row r="50" spans="1:11" s="60" customFormat="1" ht="11.25" customHeight="1" x14ac:dyDescent="0.2">
      <c r="A50" s="186" t="s">
        <v>42</v>
      </c>
      <c r="B50" s="186"/>
      <c r="C50" s="65">
        <v>26655949.065066464</v>
      </c>
      <c r="D50" s="65">
        <v>5336191</v>
      </c>
      <c r="E50" s="65">
        <v>7211016.8312939275</v>
      </c>
      <c r="F50" s="65">
        <v>3187148</v>
      </c>
      <c r="G50" s="65">
        <v>4054530</v>
      </c>
      <c r="H50" s="65">
        <v>3485973.8881345605</v>
      </c>
      <c r="I50" s="65">
        <v>3381089.3456379776</v>
      </c>
      <c r="J50" s="58" t="s">
        <v>67</v>
      </c>
      <c r="K50" s="58" t="s">
        <v>67</v>
      </c>
    </row>
    <row r="51" spans="1:11" s="66" customFormat="1" ht="11.25" customHeight="1" x14ac:dyDescent="0.2">
      <c r="A51" s="63"/>
      <c r="B51" s="64" t="s">
        <v>43</v>
      </c>
      <c r="C51" s="65">
        <v>21324759.252053171</v>
      </c>
      <c r="D51" s="65">
        <v>4268952.8</v>
      </c>
      <c r="E51" s="65">
        <v>5768813.4650351424</v>
      </c>
      <c r="F51" s="65">
        <v>2549718.4000000004</v>
      </c>
      <c r="G51" s="65">
        <v>3243624</v>
      </c>
      <c r="H51" s="65">
        <v>2788779.1105076484</v>
      </c>
      <c r="I51" s="65">
        <v>2704871.4765103823</v>
      </c>
      <c r="J51" s="58" t="s">
        <v>67</v>
      </c>
      <c r="K51" s="58" t="s">
        <v>67</v>
      </c>
    </row>
    <row r="52" spans="1:11" s="66" customFormat="1" ht="11.25" customHeight="1" x14ac:dyDescent="0.2">
      <c r="A52" s="68"/>
      <c r="B52" s="68" t="s">
        <v>44</v>
      </c>
      <c r="C52" s="65">
        <v>5331189.8130132928</v>
      </c>
      <c r="D52" s="65">
        <v>1067238.2</v>
      </c>
      <c r="E52" s="65">
        <v>1442203.3662587856</v>
      </c>
      <c r="F52" s="65">
        <v>637429.60000000009</v>
      </c>
      <c r="G52" s="65">
        <v>810906</v>
      </c>
      <c r="H52" s="65">
        <v>697194.77762691211</v>
      </c>
      <c r="I52" s="65">
        <v>676217.86912759556</v>
      </c>
      <c r="J52" s="58" t="s">
        <v>67</v>
      </c>
      <c r="K52" s="58" t="s">
        <v>67</v>
      </c>
    </row>
    <row r="53" spans="1:11" s="60" customFormat="1" ht="11.25" customHeight="1" x14ac:dyDescent="0.2">
      <c r="A53" s="190" t="s">
        <v>45</v>
      </c>
      <c r="B53" s="190"/>
      <c r="C53" s="61">
        <v>4069.5173344872355</v>
      </c>
      <c r="D53" s="61">
        <v>4458.6999526066356</v>
      </c>
      <c r="E53" s="61">
        <v>4231.1647811344019</v>
      </c>
      <c r="F53" s="61">
        <v>5031.8871238938054</v>
      </c>
      <c r="G53" s="61">
        <v>3943.1441625916868</v>
      </c>
      <c r="H53" s="61">
        <v>2662.6369006102877</v>
      </c>
      <c r="I53" s="61">
        <v>4946.8992112182295</v>
      </c>
      <c r="J53" s="58" t="s">
        <v>67</v>
      </c>
      <c r="K53" s="58" t="s">
        <v>67</v>
      </c>
    </row>
    <row r="54" spans="1:11" s="66" customFormat="1" ht="11.25" customHeight="1" x14ac:dyDescent="0.2">
      <c r="A54" s="194" t="s">
        <v>46</v>
      </c>
      <c r="B54" s="194"/>
      <c r="C54" s="69">
        <v>2306.8757304254837</v>
      </c>
      <c r="D54" s="69">
        <v>2529.0004739336491</v>
      </c>
      <c r="E54" s="69">
        <v>2222.8781847391883</v>
      </c>
      <c r="F54" s="69">
        <v>2820.4849557522125</v>
      </c>
      <c r="G54" s="69">
        <v>2478.3190709046453</v>
      </c>
      <c r="H54" s="69">
        <v>1519.6050079052138</v>
      </c>
      <c r="I54" s="69">
        <v>2963.2684887274127</v>
      </c>
      <c r="J54" s="71" t="s">
        <v>67</v>
      </c>
      <c r="K54" s="71" t="s">
        <v>67</v>
      </c>
    </row>
    <row r="55" spans="1:11" s="93" customFormat="1" ht="11.25" customHeight="1" x14ac:dyDescent="0.15">
      <c r="A55" s="199"/>
      <c r="B55" s="199"/>
      <c r="C55" s="199"/>
      <c r="D55" s="199"/>
      <c r="E55" s="199"/>
      <c r="F55" s="199"/>
      <c r="G55" s="199"/>
      <c r="H55" s="199"/>
      <c r="I55" s="199"/>
      <c r="J55" s="199"/>
      <c r="K55" s="199"/>
    </row>
    <row r="56" spans="1:11" s="47" customFormat="1" ht="11.25" x14ac:dyDescent="0.2">
      <c r="A56" s="200" t="s">
        <v>185</v>
      </c>
      <c r="B56" s="200"/>
      <c r="C56" s="200"/>
      <c r="D56" s="200"/>
      <c r="E56" s="200"/>
      <c r="F56" s="200"/>
      <c r="G56" s="200"/>
      <c r="H56" s="200"/>
      <c r="I56" s="200"/>
      <c r="J56" s="200"/>
      <c r="K56" s="200"/>
    </row>
    <row r="57" spans="1:11" s="47" customFormat="1" ht="37.5" customHeight="1" x14ac:dyDescent="0.2">
      <c r="A57" s="200" t="s">
        <v>186</v>
      </c>
      <c r="B57" s="201"/>
      <c r="C57" s="201"/>
      <c r="D57" s="201"/>
      <c r="E57" s="201"/>
      <c r="F57" s="201"/>
      <c r="G57" s="201"/>
      <c r="H57" s="201"/>
      <c r="I57" s="201"/>
      <c r="J57" s="201"/>
      <c r="K57" s="201"/>
    </row>
    <row r="58" spans="1:11" s="47" customFormat="1" ht="14.25" customHeight="1" x14ac:dyDescent="0.2">
      <c r="A58" s="201" t="s">
        <v>183</v>
      </c>
      <c r="B58" s="201"/>
      <c r="C58" s="201"/>
      <c r="D58" s="201"/>
      <c r="E58" s="201"/>
      <c r="F58" s="201"/>
      <c r="G58" s="201"/>
      <c r="H58" s="201"/>
      <c r="I58" s="201"/>
      <c r="J58" s="201"/>
      <c r="K58" s="201"/>
    </row>
    <row r="59" spans="1:11" s="47" customFormat="1" ht="14.25" customHeight="1" x14ac:dyDescent="0.2">
      <c r="A59" s="201" t="s">
        <v>184</v>
      </c>
      <c r="B59" s="201"/>
      <c r="C59" s="201"/>
      <c r="D59" s="201"/>
      <c r="E59" s="201"/>
      <c r="F59" s="201"/>
      <c r="G59" s="201"/>
      <c r="H59" s="201"/>
      <c r="I59" s="201"/>
      <c r="J59" s="201"/>
      <c r="K59" s="201"/>
    </row>
    <row r="60" spans="1:11" s="18" customFormat="1" ht="6" customHeight="1" x14ac:dyDescent="0.2">
      <c r="A60" s="201"/>
      <c r="B60" s="201"/>
      <c r="C60" s="201"/>
      <c r="D60" s="201"/>
      <c r="E60" s="201"/>
      <c r="F60" s="201"/>
      <c r="G60" s="201"/>
      <c r="H60" s="201"/>
      <c r="I60" s="201"/>
      <c r="J60" s="201"/>
      <c r="K60" s="201"/>
    </row>
    <row r="61" spans="1:11" s="18" customFormat="1" ht="11.25" x14ac:dyDescent="0.2">
      <c r="A61" s="194" t="s">
        <v>219</v>
      </c>
      <c r="B61" s="194"/>
      <c r="C61" s="194"/>
      <c r="D61" s="194"/>
      <c r="E61" s="194"/>
      <c r="F61" s="194"/>
      <c r="G61" s="194"/>
      <c r="H61" s="194"/>
      <c r="I61" s="194"/>
      <c r="J61" s="194"/>
      <c r="K61" s="194"/>
    </row>
    <row r="62" spans="1:11" s="66" customFormat="1" ht="6" customHeight="1" x14ac:dyDescent="0.2">
      <c r="A62" s="192"/>
      <c r="B62" s="192"/>
      <c r="C62" s="192"/>
      <c r="D62" s="192"/>
      <c r="E62" s="192"/>
      <c r="F62" s="192"/>
      <c r="G62" s="192"/>
      <c r="H62" s="192"/>
      <c r="I62" s="192"/>
      <c r="J62" s="192"/>
      <c r="K62" s="192"/>
    </row>
    <row r="63" spans="1:11" s="66" customFormat="1" ht="9" customHeight="1" x14ac:dyDescent="0.2">
      <c r="A63" s="194" t="s">
        <v>154</v>
      </c>
      <c r="B63" s="194"/>
      <c r="C63" s="194"/>
      <c r="D63" s="194"/>
      <c r="E63" s="194"/>
      <c r="F63" s="194"/>
      <c r="G63" s="194"/>
      <c r="H63" s="194"/>
      <c r="I63" s="194"/>
      <c r="J63" s="194"/>
      <c r="K63" s="194"/>
    </row>
    <row r="64" spans="1:11" s="66" customFormat="1" ht="5.25" customHeight="1" x14ac:dyDescent="0.2">
      <c r="A64" s="194"/>
      <c r="B64" s="194"/>
      <c r="C64" s="194"/>
      <c r="D64" s="194"/>
      <c r="E64" s="194"/>
      <c r="F64" s="194"/>
      <c r="G64" s="194"/>
      <c r="H64" s="194"/>
      <c r="I64" s="194"/>
      <c r="J64" s="194"/>
      <c r="K64" s="194"/>
    </row>
    <row r="65" spans="1:11" s="66" customFormat="1" ht="11.25" customHeight="1" x14ac:dyDescent="0.2">
      <c r="A65" s="194" t="s">
        <v>161</v>
      </c>
      <c r="B65" s="194"/>
      <c r="C65" s="194"/>
      <c r="D65" s="194"/>
      <c r="E65" s="194"/>
      <c r="F65" s="194"/>
      <c r="G65" s="194"/>
      <c r="H65" s="194"/>
      <c r="I65" s="194"/>
      <c r="J65" s="194"/>
      <c r="K65" s="194"/>
    </row>
    <row r="66" spans="1:11" s="66" customFormat="1" ht="11.25" customHeight="1" x14ac:dyDescent="0.2">
      <c r="A66" s="194" t="s">
        <v>153</v>
      </c>
      <c r="B66" s="194"/>
      <c r="C66" s="194"/>
      <c r="D66" s="194"/>
      <c r="E66" s="194"/>
      <c r="F66" s="194"/>
      <c r="G66" s="194"/>
      <c r="H66" s="194"/>
      <c r="I66" s="194"/>
      <c r="J66" s="194"/>
      <c r="K66" s="194"/>
    </row>
  </sheetData>
  <mergeCells count="40">
    <mergeCell ref="A58:K58"/>
    <mergeCell ref="A29:B29"/>
    <mergeCell ref="A28:B28"/>
    <mergeCell ref="A66:K66"/>
    <mergeCell ref="A62:K62"/>
    <mergeCell ref="A63:K63"/>
    <mergeCell ref="A64:K64"/>
    <mergeCell ref="A65:K65"/>
    <mergeCell ref="A60:K60"/>
    <mergeCell ref="A61:K61"/>
    <mergeCell ref="A54:B54"/>
    <mergeCell ref="A55:K55"/>
    <mergeCell ref="A33:B33"/>
    <mergeCell ref="A59:K59"/>
    <mergeCell ref="A37:B37"/>
    <mergeCell ref="A38:B38"/>
    <mergeCell ref="A6:B6"/>
    <mergeCell ref="C5:I5"/>
    <mergeCell ref="C6:I6"/>
    <mergeCell ref="A22:B22"/>
    <mergeCell ref="A26:B26"/>
    <mergeCell ref="A9:I9"/>
    <mergeCell ref="A10:B10"/>
    <mergeCell ref="A14:B14"/>
    <mergeCell ref="A19:I19"/>
    <mergeCell ref="A24:B24"/>
    <mergeCell ref="A25:B25"/>
    <mergeCell ref="A1:K1"/>
    <mergeCell ref="A2:K2"/>
    <mergeCell ref="A3:K3"/>
    <mergeCell ref="A4:K4"/>
    <mergeCell ref="A5:B5"/>
    <mergeCell ref="A57:K57"/>
    <mergeCell ref="A46:B46"/>
    <mergeCell ref="A50:B50"/>
    <mergeCell ref="A39:B39"/>
    <mergeCell ref="A40:B40"/>
    <mergeCell ref="A41:B41"/>
    <mergeCell ref="A53:B53"/>
    <mergeCell ref="A56:K56"/>
  </mergeCells>
  <phoneticPr fontId="0" type="noConversion"/>
  <pageMargins left="0" right="0" top="0" bottom="0" header="0" footer="0"/>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sqref="A1:I1"/>
    </sheetView>
  </sheetViews>
  <sheetFormatPr defaultRowHeight="12.75" x14ac:dyDescent="0.2"/>
  <cols>
    <col min="1" max="1" width="2.7109375" style="54" customWidth="1"/>
    <col min="2" max="2" width="35.28515625" style="54" customWidth="1"/>
    <col min="3" max="9" width="12.28515625" style="91" customWidth="1"/>
    <col min="10" max="16384" width="9.140625" style="49"/>
  </cols>
  <sheetData>
    <row r="1" spans="1:9" s="48" customFormat="1" ht="15" customHeight="1" x14ac:dyDescent="0.2">
      <c r="A1" s="181"/>
      <c r="B1" s="181"/>
      <c r="C1" s="181"/>
      <c r="D1" s="181"/>
      <c r="E1" s="181"/>
      <c r="F1" s="181"/>
      <c r="G1" s="181"/>
      <c r="H1" s="181"/>
      <c r="I1" s="181"/>
    </row>
    <row r="2" spans="1:9" s="48" customFormat="1" ht="15" customHeight="1" x14ac:dyDescent="0.2">
      <c r="A2" s="202" t="s">
        <v>203</v>
      </c>
      <c r="B2" s="202"/>
      <c r="C2" s="202"/>
      <c r="D2" s="202"/>
      <c r="E2" s="202"/>
      <c r="F2" s="202"/>
      <c r="G2" s="202"/>
      <c r="H2" s="202"/>
      <c r="I2" s="202"/>
    </row>
    <row r="3" spans="1:9" s="48" customFormat="1" x14ac:dyDescent="0.2">
      <c r="A3" s="181"/>
      <c r="B3" s="181"/>
      <c r="C3" s="181"/>
      <c r="D3" s="181"/>
      <c r="E3" s="181"/>
      <c r="F3" s="181"/>
      <c r="G3" s="181"/>
      <c r="H3" s="181"/>
      <c r="I3" s="181"/>
    </row>
    <row r="4" spans="1:9" ht="14.25" customHeight="1" x14ac:dyDescent="0.2">
      <c r="A4" s="183"/>
      <c r="B4" s="183"/>
      <c r="C4" s="183"/>
      <c r="D4" s="183"/>
      <c r="E4" s="183"/>
      <c r="F4" s="183"/>
      <c r="G4" s="183"/>
      <c r="H4" s="183"/>
      <c r="I4" s="183"/>
    </row>
    <row r="5" spans="1:9" s="48" customFormat="1" ht="13.5" customHeight="1" x14ac:dyDescent="0.2">
      <c r="A5" s="184"/>
      <c r="B5" s="184"/>
      <c r="C5" s="185" t="s">
        <v>188</v>
      </c>
      <c r="D5" s="184"/>
      <c r="E5" s="184"/>
      <c r="F5" s="184"/>
      <c r="G5" s="184"/>
      <c r="H5" s="184"/>
      <c r="I5" s="184"/>
    </row>
    <row r="6" spans="1:9" ht="12" customHeight="1" x14ac:dyDescent="0.2">
      <c r="A6" s="187"/>
      <c r="B6" s="187"/>
      <c r="C6" s="188"/>
      <c r="D6" s="187"/>
      <c r="E6" s="187"/>
      <c r="F6" s="187"/>
      <c r="G6" s="187"/>
      <c r="H6" s="187"/>
      <c r="I6" s="187"/>
    </row>
    <row r="7" spans="1:9" ht="12" customHeight="1" x14ac:dyDescent="0.2">
      <c r="C7" s="54"/>
      <c r="D7" s="54"/>
      <c r="E7" s="54"/>
      <c r="F7" s="54"/>
      <c r="G7" s="54"/>
      <c r="H7" s="54"/>
      <c r="I7" s="54"/>
    </row>
    <row r="8" spans="1:9" ht="12" customHeight="1" x14ac:dyDescent="0.2">
      <c r="A8" s="56"/>
      <c r="B8" s="56"/>
      <c r="C8" s="124" t="s">
        <v>0</v>
      </c>
      <c r="D8" s="124" t="s">
        <v>1</v>
      </c>
      <c r="E8" s="124" t="s">
        <v>2</v>
      </c>
      <c r="F8" s="125" t="s">
        <v>3</v>
      </c>
      <c r="G8" s="124" t="s">
        <v>4</v>
      </c>
      <c r="H8" s="124" t="s">
        <v>217</v>
      </c>
      <c r="I8" s="124" t="s">
        <v>5</v>
      </c>
    </row>
    <row r="9" spans="1:9" s="60" customFormat="1" ht="11.25" customHeight="1" x14ac:dyDescent="0.2">
      <c r="A9" s="190" t="s">
        <v>7</v>
      </c>
      <c r="B9" s="190"/>
      <c r="C9" s="61">
        <v>11219</v>
      </c>
      <c r="D9" s="61">
        <v>1968</v>
      </c>
      <c r="E9" s="61">
        <v>3109</v>
      </c>
      <c r="F9" s="61">
        <v>1132</v>
      </c>
      <c r="G9" s="61">
        <v>1485</v>
      </c>
      <c r="H9" s="61">
        <v>2395</v>
      </c>
      <c r="I9" s="61">
        <v>1130</v>
      </c>
    </row>
    <row r="10" spans="1:9" s="66" customFormat="1" ht="11.25" customHeight="1" x14ac:dyDescent="0.2">
      <c r="A10" s="63"/>
      <c r="B10" s="64" t="s">
        <v>8</v>
      </c>
      <c r="C10" s="61">
        <v>6936</v>
      </c>
      <c r="D10" s="65">
        <v>1389</v>
      </c>
      <c r="E10" s="65">
        <v>1850</v>
      </c>
      <c r="F10" s="65">
        <v>593</v>
      </c>
      <c r="G10" s="65">
        <v>865</v>
      </c>
      <c r="H10" s="65">
        <v>1508</v>
      </c>
      <c r="I10" s="65">
        <v>731</v>
      </c>
    </row>
    <row r="11" spans="1:9" s="66" customFormat="1" ht="11.25" customHeight="1" x14ac:dyDescent="0.2">
      <c r="A11" s="67"/>
      <c r="B11" s="64" t="s">
        <v>9</v>
      </c>
      <c r="C11" s="61">
        <v>1439</v>
      </c>
      <c r="D11" s="65">
        <v>239</v>
      </c>
      <c r="E11" s="65">
        <v>390</v>
      </c>
      <c r="F11" s="65">
        <v>110</v>
      </c>
      <c r="G11" s="65">
        <v>226</v>
      </c>
      <c r="H11" s="65">
        <v>325</v>
      </c>
      <c r="I11" s="65">
        <v>149</v>
      </c>
    </row>
    <row r="12" spans="1:9" s="66" customFormat="1" ht="11.25" customHeight="1" x14ac:dyDescent="0.2">
      <c r="A12" s="68"/>
      <c r="B12" s="64" t="s">
        <v>10</v>
      </c>
      <c r="C12" s="61">
        <v>2844</v>
      </c>
      <c r="D12" s="65">
        <v>340</v>
      </c>
      <c r="E12" s="65">
        <v>869</v>
      </c>
      <c r="F12" s="65">
        <v>429</v>
      </c>
      <c r="G12" s="65">
        <v>394</v>
      </c>
      <c r="H12" s="65">
        <v>562</v>
      </c>
      <c r="I12" s="65">
        <v>250</v>
      </c>
    </row>
    <row r="13" spans="1:9" s="60" customFormat="1" ht="12" customHeight="1" x14ac:dyDescent="0.2">
      <c r="A13" s="186" t="s">
        <v>11</v>
      </c>
      <c r="B13" s="186"/>
      <c r="C13" s="61">
        <v>512352</v>
      </c>
      <c r="D13" s="65">
        <v>100948</v>
      </c>
      <c r="E13" s="65">
        <v>149750</v>
      </c>
      <c r="F13" s="65">
        <v>50060</v>
      </c>
      <c r="G13" s="65">
        <v>70645</v>
      </c>
      <c r="H13" s="65">
        <v>85155</v>
      </c>
      <c r="I13" s="65">
        <v>55794</v>
      </c>
    </row>
    <row r="14" spans="1:9" s="66" customFormat="1" ht="11.25" customHeight="1" x14ac:dyDescent="0.2">
      <c r="A14" s="63"/>
      <c r="B14" s="64" t="s">
        <v>189</v>
      </c>
      <c r="C14" s="61">
        <v>78467</v>
      </c>
      <c r="D14" s="65">
        <v>16728</v>
      </c>
      <c r="E14" s="65">
        <v>21159</v>
      </c>
      <c r="F14" s="65">
        <v>7897</v>
      </c>
      <c r="G14" s="65">
        <v>9985</v>
      </c>
      <c r="H14" s="65">
        <v>11851</v>
      </c>
      <c r="I14" s="65">
        <v>10847</v>
      </c>
    </row>
    <row r="15" spans="1:9" s="66" customFormat="1" ht="11.25" customHeight="1" x14ac:dyDescent="0.2">
      <c r="A15" s="67"/>
      <c r="B15" s="64" t="s">
        <v>190</v>
      </c>
      <c r="C15" s="61">
        <v>210898</v>
      </c>
      <c r="D15" s="65">
        <v>37520</v>
      </c>
      <c r="E15" s="65">
        <v>50877</v>
      </c>
      <c r="F15" s="65">
        <v>25026</v>
      </c>
      <c r="G15" s="65">
        <v>34841</v>
      </c>
      <c r="H15" s="65">
        <v>31412</v>
      </c>
      <c r="I15" s="65">
        <v>31222</v>
      </c>
    </row>
    <row r="16" spans="1:9" s="66" customFormat="1" ht="11.25" customHeight="1" x14ac:dyDescent="0.2">
      <c r="A16" s="67"/>
      <c r="B16" s="64" t="s">
        <v>191</v>
      </c>
      <c r="C16" s="61">
        <v>209608</v>
      </c>
      <c r="D16" s="65">
        <v>45485</v>
      </c>
      <c r="E16" s="65">
        <v>73677</v>
      </c>
      <c r="F16" s="65">
        <v>15402</v>
      </c>
      <c r="G16" s="65">
        <v>23650</v>
      </c>
      <c r="H16" s="65">
        <v>39282</v>
      </c>
      <c r="I16" s="65">
        <v>12112</v>
      </c>
    </row>
    <row r="17" spans="1:9" s="66" customFormat="1" ht="11.25" customHeight="1" x14ac:dyDescent="0.2">
      <c r="A17" s="67"/>
      <c r="B17" s="63" t="s">
        <v>12</v>
      </c>
      <c r="C17" s="69">
        <v>13379</v>
      </c>
      <c r="D17" s="70">
        <v>1215</v>
      </c>
      <c r="E17" s="70">
        <v>4037</v>
      </c>
      <c r="F17" s="70">
        <v>1735</v>
      </c>
      <c r="G17" s="70">
        <v>2169</v>
      </c>
      <c r="H17" s="70">
        <v>2610</v>
      </c>
      <c r="I17" s="70">
        <v>1613</v>
      </c>
    </row>
    <row r="18" spans="1:9" s="60" customFormat="1" ht="11.25" customHeight="1" x14ac:dyDescent="0.2">
      <c r="A18" s="197" t="s">
        <v>13</v>
      </c>
      <c r="B18" s="197"/>
      <c r="C18" s="197"/>
      <c r="D18" s="197"/>
      <c r="E18" s="197"/>
      <c r="F18" s="197"/>
      <c r="G18" s="197"/>
      <c r="H18" s="197"/>
      <c r="I18" s="197"/>
    </row>
    <row r="19" spans="1:9" s="66" customFormat="1" ht="11.25" customHeight="1" x14ac:dyDescent="0.2">
      <c r="A19" s="63"/>
      <c r="B19" s="64" t="s">
        <v>14</v>
      </c>
      <c r="C19" s="65">
        <v>86570</v>
      </c>
      <c r="D19" s="65">
        <v>14095</v>
      </c>
      <c r="E19" s="65">
        <v>25450</v>
      </c>
      <c r="F19" s="65">
        <v>10395</v>
      </c>
      <c r="G19" s="65">
        <v>11970</v>
      </c>
      <c r="H19" s="65">
        <v>12139</v>
      </c>
      <c r="I19" s="65">
        <v>12521</v>
      </c>
    </row>
    <row r="20" spans="1:9" s="66" customFormat="1" ht="11.25" customHeight="1" x14ac:dyDescent="0.2">
      <c r="A20" s="68"/>
      <c r="B20" s="64" t="s">
        <v>15</v>
      </c>
      <c r="C20" s="65">
        <v>1823953</v>
      </c>
      <c r="D20" s="65">
        <v>389367</v>
      </c>
      <c r="E20" s="65">
        <v>523412</v>
      </c>
      <c r="F20" s="65">
        <v>252153</v>
      </c>
      <c r="G20" s="65">
        <v>129896</v>
      </c>
      <c r="H20" s="65">
        <v>290642</v>
      </c>
      <c r="I20" s="65">
        <v>238483</v>
      </c>
    </row>
    <row r="21" spans="1:9" s="60" customFormat="1" ht="11.25" customHeight="1" x14ac:dyDescent="0.2">
      <c r="A21" s="186" t="s">
        <v>16</v>
      </c>
      <c r="B21" s="186"/>
      <c r="C21" s="65">
        <v>333624</v>
      </c>
      <c r="D21" s="65">
        <v>52654</v>
      </c>
      <c r="E21" s="65">
        <v>101420</v>
      </c>
      <c r="F21" s="65">
        <v>37030</v>
      </c>
      <c r="G21" s="65">
        <v>48013</v>
      </c>
      <c r="H21" s="65">
        <v>66901</v>
      </c>
      <c r="I21" s="65">
        <v>27606</v>
      </c>
    </row>
    <row r="22" spans="1:9" s="66" customFormat="1" ht="11.25" customHeight="1" x14ac:dyDescent="0.2">
      <c r="A22" s="64"/>
      <c r="B22" s="64" t="s">
        <v>17</v>
      </c>
      <c r="C22" s="65">
        <v>69329</v>
      </c>
      <c r="D22" s="65">
        <v>11362</v>
      </c>
      <c r="E22" s="65">
        <v>20656</v>
      </c>
      <c r="F22" s="65">
        <v>6895</v>
      </c>
      <c r="G22" s="65">
        <v>8973</v>
      </c>
      <c r="H22" s="65">
        <v>15579</v>
      </c>
      <c r="I22" s="65">
        <v>5864</v>
      </c>
    </row>
    <row r="23" spans="1:9" s="60" customFormat="1" ht="11.25" customHeight="1" x14ac:dyDescent="0.2">
      <c r="A23" s="186" t="s">
        <v>18</v>
      </c>
      <c r="B23" s="186"/>
      <c r="C23" s="74">
        <f t="shared" ref="C23:I24" si="0">C9/C21*100</f>
        <v>3.3627676665947295</v>
      </c>
      <c r="D23" s="74">
        <f t="shared" si="0"/>
        <v>3.7376077790861091</v>
      </c>
      <c r="E23" s="74">
        <f t="shared" si="0"/>
        <v>3.065470321435614</v>
      </c>
      <c r="F23" s="74">
        <f t="shared" si="0"/>
        <v>3.056980826357008</v>
      </c>
      <c r="G23" s="74">
        <f t="shared" si="0"/>
        <v>3.0929123362422679</v>
      </c>
      <c r="H23" s="74">
        <f t="shared" si="0"/>
        <v>3.5799165931749899</v>
      </c>
      <c r="I23" s="74">
        <f t="shared" si="0"/>
        <v>4.0933130478881408</v>
      </c>
    </row>
    <row r="24" spans="1:9" s="60" customFormat="1" ht="11.25" customHeight="1" x14ac:dyDescent="0.2">
      <c r="A24" s="186" t="s">
        <v>19</v>
      </c>
      <c r="B24" s="186"/>
      <c r="C24" s="75">
        <f t="shared" si="0"/>
        <v>10.004471433310735</v>
      </c>
      <c r="D24" s="75">
        <f t="shared" si="0"/>
        <v>12.224960394296778</v>
      </c>
      <c r="E24" s="75">
        <f t="shared" si="0"/>
        <v>8.9562354763749035</v>
      </c>
      <c r="F24" s="75">
        <f t="shared" si="0"/>
        <v>8.6004350978970265</v>
      </c>
      <c r="G24" s="75">
        <f t="shared" si="0"/>
        <v>9.6400312047252879</v>
      </c>
      <c r="H24" s="75">
        <f t="shared" si="0"/>
        <v>9.6796970280505814</v>
      </c>
      <c r="I24" s="75">
        <f t="shared" si="0"/>
        <v>12.465893587994543</v>
      </c>
    </row>
    <row r="25" spans="1:9" s="60" customFormat="1" ht="11.25" customHeight="1" x14ac:dyDescent="0.2">
      <c r="A25" s="191" t="s">
        <v>20</v>
      </c>
      <c r="B25" s="191"/>
      <c r="C25" s="70">
        <v>46.031146458191351</v>
      </c>
      <c r="D25" s="70">
        <v>51.294715447154474</v>
      </c>
      <c r="E25" s="70">
        <v>48.166613058861373</v>
      </c>
      <c r="F25" s="70">
        <v>44.222614840989401</v>
      </c>
      <c r="G25" s="70">
        <v>47.572390572390574</v>
      </c>
      <c r="H25" s="70">
        <v>35.555323590814197</v>
      </c>
      <c r="I25" s="70">
        <v>49.375221238938053</v>
      </c>
    </row>
    <row r="26" spans="1:9" s="60" customFormat="1" ht="11.25" customHeight="1" x14ac:dyDescent="0.2">
      <c r="A26" s="68"/>
      <c r="B26" s="68"/>
      <c r="C26" s="61"/>
      <c r="D26" s="61"/>
      <c r="E26" s="61"/>
      <c r="F26" s="61"/>
      <c r="G26" s="61"/>
      <c r="H26" s="61"/>
      <c r="I26" s="61"/>
    </row>
    <row r="27" spans="1:9" s="79" customFormat="1" ht="11.25" customHeight="1" x14ac:dyDescent="0.2">
      <c r="A27" s="189" t="s">
        <v>198</v>
      </c>
      <c r="B27" s="189"/>
      <c r="C27" s="95">
        <v>428.83</v>
      </c>
      <c r="D27" s="77">
        <v>80.7</v>
      </c>
      <c r="E27" s="77">
        <v>125.5</v>
      </c>
      <c r="F27" s="77">
        <v>51.59</v>
      </c>
      <c r="G27" s="77">
        <v>61.47</v>
      </c>
      <c r="H27" s="77">
        <v>58.72</v>
      </c>
      <c r="I27" s="77">
        <v>50.85</v>
      </c>
    </row>
    <row r="28" spans="1:9" s="60" customFormat="1" ht="11.25" customHeight="1" x14ac:dyDescent="0.2">
      <c r="A28" s="186" t="s">
        <v>21</v>
      </c>
      <c r="B28" s="186"/>
      <c r="C28" s="74">
        <v>385.87</v>
      </c>
      <c r="D28" s="80">
        <v>74.7</v>
      </c>
      <c r="E28" s="80">
        <v>115.35</v>
      </c>
      <c r="F28" s="80">
        <v>47.04</v>
      </c>
      <c r="G28" s="80">
        <v>53.17</v>
      </c>
      <c r="H28" s="80">
        <v>51.97</v>
      </c>
      <c r="I28" s="80">
        <v>43.64</v>
      </c>
    </row>
    <row r="29" spans="1:9" s="66" customFormat="1" ht="11.25" customHeight="1" x14ac:dyDescent="0.2">
      <c r="A29" s="67"/>
      <c r="B29" s="81" t="s">
        <v>22</v>
      </c>
      <c r="C29" s="74">
        <v>105.51</v>
      </c>
      <c r="D29" s="80">
        <v>22</v>
      </c>
      <c r="E29" s="80">
        <v>38.130000000000003</v>
      </c>
      <c r="F29" s="80">
        <v>11.89</v>
      </c>
      <c r="G29" s="80">
        <v>11.16</v>
      </c>
      <c r="H29" s="80">
        <v>10.83</v>
      </c>
      <c r="I29" s="80">
        <v>11.5</v>
      </c>
    </row>
    <row r="30" spans="1:9" s="66" customFormat="1" ht="11.25" customHeight="1" x14ac:dyDescent="0.2">
      <c r="A30" s="67"/>
      <c r="B30" s="81" t="s">
        <v>23</v>
      </c>
      <c r="C30" s="74">
        <v>196.57</v>
      </c>
      <c r="D30" s="80">
        <v>37.01</v>
      </c>
      <c r="E30" s="80">
        <v>47.66</v>
      </c>
      <c r="F30" s="80">
        <v>24.01</v>
      </c>
      <c r="G30" s="80">
        <v>31.69</v>
      </c>
      <c r="H30" s="80">
        <v>26.41</v>
      </c>
      <c r="I30" s="80">
        <v>29.79</v>
      </c>
    </row>
    <row r="31" spans="1:9" s="66" customFormat="1" ht="11.25" customHeight="1" x14ac:dyDescent="0.2">
      <c r="A31" s="68"/>
      <c r="B31" s="81" t="s">
        <v>24</v>
      </c>
      <c r="C31" s="74">
        <v>83.79</v>
      </c>
      <c r="D31" s="80">
        <v>15.69</v>
      </c>
      <c r="E31" s="80">
        <v>29.56</v>
      </c>
      <c r="F31" s="80">
        <v>11.14</v>
      </c>
      <c r="G31" s="80">
        <v>10.32</v>
      </c>
      <c r="H31" s="80">
        <v>14.73</v>
      </c>
      <c r="I31" s="80">
        <v>2.35</v>
      </c>
    </row>
    <row r="32" spans="1:9" s="60" customFormat="1" ht="11.25" customHeight="1" x14ac:dyDescent="0.2">
      <c r="A32" s="186" t="s">
        <v>25</v>
      </c>
      <c r="B32" s="186"/>
      <c r="C32" s="74">
        <v>42.96</v>
      </c>
      <c r="D32" s="80">
        <v>6</v>
      </c>
      <c r="E32" s="80">
        <v>10.15</v>
      </c>
      <c r="F32" s="80">
        <v>4.55</v>
      </c>
      <c r="G32" s="80">
        <v>8.3000000000000007</v>
      </c>
      <c r="H32" s="80">
        <v>6.75</v>
      </c>
      <c r="I32" s="80">
        <v>7.21</v>
      </c>
    </row>
    <row r="33" spans="1:9" s="66" customFormat="1" ht="11.25" customHeight="1" x14ac:dyDescent="0.2">
      <c r="A33" s="67"/>
      <c r="B33" s="81" t="s">
        <v>26</v>
      </c>
      <c r="C33" s="74">
        <v>5.9</v>
      </c>
      <c r="D33" s="80">
        <v>1</v>
      </c>
      <c r="E33" s="80">
        <v>1</v>
      </c>
      <c r="F33" s="80">
        <v>1</v>
      </c>
      <c r="G33" s="80">
        <v>1</v>
      </c>
      <c r="H33" s="80">
        <v>1</v>
      </c>
      <c r="I33" s="80">
        <v>0.9</v>
      </c>
    </row>
    <row r="34" spans="1:9" s="66" customFormat="1" ht="11.25" customHeight="1" x14ac:dyDescent="0.2">
      <c r="A34" s="67"/>
      <c r="B34" s="81" t="s">
        <v>27</v>
      </c>
      <c r="C34" s="74">
        <v>19.53</v>
      </c>
      <c r="D34" s="80">
        <v>3</v>
      </c>
      <c r="E34" s="80">
        <v>5.8</v>
      </c>
      <c r="F34" s="80">
        <v>1.05</v>
      </c>
      <c r="G34" s="80">
        <v>3.31</v>
      </c>
      <c r="H34" s="80">
        <v>3.59</v>
      </c>
      <c r="I34" s="80">
        <v>2.78</v>
      </c>
    </row>
    <row r="35" spans="1:9" s="66" customFormat="1" ht="11.25" customHeight="1" x14ac:dyDescent="0.2">
      <c r="A35" s="68"/>
      <c r="B35" s="81" t="s">
        <v>28</v>
      </c>
      <c r="C35" s="74">
        <v>17.53</v>
      </c>
      <c r="D35" s="80">
        <v>2</v>
      </c>
      <c r="E35" s="80">
        <v>3.35</v>
      </c>
      <c r="F35" s="80">
        <v>2.5</v>
      </c>
      <c r="G35" s="80">
        <v>3.99</v>
      </c>
      <c r="H35" s="80">
        <v>2.16</v>
      </c>
      <c r="I35" s="80">
        <v>3.53</v>
      </c>
    </row>
    <row r="36" spans="1:9" s="60" customFormat="1" ht="11.25" customHeight="1" x14ac:dyDescent="0.2">
      <c r="A36" s="186" t="s">
        <v>29</v>
      </c>
      <c r="B36" s="186"/>
      <c r="C36" s="65">
        <v>26.237143765280855</v>
      </c>
      <c r="D36" s="65">
        <v>26.345381526104418</v>
      </c>
      <c r="E36" s="65">
        <v>26.952752492414394</v>
      </c>
      <c r="F36" s="65">
        <v>24.064625850340132</v>
      </c>
      <c r="G36" s="65">
        <v>27.929283430505922</v>
      </c>
      <c r="H36" s="65">
        <v>46.084279391956898</v>
      </c>
      <c r="I36" s="65">
        <v>25.893675527039413</v>
      </c>
    </row>
    <row r="37" spans="1:9" s="60" customFormat="1" ht="11.25" customHeight="1" x14ac:dyDescent="0.2">
      <c r="A37" s="186" t="s">
        <v>30</v>
      </c>
      <c r="B37" s="186"/>
      <c r="C37" s="65">
        <v>1132.192341286818</v>
      </c>
      <c r="D37" s="65">
        <v>1250.90458488228</v>
      </c>
      <c r="E37" s="65">
        <v>1193.2270916334662</v>
      </c>
      <c r="F37" s="65">
        <v>970.34308974607472</v>
      </c>
      <c r="G37" s="65">
        <v>1149.2598015292012</v>
      </c>
      <c r="H37" s="65">
        <v>1450.1873297002726</v>
      </c>
      <c r="I37" s="65">
        <v>1097.2271386430677</v>
      </c>
    </row>
    <row r="38" spans="1:9" s="60" customFormat="1" ht="11.25" customHeight="1" x14ac:dyDescent="0.2">
      <c r="A38" s="191" t="s">
        <v>31</v>
      </c>
      <c r="B38" s="191"/>
      <c r="C38" s="70">
        <v>4603.643092561515</v>
      </c>
      <c r="D38" s="70">
        <v>5212.4096385542171</v>
      </c>
      <c r="E38" s="70">
        <v>4537.5986129172088</v>
      </c>
      <c r="F38" s="70">
        <v>5360.3954081632646</v>
      </c>
      <c r="G38" s="70">
        <v>2443.0317848410759</v>
      </c>
      <c r="H38" s="70">
        <v>5592.4956705791801</v>
      </c>
      <c r="I38" s="70">
        <v>5464.7800183318059</v>
      </c>
    </row>
    <row r="39" spans="1:9" s="60" customFormat="1" ht="11.25" customHeight="1" x14ac:dyDescent="0.2">
      <c r="A39" s="193" t="s">
        <v>32</v>
      </c>
      <c r="B39" s="193"/>
      <c r="C39" s="83"/>
      <c r="D39" s="84"/>
      <c r="E39" s="84"/>
      <c r="F39" s="84"/>
      <c r="G39" s="84"/>
      <c r="H39" s="84"/>
      <c r="I39" s="84"/>
    </row>
    <row r="40" spans="1:9" s="60" customFormat="1" ht="11.25" customHeight="1" x14ac:dyDescent="0.2">
      <c r="A40" s="186" t="s">
        <v>33</v>
      </c>
      <c r="B40" s="186"/>
      <c r="C40" s="65">
        <v>43799902.299999997</v>
      </c>
      <c r="D40" s="65">
        <v>8381870.2000000002</v>
      </c>
      <c r="E40" s="65">
        <v>12813308.300000001</v>
      </c>
      <c r="F40" s="65">
        <v>4956186.4000000004</v>
      </c>
      <c r="G40" s="65">
        <v>6086296.8500000006</v>
      </c>
      <c r="H40" s="65">
        <v>6063745.0499999998</v>
      </c>
      <c r="I40" s="65">
        <v>5498495.5</v>
      </c>
    </row>
    <row r="41" spans="1:9" s="66" customFormat="1" ht="11.25" customHeight="1" x14ac:dyDescent="0.2">
      <c r="A41" s="63"/>
      <c r="B41" s="64" t="s">
        <v>34</v>
      </c>
      <c r="C41" s="65">
        <v>31230193</v>
      </c>
      <c r="D41" s="65">
        <v>5982508</v>
      </c>
      <c r="E41" s="65">
        <v>8877737</v>
      </c>
      <c r="F41" s="65">
        <v>3708621</v>
      </c>
      <c r="G41" s="65">
        <v>4604469</v>
      </c>
      <c r="H41" s="65">
        <v>3874857</v>
      </c>
      <c r="I41" s="65">
        <v>4182001</v>
      </c>
    </row>
    <row r="42" spans="1:9" s="66" customFormat="1" ht="11.25" customHeight="1" x14ac:dyDescent="0.2">
      <c r="A42" s="67"/>
      <c r="B42" s="64" t="s">
        <v>35</v>
      </c>
      <c r="C42" s="65">
        <v>6274081.4499999993</v>
      </c>
      <c r="D42" s="65">
        <v>1254795.2</v>
      </c>
      <c r="E42" s="65">
        <v>1943085.15</v>
      </c>
      <c r="F42" s="65">
        <v>723900</v>
      </c>
      <c r="G42" s="65">
        <v>926262.2</v>
      </c>
      <c r="H42" s="65">
        <v>621002.30000000005</v>
      </c>
      <c r="I42" s="65">
        <v>805036.6</v>
      </c>
    </row>
    <row r="43" spans="1:9" s="66" customFormat="1" ht="11.25" customHeight="1" x14ac:dyDescent="0.2">
      <c r="A43" s="67"/>
      <c r="B43" s="64" t="s">
        <v>36</v>
      </c>
      <c r="C43" s="65">
        <v>99857.95</v>
      </c>
      <c r="D43" s="65">
        <v>18194</v>
      </c>
      <c r="E43" s="65">
        <v>34398.15</v>
      </c>
      <c r="F43" s="65">
        <v>16669.400000000001</v>
      </c>
      <c r="G43" s="65">
        <v>13326.65</v>
      </c>
      <c r="H43" s="65">
        <v>13433.75</v>
      </c>
      <c r="I43" s="65">
        <v>3836</v>
      </c>
    </row>
    <row r="44" spans="1:9" s="66" customFormat="1" ht="11.25" customHeight="1" x14ac:dyDescent="0.2">
      <c r="A44" s="68"/>
      <c r="B44" s="64" t="s">
        <v>37</v>
      </c>
      <c r="C44" s="65">
        <v>6195769.9000000004</v>
      </c>
      <c r="D44" s="65">
        <v>1126373</v>
      </c>
      <c r="E44" s="65">
        <v>1958088</v>
      </c>
      <c r="F44" s="65">
        <v>506996</v>
      </c>
      <c r="G44" s="65">
        <v>542239</v>
      </c>
      <c r="H44" s="65">
        <v>1554452</v>
      </c>
      <c r="I44" s="65">
        <v>507621.9</v>
      </c>
    </row>
    <row r="45" spans="1:9" s="60" customFormat="1" ht="11.25" customHeight="1" x14ac:dyDescent="0.2">
      <c r="A45" s="186" t="s">
        <v>38</v>
      </c>
      <c r="B45" s="186"/>
      <c r="C45" s="65">
        <v>20373426.300000001</v>
      </c>
      <c r="D45" s="65">
        <v>4059096</v>
      </c>
      <c r="E45" s="65">
        <v>5881333</v>
      </c>
      <c r="F45" s="65">
        <v>2127652</v>
      </c>
      <c r="G45" s="65">
        <v>2881246</v>
      </c>
      <c r="H45" s="65">
        <v>2823719.3</v>
      </c>
      <c r="I45" s="65">
        <v>2600380</v>
      </c>
    </row>
    <row r="46" spans="1:9" s="66" customFormat="1" ht="11.25" customHeight="1" x14ac:dyDescent="0.2">
      <c r="A46" s="63"/>
      <c r="B46" s="64" t="s">
        <v>39</v>
      </c>
      <c r="C46" s="65">
        <v>4643674</v>
      </c>
      <c r="D46" s="65">
        <v>1001126</v>
      </c>
      <c r="E46" s="65">
        <v>1637704</v>
      </c>
      <c r="F46" s="65">
        <v>371243</v>
      </c>
      <c r="G46" s="65">
        <v>539647</v>
      </c>
      <c r="H46" s="65">
        <v>815918</v>
      </c>
      <c r="I46" s="65">
        <v>278036</v>
      </c>
    </row>
    <row r="47" spans="1:9" s="66" customFormat="1" ht="11.25" customHeight="1" x14ac:dyDescent="0.2">
      <c r="A47" s="67"/>
      <c r="B47" s="64" t="s">
        <v>40</v>
      </c>
      <c r="C47" s="65">
        <v>15134554</v>
      </c>
      <c r="D47" s="65">
        <v>3033753</v>
      </c>
      <c r="E47" s="65">
        <v>3908009</v>
      </c>
      <c r="F47" s="65">
        <v>1704465</v>
      </c>
      <c r="G47" s="65">
        <v>2288512</v>
      </c>
      <c r="H47" s="65">
        <v>1971343</v>
      </c>
      <c r="I47" s="65">
        <v>2228472</v>
      </c>
    </row>
    <row r="48" spans="1:9" s="66" customFormat="1" ht="11.25" customHeight="1" x14ac:dyDescent="0.2">
      <c r="A48" s="68"/>
      <c r="B48" s="64" t="s">
        <v>41</v>
      </c>
      <c r="C48" s="65">
        <v>595198.30000000005</v>
      </c>
      <c r="D48" s="65">
        <v>24217</v>
      </c>
      <c r="E48" s="65">
        <v>335620</v>
      </c>
      <c r="F48" s="65">
        <v>51944</v>
      </c>
      <c r="G48" s="65">
        <v>53087</v>
      </c>
      <c r="H48" s="65">
        <v>36458.300000000003</v>
      </c>
      <c r="I48" s="65">
        <v>93872</v>
      </c>
    </row>
    <row r="49" spans="1:9" s="60" customFormat="1" ht="11.25" customHeight="1" x14ac:dyDescent="0.2">
      <c r="A49" s="186" t="s">
        <v>42</v>
      </c>
      <c r="B49" s="186"/>
      <c r="C49" s="65">
        <v>25408684.660483822</v>
      </c>
      <c r="D49" s="65">
        <v>4977748.7535151215</v>
      </c>
      <c r="E49" s="65">
        <v>7105940.7526328135</v>
      </c>
      <c r="F49" s="65">
        <v>2832760.0165568232</v>
      </c>
      <c r="G49" s="65">
        <v>3792352.8689053687</v>
      </c>
      <c r="H49" s="65">
        <v>3592239.9790322566</v>
      </c>
      <c r="I49" s="65">
        <v>3107642.2898414396</v>
      </c>
    </row>
    <row r="50" spans="1:9" s="66" customFormat="1" ht="11.25" customHeight="1" x14ac:dyDescent="0.2">
      <c r="A50" s="63"/>
      <c r="B50" s="64" t="s">
        <v>43</v>
      </c>
      <c r="C50" s="65">
        <v>20326947.728387062</v>
      </c>
      <c r="D50" s="65">
        <v>3982199.0028120973</v>
      </c>
      <c r="E50" s="65">
        <v>5684752.6021062508</v>
      </c>
      <c r="F50" s="65">
        <v>2266208.0132454587</v>
      </c>
      <c r="G50" s="65">
        <v>3033882.2951242952</v>
      </c>
      <c r="H50" s="65">
        <v>2873791.9832258057</v>
      </c>
      <c r="I50" s="65">
        <v>2486113.8318731519</v>
      </c>
    </row>
    <row r="51" spans="1:9" s="66" customFormat="1" ht="11.25" customHeight="1" x14ac:dyDescent="0.2">
      <c r="A51" s="68"/>
      <c r="B51" s="68" t="s">
        <v>44</v>
      </c>
      <c r="C51" s="65">
        <v>5081736.9320967654</v>
      </c>
      <c r="D51" s="65">
        <v>995549.75070302433</v>
      </c>
      <c r="E51" s="65">
        <v>1421188.1505265627</v>
      </c>
      <c r="F51" s="65">
        <v>566552.00331136468</v>
      </c>
      <c r="G51" s="65">
        <v>758470.57378107379</v>
      </c>
      <c r="H51" s="65">
        <v>718447.99580645142</v>
      </c>
      <c r="I51" s="65">
        <v>621528.45796828798</v>
      </c>
    </row>
    <row r="52" spans="1:9" s="60" customFormat="1" ht="11.25" customHeight="1" x14ac:dyDescent="0.2">
      <c r="A52" s="190" t="s">
        <v>45</v>
      </c>
      <c r="B52" s="190"/>
      <c r="C52" s="61">
        <v>4042.495609178533</v>
      </c>
      <c r="D52" s="61">
        <v>4259.0803861788618</v>
      </c>
      <c r="E52" s="61">
        <v>4121.3600192988106</v>
      </c>
      <c r="F52" s="61">
        <v>4378.2565371024739</v>
      </c>
      <c r="G52" s="61">
        <v>4098.5163973063973</v>
      </c>
      <c r="H52" s="61">
        <v>2531.83509394572</v>
      </c>
      <c r="I52" s="61">
        <v>4865.9252212389383</v>
      </c>
    </row>
    <row r="53" spans="1:9" s="66" customFormat="1" ht="11.25" customHeight="1" x14ac:dyDescent="0.2">
      <c r="A53" s="194" t="s">
        <v>46</v>
      </c>
      <c r="B53" s="194"/>
      <c r="C53" s="69">
        <v>2353.5292855890507</v>
      </c>
      <c r="D53" s="69">
        <v>2529.3438788186595</v>
      </c>
      <c r="E53" s="69">
        <v>2285.6033298915449</v>
      </c>
      <c r="F53" s="69">
        <v>2502.4381771703383</v>
      </c>
      <c r="G53" s="69">
        <v>2553.7729756938511</v>
      </c>
      <c r="H53" s="69">
        <v>1499.891431746245</v>
      </c>
      <c r="I53" s="69">
        <v>2750.1259202136634</v>
      </c>
    </row>
    <row r="54" spans="1:9" s="93" customFormat="1" ht="11.25" customHeight="1" x14ac:dyDescent="0.15">
      <c r="A54" s="199"/>
      <c r="B54" s="199"/>
      <c r="C54" s="199"/>
      <c r="D54" s="199"/>
      <c r="E54" s="199"/>
      <c r="F54" s="199"/>
      <c r="G54" s="199"/>
      <c r="H54" s="199"/>
      <c r="I54" s="199"/>
    </row>
    <row r="55" spans="1:9" s="88" customFormat="1" ht="11.25" x14ac:dyDescent="0.2">
      <c r="A55" s="192" t="s">
        <v>193</v>
      </c>
      <c r="B55" s="192"/>
      <c r="C55" s="192"/>
      <c r="D55" s="192"/>
      <c r="E55" s="192"/>
      <c r="F55" s="192"/>
      <c r="G55" s="192"/>
      <c r="H55" s="192"/>
      <c r="I55" s="192"/>
    </row>
    <row r="56" spans="1:9" s="88" customFormat="1" ht="36" customHeight="1" x14ac:dyDescent="0.2">
      <c r="A56" s="192" t="s">
        <v>194</v>
      </c>
      <c r="B56" s="192"/>
      <c r="C56" s="192"/>
      <c r="D56" s="192"/>
      <c r="E56" s="192"/>
      <c r="F56" s="192"/>
      <c r="G56" s="192"/>
      <c r="H56" s="192"/>
      <c r="I56" s="192"/>
    </row>
    <row r="57" spans="1:9" s="88" customFormat="1" ht="12.75" customHeight="1" x14ac:dyDescent="0.2">
      <c r="A57" s="192" t="s">
        <v>195</v>
      </c>
      <c r="B57" s="192"/>
      <c r="C57" s="192"/>
      <c r="D57" s="192"/>
      <c r="E57" s="192"/>
      <c r="F57" s="192"/>
      <c r="G57" s="192"/>
      <c r="H57" s="192"/>
      <c r="I57" s="192"/>
    </row>
    <row r="58" spans="1:9" s="88" customFormat="1" ht="14.25" customHeight="1" x14ac:dyDescent="0.2">
      <c r="A58" s="192" t="s">
        <v>196</v>
      </c>
      <c r="B58" s="192"/>
      <c r="C58" s="192"/>
      <c r="D58" s="192"/>
      <c r="E58" s="192"/>
      <c r="F58" s="192"/>
      <c r="G58" s="192"/>
      <c r="H58" s="192"/>
      <c r="I58" s="192"/>
    </row>
    <row r="59" spans="1:9" s="66" customFormat="1" ht="6" customHeight="1" x14ac:dyDescent="0.2">
      <c r="A59" s="192"/>
      <c r="B59" s="192"/>
      <c r="C59" s="192"/>
      <c r="D59" s="192"/>
      <c r="E59" s="192"/>
      <c r="F59" s="192"/>
      <c r="G59" s="192"/>
      <c r="H59" s="192"/>
      <c r="I59" s="192"/>
    </row>
    <row r="60" spans="1:9" s="66" customFormat="1" ht="11.25" x14ac:dyDescent="0.2">
      <c r="A60" s="194" t="s">
        <v>219</v>
      </c>
      <c r="B60" s="194"/>
      <c r="C60" s="194"/>
      <c r="D60" s="194"/>
      <c r="E60" s="194"/>
      <c r="F60" s="194"/>
      <c r="G60" s="194"/>
      <c r="H60" s="194"/>
      <c r="I60" s="194"/>
    </row>
    <row r="61" spans="1:9" s="66" customFormat="1" ht="5.25" customHeight="1" x14ac:dyDescent="0.2">
      <c r="A61" s="203"/>
      <c r="B61" s="203"/>
      <c r="C61" s="203"/>
      <c r="D61" s="203"/>
      <c r="E61" s="203"/>
      <c r="F61" s="203"/>
      <c r="G61" s="203"/>
      <c r="H61" s="203"/>
      <c r="I61" s="203"/>
    </row>
    <row r="62" spans="1:9" s="66" customFormat="1" ht="11.25" customHeight="1" x14ac:dyDescent="0.2">
      <c r="A62" s="203" t="s">
        <v>48</v>
      </c>
      <c r="B62" s="203"/>
      <c r="C62" s="203"/>
      <c r="D62" s="203"/>
      <c r="E62" s="203"/>
      <c r="F62" s="203"/>
      <c r="G62" s="203"/>
      <c r="H62" s="203"/>
      <c r="I62" s="203"/>
    </row>
    <row r="63" spans="1:9" s="66" customFormat="1" ht="11.25" customHeight="1" x14ac:dyDescent="0.2">
      <c r="A63" s="203" t="s">
        <v>153</v>
      </c>
      <c r="B63" s="203"/>
      <c r="C63" s="203"/>
      <c r="D63" s="203"/>
      <c r="E63" s="203"/>
      <c r="F63" s="203"/>
      <c r="G63" s="203"/>
      <c r="H63" s="203"/>
      <c r="I63" s="203"/>
    </row>
  </sheetData>
  <mergeCells count="37">
    <mergeCell ref="A60:I60"/>
    <mergeCell ref="A55:I55"/>
    <mergeCell ref="A56:I56"/>
    <mergeCell ref="A62:I62"/>
    <mergeCell ref="A63:I63"/>
    <mergeCell ref="A61:I61"/>
    <mergeCell ref="A57:I57"/>
    <mergeCell ref="A58:I58"/>
    <mergeCell ref="A59:I59"/>
    <mergeCell ref="A54:I54"/>
    <mergeCell ref="A28:B28"/>
    <mergeCell ref="A32:B32"/>
    <mergeCell ref="A36:B36"/>
    <mergeCell ref="A37:B37"/>
    <mergeCell ref="A38:B38"/>
    <mergeCell ref="A39:B39"/>
    <mergeCell ref="A40:B40"/>
    <mergeCell ref="A45:B45"/>
    <mergeCell ref="A49:B49"/>
    <mergeCell ref="A52:B52"/>
    <mergeCell ref="A53:B53"/>
    <mergeCell ref="A25:B25"/>
    <mergeCell ref="A27:B27"/>
    <mergeCell ref="A5:B5"/>
    <mergeCell ref="A6:B6"/>
    <mergeCell ref="A9:B9"/>
    <mergeCell ref="A13:B13"/>
    <mergeCell ref="A18:I18"/>
    <mergeCell ref="A21:B21"/>
    <mergeCell ref="A23:B23"/>
    <mergeCell ref="A24:B24"/>
    <mergeCell ref="C6:I6"/>
    <mergeCell ref="A1:I1"/>
    <mergeCell ref="A2:I2"/>
    <mergeCell ref="A3:I3"/>
    <mergeCell ref="A4:I4"/>
    <mergeCell ref="C5:I5"/>
  </mergeCells>
  <phoneticPr fontId="0" type="noConversion"/>
  <pageMargins left="0" right="0" top="0" bottom="0" header="0" footer="0"/>
  <pageSetup paperSize="9" scale="85"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workbookViewId="0">
      <selection sqref="A1:K1"/>
    </sheetView>
  </sheetViews>
  <sheetFormatPr defaultRowHeight="12.75" x14ac:dyDescent="0.2"/>
  <cols>
    <col min="1" max="1" width="2.7109375" style="2" customWidth="1"/>
    <col min="2" max="3" width="1.7109375" style="2" customWidth="1"/>
    <col min="4" max="4" width="43.140625" style="3" customWidth="1"/>
    <col min="5" max="11" width="10.7109375" style="3" customWidth="1"/>
    <col min="12" max="16384" width="9.140625" style="1"/>
  </cols>
  <sheetData>
    <row r="1" spans="1:11" s="4" customFormat="1" ht="15" customHeight="1" x14ac:dyDescent="0.25">
      <c r="A1" s="210"/>
      <c r="B1" s="210"/>
      <c r="C1" s="210"/>
      <c r="D1" s="210"/>
      <c r="E1" s="210"/>
      <c r="F1" s="210"/>
      <c r="G1" s="210"/>
      <c r="H1" s="210"/>
      <c r="I1" s="210"/>
      <c r="J1" s="210"/>
      <c r="K1" s="210"/>
    </row>
    <row r="2" spans="1:11" s="5" customFormat="1" ht="27.75" customHeight="1" x14ac:dyDescent="0.2">
      <c r="A2" s="211" t="s">
        <v>49</v>
      </c>
      <c r="B2" s="211"/>
      <c r="C2" s="211"/>
      <c r="D2" s="211"/>
      <c r="E2" s="211"/>
      <c r="F2" s="211"/>
      <c r="G2" s="211"/>
      <c r="H2" s="211"/>
      <c r="I2" s="211"/>
      <c r="J2" s="211"/>
      <c r="K2" s="211"/>
    </row>
    <row r="3" spans="1:11" s="4" customFormat="1" ht="15" customHeight="1" x14ac:dyDescent="0.25">
      <c r="A3" s="210"/>
      <c r="B3" s="210"/>
      <c r="C3" s="210"/>
      <c r="D3" s="210"/>
      <c r="E3" s="210"/>
      <c r="F3" s="210"/>
      <c r="G3" s="210"/>
      <c r="H3" s="210"/>
      <c r="I3" s="210"/>
      <c r="J3" s="210"/>
      <c r="K3" s="210"/>
    </row>
    <row r="4" spans="1:11" s="6" customFormat="1" ht="14.25" customHeight="1" x14ac:dyDescent="0.2">
      <c r="A4" s="212"/>
      <c r="B4" s="212"/>
      <c r="C4" s="212"/>
      <c r="D4" s="212"/>
      <c r="E4" s="212"/>
      <c r="F4" s="212"/>
      <c r="G4" s="212"/>
      <c r="H4" s="212"/>
      <c r="I4" s="212"/>
      <c r="J4" s="212"/>
      <c r="K4" s="212"/>
    </row>
    <row r="5" spans="1:11" s="7" customFormat="1" ht="13.5" customHeight="1" x14ac:dyDescent="0.2">
      <c r="A5" s="213"/>
      <c r="B5" s="213"/>
      <c r="C5" s="213"/>
      <c r="D5" s="213"/>
      <c r="E5" s="8" t="s">
        <v>0</v>
      </c>
      <c r="F5" s="9" t="s">
        <v>50</v>
      </c>
      <c r="G5" s="9" t="s">
        <v>51</v>
      </c>
      <c r="H5" s="10" t="s">
        <v>52</v>
      </c>
      <c r="I5" s="9" t="s">
        <v>53</v>
      </c>
      <c r="J5" s="9" t="s">
        <v>54</v>
      </c>
      <c r="K5" s="8" t="s">
        <v>55</v>
      </c>
    </row>
    <row r="6" spans="1:11" s="11" customFormat="1" ht="12" customHeight="1" x14ac:dyDescent="0.2">
      <c r="A6" s="214"/>
      <c r="B6" s="214"/>
      <c r="C6" s="214"/>
      <c r="D6" s="214"/>
      <c r="E6" s="12"/>
      <c r="F6" s="13"/>
      <c r="G6" s="13"/>
      <c r="H6" s="13"/>
      <c r="I6" s="13"/>
      <c r="J6" s="13"/>
      <c r="K6" s="12"/>
    </row>
    <row r="7" spans="1:11" s="11" customFormat="1" ht="12" customHeight="1" x14ac:dyDescent="0.2">
      <c r="A7" s="215"/>
      <c r="B7" s="215"/>
      <c r="C7" s="215"/>
      <c r="D7" s="215"/>
      <c r="E7" s="215"/>
      <c r="F7" s="215"/>
      <c r="G7" s="215"/>
      <c r="H7" s="215"/>
      <c r="I7" s="215"/>
      <c r="J7" s="215"/>
      <c r="K7" s="215"/>
    </row>
    <row r="8" spans="1:11" s="14" customFormat="1" ht="11.25" customHeight="1" x14ac:dyDescent="0.2">
      <c r="A8" s="216" t="s">
        <v>6</v>
      </c>
      <c r="B8" s="216"/>
      <c r="C8" s="216"/>
      <c r="D8" s="216"/>
      <c r="E8" s="216"/>
      <c r="F8" s="216"/>
      <c r="G8" s="216"/>
      <c r="H8" s="216"/>
      <c r="I8" s="216"/>
      <c r="J8" s="216"/>
      <c r="K8" s="216"/>
    </row>
    <row r="9" spans="1:11" s="14" customFormat="1" ht="11.25" customHeight="1" x14ac:dyDescent="0.2">
      <c r="A9" s="205" t="s">
        <v>7</v>
      </c>
      <c r="B9" s="205"/>
      <c r="C9" s="205"/>
      <c r="D9" s="205"/>
      <c r="E9" s="17">
        <v>11045</v>
      </c>
      <c r="F9" s="17">
        <v>1931</v>
      </c>
      <c r="G9" s="17">
        <v>2974</v>
      </c>
      <c r="H9" s="17">
        <v>1101</v>
      </c>
      <c r="I9" s="17">
        <v>1475</v>
      </c>
      <c r="J9" s="17">
        <v>2460</v>
      </c>
      <c r="K9" s="17">
        <v>1104</v>
      </c>
    </row>
    <row r="10" spans="1:11" s="18" customFormat="1" ht="11.25" customHeight="1" x14ac:dyDescent="0.2">
      <c r="A10" s="16"/>
      <c r="B10" s="204" t="s">
        <v>8</v>
      </c>
      <c r="C10" s="204"/>
      <c r="D10" s="204"/>
      <c r="E10" s="17">
        <v>6701</v>
      </c>
      <c r="F10" s="20">
        <v>1319</v>
      </c>
      <c r="G10" s="20">
        <v>1711</v>
      </c>
      <c r="H10" s="20">
        <v>549</v>
      </c>
      <c r="I10" s="20">
        <v>842</v>
      </c>
      <c r="J10" s="20">
        <v>1555</v>
      </c>
      <c r="K10" s="20">
        <v>725</v>
      </c>
    </row>
    <row r="11" spans="1:11" s="18" customFormat="1" ht="11.25" customHeight="1" x14ac:dyDescent="0.2">
      <c r="A11" s="21"/>
      <c r="B11" s="204" t="s">
        <v>9</v>
      </c>
      <c r="C11" s="204"/>
      <c r="D11" s="204"/>
      <c r="E11" s="17">
        <v>1406</v>
      </c>
      <c r="F11" s="20">
        <v>244</v>
      </c>
      <c r="G11" s="20">
        <v>379</v>
      </c>
      <c r="H11" s="20">
        <v>126</v>
      </c>
      <c r="I11" s="20">
        <v>191</v>
      </c>
      <c r="J11" s="20">
        <v>355</v>
      </c>
      <c r="K11" s="20">
        <v>111</v>
      </c>
    </row>
    <row r="12" spans="1:11" s="18" customFormat="1" ht="11.25" customHeight="1" x14ac:dyDescent="0.2">
      <c r="A12" s="15"/>
      <c r="B12" s="204" t="s">
        <v>10</v>
      </c>
      <c r="C12" s="204"/>
      <c r="D12" s="204"/>
      <c r="E12" s="17">
        <v>2938</v>
      </c>
      <c r="F12" s="20">
        <v>368</v>
      </c>
      <c r="G12" s="20">
        <v>884</v>
      </c>
      <c r="H12" s="20">
        <v>426</v>
      </c>
      <c r="I12" s="20">
        <v>442</v>
      </c>
      <c r="J12" s="20">
        <v>550</v>
      </c>
      <c r="K12" s="20">
        <v>268</v>
      </c>
    </row>
    <row r="13" spans="1:11" s="14" customFormat="1" ht="12" customHeight="1" x14ac:dyDescent="0.2">
      <c r="A13" s="204" t="s">
        <v>11</v>
      </c>
      <c r="B13" s="204"/>
      <c r="C13" s="204"/>
      <c r="D13" s="204"/>
      <c r="E13" s="17">
        <v>636966.06000000006</v>
      </c>
      <c r="F13" s="20">
        <v>121234.07</v>
      </c>
      <c r="G13" s="20">
        <v>186051.21</v>
      </c>
      <c r="H13" s="20">
        <v>68953</v>
      </c>
      <c r="I13" s="20">
        <v>87936.76</v>
      </c>
      <c r="J13" s="20">
        <v>99754.91</v>
      </c>
      <c r="K13" s="20">
        <v>73036.11</v>
      </c>
    </row>
    <row r="14" spans="1:11" s="18" customFormat="1" ht="11.25" customHeight="1" x14ac:dyDescent="0.2">
      <c r="A14" s="16"/>
      <c r="B14" s="204" t="s">
        <v>56</v>
      </c>
      <c r="C14" s="204"/>
      <c r="D14" s="204"/>
      <c r="E14" s="17">
        <v>70294.850000000006</v>
      </c>
      <c r="F14" s="20">
        <v>14215.81</v>
      </c>
      <c r="G14" s="20">
        <v>17464.48</v>
      </c>
      <c r="H14" s="20">
        <v>7024</v>
      </c>
      <c r="I14" s="20">
        <v>8837.67</v>
      </c>
      <c r="J14" s="20">
        <v>12145</v>
      </c>
      <c r="K14" s="20">
        <v>10607.89</v>
      </c>
    </row>
    <row r="15" spans="1:11" s="18" customFormat="1" ht="11.25" customHeight="1" x14ac:dyDescent="0.2">
      <c r="A15" s="21"/>
      <c r="B15" s="204" t="s">
        <v>57</v>
      </c>
      <c r="C15" s="204"/>
      <c r="D15" s="204"/>
      <c r="E15" s="17">
        <v>192327.81</v>
      </c>
      <c r="F15" s="20">
        <v>33877.919999999998</v>
      </c>
      <c r="G15" s="20">
        <v>45352.54</v>
      </c>
      <c r="H15" s="20">
        <v>21748</v>
      </c>
      <c r="I15" s="20">
        <v>31260.47</v>
      </c>
      <c r="J15" s="20">
        <v>30653</v>
      </c>
      <c r="K15" s="20">
        <v>29435.88</v>
      </c>
    </row>
    <row r="16" spans="1:11" s="18" customFormat="1" ht="11.25" customHeight="1" x14ac:dyDescent="0.2">
      <c r="A16" s="21"/>
      <c r="B16" s="204" t="s">
        <v>58</v>
      </c>
      <c r="C16" s="204"/>
      <c r="D16" s="204"/>
      <c r="E16" s="17">
        <v>205284.35</v>
      </c>
      <c r="F16" s="20">
        <v>45015.5</v>
      </c>
      <c r="G16" s="20">
        <v>71008.570000000007</v>
      </c>
      <c r="H16" s="20">
        <v>15271</v>
      </c>
      <c r="I16" s="20">
        <v>22322.959999999999</v>
      </c>
      <c r="J16" s="20">
        <v>39632</v>
      </c>
      <c r="K16" s="20">
        <v>12034.32</v>
      </c>
    </row>
    <row r="17" spans="1:11" s="18" customFormat="1" ht="11.25" customHeight="1" x14ac:dyDescent="0.2">
      <c r="A17" s="21"/>
      <c r="B17" s="204" t="s">
        <v>12</v>
      </c>
      <c r="C17" s="204"/>
      <c r="D17" s="204"/>
      <c r="E17" s="17">
        <v>13359.73</v>
      </c>
      <c r="F17" s="20">
        <v>1141.1500000000001</v>
      </c>
      <c r="G17" s="20">
        <v>3629.3</v>
      </c>
      <c r="H17" s="20">
        <v>1826</v>
      </c>
      <c r="I17" s="20">
        <v>2294.6</v>
      </c>
      <c r="J17" s="20">
        <v>2877</v>
      </c>
      <c r="K17" s="20">
        <v>1591.68</v>
      </c>
    </row>
    <row r="18" spans="1:11" s="18" customFormat="1" ht="12.75" customHeight="1" x14ac:dyDescent="0.2">
      <c r="A18" s="21"/>
      <c r="B18" s="204" t="s">
        <v>59</v>
      </c>
      <c r="C18" s="204"/>
      <c r="D18" s="204"/>
      <c r="E18" s="17">
        <v>68532.55</v>
      </c>
      <c r="F18" s="20">
        <v>11857.47</v>
      </c>
      <c r="G18" s="20">
        <v>26208.47</v>
      </c>
      <c r="H18" s="20">
        <v>12757</v>
      </c>
      <c r="I18" s="20">
        <v>5657.72</v>
      </c>
      <c r="J18" s="20">
        <v>3262.42</v>
      </c>
      <c r="K18" s="20">
        <v>8789.4699999999993</v>
      </c>
    </row>
    <row r="19" spans="1:11" s="18" customFormat="1" ht="11.25" customHeight="1" x14ac:dyDescent="0.2">
      <c r="A19" s="21"/>
      <c r="B19" s="207" t="s">
        <v>60</v>
      </c>
      <c r="C19" s="207"/>
      <c r="D19" s="207"/>
      <c r="E19" s="22">
        <v>87166.77</v>
      </c>
      <c r="F19" s="23">
        <v>15126.22</v>
      </c>
      <c r="G19" s="23">
        <v>22387.85</v>
      </c>
      <c r="H19" s="23">
        <v>10327</v>
      </c>
      <c r="I19" s="23">
        <v>17563.34</v>
      </c>
      <c r="J19" s="23">
        <v>11185.49</v>
      </c>
      <c r="K19" s="23">
        <v>10576.87</v>
      </c>
    </row>
    <row r="20" spans="1:11" s="14" customFormat="1" ht="11.25" customHeight="1" x14ac:dyDescent="0.2">
      <c r="A20" s="209" t="s">
        <v>13</v>
      </c>
      <c r="B20" s="209"/>
      <c r="C20" s="209"/>
      <c r="D20" s="209"/>
      <c r="E20" s="209"/>
      <c r="F20" s="209"/>
      <c r="G20" s="209"/>
      <c r="H20" s="209"/>
      <c r="I20" s="209"/>
      <c r="J20" s="209"/>
      <c r="K20" s="209"/>
    </row>
    <row r="21" spans="1:11" s="18" customFormat="1" ht="11.25" customHeight="1" x14ac:dyDescent="0.2">
      <c r="A21" s="16"/>
      <c r="B21" s="204" t="s">
        <v>14</v>
      </c>
      <c r="C21" s="204"/>
      <c r="D21" s="204"/>
      <c r="E21" s="20">
        <v>78976.960000000006</v>
      </c>
      <c r="F21" s="20">
        <v>12656.53</v>
      </c>
      <c r="G21" s="20">
        <v>22877.85</v>
      </c>
      <c r="H21" s="20">
        <v>8792</v>
      </c>
      <c r="I21" s="20">
        <v>10129.209999999999</v>
      </c>
      <c r="J21" s="20">
        <v>12437.99</v>
      </c>
      <c r="K21" s="20">
        <v>12083.38</v>
      </c>
    </row>
    <row r="22" spans="1:11" s="18" customFormat="1" ht="11.25" customHeight="1" x14ac:dyDescent="0.2">
      <c r="A22" s="15"/>
      <c r="B22" s="204" t="s">
        <v>15</v>
      </c>
      <c r="C22" s="204"/>
      <c r="D22" s="204"/>
      <c r="E22" s="20">
        <v>1937791.4615384615</v>
      </c>
      <c r="F22" s="20">
        <v>358308</v>
      </c>
      <c r="G22" s="20">
        <v>509100</v>
      </c>
      <c r="H22" s="20">
        <v>204604</v>
      </c>
      <c r="I22" s="20">
        <v>174970.92307692306</v>
      </c>
      <c r="J22" s="20">
        <v>291836</v>
      </c>
      <c r="K22" s="20">
        <v>398972.53846153844</v>
      </c>
    </row>
    <row r="23" spans="1:11" s="14" customFormat="1" ht="11.25" customHeight="1" x14ac:dyDescent="0.2">
      <c r="A23" s="204" t="s">
        <v>16</v>
      </c>
      <c r="B23" s="204"/>
      <c r="C23" s="204"/>
      <c r="D23" s="204"/>
      <c r="E23" s="20">
        <v>331750</v>
      </c>
      <c r="F23" s="20">
        <v>52493</v>
      </c>
      <c r="G23" s="20">
        <v>100671</v>
      </c>
      <c r="H23" s="20">
        <v>36640</v>
      </c>
      <c r="I23" s="20">
        <v>47605</v>
      </c>
      <c r="J23" s="20">
        <v>66821</v>
      </c>
      <c r="K23" s="20">
        <v>27520</v>
      </c>
    </row>
    <row r="24" spans="1:11" s="18" customFormat="1" ht="11.25" customHeight="1" x14ac:dyDescent="0.2">
      <c r="A24" s="19"/>
      <c r="B24" s="204" t="s">
        <v>17</v>
      </c>
      <c r="C24" s="204"/>
      <c r="D24" s="204"/>
      <c r="E24" s="20">
        <v>67623</v>
      </c>
      <c r="F24" s="20">
        <v>11085</v>
      </c>
      <c r="G24" s="20">
        <v>20151</v>
      </c>
      <c r="H24" s="20">
        <v>6648</v>
      </c>
      <c r="I24" s="20">
        <v>8731</v>
      </c>
      <c r="J24" s="20">
        <v>15216</v>
      </c>
      <c r="K24" s="20">
        <v>5792</v>
      </c>
    </row>
    <row r="25" spans="1:11" s="14" customFormat="1" ht="11.25" customHeight="1" x14ac:dyDescent="0.2">
      <c r="A25" s="204" t="s">
        <v>18</v>
      </c>
      <c r="B25" s="204"/>
      <c r="C25" s="204"/>
      <c r="D25" s="204"/>
      <c r="E25" s="25">
        <v>3.3</v>
      </c>
      <c r="F25" s="25">
        <v>3.7</v>
      </c>
      <c r="G25" s="25">
        <v>3</v>
      </c>
      <c r="H25" s="25">
        <v>3</v>
      </c>
      <c r="I25" s="25">
        <v>3.1</v>
      </c>
      <c r="J25" s="25">
        <v>3.7</v>
      </c>
      <c r="K25" s="25">
        <v>4</v>
      </c>
    </row>
    <row r="26" spans="1:11" s="14" customFormat="1" ht="11.25" customHeight="1" x14ac:dyDescent="0.2">
      <c r="A26" s="204" t="s">
        <v>19</v>
      </c>
      <c r="B26" s="204"/>
      <c r="C26" s="204"/>
      <c r="D26" s="204"/>
      <c r="E26" s="25">
        <v>9.9</v>
      </c>
      <c r="F26" s="25">
        <v>11.9</v>
      </c>
      <c r="G26" s="25">
        <v>8.5</v>
      </c>
      <c r="H26" s="25">
        <v>8.1999999999999993</v>
      </c>
      <c r="I26" s="25">
        <v>9.6</v>
      </c>
      <c r="J26" s="25">
        <v>10.199999999999999</v>
      </c>
      <c r="K26" s="25">
        <v>12.5</v>
      </c>
    </row>
    <row r="27" spans="1:11" s="14" customFormat="1" ht="11.25" customHeight="1" x14ac:dyDescent="0.2">
      <c r="A27" s="204" t="s">
        <v>20</v>
      </c>
      <c r="B27" s="204"/>
      <c r="C27" s="204"/>
      <c r="D27" s="204"/>
      <c r="E27" s="20">
        <v>59</v>
      </c>
      <c r="F27" s="20">
        <v>63</v>
      </c>
      <c r="G27" s="20">
        <v>63</v>
      </c>
      <c r="H27" s="20">
        <v>63</v>
      </c>
      <c r="I27" s="20">
        <v>60</v>
      </c>
      <c r="J27" s="20">
        <v>41</v>
      </c>
      <c r="K27" s="20">
        <v>66</v>
      </c>
    </row>
    <row r="28" spans="1:11" s="18" customFormat="1" ht="12" customHeight="1" x14ac:dyDescent="0.2">
      <c r="A28" s="16"/>
      <c r="B28" s="204" t="s">
        <v>61</v>
      </c>
      <c r="C28" s="204"/>
      <c r="D28" s="204"/>
      <c r="E28" s="20">
        <v>44</v>
      </c>
      <c r="F28" s="20">
        <v>49</v>
      </c>
      <c r="G28" s="20">
        <v>46</v>
      </c>
      <c r="H28" s="20">
        <v>42</v>
      </c>
      <c r="I28" s="20">
        <v>44</v>
      </c>
      <c r="J28" s="20">
        <v>35</v>
      </c>
      <c r="K28" s="20">
        <v>49</v>
      </c>
    </row>
    <row r="29" spans="1:11" s="18" customFormat="1" ht="12" customHeight="1" x14ac:dyDescent="0.2">
      <c r="A29" s="15"/>
      <c r="B29" s="204" t="s">
        <v>62</v>
      </c>
      <c r="C29" s="204"/>
      <c r="D29" s="204"/>
      <c r="E29" s="20">
        <v>15</v>
      </c>
      <c r="F29" s="20">
        <v>14</v>
      </c>
      <c r="G29" s="20">
        <v>16</v>
      </c>
      <c r="H29" s="20">
        <v>21</v>
      </c>
      <c r="I29" s="20">
        <v>16</v>
      </c>
      <c r="J29" s="20">
        <v>6</v>
      </c>
      <c r="K29" s="20">
        <v>18</v>
      </c>
    </row>
    <row r="30" spans="1:11" s="26" customFormat="1" ht="11.25" customHeight="1" x14ac:dyDescent="0.2">
      <c r="A30" s="217" t="s">
        <v>63</v>
      </c>
      <c r="B30" s="217"/>
      <c r="C30" s="217"/>
      <c r="D30" s="217"/>
      <c r="E30" s="27">
        <v>413.71</v>
      </c>
      <c r="F30" s="28">
        <v>79.3</v>
      </c>
      <c r="G30" s="28">
        <v>117.23</v>
      </c>
      <c r="H30" s="28">
        <v>48.67</v>
      </c>
      <c r="I30" s="28">
        <v>59.43</v>
      </c>
      <c r="J30" s="28">
        <v>59.57</v>
      </c>
      <c r="K30" s="28">
        <v>49.51</v>
      </c>
    </row>
    <row r="31" spans="1:11" s="14" customFormat="1" ht="11.25" customHeight="1" x14ac:dyDescent="0.2">
      <c r="A31" s="204" t="s">
        <v>21</v>
      </c>
      <c r="B31" s="204"/>
      <c r="C31" s="204"/>
      <c r="D31" s="204"/>
      <c r="E31" s="24">
        <v>373.76</v>
      </c>
      <c r="F31" s="29">
        <v>74.3</v>
      </c>
      <c r="G31" s="29">
        <v>106.33</v>
      </c>
      <c r="H31" s="29">
        <v>44.39</v>
      </c>
      <c r="I31" s="29">
        <v>52.53</v>
      </c>
      <c r="J31" s="29">
        <v>52.76</v>
      </c>
      <c r="K31" s="29">
        <v>43.45</v>
      </c>
    </row>
    <row r="32" spans="1:11" s="18" customFormat="1" ht="11.25" customHeight="1" x14ac:dyDescent="0.2">
      <c r="A32" s="21"/>
      <c r="B32" s="16"/>
      <c r="C32" s="204" t="s">
        <v>22</v>
      </c>
      <c r="D32" s="204"/>
      <c r="E32" s="24">
        <v>91.8</v>
      </c>
      <c r="F32" s="29">
        <v>20.43</v>
      </c>
      <c r="G32" s="29">
        <v>31.7</v>
      </c>
      <c r="H32" s="29">
        <v>11.86</v>
      </c>
      <c r="I32" s="29">
        <v>10.51</v>
      </c>
      <c r="J32" s="29">
        <v>11.38</v>
      </c>
      <c r="K32" s="29">
        <v>12.02</v>
      </c>
    </row>
    <row r="33" spans="1:11" s="18" customFormat="1" ht="11.25" customHeight="1" x14ac:dyDescent="0.2">
      <c r="A33" s="21"/>
      <c r="B33" s="21"/>
      <c r="C33" s="204" t="s">
        <v>23</v>
      </c>
      <c r="D33" s="204"/>
      <c r="E33" s="24">
        <v>190.71</v>
      </c>
      <c r="F33" s="29">
        <v>36.78</v>
      </c>
      <c r="G33" s="29">
        <v>46.53</v>
      </c>
      <c r="H33" s="29">
        <v>23.24</v>
      </c>
      <c r="I33" s="29">
        <v>31.81</v>
      </c>
      <c r="J33" s="29">
        <v>25.96</v>
      </c>
      <c r="K33" s="29">
        <v>29.08</v>
      </c>
    </row>
    <row r="34" spans="1:11" s="18" customFormat="1" ht="11.25" customHeight="1" x14ac:dyDescent="0.2">
      <c r="A34" s="21"/>
      <c r="B34" s="15"/>
      <c r="C34" s="204" t="s">
        <v>24</v>
      </c>
      <c r="D34" s="204"/>
      <c r="E34" s="24">
        <v>81.47</v>
      </c>
      <c r="F34" s="29">
        <v>17.09</v>
      </c>
      <c r="G34" s="29">
        <v>28.1</v>
      </c>
      <c r="H34" s="29">
        <v>9.2899999999999991</v>
      </c>
      <c r="I34" s="29">
        <v>10.210000000000001</v>
      </c>
      <c r="J34" s="29">
        <v>15.42</v>
      </c>
      <c r="K34" s="29">
        <v>2.35</v>
      </c>
    </row>
    <row r="35" spans="1:11" s="14" customFormat="1" ht="11.25" customHeight="1" x14ac:dyDescent="0.2">
      <c r="A35" s="204" t="s">
        <v>25</v>
      </c>
      <c r="B35" s="204"/>
      <c r="C35" s="204"/>
      <c r="D35" s="204"/>
      <c r="E35" s="24">
        <v>40.700000000000003</v>
      </c>
      <c r="F35" s="29">
        <v>5</v>
      </c>
      <c r="G35" s="29">
        <v>10.9</v>
      </c>
      <c r="H35" s="29">
        <v>4.28</v>
      </c>
      <c r="I35" s="29">
        <v>6.9</v>
      </c>
      <c r="J35" s="29">
        <v>6.81</v>
      </c>
      <c r="K35" s="29">
        <v>6.06</v>
      </c>
    </row>
    <row r="36" spans="1:11" s="18" customFormat="1" ht="11.25" customHeight="1" x14ac:dyDescent="0.2">
      <c r="A36" s="21"/>
      <c r="B36" s="16"/>
      <c r="C36" s="204" t="s">
        <v>26</v>
      </c>
      <c r="D36" s="204"/>
      <c r="E36" s="24">
        <v>5.5</v>
      </c>
      <c r="F36" s="29">
        <v>1</v>
      </c>
      <c r="G36" s="29">
        <v>1</v>
      </c>
      <c r="H36" s="29">
        <v>1</v>
      </c>
      <c r="I36" s="29">
        <v>1</v>
      </c>
      <c r="J36" s="29">
        <v>1</v>
      </c>
      <c r="K36" s="29">
        <v>0.9</v>
      </c>
    </row>
    <row r="37" spans="1:11" s="18" customFormat="1" ht="11.25" customHeight="1" x14ac:dyDescent="0.2">
      <c r="A37" s="21"/>
      <c r="B37" s="21"/>
      <c r="C37" s="204" t="s">
        <v>27</v>
      </c>
      <c r="D37" s="204"/>
      <c r="E37" s="24">
        <v>18.96</v>
      </c>
      <c r="F37" s="29">
        <v>3</v>
      </c>
      <c r="G37" s="29">
        <v>6.12</v>
      </c>
      <c r="H37" s="29">
        <v>1.03</v>
      </c>
      <c r="I37" s="29">
        <v>3</v>
      </c>
      <c r="J37" s="29">
        <v>3.5</v>
      </c>
      <c r="K37" s="29">
        <v>2.8</v>
      </c>
    </row>
    <row r="38" spans="1:11" s="18" customFormat="1" ht="11.25" customHeight="1" x14ac:dyDescent="0.2">
      <c r="A38" s="15"/>
      <c r="B38" s="15"/>
      <c r="C38" s="204" t="s">
        <v>28</v>
      </c>
      <c r="D38" s="204"/>
      <c r="E38" s="24">
        <v>16.239999999999998</v>
      </c>
      <c r="F38" s="29">
        <v>1</v>
      </c>
      <c r="G38" s="29">
        <v>3.78</v>
      </c>
      <c r="H38" s="29">
        <v>2.25</v>
      </c>
      <c r="I38" s="29">
        <v>2.9</v>
      </c>
      <c r="J38" s="29">
        <v>2.31</v>
      </c>
      <c r="K38" s="29">
        <v>2.36</v>
      </c>
    </row>
    <row r="39" spans="1:11" s="14" customFormat="1" ht="11.25" customHeight="1" x14ac:dyDescent="0.2">
      <c r="A39" s="204" t="s">
        <v>29</v>
      </c>
      <c r="B39" s="204"/>
      <c r="C39" s="204"/>
      <c r="D39" s="204"/>
      <c r="E39" s="20">
        <v>26.44987071496077</v>
      </c>
      <c r="F39" s="20">
        <v>25.989232839838493</v>
      </c>
      <c r="G39" s="20">
        <v>27.969528825355024</v>
      </c>
      <c r="H39" s="20">
        <v>24.802883532327105</v>
      </c>
      <c r="I39" s="20">
        <v>28.079192842185417</v>
      </c>
      <c r="J39" s="20">
        <v>46.626231993934795</v>
      </c>
      <c r="K39" s="20">
        <v>25.408515535097816</v>
      </c>
    </row>
    <row r="40" spans="1:11" s="14" customFormat="1" ht="11.25" customHeight="1" x14ac:dyDescent="0.2">
      <c r="A40" s="204" t="s">
        <v>30</v>
      </c>
      <c r="B40" s="204"/>
      <c r="C40" s="204"/>
      <c r="D40" s="204"/>
      <c r="E40" s="20">
        <v>1497.4916454842019</v>
      </c>
      <c r="F40" s="20">
        <v>1528.8029003783101</v>
      </c>
      <c r="G40" s="20">
        <v>1587.0614177258381</v>
      </c>
      <c r="H40" s="20">
        <v>1416.7454283953155</v>
      </c>
      <c r="I40" s="20">
        <v>1479.6695271748274</v>
      </c>
      <c r="J40" s="20">
        <v>1674.5830115830115</v>
      </c>
      <c r="K40" s="20">
        <v>1475.178953746718</v>
      </c>
    </row>
    <row r="41" spans="1:11" s="18" customFormat="1" ht="12.75" customHeight="1" x14ac:dyDescent="0.2">
      <c r="A41" s="16"/>
      <c r="B41" s="204" t="s">
        <v>64</v>
      </c>
      <c r="C41" s="204"/>
      <c r="D41" s="204"/>
      <c r="E41" s="20">
        <v>1095.2920804850846</v>
      </c>
      <c r="F41" s="20">
        <v>1188.5293820933164</v>
      </c>
      <c r="G41" s="20">
        <v>1172.5231596007848</v>
      </c>
      <c r="H41" s="20">
        <v>942.44914731867686</v>
      </c>
      <c r="I41" s="20">
        <v>1088.9399293286219</v>
      </c>
      <c r="J41" s="20">
        <v>1432.0463320463318</v>
      </c>
      <c r="K41" s="20">
        <v>1084.0187840840235</v>
      </c>
    </row>
    <row r="42" spans="1:11" s="18" customFormat="1" ht="12.75" customHeight="1" x14ac:dyDescent="0.2">
      <c r="A42" s="15"/>
      <c r="B42" s="204" t="s">
        <v>65</v>
      </c>
      <c r="C42" s="204"/>
      <c r="D42" s="204"/>
      <c r="E42" s="20">
        <v>402.19956499911711</v>
      </c>
      <c r="F42" s="20">
        <v>340.27351828499371</v>
      </c>
      <c r="G42" s="20">
        <v>414.53825812505323</v>
      </c>
      <c r="H42" s="20">
        <v>474.29628107663865</v>
      </c>
      <c r="I42" s="20">
        <v>390.72959784620565</v>
      </c>
      <c r="J42" s="20">
        <v>242.53667953667951</v>
      </c>
      <c r="K42" s="20">
        <v>391.16016966269444</v>
      </c>
    </row>
    <row r="43" spans="1:11" s="14" customFormat="1" ht="11.25" customHeight="1" x14ac:dyDescent="0.2">
      <c r="A43" s="207" t="s">
        <v>31</v>
      </c>
      <c r="B43" s="207"/>
      <c r="C43" s="207"/>
      <c r="D43" s="207"/>
      <c r="E43" s="23">
        <v>5346.564652552076</v>
      </c>
      <c r="F43" s="23">
        <v>4822.4495289367433</v>
      </c>
      <c r="G43" s="23">
        <v>4787.924386344399</v>
      </c>
      <c r="H43" s="23">
        <v>4609.2363144852452</v>
      </c>
      <c r="I43" s="23">
        <v>3330.8761293912635</v>
      </c>
      <c r="J43" s="23">
        <v>5531.3874147081115</v>
      </c>
      <c r="K43" s="23">
        <v>9182.336903602727</v>
      </c>
    </row>
    <row r="44" spans="1:11" s="14" customFormat="1" ht="11.25" customHeight="1" x14ac:dyDescent="0.2">
      <c r="A44" s="208" t="s">
        <v>32</v>
      </c>
      <c r="B44" s="208"/>
      <c r="C44" s="208"/>
      <c r="D44" s="208"/>
      <c r="E44" s="30"/>
      <c r="F44" s="31"/>
      <c r="G44" s="31"/>
      <c r="H44" s="31"/>
      <c r="I44" s="31"/>
      <c r="J44" s="31"/>
      <c r="K44" s="31"/>
    </row>
    <row r="45" spans="1:11" s="14" customFormat="1" ht="11.25" customHeight="1" x14ac:dyDescent="0.2">
      <c r="A45" s="204" t="s">
        <v>33</v>
      </c>
      <c r="B45" s="204"/>
      <c r="C45" s="204"/>
      <c r="D45" s="204"/>
      <c r="E45" s="20">
        <v>39770482.700000003</v>
      </c>
      <c r="F45" s="20">
        <v>7334429.6999999993</v>
      </c>
      <c r="G45" s="20">
        <v>11436621.74</v>
      </c>
      <c r="H45" s="20">
        <v>4531273.5999999996</v>
      </c>
      <c r="I45" s="20">
        <v>5398585</v>
      </c>
      <c r="J45" s="20">
        <v>5845358.8100000005</v>
      </c>
      <c r="K45" s="20">
        <v>5224213.8499999996</v>
      </c>
    </row>
    <row r="46" spans="1:11" s="18" customFormat="1" ht="11.25" customHeight="1" x14ac:dyDescent="0.2">
      <c r="A46" s="16"/>
      <c r="B46" s="204" t="s">
        <v>34</v>
      </c>
      <c r="C46" s="204"/>
      <c r="D46" s="204"/>
      <c r="E46" s="20">
        <v>28560260.049999997</v>
      </c>
      <c r="F46" s="20">
        <v>5396420.0499999998</v>
      </c>
      <c r="G46" s="20">
        <v>7984664.0999999996</v>
      </c>
      <c r="H46" s="20">
        <v>3376296.25</v>
      </c>
      <c r="I46" s="20">
        <v>4176817</v>
      </c>
      <c r="J46" s="20">
        <v>3682963.25</v>
      </c>
      <c r="K46" s="20">
        <v>3943099.4</v>
      </c>
    </row>
    <row r="47" spans="1:11" s="18" customFormat="1" ht="11.25" customHeight="1" x14ac:dyDescent="0.2">
      <c r="A47" s="21"/>
      <c r="B47" s="204" t="s">
        <v>35</v>
      </c>
      <c r="C47" s="204"/>
      <c r="D47" s="204"/>
      <c r="E47" s="20">
        <v>5762716.2000000011</v>
      </c>
      <c r="F47" s="20">
        <v>1149610.3999999999</v>
      </c>
      <c r="G47" s="20">
        <v>1731507.3</v>
      </c>
      <c r="H47" s="20">
        <v>672979.85</v>
      </c>
      <c r="I47" s="20">
        <v>818337</v>
      </c>
      <c r="J47" s="20">
        <v>609225.75</v>
      </c>
      <c r="K47" s="20">
        <v>781055.9</v>
      </c>
    </row>
    <row r="48" spans="1:11" s="18" customFormat="1" ht="11.25" customHeight="1" x14ac:dyDescent="0.2">
      <c r="A48" s="21"/>
      <c r="B48" s="204" t="s">
        <v>36</v>
      </c>
      <c r="C48" s="204"/>
      <c r="D48" s="204"/>
      <c r="E48" s="20">
        <v>51126.75</v>
      </c>
      <c r="F48" s="20">
        <v>7508.15</v>
      </c>
      <c r="G48" s="20">
        <v>-1373.9</v>
      </c>
      <c r="H48" s="20">
        <v>6807</v>
      </c>
      <c r="I48" s="20">
        <v>13400</v>
      </c>
      <c r="J48" s="20">
        <v>15408.15</v>
      </c>
      <c r="K48" s="20">
        <v>9377.35</v>
      </c>
    </row>
    <row r="49" spans="1:11" s="18" customFormat="1" ht="11.25" customHeight="1" x14ac:dyDescent="0.2">
      <c r="A49" s="15"/>
      <c r="B49" s="204" t="s">
        <v>37</v>
      </c>
      <c r="C49" s="204"/>
      <c r="D49" s="204"/>
      <c r="E49" s="20">
        <v>5396379.7000000002</v>
      </c>
      <c r="F49" s="20">
        <v>780891.1</v>
      </c>
      <c r="G49" s="20">
        <v>1721824.24</v>
      </c>
      <c r="H49" s="20">
        <v>475190.5</v>
      </c>
      <c r="I49" s="20">
        <v>390031</v>
      </c>
      <c r="J49" s="20">
        <v>1537761.66</v>
      </c>
      <c r="K49" s="20">
        <v>490681.2</v>
      </c>
    </row>
    <row r="50" spans="1:11" s="14" customFormat="1" ht="11.25" customHeight="1" x14ac:dyDescent="0.2">
      <c r="A50" s="204" t="s">
        <v>38</v>
      </c>
      <c r="B50" s="204"/>
      <c r="C50" s="204"/>
      <c r="D50" s="204"/>
      <c r="E50" s="20">
        <v>18768736.07</v>
      </c>
      <c r="F50" s="20">
        <v>3704493.1</v>
      </c>
      <c r="G50" s="20">
        <v>5185513.62</v>
      </c>
      <c r="H50" s="20">
        <v>1934873.4</v>
      </c>
      <c r="I50" s="20">
        <v>2597123</v>
      </c>
      <c r="J50" s="20">
        <v>2821958.9</v>
      </c>
      <c r="K50" s="20">
        <v>2524774.0499999998</v>
      </c>
    </row>
    <row r="51" spans="1:11" s="18" customFormat="1" ht="11.25" customHeight="1" x14ac:dyDescent="0.2">
      <c r="A51" s="16"/>
      <c r="B51" s="204" t="s">
        <v>39</v>
      </c>
      <c r="C51" s="204"/>
      <c r="D51" s="204"/>
      <c r="E51" s="20">
        <v>4475697.3499999996</v>
      </c>
      <c r="F51" s="20">
        <v>988002.6</v>
      </c>
      <c r="G51" s="20">
        <v>1545579.1</v>
      </c>
      <c r="H51" s="20">
        <v>357535.75</v>
      </c>
      <c r="I51" s="20">
        <v>496733</v>
      </c>
      <c r="J51" s="20">
        <v>810399.85</v>
      </c>
      <c r="K51" s="20">
        <v>277447.05</v>
      </c>
    </row>
    <row r="52" spans="1:11" s="18" customFormat="1" ht="11.25" customHeight="1" x14ac:dyDescent="0.2">
      <c r="A52" s="21"/>
      <c r="B52" s="204" t="s">
        <v>40</v>
      </c>
      <c r="C52" s="204"/>
      <c r="D52" s="204"/>
      <c r="E52" s="20">
        <v>13689306.5</v>
      </c>
      <c r="F52" s="20">
        <v>2679014.65</v>
      </c>
      <c r="G52" s="20">
        <v>3360332.7</v>
      </c>
      <c r="H52" s="20">
        <v>1489218.9</v>
      </c>
      <c r="I52" s="20">
        <v>2047303</v>
      </c>
      <c r="J52" s="20">
        <v>1975100.75</v>
      </c>
      <c r="K52" s="20">
        <v>2138336.5</v>
      </c>
    </row>
    <row r="53" spans="1:11" s="18" customFormat="1" ht="11.25" customHeight="1" x14ac:dyDescent="0.2">
      <c r="A53" s="21"/>
      <c r="B53" s="204" t="s">
        <v>66</v>
      </c>
      <c r="C53" s="204"/>
      <c r="D53" s="204"/>
      <c r="E53" s="20" t="s">
        <v>67</v>
      </c>
      <c r="F53" s="20" t="s">
        <v>67</v>
      </c>
      <c r="G53" s="20" t="s">
        <v>67</v>
      </c>
      <c r="H53" s="20" t="s">
        <v>67</v>
      </c>
      <c r="I53" s="20" t="s">
        <v>67</v>
      </c>
      <c r="J53" s="20" t="s">
        <v>67</v>
      </c>
      <c r="K53" s="20" t="s">
        <v>67</v>
      </c>
    </row>
    <row r="54" spans="1:11" s="18" customFormat="1" ht="11.25" customHeight="1" x14ac:dyDescent="0.2">
      <c r="A54" s="15"/>
      <c r="B54" s="204" t="s">
        <v>41</v>
      </c>
      <c r="C54" s="204"/>
      <c r="D54" s="204"/>
      <c r="E54" s="20">
        <v>603732.22</v>
      </c>
      <c r="F54" s="20">
        <v>37475.85</v>
      </c>
      <c r="G54" s="20">
        <v>279601.82</v>
      </c>
      <c r="H54" s="20">
        <v>88118.75</v>
      </c>
      <c r="I54" s="20">
        <v>53087</v>
      </c>
      <c r="J54" s="20">
        <v>36458.300000000003</v>
      </c>
      <c r="K54" s="20">
        <v>108990.5</v>
      </c>
    </row>
    <row r="55" spans="1:11" s="14" customFormat="1" ht="11.25" customHeight="1" x14ac:dyDescent="0.2">
      <c r="A55" s="204" t="s">
        <v>42</v>
      </c>
      <c r="B55" s="204"/>
      <c r="C55" s="204"/>
      <c r="D55" s="204"/>
      <c r="E55" s="20">
        <v>23682544.265101198</v>
      </c>
      <c r="F55" s="20">
        <v>4625658.3194058798</v>
      </c>
      <c r="G55" s="20">
        <v>6292828.2700316859</v>
      </c>
      <c r="H55" s="20">
        <v>2704889.8780755233</v>
      </c>
      <c r="I55" s="20">
        <v>3386282.5506437346</v>
      </c>
      <c r="J55" s="20">
        <v>3559248.072111594</v>
      </c>
      <c r="K55" s="20">
        <v>3113637.1748327753</v>
      </c>
    </row>
    <row r="56" spans="1:11" s="18" customFormat="1" ht="11.25" customHeight="1" x14ac:dyDescent="0.2">
      <c r="A56" s="16"/>
      <c r="B56" s="204" t="s">
        <v>43</v>
      </c>
      <c r="C56" s="204"/>
      <c r="D56" s="204"/>
      <c r="E56" s="20">
        <v>18946035.412080958</v>
      </c>
      <c r="F56" s="20">
        <v>3700526.6555247041</v>
      </c>
      <c r="G56" s="20">
        <v>5034262.6160253491</v>
      </c>
      <c r="H56" s="20">
        <v>2163911.9024604186</v>
      </c>
      <c r="I56" s="20">
        <v>2709026.0405149879</v>
      </c>
      <c r="J56" s="20">
        <v>2847398.4576892755</v>
      </c>
      <c r="K56" s="20">
        <v>2490909.7398662204</v>
      </c>
    </row>
    <row r="57" spans="1:11" s="18" customFormat="1" ht="11.25" customHeight="1" x14ac:dyDescent="0.2">
      <c r="A57" s="15"/>
      <c r="B57" s="205" t="s">
        <v>44</v>
      </c>
      <c r="C57" s="205"/>
      <c r="D57" s="205"/>
      <c r="E57" s="20">
        <v>4736508.8530202396</v>
      </c>
      <c r="F57" s="20">
        <v>925131.66388117603</v>
      </c>
      <c r="G57" s="20">
        <v>1258565.6540063373</v>
      </c>
      <c r="H57" s="20">
        <v>540977.97561510466</v>
      </c>
      <c r="I57" s="20">
        <v>677256.51012874697</v>
      </c>
      <c r="J57" s="20">
        <v>711849.61442231887</v>
      </c>
      <c r="K57" s="20">
        <v>622727.4349665551</v>
      </c>
    </row>
    <row r="58" spans="1:11" s="14" customFormat="1" ht="11.25" customHeight="1" x14ac:dyDescent="0.2">
      <c r="A58" s="205" t="s">
        <v>45</v>
      </c>
      <c r="B58" s="205"/>
      <c r="C58" s="205"/>
      <c r="D58" s="205"/>
      <c r="E58" s="17">
        <v>3754.6142574367682</v>
      </c>
      <c r="F58" s="17">
        <v>3798.2546349041945</v>
      </c>
      <c r="G58" s="17">
        <v>3845.5352185608608</v>
      </c>
      <c r="H58" s="17">
        <v>4115.5981834695731</v>
      </c>
      <c r="I58" s="17">
        <v>3660.0576271186442</v>
      </c>
      <c r="J58" s="17">
        <v>2376.1621178861792</v>
      </c>
      <c r="K58" s="17">
        <v>4732.0777626811587</v>
      </c>
    </row>
    <row r="59" spans="1:11" s="18" customFormat="1" ht="11.25" customHeight="1" x14ac:dyDescent="0.2">
      <c r="A59" s="195" t="s">
        <v>46</v>
      </c>
      <c r="B59" s="195"/>
      <c r="C59" s="195"/>
      <c r="D59" s="195"/>
      <c r="E59" s="22">
        <v>2255.1891856483912</v>
      </c>
      <c r="F59" s="22">
        <v>2395.4729774240705</v>
      </c>
      <c r="G59" s="22">
        <v>2115.9476361908828</v>
      </c>
      <c r="H59" s="22">
        <v>2456.7573824482502</v>
      </c>
      <c r="I59" s="22">
        <v>2295.7847800974473</v>
      </c>
      <c r="J59" s="22">
        <v>1446.8488098014609</v>
      </c>
      <c r="K59" s="22">
        <v>2820.3235279282385</v>
      </c>
    </row>
    <row r="60" spans="1:11" s="32" customFormat="1" ht="11.25" customHeight="1" x14ac:dyDescent="0.15">
      <c r="A60" s="206"/>
      <c r="B60" s="206"/>
      <c r="C60" s="206"/>
      <c r="D60" s="206"/>
      <c r="E60" s="206"/>
      <c r="F60" s="206"/>
      <c r="G60" s="206"/>
      <c r="H60" s="206"/>
      <c r="I60" s="206"/>
      <c r="J60" s="206"/>
      <c r="K60" s="206"/>
    </row>
    <row r="61" spans="1:11" s="47" customFormat="1" ht="12.75" customHeight="1" x14ac:dyDescent="0.2">
      <c r="A61" s="201" t="s">
        <v>169</v>
      </c>
      <c r="B61" s="201"/>
      <c r="C61" s="201"/>
      <c r="D61" s="201"/>
      <c r="E61" s="201"/>
      <c r="F61" s="201"/>
      <c r="G61" s="201"/>
      <c r="H61" s="201"/>
      <c r="I61" s="201"/>
      <c r="J61" s="201"/>
      <c r="K61" s="201"/>
    </row>
    <row r="62" spans="1:11" s="47" customFormat="1" ht="12.75" customHeight="1" x14ac:dyDescent="0.2">
      <c r="A62" s="201" t="s">
        <v>170</v>
      </c>
      <c r="B62" s="201"/>
      <c r="C62" s="201"/>
      <c r="D62" s="201"/>
      <c r="E62" s="201"/>
      <c r="F62" s="201"/>
      <c r="G62" s="201"/>
      <c r="H62" s="201"/>
      <c r="I62" s="201"/>
      <c r="J62" s="201"/>
      <c r="K62" s="201"/>
    </row>
    <row r="63" spans="1:11" s="47" customFormat="1" ht="12.75" customHeight="1" x14ac:dyDescent="0.2">
      <c r="A63" s="201" t="s">
        <v>171</v>
      </c>
      <c r="B63" s="201"/>
      <c r="C63" s="201"/>
      <c r="D63" s="201"/>
      <c r="E63" s="201"/>
      <c r="F63" s="201"/>
      <c r="G63" s="201"/>
      <c r="H63" s="201"/>
      <c r="I63" s="201"/>
      <c r="J63" s="201"/>
      <c r="K63" s="201"/>
    </row>
    <row r="64" spans="1:11" s="47" customFormat="1" ht="12.75" customHeight="1" x14ac:dyDescent="0.2">
      <c r="A64" s="201" t="s">
        <v>172</v>
      </c>
      <c r="B64" s="201"/>
      <c r="C64" s="201"/>
      <c r="D64" s="201"/>
      <c r="E64" s="201"/>
      <c r="F64" s="201"/>
      <c r="G64" s="201"/>
      <c r="H64" s="201"/>
      <c r="I64" s="201"/>
      <c r="J64" s="201"/>
      <c r="K64" s="201"/>
    </row>
    <row r="65" spans="1:11" s="47" customFormat="1" ht="22.5" customHeight="1" x14ac:dyDescent="0.2">
      <c r="A65" s="201" t="s">
        <v>173</v>
      </c>
      <c r="B65" s="201"/>
      <c r="C65" s="201"/>
      <c r="D65" s="201"/>
      <c r="E65" s="201"/>
      <c r="F65" s="201"/>
      <c r="G65" s="201"/>
      <c r="H65" s="201"/>
      <c r="I65" s="201"/>
      <c r="J65" s="201"/>
      <c r="K65" s="201"/>
    </row>
    <row r="66" spans="1:11" s="47" customFormat="1" ht="11.25" customHeight="1" x14ac:dyDescent="0.2">
      <c r="A66" s="201" t="s">
        <v>174</v>
      </c>
      <c r="B66" s="201"/>
      <c r="C66" s="201"/>
      <c r="D66" s="201"/>
      <c r="E66" s="201"/>
      <c r="F66" s="201"/>
      <c r="G66" s="201"/>
      <c r="H66" s="201"/>
      <c r="I66" s="201"/>
      <c r="J66" s="201"/>
      <c r="K66" s="201"/>
    </row>
    <row r="67" spans="1:11" s="47" customFormat="1" ht="11.25" customHeight="1" x14ac:dyDescent="0.2">
      <c r="A67" s="201" t="s">
        <v>175</v>
      </c>
      <c r="B67" s="201"/>
      <c r="C67" s="201"/>
      <c r="D67" s="201"/>
      <c r="E67" s="201"/>
      <c r="F67" s="201"/>
      <c r="G67" s="201"/>
      <c r="H67" s="201"/>
      <c r="I67" s="201"/>
      <c r="J67" s="201"/>
      <c r="K67" s="201"/>
    </row>
    <row r="68" spans="1:11" s="47" customFormat="1" ht="11.25" customHeight="1" x14ac:dyDescent="0.2">
      <c r="A68" s="201" t="s">
        <v>176</v>
      </c>
      <c r="B68" s="201"/>
      <c r="C68" s="201"/>
      <c r="D68" s="201"/>
      <c r="E68" s="201"/>
      <c r="F68" s="201"/>
      <c r="G68" s="201"/>
      <c r="H68" s="201"/>
      <c r="I68" s="201"/>
      <c r="J68" s="201"/>
      <c r="K68" s="201"/>
    </row>
    <row r="69" spans="1:11" s="47" customFormat="1" ht="11.25" customHeight="1" x14ac:dyDescent="0.2">
      <c r="A69" s="201" t="s">
        <v>177</v>
      </c>
      <c r="B69" s="201"/>
      <c r="C69" s="201"/>
      <c r="D69" s="201"/>
      <c r="E69" s="201"/>
      <c r="F69" s="201"/>
      <c r="G69" s="201"/>
      <c r="H69" s="201"/>
      <c r="I69" s="201"/>
      <c r="J69" s="201"/>
      <c r="K69" s="201"/>
    </row>
    <row r="70" spans="1:11" s="47" customFormat="1" ht="11.25" customHeight="1" x14ac:dyDescent="0.2">
      <c r="A70" s="201" t="s">
        <v>178</v>
      </c>
      <c r="B70" s="201"/>
      <c r="C70" s="201"/>
      <c r="D70" s="201"/>
      <c r="E70" s="201"/>
      <c r="F70" s="201"/>
      <c r="G70" s="201"/>
      <c r="H70" s="201"/>
      <c r="I70" s="201"/>
      <c r="J70" s="201"/>
      <c r="K70" s="201"/>
    </row>
    <row r="71" spans="1:11" s="47" customFormat="1" ht="11.25" customHeight="1" x14ac:dyDescent="0.2">
      <c r="A71" s="201" t="s">
        <v>179</v>
      </c>
      <c r="B71" s="201"/>
      <c r="C71" s="201"/>
      <c r="D71" s="201"/>
      <c r="E71" s="201"/>
      <c r="F71" s="201"/>
      <c r="G71" s="201"/>
      <c r="H71" s="201"/>
      <c r="I71" s="201"/>
      <c r="J71" s="201"/>
      <c r="K71" s="201"/>
    </row>
    <row r="72" spans="1:11" s="47" customFormat="1" ht="11.25" customHeight="1" x14ac:dyDescent="0.2">
      <c r="A72" s="201" t="s">
        <v>180</v>
      </c>
      <c r="B72" s="201"/>
      <c r="C72" s="201"/>
      <c r="D72" s="201"/>
      <c r="E72" s="201"/>
      <c r="F72" s="201"/>
      <c r="G72" s="201"/>
      <c r="H72" s="201"/>
      <c r="I72" s="201"/>
      <c r="J72" s="201"/>
      <c r="K72" s="201"/>
    </row>
    <row r="73" spans="1:11" s="47" customFormat="1" ht="11.25" customHeight="1" x14ac:dyDescent="0.2">
      <c r="A73" s="201" t="s">
        <v>181</v>
      </c>
      <c r="B73" s="201"/>
      <c r="C73" s="201"/>
      <c r="D73" s="201"/>
      <c r="E73" s="201"/>
      <c r="F73" s="201"/>
      <c r="G73" s="201"/>
      <c r="H73" s="201"/>
      <c r="I73" s="201"/>
      <c r="J73" s="201"/>
      <c r="K73" s="201"/>
    </row>
    <row r="74" spans="1:11" s="18" customFormat="1" ht="6" customHeight="1" x14ac:dyDescent="0.2">
      <c r="A74" s="219"/>
      <c r="B74" s="219"/>
      <c r="C74" s="219"/>
      <c r="D74" s="219"/>
      <c r="E74" s="219"/>
      <c r="F74" s="219"/>
      <c r="G74" s="219"/>
      <c r="H74" s="219"/>
      <c r="I74" s="219"/>
      <c r="J74" s="219"/>
      <c r="K74" s="219"/>
    </row>
    <row r="75" spans="1:11" s="18" customFormat="1" ht="9" customHeight="1" x14ac:dyDescent="0.2">
      <c r="A75" s="218" t="s">
        <v>47</v>
      </c>
      <c r="B75" s="218"/>
      <c r="C75" s="218"/>
      <c r="D75" s="218"/>
      <c r="E75" s="218"/>
      <c r="F75" s="218"/>
      <c r="G75" s="218"/>
      <c r="H75" s="218"/>
      <c r="I75" s="218"/>
      <c r="J75" s="218"/>
      <c r="K75" s="218"/>
    </row>
    <row r="76" spans="1:11" s="18" customFormat="1" ht="5.25" customHeight="1" x14ac:dyDescent="0.2">
      <c r="A76" s="218"/>
      <c r="B76" s="218"/>
      <c r="C76" s="218"/>
      <c r="D76" s="218"/>
      <c r="E76" s="218"/>
      <c r="F76" s="218"/>
      <c r="G76" s="218"/>
      <c r="H76" s="218"/>
      <c r="I76" s="218"/>
      <c r="J76" s="218"/>
      <c r="K76" s="218"/>
    </row>
    <row r="77" spans="1:11" s="18" customFormat="1" ht="11.25" customHeight="1" x14ac:dyDescent="0.2">
      <c r="A77" s="218" t="s">
        <v>76</v>
      </c>
      <c r="B77" s="218"/>
      <c r="C77" s="218"/>
      <c r="D77" s="218"/>
      <c r="E77" s="218"/>
      <c r="F77" s="218"/>
      <c r="G77" s="218"/>
      <c r="H77" s="218"/>
      <c r="I77" s="218"/>
      <c r="J77" s="218"/>
      <c r="K77" s="218"/>
    </row>
    <row r="78" spans="1:11" s="18" customFormat="1" ht="11.25" customHeight="1" x14ac:dyDescent="0.2">
      <c r="A78" s="218" t="s">
        <v>153</v>
      </c>
      <c r="B78" s="218"/>
      <c r="C78" s="218"/>
      <c r="D78" s="218"/>
      <c r="E78" s="218"/>
      <c r="F78" s="218"/>
      <c r="G78" s="218"/>
      <c r="H78" s="218"/>
      <c r="I78" s="218"/>
      <c r="J78" s="218"/>
      <c r="K78" s="218"/>
    </row>
  </sheetData>
  <mergeCells count="78">
    <mergeCell ref="A76:K76"/>
    <mergeCell ref="A77:K77"/>
    <mergeCell ref="A78:K78"/>
    <mergeCell ref="A63:K63"/>
    <mergeCell ref="A64:K64"/>
    <mergeCell ref="A65:K65"/>
    <mergeCell ref="A66:K66"/>
    <mergeCell ref="A67:K67"/>
    <mergeCell ref="A68:K68"/>
    <mergeCell ref="A69:K69"/>
    <mergeCell ref="A70:K70"/>
    <mergeCell ref="A71:K71"/>
    <mergeCell ref="A72:K72"/>
    <mergeCell ref="A73:K73"/>
    <mergeCell ref="A74:K74"/>
    <mergeCell ref="A75:K75"/>
    <mergeCell ref="C34:D34"/>
    <mergeCell ref="A35:D35"/>
    <mergeCell ref="A25:D25"/>
    <mergeCell ref="A26:D26"/>
    <mergeCell ref="A27:D27"/>
    <mergeCell ref="B28:D28"/>
    <mergeCell ref="B29:D29"/>
    <mergeCell ref="A30:D30"/>
    <mergeCell ref="A31:D31"/>
    <mergeCell ref="C32:D32"/>
    <mergeCell ref="C33:D33"/>
    <mergeCell ref="B11:D11"/>
    <mergeCell ref="B12:D12"/>
    <mergeCell ref="A1:K1"/>
    <mergeCell ref="A2:K2"/>
    <mergeCell ref="A3:K3"/>
    <mergeCell ref="A4:K4"/>
    <mergeCell ref="A5:D5"/>
    <mergeCell ref="A6:D6"/>
    <mergeCell ref="A7:K7"/>
    <mergeCell ref="A8:K8"/>
    <mergeCell ref="A9:D9"/>
    <mergeCell ref="B10:D10"/>
    <mergeCell ref="A13:D13"/>
    <mergeCell ref="B14:D14"/>
    <mergeCell ref="A23:D23"/>
    <mergeCell ref="B24:D24"/>
    <mergeCell ref="B15:D15"/>
    <mergeCell ref="B16:D16"/>
    <mergeCell ref="B17:D17"/>
    <mergeCell ref="B18:D18"/>
    <mergeCell ref="B19:D19"/>
    <mergeCell ref="A20:K20"/>
    <mergeCell ref="B21:D21"/>
    <mergeCell ref="B22:D22"/>
    <mergeCell ref="B42:D42"/>
    <mergeCell ref="C36:D36"/>
    <mergeCell ref="C37:D37"/>
    <mergeCell ref="C38:D38"/>
    <mergeCell ref="A39:D39"/>
    <mergeCell ref="A40:D40"/>
    <mergeCell ref="B41:D41"/>
    <mergeCell ref="A45:D45"/>
    <mergeCell ref="A50:D50"/>
    <mergeCell ref="A43:D43"/>
    <mergeCell ref="A44:D44"/>
    <mergeCell ref="B53:D53"/>
    <mergeCell ref="B51:D51"/>
    <mergeCell ref="B52:D52"/>
    <mergeCell ref="B46:D46"/>
    <mergeCell ref="B47:D47"/>
    <mergeCell ref="B48:D48"/>
    <mergeCell ref="B49:D49"/>
    <mergeCell ref="B54:D54"/>
    <mergeCell ref="A55:D55"/>
    <mergeCell ref="B56:D56"/>
    <mergeCell ref="A61:K61"/>
    <mergeCell ref="A62:K62"/>
    <mergeCell ref="B57:D57"/>
    <mergeCell ref="A58:D58"/>
    <mergeCell ref="A59:D59"/>
    <mergeCell ref="A60:K60"/>
  </mergeCells>
  <phoneticPr fontId="0" type="noConversion"/>
  <pageMargins left="0" right="0" top="0" bottom="0" header="0" footer="0"/>
  <pageSetup paperSize="9" scale="80"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sqref="A1:K1"/>
    </sheetView>
  </sheetViews>
  <sheetFormatPr defaultRowHeight="12.75" x14ac:dyDescent="0.2"/>
  <cols>
    <col min="1" max="1" width="2.7109375" style="2" customWidth="1"/>
    <col min="2" max="3" width="1.7109375" style="2" customWidth="1"/>
    <col min="4" max="4" width="43.140625" style="3" customWidth="1"/>
    <col min="5" max="11" width="10.7109375" style="3" customWidth="1"/>
    <col min="12" max="16384" width="9.140625" style="1"/>
  </cols>
  <sheetData>
    <row r="1" spans="1:11" s="4" customFormat="1" ht="15" customHeight="1" x14ac:dyDescent="0.25">
      <c r="A1" s="210"/>
      <c r="B1" s="210"/>
      <c r="C1" s="210"/>
      <c r="D1" s="210"/>
      <c r="E1" s="210"/>
      <c r="F1" s="210"/>
      <c r="G1" s="210"/>
      <c r="H1" s="210"/>
      <c r="I1" s="210"/>
      <c r="J1" s="210"/>
      <c r="K1" s="210"/>
    </row>
    <row r="2" spans="1:11" s="5" customFormat="1" ht="27.75" customHeight="1" x14ac:dyDescent="0.2">
      <c r="A2" s="211" t="s">
        <v>77</v>
      </c>
      <c r="B2" s="211"/>
      <c r="C2" s="211"/>
      <c r="D2" s="211"/>
      <c r="E2" s="211"/>
      <c r="F2" s="211"/>
      <c r="G2" s="211"/>
      <c r="H2" s="211"/>
      <c r="I2" s="211"/>
      <c r="J2" s="211"/>
      <c r="K2" s="211"/>
    </row>
    <row r="3" spans="1:11" s="4" customFormat="1" ht="15" customHeight="1" x14ac:dyDescent="0.25">
      <c r="A3" s="210"/>
      <c r="B3" s="210"/>
      <c r="C3" s="210"/>
      <c r="D3" s="210"/>
      <c r="E3" s="210"/>
      <c r="F3" s="210"/>
      <c r="G3" s="210"/>
      <c r="H3" s="210"/>
      <c r="I3" s="210"/>
      <c r="J3" s="210"/>
      <c r="K3" s="210"/>
    </row>
    <row r="4" spans="1:11" s="6" customFormat="1" ht="14.25" customHeight="1" x14ac:dyDescent="0.2">
      <c r="A4" s="212"/>
      <c r="B4" s="212"/>
      <c r="C4" s="212"/>
      <c r="D4" s="212"/>
      <c r="E4" s="212"/>
      <c r="F4" s="212"/>
      <c r="G4" s="212"/>
      <c r="H4" s="212"/>
      <c r="I4" s="212"/>
      <c r="J4" s="212"/>
      <c r="K4" s="212"/>
    </row>
    <row r="5" spans="1:11" s="7" customFormat="1" ht="13.5" customHeight="1" x14ac:dyDescent="0.2">
      <c r="A5" s="213"/>
      <c r="B5" s="213"/>
      <c r="C5" s="213"/>
      <c r="D5" s="213"/>
      <c r="E5" s="8" t="s">
        <v>0</v>
      </c>
      <c r="F5" s="9" t="s">
        <v>50</v>
      </c>
      <c r="G5" s="9" t="s">
        <v>51</v>
      </c>
      <c r="H5" s="10" t="s">
        <v>52</v>
      </c>
      <c r="I5" s="9" t="s">
        <v>53</v>
      </c>
      <c r="J5" s="9" t="s">
        <v>54</v>
      </c>
      <c r="K5" s="8" t="s">
        <v>55</v>
      </c>
    </row>
    <row r="6" spans="1:11" s="11" customFormat="1" ht="12" customHeight="1" x14ac:dyDescent="0.2">
      <c r="A6" s="214"/>
      <c r="B6" s="214"/>
      <c r="C6" s="214"/>
      <c r="D6" s="214"/>
      <c r="E6" s="12"/>
      <c r="F6" s="13"/>
      <c r="G6" s="13"/>
      <c r="H6" s="13"/>
      <c r="I6" s="13"/>
      <c r="J6" s="13"/>
      <c r="K6" s="12"/>
    </row>
    <row r="7" spans="1:11" s="11" customFormat="1" ht="12" customHeight="1" x14ac:dyDescent="0.2">
      <c r="A7" s="215"/>
      <c r="B7" s="215"/>
      <c r="C7" s="215"/>
      <c r="D7" s="215"/>
      <c r="E7" s="215"/>
      <c r="F7" s="215"/>
      <c r="G7" s="215"/>
      <c r="H7" s="215"/>
      <c r="I7" s="215"/>
      <c r="J7" s="215"/>
      <c r="K7" s="215"/>
    </row>
    <row r="8" spans="1:11" s="14" customFormat="1" ht="11.25" customHeight="1" x14ac:dyDescent="0.2">
      <c r="A8" s="216" t="s">
        <v>6</v>
      </c>
      <c r="B8" s="216"/>
      <c r="C8" s="216"/>
      <c r="D8" s="216"/>
      <c r="E8" s="216"/>
      <c r="F8" s="216"/>
      <c r="G8" s="216"/>
      <c r="H8" s="216"/>
      <c r="I8" s="216"/>
      <c r="J8" s="216"/>
      <c r="K8" s="216"/>
    </row>
    <row r="9" spans="1:11" s="14" customFormat="1" ht="11.25" customHeight="1" x14ac:dyDescent="0.2">
      <c r="A9" s="205" t="s">
        <v>7</v>
      </c>
      <c r="B9" s="205"/>
      <c r="C9" s="205"/>
      <c r="D9" s="205"/>
      <c r="E9" s="17">
        <v>10815</v>
      </c>
      <c r="F9" s="17">
        <v>2028</v>
      </c>
      <c r="G9" s="17">
        <v>2945</v>
      </c>
      <c r="H9" s="17">
        <v>1040</v>
      </c>
      <c r="I9" s="17">
        <v>1337</v>
      </c>
      <c r="J9" s="17">
        <v>2373</v>
      </c>
      <c r="K9" s="17">
        <v>1092</v>
      </c>
    </row>
    <row r="10" spans="1:11" s="18" customFormat="1" ht="11.25" customHeight="1" x14ac:dyDescent="0.2">
      <c r="A10" s="16"/>
      <c r="B10" s="204" t="s">
        <v>8</v>
      </c>
      <c r="C10" s="204"/>
      <c r="D10" s="204"/>
      <c r="E10" s="17">
        <v>6433</v>
      </c>
      <c r="F10" s="20">
        <v>1305</v>
      </c>
      <c r="G10" s="20">
        <v>1643</v>
      </c>
      <c r="H10" s="20">
        <v>520</v>
      </c>
      <c r="I10" s="20">
        <v>792</v>
      </c>
      <c r="J10" s="20">
        <v>1467</v>
      </c>
      <c r="K10" s="20">
        <v>706</v>
      </c>
    </row>
    <row r="11" spans="1:11" s="18" customFormat="1" ht="11.25" customHeight="1" x14ac:dyDescent="0.2">
      <c r="A11" s="21"/>
      <c r="B11" s="204" t="s">
        <v>9</v>
      </c>
      <c r="C11" s="204"/>
      <c r="D11" s="204"/>
      <c r="E11" s="17">
        <v>1425</v>
      </c>
      <c r="F11" s="20">
        <v>245</v>
      </c>
      <c r="G11" s="20">
        <v>380</v>
      </c>
      <c r="H11" s="20">
        <v>134</v>
      </c>
      <c r="I11" s="20">
        <v>198</v>
      </c>
      <c r="J11" s="20">
        <v>351</v>
      </c>
      <c r="K11" s="20">
        <v>117</v>
      </c>
    </row>
    <row r="12" spans="1:11" s="18" customFormat="1" ht="11.25" customHeight="1" x14ac:dyDescent="0.2">
      <c r="A12" s="15"/>
      <c r="B12" s="204" t="s">
        <v>10</v>
      </c>
      <c r="C12" s="204"/>
      <c r="D12" s="204"/>
      <c r="E12" s="17">
        <v>2957</v>
      </c>
      <c r="F12" s="20">
        <v>478</v>
      </c>
      <c r="G12" s="20">
        <v>922</v>
      </c>
      <c r="H12" s="20">
        <v>386</v>
      </c>
      <c r="I12" s="20">
        <v>347</v>
      </c>
      <c r="J12" s="20">
        <v>555</v>
      </c>
      <c r="K12" s="20">
        <v>269</v>
      </c>
    </row>
    <row r="13" spans="1:11" s="14" customFormat="1" ht="12" customHeight="1" x14ac:dyDescent="0.2">
      <c r="A13" s="204" t="s">
        <v>11</v>
      </c>
      <c r="B13" s="204"/>
      <c r="C13" s="204"/>
      <c r="D13" s="204"/>
      <c r="E13" s="17">
        <v>610342.05000000005</v>
      </c>
      <c r="F13" s="20">
        <v>119345</v>
      </c>
      <c r="G13" s="20">
        <v>172855.69</v>
      </c>
      <c r="H13" s="20">
        <v>65880</v>
      </c>
      <c r="I13" s="20">
        <v>83937.279999999999</v>
      </c>
      <c r="J13" s="20">
        <v>97182.080000000002</v>
      </c>
      <c r="K13" s="20">
        <v>71142</v>
      </c>
    </row>
    <row r="14" spans="1:11" s="18" customFormat="1" ht="11.25" customHeight="1" x14ac:dyDescent="0.2">
      <c r="A14" s="16"/>
      <c r="B14" s="204" t="s">
        <v>56</v>
      </c>
      <c r="C14" s="204"/>
      <c r="D14" s="204"/>
      <c r="E14" s="17">
        <v>61842.65</v>
      </c>
      <c r="F14" s="20">
        <v>13032</v>
      </c>
      <c r="G14" s="20">
        <v>14255.65</v>
      </c>
      <c r="H14" s="20">
        <v>6797</v>
      </c>
      <c r="I14" s="20">
        <v>7242</v>
      </c>
      <c r="J14" s="20">
        <v>10981</v>
      </c>
      <c r="K14" s="20">
        <v>9535</v>
      </c>
    </row>
    <row r="15" spans="1:11" s="18" customFormat="1" ht="11.25" customHeight="1" x14ac:dyDescent="0.2">
      <c r="A15" s="21"/>
      <c r="B15" s="204" t="s">
        <v>57</v>
      </c>
      <c r="C15" s="204"/>
      <c r="D15" s="204"/>
      <c r="E15" s="17">
        <v>180636.28</v>
      </c>
      <c r="F15" s="20">
        <v>32072</v>
      </c>
      <c r="G15" s="20">
        <v>40735.279999999999</v>
      </c>
      <c r="H15" s="20">
        <v>18787</v>
      </c>
      <c r="I15" s="20">
        <v>30007</v>
      </c>
      <c r="J15" s="20">
        <v>31032</v>
      </c>
      <c r="K15" s="20">
        <v>28003</v>
      </c>
    </row>
    <row r="16" spans="1:11" s="18" customFormat="1" ht="11.25" customHeight="1" x14ac:dyDescent="0.2">
      <c r="A16" s="21"/>
      <c r="B16" s="204" t="s">
        <v>58</v>
      </c>
      <c r="C16" s="204"/>
      <c r="D16" s="204"/>
      <c r="E16" s="17">
        <v>207104.6</v>
      </c>
      <c r="F16" s="20">
        <v>44855</v>
      </c>
      <c r="G16" s="20">
        <v>72961.600000000006</v>
      </c>
      <c r="H16" s="20">
        <v>15223</v>
      </c>
      <c r="I16" s="20">
        <v>22101</v>
      </c>
      <c r="J16" s="20">
        <v>39730</v>
      </c>
      <c r="K16" s="20">
        <v>12234</v>
      </c>
    </row>
    <row r="17" spans="1:11" s="18" customFormat="1" ht="11.25" customHeight="1" x14ac:dyDescent="0.2">
      <c r="A17" s="21"/>
      <c r="B17" s="204" t="s">
        <v>12</v>
      </c>
      <c r="C17" s="204"/>
      <c r="D17" s="204"/>
      <c r="E17" s="17">
        <v>12218.55</v>
      </c>
      <c r="F17" s="20">
        <v>1180</v>
      </c>
      <c r="G17" s="20">
        <v>3830.27</v>
      </c>
      <c r="H17" s="20">
        <v>1735</v>
      </c>
      <c r="I17" s="20">
        <v>1653.28</v>
      </c>
      <c r="J17" s="20">
        <v>2155</v>
      </c>
      <c r="K17" s="20">
        <v>1665</v>
      </c>
    </row>
    <row r="18" spans="1:11" s="18" customFormat="1" ht="12.75" customHeight="1" x14ac:dyDescent="0.2">
      <c r="A18" s="21"/>
      <c r="B18" s="204" t="s">
        <v>59</v>
      </c>
      <c r="C18" s="204"/>
      <c r="D18" s="204"/>
      <c r="E18" s="17">
        <v>63105.279999999999</v>
      </c>
      <c r="F18" s="20">
        <v>12737</v>
      </c>
      <c r="G18" s="20">
        <v>19816.57</v>
      </c>
      <c r="H18" s="20">
        <v>13008</v>
      </c>
      <c r="I18" s="20">
        <v>6724</v>
      </c>
      <c r="J18" s="20">
        <v>2314.71</v>
      </c>
      <c r="K18" s="20">
        <v>8505</v>
      </c>
    </row>
    <row r="19" spans="1:11" s="18" customFormat="1" ht="11.25" customHeight="1" x14ac:dyDescent="0.2">
      <c r="A19" s="21"/>
      <c r="B19" s="207" t="s">
        <v>60</v>
      </c>
      <c r="C19" s="207"/>
      <c r="D19" s="207"/>
      <c r="E19" s="22">
        <v>85434.69</v>
      </c>
      <c r="F19" s="23">
        <v>15469</v>
      </c>
      <c r="G19" s="23">
        <v>21256.32</v>
      </c>
      <c r="H19" s="23">
        <v>10330</v>
      </c>
      <c r="I19" s="23">
        <v>16210</v>
      </c>
      <c r="J19" s="23">
        <v>10969.37</v>
      </c>
      <c r="K19" s="23">
        <v>11200</v>
      </c>
    </row>
    <row r="20" spans="1:11" s="14" customFormat="1" ht="11.25" customHeight="1" x14ac:dyDescent="0.2">
      <c r="A20" s="209" t="s">
        <v>13</v>
      </c>
      <c r="B20" s="209"/>
      <c r="C20" s="209"/>
      <c r="D20" s="209"/>
      <c r="E20" s="209"/>
      <c r="F20" s="209"/>
      <c r="G20" s="209"/>
      <c r="H20" s="209"/>
      <c r="I20" s="209"/>
      <c r="J20" s="209"/>
      <c r="K20" s="209"/>
    </row>
    <row r="21" spans="1:11" s="18" customFormat="1" ht="11.25" customHeight="1" x14ac:dyDescent="0.2">
      <c r="A21" s="16"/>
      <c r="B21" s="204" t="s">
        <v>14</v>
      </c>
      <c r="C21" s="204"/>
      <c r="D21" s="204"/>
      <c r="E21" s="20">
        <v>81234.78</v>
      </c>
      <c r="F21" s="20">
        <v>12006.8</v>
      </c>
      <c r="G21" s="20">
        <v>29683.02</v>
      </c>
      <c r="H21" s="20">
        <v>7763</v>
      </c>
      <c r="I21" s="20">
        <v>9691</v>
      </c>
      <c r="J21" s="20">
        <v>10979.96</v>
      </c>
      <c r="K21" s="20">
        <v>11111</v>
      </c>
    </row>
    <row r="22" spans="1:11" s="18" customFormat="1" ht="11.25" customHeight="1" x14ac:dyDescent="0.2">
      <c r="A22" s="15"/>
      <c r="B22" s="204" t="s">
        <v>15</v>
      </c>
      <c r="C22" s="204"/>
      <c r="D22" s="204"/>
      <c r="E22" s="20">
        <v>1899819</v>
      </c>
      <c r="F22" s="20">
        <v>361991</v>
      </c>
      <c r="G22" s="20">
        <v>558741</v>
      </c>
      <c r="H22" s="20">
        <v>191721</v>
      </c>
      <c r="I22" s="20">
        <v>165969</v>
      </c>
      <c r="J22" s="20">
        <v>256498</v>
      </c>
      <c r="K22" s="20">
        <v>364899</v>
      </c>
    </row>
    <row r="23" spans="1:11" s="14" customFormat="1" ht="11.25" customHeight="1" x14ac:dyDescent="0.2">
      <c r="A23" s="204" t="s">
        <v>78</v>
      </c>
      <c r="B23" s="204"/>
      <c r="C23" s="204"/>
      <c r="D23" s="204"/>
      <c r="E23" s="20">
        <f>SUM(F23:K23)</f>
        <v>327624</v>
      </c>
      <c r="F23" s="20">
        <v>52046</v>
      </c>
      <c r="G23" s="20">
        <v>99079</v>
      </c>
      <c r="H23" s="20">
        <v>36112</v>
      </c>
      <c r="I23" s="20">
        <v>46874</v>
      </c>
      <c r="J23" s="20">
        <v>66096</v>
      </c>
      <c r="K23" s="20">
        <v>27417</v>
      </c>
    </row>
    <row r="24" spans="1:11" s="18" customFormat="1" ht="11.25" customHeight="1" x14ac:dyDescent="0.2">
      <c r="A24" s="19"/>
      <c r="B24" s="204" t="s">
        <v>79</v>
      </c>
      <c r="C24" s="204"/>
      <c r="D24" s="204"/>
      <c r="E24" s="20">
        <f>SUM(F24:K24)</f>
        <v>65856</v>
      </c>
      <c r="F24" s="20">
        <v>10861</v>
      </c>
      <c r="G24" s="20">
        <v>19626</v>
      </c>
      <c r="H24" s="20">
        <v>6406</v>
      </c>
      <c r="I24" s="20">
        <v>8522</v>
      </c>
      <c r="J24" s="20">
        <v>14775</v>
      </c>
      <c r="K24" s="20">
        <v>5666</v>
      </c>
    </row>
    <row r="25" spans="1:11" s="14" customFormat="1" ht="11.25" customHeight="1" x14ac:dyDescent="0.2">
      <c r="A25" s="204" t="s">
        <v>80</v>
      </c>
      <c r="B25" s="204"/>
      <c r="C25" s="204"/>
      <c r="D25" s="204"/>
      <c r="E25" s="25">
        <v>3.3295978621611133</v>
      </c>
      <c r="F25" s="25">
        <v>3.9135468930914707</v>
      </c>
      <c r="G25" s="25">
        <v>3.0062984248833717</v>
      </c>
      <c r="H25" s="25">
        <v>2.9182333464279702</v>
      </c>
      <c r="I25" s="25">
        <v>2.8787976659561183</v>
      </c>
      <c r="J25" s="25">
        <v>3.627441988443548</v>
      </c>
      <c r="K25" s="25">
        <v>3.9660056657223794</v>
      </c>
    </row>
    <row r="26" spans="1:11" s="14" customFormat="1" ht="11.25" customHeight="1" x14ac:dyDescent="0.2">
      <c r="A26" s="204" t="s">
        <v>81</v>
      </c>
      <c r="B26" s="204"/>
      <c r="C26" s="204"/>
      <c r="D26" s="204"/>
      <c r="E26" s="25">
        <v>9.8000000000000007</v>
      </c>
      <c r="F26" s="25">
        <v>12</v>
      </c>
      <c r="G26" s="25">
        <v>8.4</v>
      </c>
      <c r="H26" s="25">
        <v>8.1</v>
      </c>
      <c r="I26" s="25">
        <v>9.3000000000000007</v>
      </c>
      <c r="J26" s="25">
        <v>10</v>
      </c>
      <c r="K26" s="25">
        <v>12.5</v>
      </c>
    </row>
    <row r="27" spans="1:11" s="14" customFormat="1" ht="11.25" customHeight="1" x14ac:dyDescent="0.2">
      <c r="A27" s="204" t="s">
        <v>20</v>
      </c>
      <c r="B27" s="204"/>
      <c r="C27" s="204"/>
      <c r="D27" s="204"/>
      <c r="E27" s="20">
        <v>57</v>
      </c>
      <c r="F27" s="20">
        <v>64</v>
      </c>
      <c r="G27" s="20">
        <v>55</v>
      </c>
      <c r="H27" s="20">
        <v>59</v>
      </c>
      <c r="I27" s="20">
        <v>57</v>
      </c>
      <c r="J27" s="20">
        <v>46</v>
      </c>
      <c r="K27" s="20">
        <v>65</v>
      </c>
    </row>
    <row r="28" spans="1:11" s="18" customFormat="1" ht="12" customHeight="1" x14ac:dyDescent="0.2">
      <c r="A28" s="16"/>
      <c r="B28" s="204" t="s">
        <v>61</v>
      </c>
      <c r="C28" s="204"/>
      <c r="D28" s="204"/>
      <c r="E28" s="20">
        <v>43.113299388153791</v>
      </c>
      <c r="F28" s="20">
        <v>44.94033530571992</v>
      </c>
      <c r="G28" s="20">
        <v>44.747979626485566</v>
      </c>
      <c r="H28" s="20">
        <v>40.905769230769231</v>
      </c>
      <c r="I28" s="20">
        <v>45.626985789080031</v>
      </c>
      <c r="J28" s="20">
        <v>35.355246523388118</v>
      </c>
      <c r="K28" s="20">
        <v>47.103479853479854</v>
      </c>
    </row>
    <row r="29" spans="1:11" s="18" customFormat="1" ht="12" customHeight="1" x14ac:dyDescent="0.2">
      <c r="A29" s="15"/>
      <c r="B29" s="204" t="s">
        <v>62</v>
      </c>
      <c r="C29" s="204"/>
      <c r="D29" s="204"/>
      <c r="E29" s="20">
        <v>15.181921948337918</v>
      </c>
      <c r="F29" s="20">
        <v>13.908284023668639</v>
      </c>
      <c r="G29" s="20">
        <v>13.946651952461799</v>
      </c>
      <c r="H29" s="20">
        <v>22.440384615384616</v>
      </c>
      <c r="I29" s="20">
        <v>17.153328347045626</v>
      </c>
      <c r="J29" s="20">
        <v>5.5980109565950285</v>
      </c>
      <c r="K29" s="20">
        <v>18.044871794871796</v>
      </c>
    </row>
    <row r="30" spans="1:11" s="26" customFormat="1" ht="11.25" customHeight="1" x14ac:dyDescent="0.2">
      <c r="A30" s="217" t="s">
        <v>63</v>
      </c>
      <c r="B30" s="217"/>
      <c r="C30" s="217"/>
      <c r="D30" s="217"/>
      <c r="E30" s="27">
        <v>391.12</v>
      </c>
      <c r="F30" s="28">
        <v>80.34</v>
      </c>
      <c r="G30" s="28">
        <v>113.23</v>
      </c>
      <c r="H30" s="28">
        <v>46.91</v>
      </c>
      <c r="I30" s="28">
        <v>58.1</v>
      </c>
      <c r="J30" s="28">
        <v>58.08</v>
      </c>
      <c r="K30" s="28">
        <v>48.02</v>
      </c>
    </row>
    <row r="31" spans="1:11" s="14" customFormat="1" ht="11.25" customHeight="1" x14ac:dyDescent="0.2">
      <c r="A31" s="204" t="s">
        <v>21</v>
      </c>
      <c r="B31" s="204"/>
      <c r="C31" s="204"/>
      <c r="D31" s="204"/>
      <c r="E31" s="24">
        <v>363.98</v>
      </c>
      <c r="F31" s="29">
        <v>74.34</v>
      </c>
      <c r="G31" s="29">
        <v>103.65</v>
      </c>
      <c r="H31" s="29">
        <v>42.45</v>
      </c>
      <c r="I31" s="29">
        <v>50.99</v>
      </c>
      <c r="J31" s="29">
        <v>51.36</v>
      </c>
      <c r="K31" s="29">
        <v>41.19</v>
      </c>
    </row>
    <row r="32" spans="1:11" s="18" customFormat="1" ht="11.25" customHeight="1" x14ac:dyDescent="0.2">
      <c r="A32" s="21"/>
      <c r="B32" s="16"/>
      <c r="C32" s="204" t="s">
        <v>22</v>
      </c>
      <c r="D32" s="204"/>
      <c r="E32" s="24">
        <v>91.8</v>
      </c>
      <c r="F32" s="29">
        <v>20.84</v>
      </c>
      <c r="G32" s="29">
        <v>28.37</v>
      </c>
      <c r="H32" s="29">
        <v>11.57</v>
      </c>
      <c r="I32" s="29">
        <v>9.64</v>
      </c>
      <c r="J32" s="29">
        <v>10.09</v>
      </c>
      <c r="K32" s="29">
        <v>11.29</v>
      </c>
    </row>
    <row r="33" spans="1:11" s="18" customFormat="1" ht="11.25" customHeight="1" x14ac:dyDescent="0.2">
      <c r="A33" s="21"/>
      <c r="B33" s="21"/>
      <c r="C33" s="204" t="s">
        <v>23</v>
      </c>
      <c r="D33" s="204"/>
      <c r="E33" s="24">
        <v>190.71</v>
      </c>
      <c r="F33" s="29">
        <v>34.99</v>
      </c>
      <c r="G33" s="29">
        <v>46.88</v>
      </c>
      <c r="H33" s="29">
        <v>24.15</v>
      </c>
      <c r="I33" s="29">
        <v>31.7</v>
      </c>
      <c r="J33" s="29">
        <v>25.22</v>
      </c>
      <c r="K33" s="29">
        <v>27.77</v>
      </c>
    </row>
    <row r="34" spans="1:11" s="18" customFormat="1" ht="11.25" customHeight="1" x14ac:dyDescent="0.2">
      <c r="A34" s="21"/>
      <c r="B34" s="15"/>
      <c r="C34" s="204" t="s">
        <v>24</v>
      </c>
      <c r="D34" s="204"/>
      <c r="E34" s="24">
        <v>81.47</v>
      </c>
      <c r="F34" s="29">
        <v>18.510000000000002</v>
      </c>
      <c r="G34" s="29">
        <v>28.4</v>
      </c>
      <c r="H34" s="29">
        <v>6.73</v>
      </c>
      <c r="I34" s="29">
        <v>9.65</v>
      </c>
      <c r="J34" s="29">
        <v>16.05</v>
      </c>
      <c r="K34" s="29">
        <v>2.13</v>
      </c>
    </row>
    <row r="35" spans="1:11" s="14" customFormat="1" ht="11.25" customHeight="1" x14ac:dyDescent="0.2">
      <c r="A35" s="204" t="s">
        <v>25</v>
      </c>
      <c r="B35" s="204"/>
      <c r="C35" s="204"/>
      <c r="D35" s="204"/>
      <c r="E35" s="24">
        <v>40.700000000000003</v>
      </c>
      <c r="F35" s="29">
        <v>6</v>
      </c>
      <c r="G35" s="29">
        <v>9.58</v>
      </c>
      <c r="H35" s="29">
        <v>4.46</v>
      </c>
      <c r="I35" s="29">
        <v>7.11</v>
      </c>
      <c r="J35" s="29">
        <v>6.72</v>
      </c>
      <c r="K35" s="29">
        <v>6.83</v>
      </c>
    </row>
    <row r="36" spans="1:11" s="18" customFormat="1" ht="11.25" customHeight="1" x14ac:dyDescent="0.2">
      <c r="A36" s="21"/>
      <c r="B36" s="16"/>
      <c r="C36" s="204" t="s">
        <v>26</v>
      </c>
      <c r="D36" s="204"/>
      <c r="E36" s="24">
        <v>5.5</v>
      </c>
      <c r="F36" s="29">
        <v>1</v>
      </c>
      <c r="G36" s="29">
        <v>1</v>
      </c>
      <c r="H36" s="29">
        <v>0.75</v>
      </c>
      <c r="I36" s="29">
        <v>1</v>
      </c>
      <c r="J36" s="29">
        <v>1</v>
      </c>
      <c r="K36" s="29">
        <v>0.75</v>
      </c>
    </row>
    <row r="37" spans="1:11" s="18" customFormat="1" ht="11.25" customHeight="1" x14ac:dyDescent="0.2">
      <c r="A37" s="21"/>
      <c r="B37" s="21"/>
      <c r="C37" s="204" t="s">
        <v>27</v>
      </c>
      <c r="D37" s="204"/>
      <c r="E37" s="24">
        <v>18.96</v>
      </c>
      <c r="F37" s="29">
        <v>3</v>
      </c>
      <c r="G37" s="29">
        <v>5.5</v>
      </c>
      <c r="H37" s="29">
        <v>1.23</v>
      </c>
      <c r="I37" s="29">
        <v>3</v>
      </c>
      <c r="J37" s="29">
        <v>3.48</v>
      </c>
      <c r="K37" s="29">
        <v>2.75</v>
      </c>
    </row>
    <row r="38" spans="1:11" s="18" customFormat="1" ht="11.25" customHeight="1" x14ac:dyDescent="0.2">
      <c r="A38" s="15"/>
      <c r="B38" s="15"/>
      <c r="C38" s="204" t="s">
        <v>28</v>
      </c>
      <c r="D38" s="204"/>
      <c r="E38" s="24">
        <v>16.239999999999998</v>
      </c>
      <c r="F38" s="29">
        <v>2</v>
      </c>
      <c r="G38" s="29">
        <v>3.08</v>
      </c>
      <c r="H38" s="29">
        <v>2.48</v>
      </c>
      <c r="I38" s="29">
        <v>3.11</v>
      </c>
      <c r="J38" s="29">
        <v>2.2400000000000002</v>
      </c>
      <c r="K38" s="29">
        <v>3.33</v>
      </c>
    </row>
    <row r="39" spans="1:11" s="14" customFormat="1" ht="11.25" customHeight="1" x14ac:dyDescent="0.2">
      <c r="A39" s="204" t="s">
        <v>29</v>
      </c>
      <c r="B39" s="204"/>
      <c r="C39" s="204"/>
      <c r="D39" s="204"/>
      <c r="E39" s="20">
        <v>26.671975105486769</v>
      </c>
      <c r="F39" s="20">
        <v>25.242718446601941</v>
      </c>
      <c r="G39" s="20">
        <v>26.009008213371015</v>
      </c>
      <c r="H39" s="20">
        <v>22.170112982306541</v>
      </c>
      <c r="I39" s="20">
        <v>23.012048192771083</v>
      </c>
      <c r="J39" s="20">
        <v>40.857438016528924</v>
      </c>
      <c r="K39" s="20">
        <v>22.740524781341108</v>
      </c>
    </row>
    <row r="40" spans="1:11" s="14" customFormat="1" ht="11.25" customHeight="1" x14ac:dyDescent="0.2">
      <c r="A40" s="204" t="s">
        <v>30</v>
      </c>
      <c r="B40" s="204"/>
      <c r="C40" s="204"/>
      <c r="D40" s="204"/>
      <c r="E40" s="20">
        <v>1502.6560283214167</v>
      </c>
      <c r="F40" s="20">
        <v>1485.499128703012</v>
      </c>
      <c r="G40" s="20">
        <v>1526.5891548176278</v>
      </c>
      <c r="H40" s="20">
        <v>1404.3913877638029</v>
      </c>
      <c r="I40" s="20">
        <v>1444.7036144578312</v>
      </c>
      <c r="J40" s="20">
        <v>1673.2451790633609</v>
      </c>
      <c r="K40" s="20">
        <v>1481.5077051228654</v>
      </c>
    </row>
    <row r="41" spans="1:11" s="18" customFormat="1" ht="12.75" customHeight="1" x14ac:dyDescent="0.2">
      <c r="A41" s="16"/>
      <c r="B41" s="204" t="s">
        <v>64</v>
      </c>
      <c r="C41" s="204"/>
      <c r="D41" s="204"/>
      <c r="E41" s="20">
        <v>1128.4675610470981</v>
      </c>
      <c r="F41" s="20">
        <v>1134.4162310181728</v>
      </c>
      <c r="G41" s="20">
        <v>1163.8505696370219</v>
      </c>
      <c r="H41" s="20">
        <v>906.88552547431243</v>
      </c>
      <c r="I41" s="20">
        <v>1049.970395869191</v>
      </c>
      <c r="J41" s="20">
        <v>1444.5247933884298</v>
      </c>
      <c r="K41" s="20">
        <v>1071.1578508954601</v>
      </c>
    </row>
    <row r="42" spans="1:11" s="18" customFormat="1" ht="12.75" customHeight="1" x14ac:dyDescent="0.2">
      <c r="A42" s="15"/>
      <c r="B42" s="204" t="s">
        <v>65</v>
      </c>
      <c r="C42" s="204"/>
      <c r="D42" s="204"/>
      <c r="E42" s="20">
        <v>374.18846727431873</v>
      </c>
      <c r="F42" s="20">
        <v>351.08289768483939</v>
      </c>
      <c r="G42" s="20">
        <v>362.73858518060581</v>
      </c>
      <c r="H42" s="20">
        <v>497.50586228949049</v>
      </c>
      <c r="I42" s="20">
        <v>394.73321858864028</v>
      </c>
      <c r="J42" s="20">
        <v>228.72038567493118</v>
      </c>
      <c r="K42" s="20">
        <v>410.34985422740522</v>
      </c>
    </row>
    <row r="43" spans="1:11" s="14" customFormat="1" ht="11.25" customHeight="1" x14ac:dyDescent="0.2">
      <c r="A43" s="207" t="s">
        <v>31</v>
      </c>
      <c r="B43" s="207"/>
      <c r="C43" s="207"/>
      <c r="D43" s="207"/>
      <c r="E43" s="23">
        <v>4733.1824610489839</v>
      </c>
      <c r="F43" s="23">
        <v>4505.7381130196663</v>
      </c>
      <c r="G43" s="23">
        <v>4934.566810915835</v>
      </c>
      <c r="H43" s="23">
        <v>4086.9963760392238</v>
      </c>
      <c r="I43" s="23">
        <v>2856.6092943201375</v>
      </c>
      <c r="J43" s="23">
        <v>4416.287878787879</v>
      </c>
      <c r="K43" s="23">
        <v>7598.8962932111617</v>
      </c>
    </row>
    <row r="44" spans="1:11" s="14" customFormat="1" ht="11.25" customHeight="1" x14ac:dyDescent="0.2">
      <c r="A44" s="208" t="s">
        <v>32</v>
      </c>
      <c r="B44" s="208"/>
      <c r="C44" s="208"/>
      <c r="D44" s="208"/>
      <c r="E44" s="30"/>
      <c r="F44" s="31"/>
      <c r="G44" s="31"/>
      <c r="H44" s="31"/>
      <c r="I44" s="31"/>
      <c r="J44" s="31"/>
      <c r="K44" s="31"/>
    </row>
    <row r="45" spans="1:11" s="14" customFormat="1" ht="11.25" customHeight="1" x14ac:dyDescent="0.2">
      <c r="A45" s="204" t="s">
        <v>33</v>
      </c>
      <c r="B45" s="204"/>
      <c r="C45" s="204"/>
      <c r="D45" s="204"/>
      <c r="E45" s="20">
        <v>38288605.539999999</v>
      </c>
      <c r="F45" s="20">
        <v>7296117.2999999998</v>
      </c>
      <c r="G45" s="20">
        <v>11164100.530000001</v>
      </c>
      <c r="H45" s="20">
        <v>4326950.7699999996</v>
      </c>
      <c r="I45" s="20">
        <v>5187381.29</v>
      </c>
      <c r="J45" s="20">
        <v>5409062.2000000002</v>
      </c>
      <c r="K45" s="20">
        <v>4904993.45</v>
      </c>
    </row>
    <row r="46" spans="1:11" s="18" customFormat="1" ht="11.25" customHeight="1" x14ac:dyDescent="0.2">
      <c r="A46" s="16"/>
      <c r="B46" s="204" t="s">
        <v>34</v>
      </c>
      <c r="C46" s="204"/>
      <c r="D46" s="204"/>
      <c r="E46" s="20">
        <v>27646992.210000001</v>
      </c>
      <c r="F46" s="20">
        <v>5343817</v>
      </c>
      <c r="G46" s="20">
        <v>7847641.75</v>
      </c>
      <c r="H46" s="20">
        <v>3258455.9</v>
      </c>
      <c r="I46" s="20">
        <v>3978373.96</v>
      </c>
      <c r="J46" s="20">
        <v>3532230</v>
      </c>
      <c r="K46" s="20">
        <v>3686473.6</v>
      </c>
    </row>
    <row r="47" spans="1:11" s="18" customFormat="1" ht="11.25" customHeight="1" x14ac:dyDescent="0.2">
      <c r="A47" s="21"/>
      <c r="B47" s="204" t="s">
        <v>35</v>
      </c>
      <c r="C47" s="204"/>
      <c r="D47" s="204"/>
      <c r="E47" s="20">
        <v>5833602.6499999994</v>
      </c>
      <c r="F47" s="20">
        <v>1269794.8500000001</v>
      </c>
      <c r="G47" s="20">
        <v>1816371.75</v>
      </c>
      <c r="H47" s="20">
        <v>640541.30000000005</v>
      </c>
      <c r="I47" s="20">
        <v>794807.1</v>
      </c>
      <c r="J47" s="20">
        <v>587735.35</v>
      </c>
      <c r="K47" s="20">
        <v>724352.3</v>
      </c>
    </row>
    <row r="48" spans="1:11" s="18" customFormat="1" ht="11.25" customHeight="1" x14ac:dyDescent="0.2">
      <c r="A48" s="21"/>
      <c r="B48" s="204" t="s">
        <v>36</v>
      </c>
      <c r="C48" s="204"/>
      <c r="D48" s="204"/>
      <c r="E48" s="20">
        <v>45607.4</v>
      </c>
      <c r="F48" s="20">
        <v>4800.45</v>
      </c>
      <c r="G48" s="20">
        <v>8711.4</v>
      </c>
      <c r="H48" s="20">
        <v>4704.75</v>
      </c>
      <c r="I48" s="20">
        <v>7823.65</v>
      </c>
      <c r="J48" s="20">
        <v>15517.15</v>
      </c>
      <c r="K48" s="20">
        <v>4050</v>
      </c>
    </row>
    <row r="49" spans="1:11" s="18" customFormat="1" ht="11.25" customHeight="1" x14ac:dyDescent="0.2">
      <c r="A49" s="15"/>
      <c r="B49" s="204" t="s">
        <v>37</v>
      </c>
      <c r="C49" s="204"/>
      <c r="D49" s="204"/>
      <c r="E49" s="20">
        <v>4762403.28</v>
      </c>
      <c r="F49" s="20">
        <v>677705</v>
      </c>
      <c r="G49" s="20">
        <v>1491375.63</v>
      </c>
      <c r="H49" s="20">
        <v>423248.82</v>
      </c>
      <c r="I49" s="20">
        <v>406376.58</v>
      </c>
      <c r="J49" s="20">
        <v>1273579.7</v>
      </c>
      <c r="K49" s="20">
        <v>490117.55</v>
      </c>
    </row>
    <row r="50" spans="1:11" s="14" customFormat="1" ht="11.25" customHeight="1" x14ac:dyDescent="0.2">
      <c r="A50" s="204" t="s">
        <v>38</v>
      </c>
      <c r="B50" s="204"/>
      <c r="C50" s="204"/>
      <c r="D50" s="204"/>
      <c r="E50" s="20">
        <v>22068013.829999998</v>
      </c>
      <c r="F50" s="20">
        <v>4788505</v>
      </c>
      <c r="G50" s="20">
        <v>4893568.43</v>
      </c>
      <c r="H50" s="20">
        <v>2433416.85</v>
      </c>
      <c r="I50" s="20">
        <v>3209158.1</v>
      </c>
      <c r="J50" s="20">
        <v>3588471.2</v>
      </c>
      <c r="K50" s="20">
        <v>3154894.25</v>
      </c>
    </row>
    <row r="51" spans="1:11" s="18" customFormat="1" ht="11.25" customHeight="1" x14ac:dyDescent="0.2">
      <c r="A51" s="16"/>
      <c r="B51" s="204" t="s">
        <v>39</v>
      </c>
      <c r="C51" s="204"/>
      <c r="D51" s="204"/>
      <c r="E51" s="20">
        <v>3689368.25</v>
      </c>
      <c r="F51" s="20">
        <v>773723</v>
      </c>
      <c r="G51" s="20">
        <v>1320268.2</v>
      </c>
      <c r="H51" s="20">
        <v>274503.25</v>
      </c>
      <c r="I51" s="20">
        <v>396882.75</v>
      </c>
      <c r="J51" s="20">
        <v>688384.35</v>
      </c>
      <c r="K51" s="20">
        <v>235606.7</v>
      </c>
    </row>
    <row r="52" spans="1:11" s="18" customFormat="1" ht="11.25" customHeight="1" x14ac:dyDescent="0.2">
      <c r="A52" s="21"/>
      <c r="B52" s="204" t="s">
        <v>40</v>
      </c>
      <c r="C52" s="204"/>
      <c r="D52" s="204"/>
      <c r="E52" s="20">
        <v>11798328.699999999</v>
      </c>
      <c r="F52" s="20">
        <v>2654713</v>
      </c>
      <c r="G52" s="20">
        <v>1930186.3</v>
      </c>
      <c r="H52" s="20">
        <v>1380953.65</v>
      </c>
      <c r="I52" s="20">
        <v>1881378.1</v>
      </c>
      <c r="J52" s="20">
        <v>1931006.85</v>
      </c>
      <c r="K52" s="20">
        <v>2020090.8</v>
      </c>
    </row>
    <row r="53" spans="1:11" s="18" customFormat="1" ht="11.25" customHeight="1" x14ac:dyDescent="0.2">
      <c r="A53" s="21"/>
      <c r="B53" s="204" t="s">
        <v>82</v>
      </c>
      <c r="C53" s="204"/>
      <c r="D53" s="204"/>
      <c r="E53" s="20">
        <v>6137239</v>
      </c>
      <c r="F53" s="20">
        <v>1299263</v>
      </c>
      <c r="G53" s="20">
        <v>1553710</v>
      </c>
      <c r="H53" s="20">
        <v>708630</v>
      </c>
      <c r="I53" s="20">
        <v>870141</v>
      </c>
      <c r="J53" s="20">
        <v>950160</v>
      </c>
      <c r="K53" s="20">
        <v>755335</v>
      </c>
    </row>
    <row r="54" spans="1:11" s="18" customFormat="1" ht="11.25" customHeight="1" x14ac:dyDescent="0.2">
      <c r="A54" s="15"/>
      <c r="B54" s="204" t="s">
        <v>41</v>
      </c>
      <c r="C54" s="204"/>
      <c r="D54" s="204"/>
      <c r="E54" s="20">
        <v>443077.88</v>
      </c>
      <c r="F54" s="20">
        <v>60806</v>
      </c>
      <c r="G54" s="20">
        <v>89403.93</v>
      </c>
      <c r="H54" s="20">
        <v>69329.95</v>
      </c>
      <c r="I54" s="20">
        <v>60756.25</v>
      </c>
      <c r="J54" s="20">
        <v>18920</v>
      </c>
      <c r="K54" s="20">
        <v>143861.75</v>
      </c>
    </row>
    <row r="55" spans="1:11" s="14" customFormat="1" ht="11.25" customHeight="1" x14ac:dyDescent="0.2">
      <c r="A55" s="204" t="s">
        <v>42</v>
      </c>
      <c r="B55" s="204"/>
      <c r="C55" s="204"/>
      <c r="D55" s="204"/>
      <c r="E55" s="20">
        <v>17277287.800000001</v>
      </c>
      <c r="F55" s="20">
        <v>3184475</v>
      </c>
      <c r="G55" s="20">
        <v>5114051.79</v>
      </c>
      <c r="H55" s="20">
        <v>1969355</v>
      </c>
      <c r="I55" s="20">
        <v>2435245.37</v>
      </c>
      <c r="J55" s="20">
        <v>2394287.64</v>
      </c>
      <c r="K55" s="20">
        <v>2179873</v>
      </c>
    </row>
    <row r="56" spans="1:11" s="18" customFormat="1" ht="11.25" customHeight="1" x14ac:dyDescent="0.2">
      <c r="A56" s="16"/>
      <c r="B56" s="204" t="s">
        <v>43</v>
      </c>
      <c r="C56" s="204"/>
      <c r="D56" s="204"/>
      <c r="E56" s="20">
        <v>13821830.24</v>
      </c>
      <c r="F56" s="20">
        <v>2547580</v>
      </c>
      <c r="G56" s="20">
        <v>4091241.432</v>
      </c>
      <c r="H56" s="20">
        <v>1575484</v>
      </c>
      <c r="I56" s="20">
        <v>1948196.2960000001</v>
      </c>
      <c r="J56" s="20">
        <v>1915430.1120000002</v>
      </c>
      <c r="K56" s="20">
        <v>1743898.4</v>
      </c>
    </row>
    <row r="57" spans="1:11" s="18" customFormat="1" ht="11.25" customHeight="1" x14ac:dyDescent="0.2">
      <c r="A57" s="15"/>
      <c r="B57" s="205" t="s">
        <v>44</v>
      </c>
      <c r="C57" s="205"/>
      <c r="D57" s="205"/>
      <c r="E57" s="20">
        <v>3455457.56</v>
      </c>
      <c r="F57" s="20">
        <v>636895</v>
      </c>
      <c r="G57" s="20">
        <v>1022810.358</v>
      </c>
      <c r="H57" s="20">
        <v>393871</v>
      </c>
      <c r="I57" s="20">
        <v>487049.07400000002</v>
      </c>
      <c r="J57" s="20">
        <v>478857.52800000005</v>
      </c>
      <c r="K57" s="20">
        <v>435974.6</v>
      </c>
    </row>
    <row r="58" spans="1:11" s="14" customFormat="1" ht="11.25" customHeight="1" x14ac:dyDescent="0.2">
      <c r="A58" s="205" t="s">
        <v>45</v>
      </c>
      <c r="B58" s="205"/>
      <c r="C58" s="205"/>
      <c r="D58" s="205"/>
      <c r="E58" s="17">
        <v>3700.0207634354206</v>
      </c>
      <c r="F58" s="17">
        <v>3597.6909763313611</v>
      </c>
      <c r="G58" s="17">
        <v>3790.8660543293722</v>
      </c>
      <c r="H58" s="17">
        <v>4160.5295865384624</v>
      </c>
      <c r="I58" s="17">
        <v>3879.8663350785341</v>
      </c>
      <c r="J58" s="17">
        <v>2279.4193847450483</v>
      </c>
      <c r="K58" s="17">
        <v>4491.7522435897436</v>
      </c>
    </row>
    <row r="59" spans="1:11" s="18" customFormat="1" ht="11.25" customHeight="1" x14ac:dyDescent="0.2">
      <c r="A59" s="195" t="s">
        <v>46</v>
      </c>
      <c r="B59" s="195"/>
      <c r="C59" s="195"/>
      <c r="D59" s="195"/>
      <c r="E59" s="22">
        <v>1671.1668716203797</v>
      </c>
      <c r="F59" s="22">
        <v>1570.2539447731756</v>
      </c>
      <c r="G59" s="22">
        <v>1736.5201324278439</v>
      </c>
      <c r="H59" s="22">
        <v>1893.6105769230769</v>
      </c>
      <c r="I59" s="22">
        <v>1821.4251084517578</v>
      </c>
      <c r="J59" s="22">
        <v>1008.970771175727</v>
      </c>
      <c r="K59" s="22">
        <v>1996.2206959706959</v>
      </c>
    </row>
    <row r="60" spans="1:11" s="32" customFormat="1" ht="11.25" customHeight="1" x14ac:dyDescent="0.15">
      <c r="A60" s="206"/>
      <c r="B60" s="206"/>
      <c r="C60" s="206"/>
      <c r="D60" s="206"/>
      <c r="E60" s="206"/>
      <c r="F60" s="206"/>
      <c r="G60" s="206"/>
      <c r="H60" s="206"/>
      <c r="I60" s="206"/>
      <c r="J60" s="206"/>
      <c r="K60" s="206"/>
    </row>
    <row r="61" spans="1:11" s="47" customFormat="1" ht="9" customHeight="1" x14ac:dyDescent="0.2">
      <c r="A61" s="201" t="s">
        <v>169</v>
      </c>
      <c r="B61" s="201"/>
      <c r="C61" s="201"/>
      <c r="D61" s="201"/>
      <c r="E61" s="201"/>
      <c r="F61" s="201"/>
      <c r="G61" s="201"/>
      <c r="H61" s="201"/>
      <c r="I61" s="201"/>
      <c r="J61" s="201"/>
      <c r="K61" s="201"/>
    </row>
    <row r="62" spans="1:11" s="47" customFormat="1" ht="9" customHeight="1" x14ac:dyDescent="0.2">
      <c r="A62" s="201" t="s">
        <v>170</v>
      </c>
      <c r="B62" s="201"/>
      <c r="C62" s="201"/>
      <c r="D62" s="201"/>
      <c r="E62" s="201"/>
      <c r="F62" s="201"/>
      <c r="G62" s="201"/>
      <c r="H62" s="201"/>
      <c r="I62" s="201"/>
      <c r="J62" s="201"/>
      <c r="K62" s="201"/>
    </row>
    <row r="63" spans="1:11" s="47" customFormat="1" ht="9" customHeight="1" x14ac:dyDescent="0.2">
      <c r="A63" s="201" t="s">
        <v>171</v>
      </c>
      <c r="B63" s="201"/>
      <c r="C63" s="201"/>
      <c r="D63" s="201"/>
      <c r="E63" s="201"/>
      <c r="F63" s="201"/>
      <c r="G63" s="201"/>
      <c r="H63" s="201"/>
      <c r="I63" s="201"/>
      <c r="J63" s="201"/>
      <c r="K63" s="201"/>
    </row>
    <row r="64" spans="1:11" s="47" customFormat="1" ht="9" customHeight="1" x14ac:dyDescent="0.2">
      <c r="A64" s="201" t="s">
        <v>172</v>
      </c>
      <c r="B64" s="201"/>
      <c r="C64" s="201"/>
      <c r="D64" s="201"/>
      <c r="E64" s="201"/>
      <c r="F64" s="201"/>
      <c r="G64" s="201"/>
      <c r="H64" s="201"/>
      <c r="I64" s="201"/>
      <c r="J64" s="201"/>
      <c r="K64" s="201"/>
    </row>
    <row r="65" spans="1:11" s="47" customFormat="1" ht="23.25" customHeight="1" x14ac:dyDescent="0.2">
      <c r="A65" s="201" t="s">
        <v>173</v>
      </c>
      <c r="B65" s="201"/>
      <c r="C65" s="201"/>
      <c r="D65" s="201"/>
      <c r="E65" s="201"/>
      <c r="F65" s="201"/>
      <c r="G65" s="201"/>
      <c r="H65" s="201"/>
      <c r="I65" s="201"/>
      <c r="J65" s="201"/>
      <c r="K65" s="201"/>
    </row>
    <row r="66" spans="1:11" s="47" customFormat="1" ht="9" customHeight="1" x14ac:dyDescent="0.2">
      <c r="A66" s="201" t="s">
        <v>174</v>
      </c>
      <c r="B66" s="201"/>
      <c r="C66" s="201"/>
      <c r="D66" s="201"/>
      <c r="E66" s="201"/>
      <c r="F66" s="201"/>
      <c r="G66" s="201"/>
      <c r="H66" s="201"/>
      <c r="I66" s="201"/>
      <c r="J66" s="201"/>
      <c r="K66" s="201"/>
    </row>
    <row r="67" spans="1:11" s="47" customFormat="1" ht="9" customHeight="1" x14ac:dyDescent="0.2">
      <c r="A67" s="201" t="s">
        <v>175</v>
      </c>
      <c r="B67" s="201"/>
      <c r="C67" s="201"/>
      <c r="D67" s="201"/>
      <c r="E67" s="201"/>
      <c r="F67" s="201"/>
      <c r="G67" s="201"/>
      <c r="H67" s="201"/>
      <c r="I67" s="201"/>
      <c r="J67" s="201"/>
      <c r="K67" s="201"/>
    </row>
    <row r="68" spans="1:11" s="47" customFormat="1" ht="9" customHeight="1" x14ac:dyDescent="0.2">
      <c r="A68" s="201" t="s">
        <v>176</v>
      </c>
      <c r="B68" s="201"/>
      <c r="C68" s="201"/>
      <c r="D68" s="201"/>
      <c r="E68" s="201"/>
      <c r="F68" s="201"/>
      <c r="G68" s="201"/>
      <c r="H68" s="201"/>
      <c r="I68" s="201"/>
      <c r="J68" s="201"/>
      <c r="K68" s="201"/>
    </row>
    <row r="69" spans="1:11" s="47" customFormat="1" ht="9" customHeight="1" x14ac:dyDescent="0.2">
      <c r="A69" s="201" t="s">
        <v>177</v>
      </c>
      <c r="B69" s="201"/>
      <c r="C69" s="201"/>
      <c r="D69" s="201"/>
      <c r="E69" s="201"/>
      <c r="F69" s="201"/>
      <c r="G69" s="201"/>
      <c r="H69" s="201"/>
      <c r="I69" s="201"/>
      <c r="J69" s="201"/>
      <c r="K69" s="201"/>
    </row>
    <row r="70" spans="1:11" s="47" customFormat="1" ht="9" customHeight="1" x14ac:dyDescent="0.2">
      <c r="A70" s="201" t="s">
        <v>178</v>
      </c>
      <c r="B70" s="201"/>
      <c r="C70" s="201"/>
      <c r="D70" s="201"/>
      <c r="E70" s="201"/>
      <c r="F70" s="201"/>
      <c r="G70" s="201"/>
      <c r="H70" s="201"/>
      <c r="I70" s="201"/>
      <c r="J70" s="201"/>
      <c r="K70" s="201"/>
    </row>
    <row r="71" spans="1:11" s="47" customFormat="1" ht="9" customHeight="1" x14ac:dyDescent="0.2">
      <c r="A71" s="201" t="s">
        <v>179</v>
      </c>
      <c r="B71" s="201"/>
      <c r="C71" s="201"/>
      <c r="D71" s="201"/>
      <c r="E71" s="201"/>
      <c r="F71" s="201"/>
      <c r="G71" s="201"/>
      <c r="H71" s="201"/>
      <c r="I71" s="201"/>
      <c r="J71" s="201"/>
      <c r="K71" s="201"/>
    </row>
    <row r="72" spans="1:11" s="47" customFormat="1" ht="9" customHeight="1" x14ac:dyDescent="0.2">
      <c r="A72" s="201" t="s">
        <v>180</v>
      </c>
      <c r="B72" s="201"/>
      <c r="C72" s="201"/>
      <c r="D72" s="201"/>
      <c r="E72" s="201"/>
      <c r="F72" s="201"/>
      <c r="G72" s="201"/>
      <c r="H72" s="201"/>
      <c r="I72" s="201"/>
      <c r="J72" s="201"/>
      <c r="K72" s="201"/>
    </row>
    <row r="73" spans="1:11" s="18" customFormat="1" ht="6" customHeight="1" x14ac:dyDescent="0.2">
      <c r="A73" s="219"/>
      <c r="B73" s="219"/>
      <c r="C73" s="219"/>
      <c r="D73" s="219"/>
      <c r="E73" s="219"/>
      <c r="F73" s="219"/>
      <c r="G73" s="219"/>
      <c r="H73" s="219"/>
      <c r="I73" s="219"/>
      <c r="J73" s="219"/>
      <c r="K73" s="219"/>
    </row>
    <row r="74" spans="1:11" s="18" customFormat="1" ht="9" customHeight="1" x14ac:dyDescent="0.2">
      <c r="A74" s="218" t="s">
        <v>47</v>
      </c>
      <c r="B74" s="218"/>
      <c r="C74" s="218"/>
      <c r="D74" s="218"/>
      <c r="E74" s="218"/>
      <c r="F74" s="218"/>
      <c r="G74" s="218"/>
      <c r="H74" s="218"/>
      <c r="I74" s="218"/>
      <c r="J74" s="218"/>
      <c r="K74" s="218"/>
    </row>
    <row r="75" spans="1:11" s="18" customFormat="1" ht="5.25" customHeight="1" x14ac:dyDescent="0.2">
      <c r="A75" s="218"/>
      <c r="B75" s="218"/>
      <c r="C75" s="218"/>
      <c r="D75" s="218"/>
      <c r="E75" s="218"/>
      <c r="F75" s="218"/>
      <c r="G75" s="218"/>
      <c r="H75" s="218"/>
      <c r="I75" s="218"/>
      <c r="J75" s="218"/>
      <c r="K75" s="218"/>
    </row>
    <row r="76" spans="1:11" s="18" customFormat="1" ht="11.25" customHeight="1" x14ac:dyDescent="0.2">
      <c r="A76" s="218" t="s">
        <v>83</v>
      </c>
      <c r="B76" s="218"/>
      <c r="C76" s="218"/>
      <c r="D76" s="218"/>
      <c r="E76" s="218"/>
      <c r="F76" s="218"/>
      <c r="G76" s="218"/>
      <c r="H76" s="218"/>
      <c r="I76" s="218"/>
      <c r="J76" s="218"/>
      <c r="K76" s="218"/>
    </row>
    <row r="77" spans="1:11" s="18" customFormat="1" ht="11.25" customHeight="1" x14ac:dyDescent="0.2">
      <c r="A77" s="218" t="s">
        <v>153</v>
      </c>
      <c r="B77" s="218"/>
      <c r="C77" s="218"/>
      <c r="D77" s="218"/>
      <c r="E77" s="218"/>
      <c r="F77" s="218"/>
      <c r="G77" s="218"/>
      <c r="H77" s="218"/>
      <c r="I77" s="218"/>
      <c r="J77" s="218"/>
      <c r="K77" s="218"/>
    </row>
  </sheetData>
  <mergeCells count="77">
    <mergeCell ref="A75:K75"/>
    <mergeCell ref="A76:K76"/>
    <mergeCell ref="A77:K77"/>
    <mergeCell ref="A71:K71"/>
    <mergeCell ref="A72:K72"/>
    <mergeCell ref="A73:K73"/>
    <mergeCell ref="A74:K74"/>
    <mergeCell ref="A63:K63"/>
    <mergeCell ref="A64:K64"/>
    <mergeCell ref="A65:K65"/>
    <mergeCell ref="A66:K66"/>
    <mergeCell ref="A67:K67"/>
    <mergeCell ref="A68:K68"/>
    <mergeCell ref="A25:D25"/>
    <mergeCell ref="A69:K69"/>
    <mergeCell ref="A70:K70"/>
    <mergeCell ref="A23:D23"/>
    <mergeCell ref="B24:D24"/>
    <mergeCell ref="B46:D46"/>
    <mergeCell ref="B47:D47"/>
    <mergeCell ref="C38:D38"/>
    <mergeCell ref="A39:D39"/>
    <mergeCell ref="A40:D40"/>
    <mergeCell ref="B49:D49"/>
    <mergeCell ref="A44:D44"/>
    <mergeCell ref="A45:D45"/>
    <mergeCell ref="A30:D30"/>
    <mergeCell ref="A31:D31"/>
    <mergeCell ref="B15:D15"/>
    <mergeCell ref="B16:D16"/>
    <mergeCell ref="B17:D17"/>
    <mergeCell ref="B18:D18"/>
    <mergeCell ref="A43:D43"/>
    <mergeCell ref="C34:D34"/>
    <mergeCell ref="A35:D35"/>
    <mergeCell ref="C36:D36"/>
    <mergeCell ref="C37:D37"/>
    <mergeCell ref="B19:D19"/>
    <mergeCell ref="A20:K20"/>
    <mergeCell ref="B21:D21"/>
    <mergeCell ref="B22:D22"/>
    <mergeCell ref="B29:D29"/>
    <mergeCell ref="A61:K61"/>
    <mergeCell ref="A62:K62"/>
    <mergeCell ref="A55:D55"/>
    <mergeCell ref="B56:D56"/>
    <mergeCell ref="B57:D57"/>
    <mergeCell ref="A58:D58"/>
    <mergeCell ref="A59:D59"/>
    <mergeCell ref="A60:K60"/>
    <mergeCell ref="B54:D54"/>
    <mergeCell ref="B42:D42"/>
    <mergeCell ref="A26:D26"/>
    <mergeCell ref="A27:D27"/>
    <mergeCell ref="B28:D28"/>
    <mergeCell ref="B52:D52"/>
    <mergeCell ref="B53:D53"/>
    <mergeCell ref="C32:D32"/>
    <mergeCell ref="C33:D33"/>
    <mergeCell ref="A50:D50"/>
    <mergeCell ref="B51:D51"/>
    <mergeCell ref="B48:D48"/>
    <mergeCell ref="B41:D41"/>
    <mergeCell ref="B14:D14"/>
    <mergeCell ref="A5:D5"/>
    <mergeCell ref="A6:D6"/>
    <mergeCell ref="A7:K7"/>
    <mergeCell ref="A8:K8"/>
    <mergeCell ref="A9:D9"/>
    <mergeCell ref="B10:D10"/>
    <mergeCell ref="B11:D11"/>
    <mergeCell ref="B12:D12"/>
    <mergeCell ref="A1:K1"/>
    <mergeCell ref="A2:K2"/>
    <mergeCell ref="A3:K3"/>
    <mergeCell ref="A4:K4"/>
    <mergeCell ref="A13:D13"/>
  </mergeCells>
  <phoneticPr fontId="0" type="noConversion"/>
  <pageMargins left="0" right="0" top="0" bottom="0" header="0" footer="0"/>
  <pageSetup paperSize="9" scale="80"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workbookViewId="0">
      <selection sqref="A1:K1"/>
    </sheetView>
  </sheetViews>
  <sheetFormatPr defaultRowHeight="12.75" x14ac:dyDescent="0.2"/>
  <cols>
    <col min="1" max="1" width="2.7109375" style="2" customWidth="1"/>
    <col min="2" max="3" width="1.7109375" style="2" customWidth="1"/>
    <col min="4" max="4" width="31.85546875" style="3" customWidth="1"/>
    <col min="5" max="11" width="10.7109375" style="3" customWidth="1"/>
    <col min="12" max="16384" width="9.140625" style="1"/>
  </cols>
  <sheetData>
    <row r="1" spans="1:11" s="4" customFormat="1" ht="15" customHeight="1" x14ac:dyDescent="0.25">
      <c r="A1" s="210"/>
      <c r="B1" s="210"/>
      <c r="C1" s="210"/>
      <c r="D1" s="210"/>
      <c r="E1" s="210"/>
      <c r="F1" s="210"/>
      <c r="G1" s="210"/>
      <c r="H1" s="210"/>
      <c r="I1" s="210"/>
      <c r="J1" s="210"/>
      <c r="K1" s="210"/>
    </row>
    <row r="2" spans="1:11" s="5" customFormat="1" ht="27.75" customHeight="1" x14ac:dyDescent="0.2">
      <c r="A2" s="211" t="s">
        <v>84</v>
      </c>
      <c r="B2" s="211"/>
      <c r="C2" s="211"/>
      <c r="D2" s="211"/>
      <c r="E2" s="211"/>
      <c r="F2" s="211"/>
      <c r="G2" s="211"/>
      <c r="H2" s="211"/>
      <c r="I2" s="211"/>
      <c r="J2" s="211"/>
      <c r="K2" s="211"/>
    </row>
    <row r="3" spans="1:11" s="4" customFormat="1" ht="15" customHeight="1" x14ac:dyDescent="0.25">
      <c r="A3" s="210"/>
      <c r="B3" s="210"/>
      <c r="C3" s="210"/>
      <c r="D3" s="210"/>
      <c r="E3" s="210"/>
      <c r="F3" s="210"/>
      <c r="G3" s="210"/>
      <c r="H3" s="210"/>
      <c r="I3" s="210"/>
      <c r="J3" s="210"/>
      <c r="K3" s="210"/>
    </row>
    <row r="4" spans="1:11" s="6" customFormat="1" ht="14.25" customHeight="1" x14ac:dyDescent="0.2">
      <c r="A4" s="212"/>
      <c r="B4" s="212"/>
      <c r="C4" s="212"/>
      <c r="D4" s="212"/>
      <c r="E4" s="212"/>
      <c r="F4" s="212"/>
      <c r="G4" s="212"/>
      <c r="H4" s="212"/>
      <c r="I4" s="212"/>
      <c r="J4" s="212"/>
      <c r="K4" s="212"/>
    </row>
    <row r="5" spans="1:11" s="7" customFormat="1" ht="13.5" customHeight="1" x14ac:dyDescent="0.2">
      <c r="A5" s="213"/>
      <c r="B5" s="213"/>
      <c r="C5" s="213"/>
      <c r="D5" s="213"/>
      <c r="E5" s="8" t="s">
        <v>0</v>
      </c>
      <c r="F5" s="9" t="s">
        <v>50</v>
      </c>
      <c r="G5" s="9" t="s">
        <v>51</v>
      </c>
      <c r="H5" s="10" t="s">
        <v>52</v>
      </c>
      <c r="I5" s="9" t="s">
        <v>53</v>
      </c>
      <c r="J5" s="9" t="s">
        <v>54</v>
      </c>
      <c r="K5" s="8" t="s">
        <v>55</v>
      </c>
    </row>
    <row r="6" spans="1:11" s="11" customFormat="1" ht="12" customHeight="1" x14ac:dyDescent="0.2">
      <c r="A6" s="214"/>
      <c r="B6" s="214"/>
      <c r="C6" s="214"/>
      <c r="D6" s="214"/>
      <c r="E6" s="12"/>
      <c r="F6" s="13"/>
      <c r="G6" s="13"/>
      <c r="H6" s="13"/>
      <c r="I6" s="13"/>
      <c r="J6" s="13"/>
      <c r="K6" s="12"/>
    </row>
    <row r="7" spans="1:11" s="11" customFormat="1" ht="12" customHeight="1" x14ac:dyDescent="0.2">
      <c r="A7" s="215"/>
      <c r="B7" s="215"/>
      <c r="C7" s="215"/>
      <c r="D7" s="215"/>
      <c r="E7" s="215"/>
      <c r="F7" s="215"/>
      <c r="G7" s="215"/>
      <c r="H7" s="215"/>
      <c r="I7" s="215"/>
      <c r="J7" s="215"/>
      <c r="K7" s="215"/>
    </row>
    <row r="8" spans="1:11" s="14" customFormat="1" ht="11.25" customHeight="1" x14ac:dyDescent="0.2">
      <c r="A8" s="216" t="s">
        <v>6</v>
      </c>
      <c r="B8" s="216"/>
      <c r="C8" s="216"/>
      <c r="D8" s="216"/>
      <c r="E8" s="216"/>
      <c r="F8" s="216"/>
      <c r="G8" s="216"/>
      <c r="H8" s="216"/>
      <c r="I8" s="216"/>
      <c r="J8" s="216"/>
      <c r="K8" s="216"/>
    </row>
    <row r="9" spans="1:11" s="14" customFormat="1" ht="11.25" customHeight="1" x14ac:dyDescent="0.2">
      <c r="A9" s="205" t="s">
        <v>7</v>
      </c>
      <c r="B9" s="205"/>
      <c r="C9" s="205"/>
      <c r="D9" s="205"/>
      <c r="E9" s="17">
        <f t="shared" ref="E9:E26" si="0">SUM(F9:K9)</f>
        <v>10372</v>
      </c>
      <c r="F9" s="17">
        <f t="shared" ref="F9:K9" si="1">SUM(F10:F12)</f>
        <v>1920</v>
      </c>
      <c r="G9" s="17">
        <f t="shared" si="1"/>
        <v>2826</v>
      </c>
      <c r="H9" s="17">
        <f t="shared" si="1"/>
        <v>1121</v>
      </c>
      <c r="I9" s="17">
        <f t="shared" si="1"/>
        <v>1428</v>
      </c>
      <c r="J9" s="17">
        <f t="shared" si="1"/>
        <v>2014</v>
      </c>
      <c r="K9" s="17">
        <f t="shared" si="1"/>
        <v>1063</v>
      </c>
    </row>
    <row r="10" spans="1:11" s="18" customFormat="1" ht="11.25" customHeight="1" x14ac:dyDescent="0.2">
      <c r="A10" s="16"/>
      <c r="B10" s="204" t="s">
        <v>8</v>
      </c>
      <c r="C10" s="204"/>
      <c r="D10" s="204"/>
      <c r="E10" s="17">
        <f t="shared" si="0"/>
        <v>5995</v>
      </c>
      <c r="F10" s="20">
        <v>1280</v>
      </c>
      <c r="G10" s="20">
        <v>1563</v>
      </c>
      <c r="H10" s="20">
        <v>531</v>
      </c>
      <c r="I10" s="20">
        <v>787</v>
      </c>
      <c r="J10" s="20">
        <v>1151</v>
      </c>
      <c r="K10" s="20">
        <v>683</v>
      </c>
    </row>
    <row r="11" spans="1:11" s="18" customFormat="1" ht="11.25" customHeight="1" x14ac:dyDescent="0.2">
      <c r="A11" s="21"/>
      <c r="B11" s="204" t="s">
        <v>9</v>
      </c>
      <c r="C11" s="204"/>
      <c r="D11" s="204"/>
      <c r="E11" s="17">
        <f t="shared" si="0"/>
        <v>1348</v>
      </c>
      <c r="F11" s="20">
        <v>242</v>
      </c>
      <c r="G11" s="20">
        <v>388</v>
      </c>
      <c r="H11" s="20">
        <v>155</v>
      </c>
      <c r="I11" s="20">
        <v>182</v>
      </c>
      <c r="J11" s="20">
        <v>267</v>
      </c>
      <c r="K11" s="20">
        <v>114</v>
      </c>
    </row>
    <row r="12" spans="1:11" s="18" customFormat="1" ht="11.25" customHeight="1" x14ac:dyDescent="0.2">
      <c r="A12" s="15"/>
      <c r="B12" s="204" t="s">
        <v>10</v>
      </c>
      <c r="C12" s="204"/>
      <c r="D12" s="204"/>
      <c r="E12" s="17">
        <f t="shared" si="0"/>
        <v>3029</v>
      </c>
      <c r="F12" s="20">
        <v>398</v>
      </c>
      <c r="G12" s="20">
        <v>875</v>
      </c>
      <c r="H12" s="20">
        <v>435</v>
      </c>
      <c r="I12" s="20">
        <v>459</v>
      </c>
      <c r="J12" s="20">
        <v>596</v>
      </c>
      <c r="K12" s="20">
        <v>266</v>
      </c>
    </row>
    <row r="13" spans="1:11" s="14" customFormat="1" ht="12" customHeight="1" x14ac:dyDescent="0.2">
      <c r="A13" s="204" t="s">
        <v>11</v>
      </c>
      <c r="B13" s="204"/>
      <c r="C13" s="204"/>
      <c r="D13" s="204"/>
      <c r="E13" s="17">
        <f t="shared" si="0"/>
        <v>586605.48</v>
      </c>
      <c r="F13" s="20">
        <f t="shared" ref="F13:K13" si="2">SUM(F14:F19)</f>
        <v>122637.13</v>
      </c>
      <c r="G13" s="20">
        <f t="shared" si="2"/>
        <v>155127.55000000002</v>
      </c>
      <c r="H13" s="20">
        <f t="shared" si="2"/>
        <v>66408.100000000006</v>
      </c>
      <c r="I13" s="20">
        <f t="shared" si="2"/>
        <v>81861.17</v>
      </c>
      <c r="J13" s="20">
        <f t="shared" si="2"/>
        <v>91764.47</v>
      </c>
      <c r="K13" s="20">
        <f t="shared" si="2"/>
        <v>68807.06</v>
      </c>
    </row>
    <row r="14" spans="1:11" s="18" customFormat="1" ht="11.25" customHeight="1" x14ac:dyDescent="0.2">
      <c r="A14" s="16"/>
      <c r="B14" s="204" t="s">
        <v>56</v>
      </c>
      <c r="C14" s="204"/>
      <c r="D14" s="204"/>
      <c r="E14" s="17">
        <f t="shared" si="0"/>
        <v>72438.28</v>
      </c>
      <c r="F14" s="20">
        <v>16538</v>
      </c>
      <c r="G14" s="20">
        <v>20179.75</v>
      </c>
      <c r="H14" s="20">
        <v>8646.5300000000007</v>
      </c>
      <c r="I14" s="20">
        <v>6965</v>
      </c>
      <c r="J14" s="20">
        <v>9601</v>
      </c>
      <c r="K14" s="20">
        <v>10508</v>
      </c>
    </row>
    <row r="15" spans="1:11" s="18" customFormat="1" ht="11.25" customHeight="1" x14ac:dyDescent="0.2">
      <c r="A15" s="21"/>
      <c r="B15" s="204" t="s">
        <v>57</v>
      </c>
      <c r="C15" s="204"/>
      <c r="D15" s="204"/>
      <c r="E15" s="17">
        <f t="shared" si="0"/>
        <v>146088.06</v>
      </c>
      <c r="F15" s="20">
        <v>25472</v>
      </c>
      <c r="G15" s="20">
        <v>26819.33</v>
      </c>
      <c r="H15" s="20">
        <v>15801.73</v>
      </c>
      <c r="I15" s="20">
        <v>26459</v>
      </c>
      <c r="J15" s="20">
        <v>28484</v>
      </c>
      <c r="K15" s="20">
        <v>23052</v>
      </c>
    </row>
    <row r="16" spans="1:11" s="18" customFormat="1" ht="11.25" customHeight="1" x14ac:dyDescent="0.2">
      <c r="A16" s="21"/>
      <c r="B16" s="204" t="s">
        <v>58</v>
      </c>
      <c r="C16" s="204"/>
      <c r="D16" s="204"/>
      <c r="E16" s="17">
        <f t="shared" si="0"/>
        <v>198948.47999999998</v>
      </c>
      <c r="F16" s="20">
        <v>45342</v>
      </c>
      <c r="G16" s="20">
        <v>65743.64</v>
      </c>
      <c r="H16" s="20">
        <v>15408.84</v>
      </c>
      <c r="I16" s="20">
        <v>21720</v>
      </c>
      <c r="J16" s="20">
        <v>39130</v>
      </c>
      <c r="K16" s="20">
        <v>11604</v>
      </c>
    </row>
    <row r="17" spans="1:11" s="18" customFormat="1" ht="11.25" customHeight="1" x14ac:dyDescent="0.2">
      <c r="A17" s="21"/>
      <c r="B17" s="204" t="s">
        <v>12</v>
      </c>
      <c r="C17" s="204"/>
      <c r="D17" s="204"/>
      <c r="E17" s="17">
        <f t="shared" si="0"/>
        <v>12576.65</v>
      </c>
      <c r="F17" s="20">
        <v>1307.1300000000001</v>
      </c>
      <c r="G17" s="20">
        <v>3769.9</v>
      </c>
      <c r="H17" s="20">
        <v>1851</v>
      </c>
      <c r="I17" s="20">
        <v>1597.3</v>
      </c>
      <c r="J17" s="20">
        <v>2216</v>
      </c>
      <c r="K17" s="20">
        <v>1835.32</v>
      </c>
    </row>
    <row r="18" spans="1:11" s="18" customFormat="1" ht="12.75" customHeight="1" x14ac:dyDescent="0.2">
      <c r="A18" s="21"/>
      <c r="B18" s="204" t="s">
        <v>59</v>
      </c>
      <c r="C18" s="204"/>
      <c r="D18" s="204"/>
      <c r="E18" s="17">
        <f t="shared" si="0"/>
        <v>70870.179999999993</v>
      </c>
      <c r="F18" s="20">
        <v>17060</v>
      </c>
      <c r="G18" s="20">
        <v>20431.580000000002</v>
      </c>
      <c r="H18" s="20">
        <v>13552</v>
      </c>
      <c r="I18" s="20">
        <v>8984.0400000000009</v>
      </c>
      <c r="J18" s="20">
        <v>2710.77</v>
      </c>
      <c r="K18" s="20">
        <v>8131.79</v>
      </c>
    </row>
    <row r="19" spans="1:11" s="18" customFormat="1" ht="11.25" customHeight="1" x14ac:dyDescent="0.2">
      <c r="A19" s="15"/>
      <c r="B19" s="204" t="s">
        <v>60</v>
      </c>
      <c r="C19" s="204"/>
      <c r="D19" s="204"/>
      <c r="E19" s="17">
        <f t="shared" si="0"/>
        <v>85683.83</v>
      </c>
      <c r="F19" s="20">
        <v>16918</v>
      </c>
      <c r="G19" s="20">
        <v>18183.349999999999</v>
      </c>
      <c r="H19" s="20">
        <v>11148</v>
      </c>
      <c r="I19" s="20">
        <v>16135.83</v>
      </c>
      <c r="J19" s="20">
        <v>9622.7000000000007</v>
      </c>
      <c r="K19" s="20">
        <v>13675.95</v>
      </c>
    </row>
    <row r="20" spans="1:11" s="14" customFormat="1" ht="12.75" customHeight="1" x14ac:dyDescent="0.2">
      <c r="A20" s="205" t="s">
        <v>85</v>
      </c>
      <c r="B20" s="205"/>
      <c r="C20" s="205"/>
      <c r="D20" s="205"/>
      <c r="E20" s="17">
        <f t="shared" si="0"/>
        <v>1031599</v>
      </c>
      <c r="F20" s="20">
        <f t="shared" ref="F20:K20" si="3">SUM(F21:F26)</f>
        <v>214865</v>
      </c>
      <c r="G20" s="20">
        <f t="shared" si="3"/>
        <v>222692</v>
      </c>
      <c r="H20" s="20">
        <f t="shared" si="3"/>
        <v>104366</v>
      </c>
      <c r="I20" s="20">
        <f t="shared" si="3"/>
        <v>150385</v>
      </c>
      <c r="J20" s="20">
        <f t="shared" si="3"/>
        <v>185676</v>
      </c>
      <c r="K20" s="20">
        <f t="shared" si="3"/>
        <v>153615</v>
      </c>
    </row>
    <row r="21" spans="1:11" s="18" customFormat="1" ht="11.25" customHeight="1" x14ac:dyDescent="0.2">
      <c r="A21" s="16"/>
      <c r="B21" s="204" t="s">
        <v>86</v>
      </c>
      <c r="C21" s="204"/>
      <c r="D21" s="204"/>
      <c r="E21" s="17">
        <f t="shared" si="0"/>
        <v>197858</v>
      </c>
      <c r="F21" s="20">
        <v>48542</v>
      </c>
      <c r="G21" s="20">
        <v>52766</v>
      </c>
      <c r="H21" s="20">
        <v>20377</v>
      </c>
      <c r="I21" s="20">
        <v>20439</v>
      </c>
      <c r="J21" s="20">
        <f>2991+26079</f>
        <v>29070</v>
      </c>
      <c r="K21" s="20">
        <v>26664</v>
      </c>
    </row>
    <row r="22" spans="1:11" s="18" customFormat="1" ht="11.25" customHeight="1" x14ac:dyDescent="0.2">
      <c r="A22" s="21"/>
      <c r="B22" s="204" t="s">
        <v>57</v>
      </c>
      <c r="C22" s="204"/>
      <c r="D22" s="204"/>
      <c r="E22" s="17">
        <f t="shared" si="0"/>
        <v>475980</v>
      </c>
      <c r="F22" s="20">
        <v>89565</v>
      </c>
      <c r="G22" s="20">
        <v>84205</v>
      </c>
      <c r="H22" s="20">
        <v>44667</v>
      </c>
      <c r="I22" s="20">
        <v>77640</v>
      </c>
      <c r="J22" s="20">
        <f>18264+80893</f>
        <v>99157</v>
      </c>
      <c r="K22" s="20">
        <v>80746</v>
      </c>
    </row>
    <row r="23" spans="1:11" s="18" customFormat="1" ht="11.25" customHeight="1" x14ac:dyDescent="0.2">
      <c r="A23" s="21"/>
      <c r="B23" s="204" t="s">
        <v>58</v>
      </c>
      <c r="C23" s="204"/>
      <c r="D23" s="204"/>
      <c r="E23" s="17">
        <f t="shared" si="0"/>
        <v>164784</v>
      </c>
      <c r="F23" s="20">
        <v>31562</v>
      </c>
      <c r="G23" s="20">
        <v>39216</v>
      </c>
      <c r="H23" s="20">
        <v>12647</v>
      </c>
      <c r="I23" s="20">
        <v>21337</v>
      </c>
      <c r="J23" s="20">
        <f>5902+35288</f>
        <v>41190</v>
      </c>
      <c r="K23" s="20">
        <v>18832</v>
      </c>
    </row>
    <row r="24" spans="1:11" s="18" customFormat="1" ht="11.25" customHeight="1" x14ac:dyDescent="0.2">
      <c r="A24" s="21"/>
      <c r="B24" s="204" t="s">
        <v>12</v>
      </c>
      <c r="C24" s="204"/>
      <c r="D24" s="204"/>
      <c r="E24" s="17">
        <f t="shared" si="0"/>
        <v>14397</v>
      </c>
      <c r="F24" s="20">
        <v>1686</v>
      </c>
      <c r="G24" s="20">
        <v>3743</v>
      </c>
      <c r="H24" s="20">
        <v>2481</v>
      </c>
      <c r="I24" s="20">
        <v>1973</v>
      </c>
      <c r="J24" s="20">
        <v>2676</v>
      </c>
      <c r="K24" s="20">
        <v>1838</v>
      </c>
    </row>
    <row r="25" spans="1:11" s="18" customFormat="1" ht="12.75" customHeight="1" x14ac:dyDescent="0.2">
      <c r="A25" s="21"/>
      <c r="B25" s="204" t="s">
        <v>59</v>
      </c>
      <c r="C25" s="204"/>
      <c r="D25" s="204"/>
      <c r="E25" s="17">
        <f t="shared" si="0"/>
        <v>89131</v>
      </c>
      <c r="F25" s="20">
        <v>22596</v>
      </c>
      <c r="G25" s="20">
        <v>21442</v>
      </c>
      <c r="H25" s="20">
        <v>15509</v>
      </c>
      <c r="I25" s="20">
        <f>952+10148</f>
        <v>11100</v>
      </c>
      <c r="J25" s="20">
        <f>33+916+911+2300</f>
        <v>4160</v>
      </c>
      <c r="K25" s="20">
        <f>1775+12549</f>
        <v>14324</v>
      </c>
    </row>
    <row r="26" spans="1:11" s="18" customFormat="1" ht="12.75" customHeight="1" x14ac:dyDescent="0.2">
      <c r="A26" s="21"/>
      <c r="B26" s="207" t="s">
        <v>60</v>
      </c>
      <c r="C26" s="207"/>
      <c r="D26" s="207"/>
      <c r="E26" s="23">
        <f t="shared" si="0"/>
        <v>89449</v>
      </c>
      <c r="F26" s="23">
        <v>20914</v>
      </c>
      <c r="G26" s="23">
        <v>21320</v>
      </c>
      <c r="H26" s="23">
        <v>8685</v>
      </c>
      <c r="I26" s="23">
        <v>17896</v>
      </c>
      <c r="J26" s="23">
        <f>7872+1551</f>
        <v>9423</v>
      </c>
      <c r="K26" s="23">
        <v>11211</v>
      </c>
    </row>
    <row r="27" spans="1:11" s="14" customFormat="1" ht="11.25" customHeight="1" x14ac:dyDescent="0.2">
      <c r="A27" s="209" t="s">
        <v>13</v>
      </c>
      <c r="B27" s="209"/>
      <c r="C27" s="209"/>
      <c r="D27" s="209"/>
      <c r="E27" s="209"/>
      <c r="F27" s="209"/>
      <c r="G27" s="209"/>
      <c r="H27" s="209"/>
      <c r="I27" s="209"/>
      <c r="J27" s="209"/>
      <c r="K27" s="209"/>
    </row>
    <row r="28" spans="1:11" s="18" customFormat="1" ht="11.25" customHeight="1" x14ac:dyDescent="0.2">
      <c r="A28" s="16"/>
      <c r="B28" s="204" t="s">
        <v>14</v>
      </c>
      <c r="C28" s="204"/>
      <c r="D28" s="204"/>
      <c r="E28" s="20">
        <f>SUM(F28:K28)</f>
        <v>80843.960000000006</v>
      </c>
      <c r="F28" s="20">
        <v>14777.18</v>
      </c>
      <c r="G28" s="20">
        <v>28202.25</v>
      </c>
      <c r="H28" s="20">
        <v>7739</v>
      </c>
      <c r="I28" s="20">
        <v>9871.7099999999991</v>
      </c>
      <c r="J28" s="20">
        <v>10289.16</v>
      </c>
      <c r="K28" s="20">
        <v>9964.66</v>
      </c>
    </row>
    <row r="29" spans="1:11" s="18" customFormat="1" ht="11.25" customHeight="1" x14ac:dyDescent="0.2">
      <c r="A29" s="15"/>
      <c r="B29" s="204" t="s">
        <v>15</v>
      </c>
      <c r="C29" s="204"/>
      <c r="D29" s="204"/>
      <c r="E29" s="20">
        <f>SUM(F29:K29)</f>
        <v>1795685</v>
      </c>
      <c r="F29" s="20">
        <v>371244</v>
      </c>
      <c r="G29" s="20">
        <v>496244</v>
      </c>
      <c r="H29" s="20">
        <v>189330</v>
      </c>
      <c r="I29" s="20">
        <v>167758</v>
      </c>
      <c r="J29" s="20">
        <v>255647</v>
      </c>
      <c r="K29" s="20">
        <v>315462</v>
      </c>
    </row>
    <row r="30" spans="1:11" s="14" customFormat="1" ht="11.25" customHeight="1" x14ac:dyDescent="0.2">
      <c r="A30" s="204" t="s">
        <v>16</v>
      </c>
      <c r="B30" s="204"/>
      <c r="C30" s="204"/>
      <c r="D30" s="204"/>
      <c r="E30" s="20">
        <f>SUM(F30:K30)</f>
        <v>324814</v>
      </c>
      <c r="F30" s="20">
        <v>51820</v>
      </c>
      <c r="G30" s="20">
        <v>97961</v>
      </c>
      <c r="H30" s="20">
        <v>35638</v>
      </c>
      <c r="I30" s="20">
        <v>46443</v>
      </c>
      <c r="J30" s="20">
        <v>65418</v>
      </c>
      <c r="K30" s="20">
        <v>27534</v>
      </c>
    </row>
    <row r="31" spans="1:11" s="18" customFormat="1" ht="11.25" customHeight="1" x14ac:dyDescent="0.2">
      <c r="A31" s="19"/>
      <c r="B31" s="204" t="s">
        <v>17</v>
      </c>
      <c r="C31" s="204"/>
      <c r="D31" s="204"/>
      <c r="E31" s="20">
        <f>SUM(F31:K31)</f>
        <v>64073</v>
      </c>
      <c r="F31" s="20">
        <v>10619</v>
      </c>
      <c r="G31" s="20">
        <v>19075</v>
      </c>
      <c r="H31" s="20">
        <v>6149</v>
      </c>
      <c r="I31" s="20">
        <v>8296</v>
      </c>
      <c r="J31" s="20">
        <v>14384</v>
      </c>
      <c r="K31" s="20">
        <v>5550</v>
      </c>
    </row>
    <row r="32" spans="1:11" s="14" customFormat="1" ht="11.25" customHeight="1" x14ac:dyDescent="0.2">
      <c r="A32" s="204" t="s">
        <v>18</v>
      </c>
      <c r="B32" s="204"/>
      <c r="C32" s="204"/>
      <c r="D32" s="204"/>
      <c r="E32" s="25">
        <f t="shared" ref="E32:K33" si="4">E9/E30*100</f>
        <v>3.1932121152413382</v>
      </c>
      <c r="F32" s="25">
        <f t="shared" si="4"/>
        <v>3.7051331532226937</v>
      </c>
      <c r="G32" s="25">
        <f t="shared" si="4"/>
        <v>2.8848215106011574</v>
      </c>
      <c r="H32" s="25">
        <f t="shared" si="4"/>
        <v>3.1455188282170718</v>
      </c>
      <c r="I32" s="25">
        <f t="shared" si="4"/>
        <v>3.0747367741101996</v>
      </c>
      <c r="J32" s="25">
        <f t="shared" si="4"/>
        <v>3.0786633648231372</v>
      </c>
      <c r="K32" s="25">
        <f t="shared" si="4"/>
        <v>3.8606813394348807</v>
      </c>
    </row>
    <row r="33" spans="1:11" s="14" customFormat="1" ht="11.25" customHeight="1" x14ac:dyDescent="0.2">
      <c r="A33" s="204" t="s">
        <v>19</v>
      </c>
      <c r="B33" s="204"/>
      <c r="C33" s="204"/>
      <c r="D33" s="204"/>
      <c r="E33" s="25">
        <f t="shared" si="4"/>
        <v>9.3565152248216883</v>
      </c>
      <c r="F33" s="25">
        <f t="shared" si="4"/>
        <v>12.053865712402297</v>
      </c>
      <c r="G33" s="25">
        <f t="shared" si="4"/>
        <v>8.1939711664482306</v>
      </c>
      <c r="H33" s="25">
        <f t="shared" si="4"/>
        <v>8.6355504960156129</v>
      </c>
      <c r="I33" s="25">
        <f t="shared" si="4"/>
        <v>9.4864995178399241</v>
      </c>
      <c r="J33" s="25">
        <f t="shared" si="4"/>
        <v>8.0019466073414911</v>
      </c>
      <c r="K33" s="25">
        <f t="shared" si="4"/>
        <v>12.306306306306308</v>
      </c>
    </row>
    <row r="34" spans="1:11" s="14" customFormat="1" ht="11.25" customHeight="1" x14ac:dyDescent="0.2">
      <c r="A34" s="204" t="s">
        <v>20</v>
      </c>
      <c r="B34" s="204"/>
      <c r="C34" s="204"/>
      <c r="D34" s="204"/>
      <c r="E34" s="20">
        <v>57</v>
      </c>
      <c r="F34" s="20">
        <v>64</v>
      </c>
      <c r="G34" s="20">
        <v>55</v>
      </c>
      <c r="H34" s="20">
        <v>59</v>
      </c>
      <c r="I34" s="20">
        <v>57</v>
      </c>
      <c r="J34" s="20">
        <v>46</v>
      </c>
      <c r="K34" s="20">
        <v>65</v>
      </c>
    </row>
    <row r="35" spans="1:11" s="18" customFormat="1" ht="12" customHeight="1" x14ac:dyDescent="0.2">
      <c r="A35" s="16"/>
      <c r="B35" s="204" t="s">
        <v>61</v>
      </c>
      <c r="C35" s="204"/>
      <c r="D35" s="204"/>
      <c r="E35" s="20">
        <v>41</v>
      </c>
      <c r="F35" s="20">
        <v>46</v>
      </c>
      <c r="G35" s="20">
        <v>41</v>
      </c>
      <c r="H35" s="20">
        <v>37</v>
      </c>
      <c r="I35" s="20">
        <v>40</v>
      </c>
      <c r="J35" s="20">
        <v>39</v>
      </c>
      <c r="K35" s="20">
        <v>44</v>
      </c>
    </row>
    <row r="36" spans="1:11" s="18" customFormat="1" ht="12" customHeight="1" x14ac:dyDescent="0.2">
      <c r="A36" s="15"/>
      <c r="B36" s="204" t="s">
        <v>62</v>
      </c>
      <c r="C36" s="204"/>
      <c r="D36" s="204"/>
      <c r="E36" s="20">
        <v>15</v>
      </c>
      <c r="F36" s="20">
        <v>18</v>
      </c>
      <c r="G36" s="20">
        <v>14</v>
      </c>
      <c r="H36" s="20">
        <v>22</v>
      </c>
      <c r="I36" s="20">
        <v>18</v>
      </c>
      <c r="J36" s="20">
        <v>6</v>
      </c>
      <c r="K36" s="20">
        <v>21</v>
      </c>
    </row>
    <row r="37" spans="1:11" s="14" customFormat="1" ht="11.25" customHeight="1" x14ac:dyDescent="0.2">
      <c r="A37" s="204" t="s">
        <v>87</v>
      </c>
      <c r="B37" s="204"/>
      <c r="C37" s="204"/>
      <c r="D37" s="204"/>
      <c r="E37" s="20">
        <v>99</v>
      </c>
      <c r="F37" s="20">
        <v>112</v>
      </c>
      <c r="G37" s="20">
        <v>77</v>
      </c>
      <c r="H37" s="20">
        <v>93</v>
      </c>
      <c r="I37" s="20">
        <v>105</v>
      </c>
      <c r="J37" s="20">
        <v>91</v>
      </c>
      <c r="K37" s="20">
        <v>145</v>
      </c>
    </row>
    <row r="38" spans="1:11" s="18" customFormat="1" ht="12.75" customHeight="1" x14ac:dyDescent="0.2">
      <c r="A38" s="16"/>
      <c r="B38" s="204" t="s">
        <v>88</v>
      </c>
      <c r="C38" s="204"/>
      <c r="D38" s="204"/>
      <c r="E38" s="20">
        <v>82</v>
      </c>
      <c r="F38" s="20">
        <v>89</v>
      </c>
      <c r="G38" s="20">
        <v>64</v>
      </c>
      <c r="H38" s="20">
        <v>72</v>
      </c>
      <c r="I38" s="20">
        <v>85</v>
      </c>
      <c r="J38" s="20">
        <v>84</v>
      </c>
      <c r="K38" s="20">
        <v>120</v>
      </c>
    </row>
    <row r="39" spans="1:11" s="18" customFormat="1" ht="12" customHeight="1" x14ac:dyDescent="0.2">
      <c r="A39" s="21"/>
      <c r="B39" s="207" t="s">
        <v>89</v>
      </c>
      <c r="C39" s="207"/>
      <c r="D39" s="207"/>
      <c r="E39" s="23">
        <v>17</v>
      </c>
      <c r="F39" s="23">
        <v>23</v>
      </c>
      <c r="G39" s="23">
        <v>14</v>
      </c>
      <c r="H39" s="23">
        <v>22</v>
      </c>
      <c r="I39" s="23">
        <v>20</v>
      </c>
      <c r="J39" s="23">
        <v>7</v>
      </c>
      <c r="K39" s="23">
        <v>24</v>
      </c>
    </row>
    <row r="40" spans="1:11" s="18" customFormat="1" ht="11.25" x14ac:dyDescent="0.2">
      <c r="A40" s="205"/>
      <c r="B40" s="205"/>
      <c r="C40" s="205"/>
      <c r="D40" s="205"/>
      <c r="E40" s="205"/>
      <c r="F40" s="205"/>
      <c r="G40" s="205"/>
      <c r="H40" s="205"/>
      <c r="I40" s="205"/>
      <c r="J40" s="205"/>
      <c r="K40" s="205"/>
    </row>
    <row r="41" spans="1:11" s="26" customFormat="1" ht="11.25" customHeight="1" x14ac:dyDescent="0.2">
      <c r="A41" s="217" t="s">
        <v>63</v>
      </c>
      <c r="B41" s="217"/>
      <c r="C41" s="217"/>
      <c r="D41" s="217"/>
      <c r="E41" s="27">
        <v>391.12</v>
      </c>
      <c r="F41" s="28">
        <v>82.09</v>
      </c>
      <c r="G41" s="28">
        <v>104.15</v>
      </c>
      <c r="H41" s="28">
        <v>46.18</v>
      </c>
      <c r="I41" s="28">
        <v>56.35</v>
      </c>
      <c r="J41" s="28">
        <v>56.84</v>
      </c>
      <c r="K41" s="28">
        <v>45.51</v>
      </c>
    </row>
    <row r="42" spans="1:11" s="14" customFormat="1" ht="11.25" customHeight="1" x14ac:dyDescent="0.2">
      <c r="A42" s="204" t="s">
        <v>21</v>
      </c>
      <c r="B42" s="204"/>
      <c r="C42" s="204"/>
      <c r="D42" s="204"/>
      <c r="E42" s="24">
        <f t="shared" ref="E42:E49" si="5">SUM(F42:K42)</f>
        <v>351.89</v>
      </c>
      <c r="F42" s="29">
        <f t="shared" ref="F42:K42" si="6">SUM(F43:F45)</f>
        <v>77.09</v>
      </c>
      <c r="G42" s="29">
        <f t="shared" si="6"/>
        <v>94.71</v>
      </c>
      <c r="H42" s="29">
        <f t="shared" si="6"/>
        <v>41.529999999999994</v>
      </c>
      <c r="I42" s="29">
        <f t="shared" si="6"/>
        <v>49.36</v>
      </c>
      <c r="J42" s="29">
        <f t="shared" si="6"/>
        <v>50.07</v>
      </c>
      <c r="K42" s="29">
        <f t="shared" si="6"/>
        <v>39.129999999999995</v>
      </c>
    </row>
    <row r="43" spans="1:11" s="18" customFormat="1" ht="11.25" customHeight="1" x14ac:dyDescent="0.2">
      <c r="A43" s="21"/>
      <c r="B43" s="16"/>
      <c r="C43" s="204" t="s">
        <v>22</v>
      </c>
      <c r="D43" s="204"/>
      <c r="E43" s="24">
        <f t="shared" si="5"/>
        <v>85.8</v>
      </c>
      <c r="F43" s="29">
        <v>20.76</v>
      </c>
      <c r="G43" s="29">
        <v>24.34</v>
      </c>
      <c r="H43" s="29">
        <v>11.54</v>
      </c>
      <c r="I43" s="29">
        <v>8.94</v>
      </c>
      <c r="J43" s="29">
        <v>9.35</v>
      </c>
      <c r="K43" s="29">
        <v>10.87</v>
      </c>
    </row>
    <row r="44" spans="1:11" s="18" customFormat="1" ht="11.25" customHeight="1" x14ac:dyDescent="0.2">
      <c r="A44" s="21"/>
      <c r="B44" s="21"/>
      <c r="C44" s="204" t="s">
        <v>23</v>
      </c>
      <c r="D44" s="204"/>
      <c r="E44" s="24">
        <f t="shared" si="5"/>
        <v>183.05</v>
      </c>
      <c r="F44" s="29">
        <v>36.21</v>
      </c>
      <c r="G44" s="29">
        <v>44.21</v>
      </c>
      <c r="H44" s="29">
        <v>22.37</v>
      </c>
      <c r="I44" s="29">
        <v>30.69</v>
      </c>
      <c r="J44" s="29">
        <v>23.14</v>
      </c>
      <c r="K44" s="29">
        <v>26.43</v>
      </c>
    </row>
    <row r="45" spans="1:11" s="18" customFormat="1" ht="11.25" customHeight="1" x14ac:dyDescent="0.2">
      <c r="A45" s="21"/>
      <c r="B45" s="15"/>
      <c r="C45" s="204" t="s">
        <v>24</v>
      </c>
      <c r="D45" s="204"/>
      <c r="E45" s="24">
        <f t="shared" si="5"/>
        <v>83.039999999999992</v>
      </c>
      <c r="F45" s="29">
        <v>20.12</v>
      </c>
      <c r="G45" s="29">
        <v>26.16</v>
      </c>
      <c r="H45" s="29">
        <v>7.62</v>
      </c>
      <c r="I45" s="29">
        <v>9.73</v>
      </c>
      <c r="J45" s="29">
        <v>17.579999999999998</v>
      </c>
      <c r="K45" s="29">
        <v>1.83</v>
      </c>
    </row>
    <row r="46" spans="1:11" s="14" customFormat="1" ht="11.25" customHeight="1" x14ac:dyDescent="0.2">
      <c r="A46" s="204" t="s">
        <v>25</v>
      </c>
      <c r="B46" s="204"/>
      <c r="C46" s="204"/>
      <c r="D46" s="204"/>
      <c r="E46" s="24">
        <f t="shared" si="5"/>
        <v>39.230000000000011</v>
      </c>
      <c r="F46" s="29">
        <f t="shared" ref="F46:K46" si="7">SUM(F47:F49)</f>
        <v>5</v>
      </c>
      <c r="G46" s="29">
        <f t="shared" si="7"/>
        <v>9.4400000000000013</v>
      </c>
      <c r="H46" s="29">
        <f t="shared" si="7"/>
        <v>4.6500000000000004</v>
      </c>
      <c r="I46" s="29">
        <f t="shared" si="7"/>
        <v>6.99</v>
      </c>
      <c r="J46" s="29">
        <f t="shared" si="7"/>
        <v>6.7700000000000005</v>
      </c>
      <c r="K46" s="29">
        <f t="shared" si="7"/>
        <v>6.38</v>
      </c>
    </row>
    <row r="47" spans="1:11" s="18" customFormat="1" ht="11.25" customHeight="1" x14ac:dyDescent="0.2">
      <c r="A47" s="21"/>
      <c r="B47" s="16"/>
      <c r="C47" s="204" t="s">
        <v>26</v>
      </c>
      <c r="D47" s="204"/>
      <c r="E47" s="24">
        <f t="shared" si="5"/>
        <v>5.25</v>
      </c>
      <c r="F47" s="29">
        <v>1</v>
      </c>
      <c r="G47" s="29">
        <v>1</v>
      </c>
      <c r="H47" s="29">
        <v>0.75</v>
      </c>
      <c r="I47" s="29">
        <v>0.75</v>
      </c>
      <c r="J47" s="29">
        <v>1</v>
      </c>
      <c r="K47" s="29">
        <v>0.75</v>
      </c>
    </row>
    <row r="48" spans="1:11" s="18" customFormat="1" ht="11.25" customHeight="1" x14ac:dyDescent="0.2">
      <c r="A48" s="21"/>
      <c r="B48" s="21"/>
      <c r="C48" s="204" t="s">
        <v>27</v>
      </c>
      <c r="D48" s="204"/>
      <c r="E48" s="24">
        <f t="shared" si="5"/>
        <v>18.700000000000003</v>
      </c>
      <c r="F48" s="29">
        <v>3</v>
      </c>
      <c r="G48" s="29">
        <v>5.4</v>
      </c>
      <c r="H48" s="29">
        <v>1.4</v>
      </c>
      <c r="I48" s="29">
        <v>2.92</v>
      </c>
      <c r="J48" s="29">
        <v>3.23</v>
      </c>
      <c r="K48" s="29">
        <v>2.75</v>
      </c>
    </row>
    <row r="49" spans="1:11" s="18" customFormat="1" ht="11.25" customHeight="1" x14ac:dyDescent="0.2">
      <c r="A49" s="15"/>
      <c r="B49" s="15"/>
      <c r="C49" s="204" t="s">
        <v>28</v>
      </c>
      <c r="D49" s="204"/>
      <c r="E49" s="24">
        <f t="shared" si="5"/>
        <v>15.279999999999998</v>
      </c>
      <c r="F49" s="29">
        <v>1</v>
      </c>
      <c r="G49" s="29">
        <v>3.04</v>
      </c>
      <c r="H49" s="29">
        <v>2.5</v>
      </c>
      <c r="I49" s="29">
        <v>3.32</v>
      </c>
      <c r="J49" s="29">
        <v>2.54</v>
      </c>
      <c r="K49" s="29">
        <v>2.88</v>
      </c>
    </row>
    <row r="50" spans="1:11" s="14" customFormat="1" ht="11.25" customHeight="1" x14ac:dyDescent="0.2">
      <c r="A50" s="204" t="s">
        <v>29</v>
      </c>
      <c r="B50" s="204"/>
      <c r="C50" s="204"/>
      <c r="D50" s="204"/>
      <c r="E50" s="20">
        <v>27</v>
      </c>
      <c r="F50" s="20">
        <v>23</v>
      </c>
      <c r="G50" s="20">
        <v>27</v>
      </c>
      <c r="H50" s="20">
        <v>24</v>
      </c>
      <c r="I50" s="20">
        <v>25</v>
      </c>
      <c r="J50" s="20">
        <v>35</v>
      </c>
      <c r="K50" s="20">
        <v>23</v>
      </c>
    </row>
    <row r="51" spans="1:11" s="14" customFormat="1" ht="11.25" customHeight="1" x14ac:dyDescent="0.2">
      <c r="A51" s="204" t="s">
        <v>90</v>
      </c>
      <c r="B51" s="204"/>
      <c r="C51" s="204"/>
      <c r="D51" s="204"/>
      <c r="E51" s="20">
        <v>2631</v>
      </c>
      <c r="F51" s="20">
        <v>2617</v>
      </c>
      <c r="G51" s="20">
        <v>2098</v>
      </c>
      <c r="H51" s="20">
        <v>2260</v>
      </c>
      <c r="I51" s="20">
        <v>2669</v>
      </c>
      <c r="J51" s="20">
        <v>3220</v>
      </c>
      <c r="K51" s="20">
        <v>3375</v>
      </c>
    </row>
    <row r="52" spans="1:11" s="18" customFormat="1" ht="12.75" customHeight="1" x14ac:dyDescent="0.2">
      <c r="A52" s="16"/>
      <c r="B52" s="204" t="s">
        <v>91</v>
      </c>
      <c r="C52" s="204"/>
      <c r="D52" s="204"/>
      <c r="E52" s="20">
        <v>2174</v>
      </c>
      <c r="F52" s="20">
        <v>2087</v>
      </c>
      <c r="G52" s="20">
        <v>1728</v>
      </c>
      <c r="H52" s="20">
        <v>1736</v>
      </c>
      <c r="I52" s="20">
        <v>2154</v>
      </c>
      <c r="J52" s="20">
        <v>2981</v>
      </c>
      <c r="K52" s="20">
        <v>2814</v>
      </c>
    </row>
    <row r="53" spans="1:11" s="18" customFormat="1" ht="12.75" customHeight="1" x14ac:dyDescent="0.2">
      <c r="A53" s="15"/>
      <c r="B53" s="204" t="s">
        <v>92</v>
      </c>
      <c r="C53" s="204"/>
      <c r="D53" s="204"/>
      <c r="E53" s="20">
        <v>457</v>
      </c>
      <c r="F53" s="20">
        <v>530</v>
      </c>
      <c r="G53" s="20">
        <v>371</v>
      </c>
      <c r="H53" s="20">
        <v>524</v>
      </c>
      <c r="I53" s="20">
        <v>515</v>
      </c>
      <c r="J53" s="20">
        <v>239</v>
      </c>
      <c r="K53" s="20">
        <v>561</v>
      </c>
    </row>
    <row r="54" spans="1:11" s="14" customFormat="1" ht="11.25" customHeight="1" x14ac:dyDescent="0.2">
      <c r="A54" s="207" t="s">
        <v>31</v>
      </c>
      <c r="B54" s="207"/>
      <c r="C54" s="207"/>
      <c r="D54" s="207"/>
      <c r="E54" s="23">
        <v>5103</v>
      </c>
      <c r="F54" s="23">
        <v>4816</v>
      </c>
      <c r="G54" s="23">
        <v>5240</v>
      </c>
      <c r="H54" s="23">
        <v>4559</v>
      </c>
      <c r="I54" s="23">
        <v>3399</v>
      </c>
      <c r="J54" s="23">
        <v>5106</v>
      </c>
      <c r="K54" s="23">
        <v>8062</v>
      </c>
    </row>
    <row r="55" spans="1:11" s="14" customFormat="1" ht="11.25" customHeight="1" x14ac:dyDescent="0.2">
      <c r="A55" s="38"/>
      <c r="B55" s="38"/>
      <c r="C55" s="38"/>
      <c r="D55" s="38"/>
      <c r="E55" s="37"/>
      <c r="F55" s="37"/>
      <c r="G55" s="37"/>
      <c r="H55" s="37"/>
      <c r="I55" s="37"/>
      <c r="J55" s="37"/>
      <c r="K55" s="37"/>
    </row>
    <row r="56" spans="1:11" s="14" customFormat="1" ht="11.25" customHeight="1" x14ac:dyDescent="0.2">
      <c r="A56" s="208" t="s">
        <v>32</v>
      </c>
      <c r="B56" s="208"/>
      <c r="C56" s="208"/>
      <c r="D56" s="208"/>
      <c r="E56" s="30"/>
      <c r="F56" s="31"/>
      <c r="G56" s="31"/>
      <c r="H56" s="31"/>
      <c r="I56" s="31"/>
      <c r="J56" s="31"/>
      <c r="K56" s="31"/>
    </row>
    <row r="57" spans="1:11" s="14" customFormat="1" ht="11.25" customHeight="1" x14ac:dyDescent="0.2">
      <c r="A57" s="204" t="s">
        <v>33</v>
      </c>
      <c r="B57" s="204"/>
      <c r="C57" s="204"/>
      <c r="D57" s="204"/>
      <c r="E57" s="20">
        <f t="shared" ref="E57:E69" si="8">SUM(F57:K57)</f>
        <v>36723208.149999999</v>
      </c>
      <c r="F57" s="20">
        <f t="shared" ref="F57:K57" si="9">SUM(F58:F61)</f>
        <v>7548697.8000000007</v>
      </c>
      <c r="G57" s="20">
        <f t="shared" si="9"/>
        <v>10375598.189999998</v>
      </c>
      <c r="H57" s="20">
        <f t="shared" si="9"/>
        <v>4287011.3999999994</v>
      </c>
      <c r="I57" s="20">
        <f t="shared" si="9"/>
        <v>5101211.16</v>
      </c>
      <c r="J57" s="20">
        <f t="shared" si="9"/>
        <v>4899581.5</v>
      </c>
      <c r="K57" s="20">
        <f t="shared" si="9"/>
        <v>4511108.0999999996</v>
      </c>
    </row>
    <row r="58" spans="1:11" s="18" customFormat="1" ht="11.25" customHeight="1" x14ac:dyDescent="0.2">
      <c r="A58" s="16"/>
      <c r="B58" s="204" t="s">
        <v>34</v>
      </c>
      <c r="C58" s="204"/>
      <c r="D58" s="204"/>
      <c r="E58" s="20">
        <f t="shared" si="8"/>
        <v>26654550.100000001</v>
      </c>
      <c r="F58" s="20">
        <v>5530031</v>
      </c>
      <c r="G58" s="20">
        <v>7314585.0499999998</v>
      </c>
      <c r="H58" s="20">
        <v>3202459.3</v>
      </c>
      <c r="I58" s="20">
        <v>3914389.35</v>
      </c>
      <c r="J58" s="20">
        <v>3287077.45</v>
      </c>
      <c r="K58" s="20">
        <v>3406007.95</v>
      </c>
    </row>
    <row r="59" spans="1:11" s="18" customFormat="1" ht="11.25" customHeight="1" x14ac:dyDescent="0.2">
      <c r="A59" s="21"/>
      <c r="B59" s="204" t="s">
        <v>35</v>
      </c>
      <c r="C59" s="204"/>
      <c r="D59" s="204"/>
      <c r="E59" s="20">
        <f t="shared" si="8"/>
        <v>5766280.9500000002</v>
      </c>
      <c r="F59" s="20">
        <v>1323889.45</v>
      </c>
      <c r="G59" s="20">
        <v>1802645.15</v>
      </c>
      <c r="H59" s="20">
        <v>644957.4</v>
      </c>
      <c r="I59" s="20">
        <v>794370.55</v>
      </c>
      <c r="J59" s="20">
        <v>539410.75</v>
      </c>
      <c r="K59" s="20">
        <v>661007.65</v>
      </c>
    </row>
    <row r="60" spans="1:11" s="18" customFormat="1" ht="11.25" customHeight="1" x14ac:dyDescent="0.2">
      <c r="A60" s="21"/>
      <c r="B60" s="204" t="s">
        <v>36</v>
      </c>
      <c r="C60" s="204"/>
      <c r="D60" s="204"/>
      <c r="E60" s="20">
        <f t="shared" si="8"/>
        <v>141474.6</v>
      </c>
      <c r="F60" s="20">
        <v>19586.650000000001</v>
      </c>
      <c r="G60" s="20">
        <v>42570.95</v>
      </c>
      <c r="H60" s="20">
        <v>17540.75</v>
      </c>
      <c r="I60" s="20">
        <v>18891.349999999999</v>
      </c>
      <c r="J60" s="20">
        <v>19720</v>
      </c>
      <c r="K60" s="20">
        <v>23164.9</v>
      </c>
    </row>
    <row r="61" spans="1:11" s="18" customFormat="1" ht="11.25" customHeight="1" x14ac:dyDescent="0.2">
      <c r="A61" s="15"/>
      <c r="B61" s="204" t="s">
        <v>37</v>
      </c>
      <c r="C61" s="204"/>
      <c r="D61" s="204"/>
      <c r="E61" s="20">
        <f t="shared" si="8"/>
        <v>4160902.5000000005</v>
      </c>
      <c r="F61" s="20">
        <v>675190.7</v>
      </c>
      <c r="G61" s="20">
        <v>1215797.04</v>
      </c>
      <c r="H61" s="20">
        <v>422053.95</v>
      </c>
      <c r="I61" s="20">
        <v>373559.91</v>
      </c>
      <c r="J61" s="20">
        <v>1053373.3</v>
      </c>
      <c r="K61" s="20">
        <v>420927.6</v>
      </c>
    </row>
    <row r="62" spans="1:11" s="14" customFormat="1" ht="11.25" customHeight="1" x14ac:dyDescent="0.2">
      <c r="A62" s="204" t="s">
        <v>38</v>
      </c>
      <c r="B62" s="204"/>
      <c r="C62" s="204"/>
      <c r="D62" s="204"/>
      <c r="E62" s="20">
        <f t="shared" si="8"/>
        <v>21155225.609999999</v>
      </c>
      <c r="F62" s="20">
        <f t="shared" ref="F62:K62" si="10">SUM(F63:F66)</f>
        <v>4474689.1499999994</v>
      </c>
      <c r="G62" s="20">
        <f t="shared" si="10"/>
        <v>5444433.2800000003</v>
      </c>
      <c r="H62" s="20">
        <f t="shared" si="10"/>
        <v>2322219.5100000002</v>
      </c>
      <c r="I62" s="20">
        <f t="shared" si="10"/>
        <v>2969735.6500000004</v>
      </c>
      <c r="J62" s="20">
        <f t="shared" si="10"/>
        <v>3162314.4699999997</v>
      </c>
      <c r="K62" s="20">
        <f t="shared" si="10"/>
        <v>2781833.55</v>
      </c>
    </row>
    <row r="63" spans="1:11" s="18" customFormat="1" ht="11.25" customHeight="1" x14ac:dyDescent="0.2">
      <c r="A63" s="16"/>
      <c r="B63" s="204" t="s">
        <v>39</v>
      </c>
      <c r="C63" s="204"/>
      <c r="D63" s="204"/>
      <c r="E63" s="20">
        <f t="shared" si="8"/>
        <v>3514266.4499999997</v>
      </c>
      <c r="F63" s="20">
        <v>795114.15</v>
      </c>
      <c r="G63" s="20">
        <v>1184611.3999999999</v>
      </c>
      <c r="H63" s="20">
        <v>284896.59999999998</v>
      </c>
      <c r="I63" s="20">
        <v>391427.55</v>
      </c>
      <c r="J63" s="20">
        <v>642302.6</v>
      </c>
      <c r="K63" s="20">
        <v>215914.15</v>
      </c>
    </row>
    <row r="64" spans="1:11" s="18" customFormat="1" ht="11.25" customHeight="1" x14ac:dyDescent="0.2">
      <c r="A64" s="21"/>
      <c r="B64" s="204" t="s">
        <v>40</v>
      </c>
      <c r="C64" s="204"/>
      <c r="D64" s="204"/>
      <c r="E64" s="20">
        <f t="shared" si="8"/>
        <v>11236845.300000001</v>
      </c>
      <c r="F64" s="20">
        <v>2362812.2000000002</v>
      </c>
      <c r="G64" s="20">
        <v>2501748.6</v>
      </c>
      <c r="H64" s="20">
        <v>1266052.5</v>
      </c>
      <c r="I64" s="20">
        <v>1684620.9</v>
      </c>
      <c r="J64" s="20">
        <v>1674640.95</v>
      </c>
      <c r="K64" s="20">
        <v>1746970.15</v>
      </c>
    </row>
    <row r="65" spans="1:11" s="18" customFormat="1" ht="11.25" customHeight="1" x14ac:dyDescent="0.2">
      <c r="A65" s="21"/>
      <c r="B65" s="204" t="s">
        <v>82</v>
      </c>
      <c r="C65" s="204"/>
      <c r="D65" s="204"/>
      <c r="E65" s="20">
        <f t="shared" si="8"/>
        <v>5981395</v>
      </c>
      <c r="F65" s="20">
        <v>1291209</v>
      </c>
      <c r="G65" s="20">
        <v>1522863</v>
      </c>
      <c r="H65" s="20">
        <v>706876</v>
      </c>
      <c r="I65" s="20">
        <v>859246</v>
      </c>
      <c r="J65" s="20">
        <v>857445</v>
      </c>
      <c r="K65" s="20">
        <v>743756</v>
      </c>
    </row>
    <row r="66" spans="1:11" s="18" customFormat="1" ht="11.25" customHeight="1" x14ac:dyDescent="0.2">
      <c r="A66" s="15"/>
      <c r="B66" s="204" t="s">
        <v>41</v>
      </c>
      <c r="C66" s="204"/>
      <c r="D66" s="204"/>
      <c r="E66" s="20">
        <f t="shared" si="8"/>
        <v>422718.86</v>
      </c>
      <c r="F66" s="20">
        <v>25553.8</v>
      </c>
      <c r="G66" s="20">
        <v>235210.28</v>
      </c>
      <c r="H66" s="20">
        <v>64394.41</v>
      </c>
      <c r="I66" s="20">
        <v>34441.199999999997</v>
      </c>
      <c r="J66" s="20">
        <v>-12074.08</v>
      </c>
      <c r="K66" s="20">
        <v>75193.25</v>
      </c>
    </row>
    <row r="67" spans="1:11" s="14" customFormat="1" ht="11.25" customHeight="1" x14ac:dyDescent="0.2">
      <c r="A67" s="204" t="s">
        <v>42</v>
      </c>
      <c r="B67" s="204"/>
      <c r="C67" s="204"/>
      <c r="D67" s="204"/>
      <c r="E67" s="20">
        <f t="shared" si="8"/>
        <v>16428220.76895443</v>
      </c>
      <c r="F67" s="20">
        <v>3077948.8686387148</v>
      </c>
      <c r="G67" s="20">
        <v>4702582.0225333767</v>
      </c>
      <c r="H67" s="20">
        <v>1947088.1714354286</v>
      </c>
      <c r="I67" s="20">
        <v>2357116.7827333333</v>
      </c>
      <c r="J67" s="20">
        <v>2074566.3756802455</v>
      </c>
      <c r="K67" s="20">
        <v>2268918.5479333336</v>
      </c>
    </row>
    <row r="68" spans="1:11" s="18" customFormat="1" ht="11.25" customHeight="1" x14ac:dyDescent="0.2">
      <c r="A68" s="16"/>
      <c r="B68" s="204" t="s">
        <v>43</v>
      </c>
      <c r="C68" s="204"/>
      <c r="D68" s="204"/>
      <c r="E68" s="20">
        <f t="shared" si="8"/>
        <v>13142576.615163546</v>
      </c>
      <c r="F68" s="20">
        <f t="shared" ref="F68:K68" si="11">0.8*F67</f>
        <v>2462359.0949109718</v>
      </c>
      <c r="G68" s="20">
        <f t="shared" si="11"/>
        <v>3762065.6180267017</v>
      </c>
      <c r="H68" s="20">
        <f t="shared" si="11"/>
        <v>1557670.5371483429</v>
      </c>
      <c r="I68" s="20">
        <f t="shared" si="11"/>
        <v>1885693.4261866668</v>
      </c>
      <c r="J68" s="20">
        <f t="shared" si="11"/>
        <v>1659653.1005441966</v>
      </c>
      <c r="K68" s="20">
        <f t="shared" si="11"/>
        <v>1815134.8383466669</v>
      </c>
    </row>
    <row r="69" spans="1:11" s="18" customFormat="1" ht="11.25" customHeight="1" x14ac:dyDescent="0.2">
      <c r="A69" s="15"/>
      <c r="B69" s="205" t="s">
        <v>44</v>
      </c>
      <c r="C69" s="205"/>
      <c r="D69" s="205"/>
      <c r="E69" s="20">
        <f t="shared" si="8"/>
        <v>3285644.1537908865</v>
      </c>
      <c r="F69" s="20">
        <f t="shared" ref="F69:K69" si="12">0.2*F67</f>
        <v>615589.77372774296</v>
      </c>
      <c r="G69" s="20">
        <f t="shared" si="12"/>
        <v>940516.40450667543</v>
      </c>
      <c r="H69" s="20">
        <f t="shared" si="12"/>
        <v>389417.63428708573</v>
      </c>
      <c r="I69" s="20">
        <f t="shared" si="12"/>
        <v>471423.35654666671</v>
      </c>
      <c r="J69" s="20">
        <f t="shared" si="12"/>
        <v>414913.27513604914</v>
      </c>
      <c r="K69" s="20">
        <f t="shared" si="12"/>
        <v>453783.70958666672</v>
      </c>
    </row>
    <row r="70" spans="1:11" s="14" customFormat="1" ht="11.25" customHeight="1" x14ac:dyDescent="0.2">
      <c r="A70" s="205" t="s">
        <v>45</v>
      </c>
      <c r="B70" s="205"/>
      <c r="C70" s="205"/>
      <c r="D70" s="205"/>
      <c r="E70" s="17">
        <v>3541</v>
      </c>
      <c r="F70" s="17">
        <v>3932</v>
      </c>
      <c r="G70" s="17">
        <v>3671</v>
      </c>
      <c r="H70" s="17">
        <v>3824</v>
      </c>
      <c r="I70" s="17">
        <v>3572</v>
      </c>
      <c r="J70" s="17">
        <v>2433</v>
      </c>
      <c r="K70" s="17">
        <v>4244</v>
      </c>
    </row>
    <row r="71" spans="1:11" s="18" customFormat="1" ht="11.25" customHeight="1" x14ac:dyDescent="0.2">
      <c r="A71" s="195" t="s">
        <v>46</v>
      </c>
      <c r="B71" s="195"/>
      <c r="C71" s="195"/>
      <c r="D71" s="195"/>
      <c r="E71" s="22">
        <v>1584</v>
      </c>
      <c r="F71" s="22">
        <v>1603</v>
      </c>
      <c r="G71" s="22">
        <v>1664</v>
      </c>
      <c r="H71" s="22">
        <v>1737</v>
      </c>
      <c r="I71" s="22">
        <v>1651</v>
      </c>
      <c r="J71" s="22">
        <v>1030</v>
      </c>
      <c r="K71" s="22">
        <v>2134</v>
      </c>
    </row>
    <row r="72" spans="1:11" s="32" customFormat="1" ht="11.25" customHeight="1" x14ac:dyDescent="0.15">
      <c r="A72" s="206"/>
      <c r="B72" s="206"/>
      <c r="C72" s="206"/>
      <c r="D72" s="206"/>
      <c r="E72" s="206"/>
      <c r="F72" s="206"/>
      <c r="G72" s="206"/>
      <c r="H72" s="206"/>
      <c r="I72" s="206"/>
      <c r="J72" s="206"/>
      <c r="K72" s="206"/>
    </row>
    <row r="73" spans="1:11" s="33" customFormat="1" ht="9" customHeight="1" x14ac:dyDescent="0.2">
      <c r="A73" s="220" t="s">
        <v>68</v>
      </c>
      <c r="B73" s="220"/>
      <c r="C73" s="220"/>
      <c r="D73" s="220"/>
      <c r="E73" s="220"/>
      <c r="F73" s="220"/>
      <c r="G73" s="220"/>
      <c r="H73" s="220"/>
      <c r="I73" s="220"/>
      <c r="J73" s="220"/>
      <c r="K73" s="220"/>
    </row>
    <row r="74" spans="1:11" s="33" customFormat="1" ht="9" customHeight="1" x14ac:dyDescent="0.2">
      <c r="A74" s="220" t="s">
        <v>69</v>
      </c>
      <c r="B74" s="220"/>
      <c r="C74" s="220"/>
      <c r="D74" s="220"/>
      <c r="E74" s="220"/>
      <c r="F74" s="220"/>
      <c r="G74" s="220"/>
      <c r="H74" s="220"/>
      <c r="I74" s="220"/>
      <c r="J74" s="220"/>
      <c r="K74" s="220"/>
    </row>
    <row r="75" spans="1:11" s="33" customFormat="1" ht="9" customHeight="1" x14ac:dyDescent="0.2">
      <c r="A75" s="220" t="s">
        <v>70</v>
      </c>
      <c r="B75" s="220"/>
      <c r="C75" s="220"/>
      <c r="D75" s="220"/>
      <c r="E75" s="220"/>
      <c r="F75" s="220"/>
      <c r="G75" s="220"/>
      <c r="H75" s="220"/>
      <c r="I75" s="220"/>
      <c r="J75" s="220"/>
      <c r="K75" s="220"/>
    </row>
    <row r="76" spans="1:11" s="33" customFormat="1" ht="9" customHeight="1" x14ac:dyDescent="0.2">
      <c r="A76" s="220" t="s">
        <v>71</v>
      </c>
      <c r="B76" s="220"/>
      <c r="C76" s="220"/>
      <c r="D76" s="220"/>
      <c r="E76" s="220"/>
      <c r="F76" s="220"/>
      <c r="G76" s="220"/>
      <c r="H76" s="220"/>
      <c r="I76" s="220"/>
      <c r="J76" s="220"/>
      <c r="K76" s="220"/>
    </row>
    <row r="77" spans="1:11" s="33" customFormat="1" ht="18" customHeight="1" x14ac:dyDescent="0.2">
      <c r="A77" s="220" t="s">
        <v>93</v>
      </c>
      <c r="B77" s="220"/>
      <c r="C77" s="220"/>
      <c r="D77" s="220"/>
      <c r="E77" s="220"/>
      <c r="F77" s="220"/>
      <c r="G77" s="220"/>
      <c r="H77" s="220"/>
      <c r="I77" s="220"/>
      <c r="J77" s="220"/>
      <c r="K77" s="220"/>
    </row>
    <row r="78" spans="1:11" s="33" customFormat="1" ht="9" customHeight="1" x14ac:dyDescent="0.2">
      <c r="A78" s="220" t="s">
        <v>72</v>
      </c>
      <c r="B78" s="220"/>
      <c r="C78" s="220"/>
      <c r="D78" s="220"/>
      <c r="E78" s="220"/>
      <c r="F78" s="220"/>
      <c r="G78" s="220"/>
      <c r="H78" s="220"/>
      <c r="I78" s="220"/>
      <c r="J78" s="220"/>
      <c r="K78" s="220"/>
    </row>
    <row r="79" spans="1:11" s="33" customFormat="1" ht="9" customHeight="1" x14ac:dyDescent="0.2">
      <c r="A79" s="220" t="s">
        <v>94</v>
      </c>
      <c r="B79" s="220"/>
      <c r="C79" s="220"/>
      <c r="D79" s="220"/>
      <c r="E79" s="220"/>
      <c r="F79" s="220"/>
      <c r="G79" s="220"/>
      <c r="H79" s="220"/>
      <c r="I79" s="220"/>
      <c r="J79" s="220"/>
      <c r="K79" s="220"/>
    </row>
    <row r="80" spans="1:11" s="33" customFormat="1" ht="9" customHeight="1" x14ac:dyDescent="0.2">
      <c r="A80" s="220" t="s">
        <v>95</v>
      </c>
      <c r="B80" s="220"/>
      <c r="C80" s="220"/>
      <c r="D80" s="220"/>
      <c r="E80" s="220"/>
      <c r="F80" s="220"/>
      <c r="G80" s="220"/>
      <c r="H80" s="220"/>
      <c r="I80" s="220"/>
      <c r="J80" s="220"/>
      <c r="K80" s="220"/>
    </row>
    <row r="81" spans="1:11" s="33" customFormat="1" ht="9" customHeight="1" x14ac:dyDescent="0.2">
      <c r="A81" s="220" t="s">
        <v>73</v>
      </c>
      <c r="B81" s="220"/>
      <c r="C81" s="220"/>
      <c r="D81" s="220"/>
      <c r="E81" s="220"/>
      <c r="F81" s="220"/>
      <c r="G81" s="220"/>
      <c r="H81" s="220"/>
      <c r="I81" s="220"/>
      <c r="J81" s="220"/>
      <c r="K81" s="220"/>
    </row>
    <row r="82" spans="1:11" s="33" customFormat="1" ht="9" customHeight="1" x14ac:dyDescent="0.2">
      <c r="A82" s="220" t="s">
        <v>74</v>
      </c>
      <c r="B82" s="220"/>
      <c r="C82" s="220"/>
      <c r="D82" s="220"/>
      <c r="E82" s="220"/>
      <c r="F82" s="220"/>
      <c r="G82" s="220"/>
      <c r="H82" s="220"/>
      <c r="I82" s="220"/>
      <c r="J82" s="220"/>
      <c r="K82" s="220"/>
    </row>
    <row r="83" spans="1:11" s="33" customFormat="1" ht="9" customHeight="1" x14ac:dyDescent="0.2">
      <c r="A83" s="220" t="s">
        <v>75</v>
      </c>
      <c r="B83" s="220"/>
      <c r="C83" s="220"/>
      <c r="D83" s="220"/>
      <c r="E83" s="220"/>
      <c r="F83" s="220"/>
      <c r="G83" s="220"/>
      <c r="H83" s="220"/>
      <c r="I83" s="220"/>
      <c r="J83" s="220"/>
      <c r="K83" s="220"/>
    </row>
    <row r="84" spans="1:11" s="33" customFormat="1" ht="9" customHeight="1" x14ac:dyDescent="0.2">
      <c r="A84" s="220" t="s">
        <v>96</v>
      </c>
      <c r="B84" s="220"/>
      <c r="C84" s="220"/>
      <c r="D84" s="220"/>
      <c r="E84" s="220"/>
      <c r="F84" s="220"/>
      <c r="G84" s="220"/>
      <c r="H84" s="220"/>
      <c r="I84" s="220"/>
      <c r="J84" s="220"/>
      <c r="K84" s="220"/>
    </row>
    <row r="85" spans="1:11" s="32" customFormat="1" ht="6" customHeight="1" x14ac:dyDescent="0.15">
      <c r="A85" s="223"/>
      <c r="B85" s="223"/>
      <c r="C85" s="223"/>
      <c r="D85" s="223"/>
      <c r="E85" s="223"/>
      <c r="F85" s="223"/>
      <c r="G85" s="223"/>
      <c r="H85" s="223"/>
      <c r="I85" s="223"/>
      <c r="J85" s="223"/>
      <c r="K85" s="223"/>
    </row>
    <row r="86" spans="1:11" s="34" customFormat="1" ht="9" customHeight="1" x14ac:dyDescent="0.15">
      <c r="A86" s="224" t="s">
        <v>47</v>
      </c>
      <c r="B86" s="224"/>
      <c r="C86" s="224"/>
      <c r="D86" s="224"/>
      <c r="E86" s="224"/>
      <c r="F86" s="224"/>
      <c r="G86" s="224"/>
      <c r="H86" s="224"/>
      <c r="I86" s="224"/>
      <c r="J86" s="224"/>
      <c r="K86" s="224"/>
    </row>
    <row r="87" spans="1:11" s="35" customFormat="1" ht="5.25" customHeight="1" x14ac:dyDescent="0.15">
      <c r="A87" s="221"/>
      <c r="B87" s="221"/>
      <c r="C87" s="221"/>
      <c r="D87" s="221"/>
      <c r="E87" s="221"/>
      <c r="F87" s="221"/>
      <c r="G87" s="221"/>
      <c r="H87" s="221"/>
      <c r="I87" s="221"/>
      <c r="J87" s="221"/>
      <c r="K87" s="221"/>
    </row>
    <row r="88" spans="1:11" s="36" customFormat="1" ht="11.25" customHeight="1" x14ac:dyDescent="0.2">
      <c r="A88" s="222" t="s">
        <v>97</v>
      </c>
      <c r="B88" s="222"/>
      <c r="C88" s="222"/>
      <c r="D88" s="222"/>
      <c r="E88" s="222"/>
      <c r="F88" s="222"/>
      <c r="G88" s="222"/>
      <c r="H88" s="222"/>
      <c r="I88" s="222"/>
      <c r="J88" s="222"/>
      <c r="K88" s="222"/>
    </row>
    <row r="89" spans="1:11" s="36" customFormat="1" ht="11.25" customHeight="1" x14ac:dyDescent="0.2">
      <c r="A89" s="222" t="s">
        <v>153</v>
      </c>
      <c r="B89" s="222"/>
      <c r="C89" s="222"/>
      <c r="D89" s="222"/>
      <c r="E89" s="222"/>
      <c r="F89" s="222"/>
      <c r="G89" s="222"/>
      <c r="H89" s="222"/>
      <c r="I89" s="222"/>
      <c r="J89" s="222"/>
      <c r="K89" s="222"/>
    </row>
  </sheetData>
  <mergeCells count="88">
    <mergeCell ref="A81:K81"/>
    <mergeCell ref="A82:K82"/>
    <mergeCell ref="A87:K87"/>
    <mergeCell ref="A88:K88"/>
    <mergeCell ref="A89:K89"/>
    <mergeCell ref="A83:K83"/>
    <mergeCell ref="A84:K84"/>
    <mergeCell ref="A85:K85"/>
    <mergeCell ref="A86:K86"/>
    <mergeCell ref="A78:K78"/>
    <mergeCell ref="A79:K79"/>
    <mergeCell ref="A80:K80"/>
    <mergeCell ref="B65:D65"/>
    <mergeCell ref="B66:D66"/>
    <mergeCell ref="A67:D67"/>
    <mergeCell ref="B68:D68"/>
    <mergeCell ref="B69:D69"/>
    <mergeCell ref="A70:D70"/>
    <mergeCell ref="A71:D71"/>
    <mergeCell ref="A72:K72"/>
    <mergeCell ref="A73:K73"/>
    <mergeCell ref="A74:K74"/>
    <mergeCell ref="A75:K75"/>
    <mergeCell ref="A76:K76"/>
    <mergeCell ref="A77:K77"/>
    <mergeCell ref="B63:D63"/>
    <mergeCell ref="B64:D64"/>
    <mergeCell ref="B53:D53"/>
    <mergeCell ref="A54:D54"/>
    <mergeCell ref="A56:D56"/>
    <mergeCell ref="A57:D57"/>
    <mergeCell ref="A62:D62"/>
    <mergeCell ref="B58:D58"/>
    <mergeCell ref="B59:D59"/>
    <mergeCell ref="B60:D60"/>
    <mergeCell ref="A37:D37"/>
    <mergeCell ref="B35:D35"/>
    <mergeCell ref="B38:D38"/>
    <mergeCell ref="B29:D29"/>
    <mergeCell ref="A32:D32"/>
    <mergeCell ref="A33:D33"/>
    <mergeCell ref="A34:D34"/>
    <mergeCell ref="A30:D30"/>
    <mergeCell ref="B36:D36"/>
    <mergeCell ref="B31:D31"/>
    <mergeCell ref="A1:K1"/>
    <mergeCell ref="A2:K2"/>
    <mergeCell ref="A3:K3"/>
    <mergeCell ref="A4:K4"/>
    <mergeCell ref="A7:K7"/>
    <mergeCell ref="A5:D5"/>
    <mergeCell ref="A6:D6"/>
    <mergeCell ref="A8:K8"/>
    <mergeCell ref="B14:D14"/>
    <mergeCell ref="B23:D23"/>
    <mergeCell ref="B24:D24"/>
    <mergeCell ref="B25:D25"/>
    <mergeCell ref="B21:D21"/>
    <mergeCell ref="B22:D22"/>
    <mergeCell ref="A20:D20"/>
    <mergeCell ref="A9:D9"/>
    <mergeCell ref="B10:D10"/>
    <mergeCell ref="B11:D11"/>
    <mergeCell ref="B12:D12"/>
    <mergeCell ref="A13:D13"/>
    <mergeCell ref="B26:D26"/>
    <mergeCell ref="A27:K27"/>
    <mergeCell ref="B28:D28"/>
    <mergeCell ref="B15:D15"/>
    <mergeCell ref="B16:D16"/>
    <mergeCell ref="B17:D17"/>
    <mergeCell ref="B18:D18"/>
    <mergeCell ref="B19:D19"/>
    <mergeCell ref="C49:D49"/>
    <mergeCell ref="B39:D39"/>
    <mergeCell ref="A40:K40"/>
    <mergeCell ref="C47:D47"/>
    <mergeCell ref="B61:D61"/>
    <mergeCell ref="A41:D41"/>
    <mergeCell ref="A42:D42"/>
    <mergeCell ref="C43:D43"/>
    <mergeCell ref="B52:D52"/>
    <mergeCell ref="C44:D44"/>
    <mergeCell ref="C48:D48"/>
    <mergeCell ref="A50:D50"/>
    <mergeCell ref="A51:D51"/>
    <mergeCell ref="C45:D45"/>
    <mergeCell ref="A46:D46"/>
  </mergeCells>
  <phoneticPr fontId="0" type="noConversion"/>
  <pageMargins left="0.59055118110236227" right="0.59055118110236227" top="0.59055118110236227" bottom="0.59055118110236227" header="0.59055118110236227" footer="0.59055118110236227"/>
  <pageSetup paperSize="9" scale="75"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workbookViewId="0">
      <selection sqref="A1:K1"/>
    </sheetView>
  </sheetViews>
  <sheetFormatPr defaultRowHeight="12.75" x14ac:dyDescent="0.2"/>
  <cols>
    <col min="1" max="1" width="2.7109375" style="2" customWidth="1"/>
    <col min="2" max="3" width="1.7109375" style="2" customWidth="1"/>
    <col min="4" max="4" width="31.85546875" style="3" customWidth="1"/>
    <col min="5" max="11" width="10.7109375" style="3" customWidth="1"/>
    <col min="12" max="16384" width="9.140625" style="1"/>
  </cols>
  <sheetData>
    <row r="1" spans="1:11" s="4" customFormat="1" ht="15" customHeight="1" x14ac:dyDescent="0.25">
      <c r="A1" s="210"/>
      <c r="B1" s="210"/>
      <c r="C1" s="210"/>
      <c r="D1" s="210"/>
      <c r="E1" s="210"/>
      <c r="F1" s="210"/>
      <c r="G1" s="210"/>
      <c r="H1" s="210"/>
      <c r="I1" s="210"/>
      <c r="J1" s="210"/>
      <c r="K1" s="210"/>
    </row>
    <row r="2" spans="1:11" s="5" customFormat="1" ht="27.75" customHeight="1" x14ac:dyDescent="0.2">
      <c r="A2" s="211" t="s">
        <v>152</v>
      </c>
      <c r="B2" s="211"/>
      <c r="C2" s="211"/>
      <c r="D2" s="211"/>
      <c r="E2" s="211"/>
      <c r="F2" s="211"/>
      <c r="G2" s="211"/>
      <c r="H2" s="211"/>
      <c r="I2" s="211"/>
      <c r="J2" s="211"/>
      <c r="K2" s="211"/>
    </row>
    <row r="3" spans="1:11" s="4" customFormat="1" ht="15" customHeight="1" x14ac:dyDescent="0.25">
      <c r="A3" s="210"/>
      <c r="B3" s="210"/>
      <c r="C3" s="210"/>
      <c r="D3" s="210"/>
      <c r="E3" s="210"/>
      <c r="F3" s="210"/>
      <c r="G3" s="210"/>
      <c r="H3" s="210"/>
      <c r="I3" s="210"/>
      <c r="J3" s="210"/>
      <c r="K3" s="210"/>
    </row>
    <row r="4" spans="1:11" s="6" customFormat="1" ht="14.25" customHeight="1" x14ac:dyDescent="0.2">
      <c r="A4" s="212"/>
      <c r="B4" s="212"/>
      <c r="C4" s="212"/>
      <c r="D4" s="212"/>
      <c r="E4" s="212"/>
      <c r="F4" s="212"/>
      <c r="G4" s="212"/>
      <c r="H4" s="212"/>
      <c r="I4" s="212"/>
      <c r="J4" s="212"/>
      <c r="K4" s="212"/>
    </row>
    <row r="5" spans="1:11" s="7" customFormat="1" ht="13.5" customHeight="1" x14ac:dyDescent="0.2">
      <c r="A5" s="213"/>
      <c r="B5" s="213"/>
      <c r="C5" s="213"/>
      <c r="D5" s="213"/>
      <c r="E5" s="8" t="s">
        <v>0</v>
      </c>
      <c r="F5" s="9" t="s">
        <v>50</v>
      </c>
      <c r="G5" s="9" t="s">
        <v>51</v>
      </c>
      <c r="H5" s="10" t="s">
        <v>52</v>
      </c>
      <c r="I5" s="9" t="s">
        <v>53</v>
      </c>
      <c r="J5" s="9" t="s">
        <v>54</v>
      </c>
      <c r="K5" s="8" t="s">
        <v>55</v>
      </c>
    </row>
    <row r="6" spans="1:11" s="11" customFormat="1" ht="12" customHeight="1" x14ac:dyDescent="0.2">
      <c r="A6" s="214"/>
      <c r="B6" s="214"/>
      <c r="C6" s="214"/>
      <c r="D6" s="214"/>
      <c r="E6" s="12"/>
      <c r="F6" s="13"/>
      <c r="G6" s="13"/>
      <c r="H6" s="13"/>
      <c r="I6" s="13"/>
      <c r="J6" s="13"/>
      <c r="K6" s="12"/>
    </row>
    <row r="7" spans="1:11" s="11" customFormat="1" ht="12" customHeight="1" x14ac:dyDescent="0.2">
      <c r="A7" s="215"/>
      <c r="B7" s="215"/>
      <c r="C7" s="215"/>
      <c r="D7" s="215"/>
      <c r="E7" s="215"/>
      <c r="F7" s="215"/>
      <c r="G7" s="215"/>
      <c r="H7" s="215"/>
      <c r="I7" s="215"/>
      <c r="J7" s="215"/>
      <c r="K7" s="215"/>
    </row>
    <row r="8" spans="1:11" s="14" customFormat="1" ht="11.25" customHeight="1" x14ac:dyDescent="0.2">
      <c r="A8" s="216" t="s">
        <v>6</v>
      </c>
      <c r="B8" s="216"/>
      <c r="C8" s="216"/>
      <c r="D8" s="216"/>
      <c r="E8" s="216"/>
      <c r="F8" s="216"/>
      <c r="G8" s="216"/>
      <c r="H8" s="216"/>
      <c r="I8" s="216"/>
      <c r="J8" s="216"/>
      <c r="K8" s="216"/>
    </row>
    <row r="9" spans="1:11" s="14" customFormat="1" ht="11.25" customHeight="1" x14ac:dyDescent="0.2">
      <c r="A9" s="217" t="s">
        <v>7</v>
      </c>
      <c r="B9" s="217"/>
      <c r="C9" s="217"/>
      <c r="D9" s="217"/>
      <c r="E9" s="39">
        <f t="shared" ref="E9:E26" si="0">SUM(F9:K9)</f>
        <v>10529</v>
      </c>
      <c r="F9" s="39">
        <v>2178</v>
      </c>
      <c r="G9" s="39">
        <v>2699</v>
      </c>
      <c r="H9" s="39">
        <v>1066</v>
      </c>
      <c r="I9" s="39">
        <v>1456</v>
      </c>
      <c r="J9" s="39">
        <v>2024</v>
      </c>
      <c r="K9" s="39">
        <v>1106</v>
      </c>
    </row>
    <row r="10" spans="1:11" s="18" customFormat="1" ht="11.25" customHeight="1" x14ac:dyDescent="0.2">
      <c r="A10" s="16"/>
      <c r="B10" s="204" t="s">
        <v>8</v>
      </c>
      <c r="C10" s="204"/>
      <c r="D10" s="204"/>
      <c r="E10" s="17">
        <f t="shared" si="0"/>
        <v>5894</v>
      </c>
      <c r="F10" s="20">
        <v>1293</v>
      </c>
      <c r="G10" s="20">
        <v>1453</v>
      </c>
      <c r="H10" s="20">
        <v>510</v>
      </c>
      <c r="I10" s="20">
        <v>777</v>
      </c>
      <c r="J10" s="20">
        <v>1167</v>
      </c>
      <c r="K10" s="20">
        <v>694</v>
      </c>
    </row>
    <row r="11" spans="1:11" s="18" customFormat="1" ht="11.25" customHeight="1" x14ac:dyDescent="0.2">
      <c r="A11" s="21"/>
      <c r="B11" s="204" t="s">
        <v>9</v>
      </c>
      <c r="C11" s="204"/>
      <c r="D11" s="204"/>
      <c r="E11" s="17">
        <f t="shared" si="0"/>
        <v>1367</v>
      </c>
      <c r="F11" s="20">
        <v>295</v>
      </c>
      <c r="G11" s="20">
        <v>372</v>
      </c>
      <c r="H11" s="20">
        <v>134</v>
      </c>
      <c r="I11" s="20">
        <v>173</v>
      </c>
      <c r="J11" s="20">
        <v>289</v>
      </c>
      <c r="K11" s="20">
        <v>104</v>
      </c>
    </row>
    <row r="12" spans="1:11" s="18" customFormat="1" ht="11.25" customHeight="1" x14ac:dyDescent="0.2">
      <c r="A12" s="15"/>
      <c r="B12" s="204" t="s">
        <v>10</v>
      </c>
      <c r="C12" s="204"/>
      <c r="D12" s="204"/>
      <c r="E12" s="17">
        <f t="shared" si="0"/>
        <v>3268</v>
      </c>
      <c r="F12" s="20">
        <v>590</v>
      </c>
      <c r="G12" s="20">
        <v>874</v>
      </c>
      <c r="H12" s="20">
        <v>422</v>
      </c>
      <c r="I12" s="20">
        <v>506</v>
      </c>
      <c r="J12" s="20">
        <v>568</v>
      </c>
      <c r="K12" s="20">
        <v>308</v>
      </c>
    </row>
    <row r="13" spans="1:11" s="14" customFormat="1" ht="12" customHeight="1" x14ac:dyDescent="0.2">
      <c r="A13" s="216" t="s">
        <v>11</v>
      </c>
      <c r="B13" s="216"/>
      <c r="C13" s="216"/>
      <c r="D13" s="216"/>
      <c r="E13" s="39">
        <f t="shared" si="0"/>
        <v>579054</v>
      </c>
      <c r="F13" s="40">
        <v>124341</v>
      </c>
      <c r="G13" s="40">
        <v>141162</v>
      </c>
      <c r="H13" s="40">
        <v>65979</v>
      </c>
      <c r="I13" s="40">
        <v>84267</v>
      </c>
      <c r="J13" s="40">
        <v>92506</v>
      </c>
      <c r="K13" s="40">
        <v>70799</v>
      </c>
    </row>
    <row r="14" spans="1:11" s="18" customFormat="1" ht="11.25" customHeight="1" x14ac:dyDescent="0.2">
      <c r="A14" s="16"/>
      <c r="B14" s="204" t="s">
        <v>56</v>
      </c>
      <c r="C14" s="204"/>
      <c r="D14" s="204"/>
      <c r="E14" s="17">
        <f t="shared" si="0"/>
        <v>62089</v>
      </c>
      <c r="F14" s="20">
        <v>12240</v>
      </c>
      <c r="G14" s="20">
        <v>13950</v>
      </c>
      <c r="H14" s="20">
        <v>6458</v>
      </c>
      <c r="I14" s="20">
        <v>7302</v>
      </c>
      <c r="J14" s="20">
        <v>10989</v>
      </c>
      <c r="K14" s="20">
        <v>11150</v>
      </c>
    </row>
    <row r="15" spans="1:11" s="18" customFormat="1" ht="11.25" customHeight="1" x14ac:dyDescent="0.2">
      <c r="A15" s="21"/>
      <c r="B15" s="204" t="s">
        <v>57</v>
      </c>
      <c r="C15" s="204"/>
      <c r="D15" s="204"/>
      <c r="E15" s="17">
        <f t="shared" si="0"/>
        <v>144598</v>
      </c>
      <c r="F15" s="20">
        <v>28728</v>
      </c>
      <c r="G15" s="20">
        <v>28695</v>
      </c>
      <c r="H15" s="20">
        <v>18396</v>
      </c>
      <c r="I15" s="20">
        <v>24588</v>
      </c>
      <c r="J15" s="20">
        <v>23560</v>
      </c>
      <c r="K15" s="20">
        <v>20631</v>
      </c>
    </row>
    <row r="16" spans="1:11" s="18" customFormat="1" ht="11.25" customHeight="1" x14ac:dyDescent="0.2">
      <c r="A16" s="21"/>
      <c r="B16" s="204" t="s">
        <v>58</v>
      </c>
      <c r="C16" s="204"/>
      <c r="D16" s="204"/>
      <c r="E16" s="17">
        <f t="shared" si="0"/>
        <v>199237</v>
      </c>
      <c r="F16" s="20">
        <v>47313</v>
      </c>
      <c r="G16" s="20">
        <v>59546</v>
      </c>
      <c r="H16" s="20">
        <v>15670</v>
      </c>
      <c r="I16" s="20">
        <v>23892</v>
      </c>
      <c r="J16" s="20">
        <v>39672</v>
      </c>
      <c r="K16" s="20">
        <v>13144</v>
      </c>
    </row>
    <row r="17" spans="1:11" s="18" customFormat="1" ht="11.25" customHeight="1" x14ac:dyDescent="0.2">
      <c r="A17" s="21"/>
      <c r="B17" s="204" t="s">
        <v>12</v>
      </c>
      <c r="C17" s="204"/>
      <c r="D17" s="204"/>
      <c r="E17" s="17">
        <f t="shared" si="0"/>
        <v>13441</v>
      </c>
      <c r="F17" s="20">
        <v>1573</v>
      </c>
      <c r="G17" s="20">
        <v>3682</v>
      </c>
      <c r="H17" s="20">
        <v>1587</v>
      </c>
      <c r="I17" s="20">
        <v>2501</v>
      </c>
      <c r="J17" s="20">
        <v>2181</v>
      </c>
      <c r="K17" s="20">
        <v>1917</v>
      </c>
    </row>
    <row r="18" spans="1:11" s="18" customFormat="1" ht="12.75" customHeight="1" x14ac:dyDescent="0.2">
      <c r="A18" s="21"/>
      <c r="B18" s="204" t="s">
        <v>59</v>
      </c>
      <c r="C18" s="204"/>
      <c r="D18" s="204"/>
      <c r="E18" s="17">
        <f t="shared" si="0"/>
        <v>71700</v>
      </c>
      <c r="F18" s="20">
        <v>18090</v>
      </c>
      <c r="G18" s="20">
        <v>18427</v>
      </c>
      <c r="H18" s="20">
        <v>13150</v>
      </c>
      <c r="I18" s="20">
        <v>9399</v>
      </c>
      <c r="J18" s="20">
        <v>3695</v>
      </c>
      <c r="K18" s="20">
        <v>8939</v>
      </c>
    </row>
    <row r="19" spans="1:11" s="18" customFormat="1" ht="11.25" customHeight="1" x14ac:dyDescent="0.2">
      <c r="A19" s="15"/>
      <c r="B19" s="204" t="s">
        <v>60</v>
      </c>
      <c r="C19" s="204"/>
      <c r="D19" s="204"/>
      <c r="E19" s="17">
        <f t="shared" si="0"/>
        <v>87989</v>
      </c>
      <c r="F19" s="20">
        <v>16397</v>
      </c>
      <c r="G19" s="20">
        <v>16862</v>
      </c>
      <c r="H19" s="20">
        <v>10718</v>
      </c>
      <c r="I19" s="20">
        <v>16585</v>
      </c>
      <c r="J19" s="20">
        <v>12409</v>
      </c>
      <c r="K19" s="20">
        <v>15018</v>
      </c>
    </row>
    <row r="20" spans="1:11" s="14" customFormat="1" ht="12.75" customHeight="1" x14ac:dyDescent="0.2">
      <c r="A20" s="217" t="s">
        <v>85</v>
      </c>
      <c r="B20" s="217"/>
      <c r="C20" s="217"/>
      <c r="D20" s="217"/>
      <c r="E20" s="39">
        <f t="shared" si="0"/>
        <v>1053445</v>
      </c>
      <c r="F20" s="40">
        <v>247026</v>
      </c>
      <c r="G20" s="40">
        <v>212482</v>
      </c>
      <c r="H20" s="40">
        <v>115887</v>
      </c>
      <c r="I20" s="40">
        <v>144490</v>
      </c>
      <c r="J20" s="40">
        <v>177425</v>
      </c>
      <c r="K20" s="40">
        <v>156135</v>
      </c>
    </row>
    <row r="21" spans="1:11" s="18" customFormat="1" ht="11.25" customHeight="1" x14ac:dyDescent="0.2">
      <c r="A21" s="16"/>
      <c r="B21" s="204" t="s">
        <v>86</v>
      </c>
      <c r="C21" s="204"/>
      <c r="D21" s="204"/>
      <c r="E21" s="17">
        <f t="shared" si="0"/>
        <v>280897</v>
      </c>
      <c r="F21" s="20">
        <v>55128</v>
      </c>
      <c r="G21" s="20">
        <v>53932</v>
      </c>
      <c r="H21" s="20">
        <v>23317</v>
      </c>
      <c r="I21" s="20">
        <v>39819</v>
      </c>
      <c r="J21" s="20">
        <v>56609</v>
      </c>
      <c r="K21" s="20">
        <v>52092</v>
      </c>
    </row>
    <row r="22" spans="1:11" s="18" customFormat="1" ht="11.25" customHeight="1" x14ac:dyDescent="0.2">
      <c r="A22" s="21"/>
      <c r="B22" s="204" t="s">
        <v>57</v>
      </c>
      <c r="C22" s="204"/>
      <c r="D22" s="204"/>
      <c r="E22" s="17">
        <f t="shared" si="0"/>
        <v>402512</v>
      </c>
      <c r="F22" s="20">
        <v>111352</v>
      </c>
      <c r="G22" s="20">
        <v>79138</v>
      </c>
      <c r="H22" s="20">
        <v>52283</v>
      </c>
      <c r="I22" s="20">
        <v>48949</v>
      </c>
      <c r="J22" s="20">
        <v>62931</v>
      </c>
      <c r="K22" s="20">
        <v>47859</v>
      </c>
    </row>
    <row r="23" spans="1:11" s="18" customFormat="1" ht="11.25" customHeight="1" x14ac:dyDescent="0.2">
      <c r="A23" s="21"/>
      <c r="B23" s="204" t="s">
        <v>58</v>
      </c>
      <c r="C23" s="204"/>
      <c r="D23" s="204"/>
      <c r="E23" s="17">
        <f t="shared" si="0"/>
        <v>178529</v>
      </c>
      <c r="F23" s="20">
        <v>33849</v>
      </c>
      <c r="G23" s="20">
        <v>36793</v>
      </c>
      <c r="H23" s="20">
        <v>13727</v>
      </c>
      <c r="I23" s="20">
        <v>25004</v>
      </c>
      <c r="J23" s="20">
        <v>43338</v>
      </c>
      <c r="K23" s="20">
        <v>25818</v>
      </c>
    </row>
    <row r="24" spans="1:11" s="18" customFormat="1" ht="11.25" customHeight="1" x14ac:dyDescent="0.2">
      <c r="A24" s="21"/>
      <c r="B24" s="204" t="s">
        <v>12</v>
      </c>
      <c r="C24" s="204"/>
      <c r="D24" s="204"/>
      <c r="E24" s="17">
        <f t="shared" si="0"/>
        <v>14838</v>
      </c>
      <c r="F24" s="20">
        <v>1908</v>
      </c>
      <c r="G24" s="20">
        <v>3923</v>
      </c>
      <c r="H24" s="20">
        <v>2394</v>
      </c>
      <c r="I24" s="20">
        <v>2297</v>
      </c>
      <c r="J24" s="20">
        <v>2638</v>
      </c>
      <c r="K24" s="20">
        <v>1678</v>
      </c>
    </row>
    <row r="25" spans="1:11" s="18" customFormat="1" ht="12.75" customHeight="1" x14ac:dyDescent="0.2">
      <c r="A25" s="21"/>
      <c r="B25" s="204" t="s">
        <v>59</v>
      </c>
      <c r="C25" s="204"/>
      <c r="D25" s="204"/>
      <c r="E25" s="17">
        <f t="shared" si="0"/>
        <v>87074</v>
      </c>
      <c r="F25" s="20">
        <v>22776</v>
      </c>
      <c r="G25" s="20">
        <v>19694</v>
      </c>
      <c r="H25" s="20">
        <v>15714</v>
      </c>
      <c r="I25" s="20">
        <v>10311</v>
      </c>
      <c r="J25" s="20">
        <v>3249</v>
      </c>
      <c r="K25" s="20">
        <v>15330</v>
      </c>
    </row>
    <row r="26" spans="1:11" s="18" customFormat="1" ht="12.75" customHeight="1" x14ac:dyDescent="0.2">
      <c r="A26" s="15"/>
      <c r="B26" s="204" t="s">
        <v>60</v>
      </c>
      <c r="C26" s="204"/>
      <c r="D26" s="204"/>
      <c r="E26" s="20">
        <f t="shared" si="0"/>
        <v>89595</v>
      </c>
      <c r="F26" s="20">
        <v>22013</v>
      </c>
      <c r="G26" s="20">
        <v>19002</v>
      </c>
      <c r="H26" s="20">
        <v>8452</v>
      </c>
      <c r="I26" s="20">
        <v>18110</v>
      </c>
      <c r="J26" s="20">
        <v>8660</v>
      </c>
      <c r="K26" s="20">
        <v>13358</v>
      </c>
    </row>
    <row r="27" spans="1:11" s="14" customFormat="1" ht="12.75" customHeight="1" x14ac:dyDescent="0.2">
      <c r="A27" s="217" t="s">
        <v>149</v>
      </c>
      <c r="B27" s="217"/>
      <c r="C27" s="217"/>
      <c r="D27" s="217"/>
      <c r="E27" s="39">
        <f>SUM(F27:K27)</f>
        <v>250405</v>
      </c>
      <c r="F27" s="39">
        <v>2296</v>
      </c>
      <c r="G27" s="39" t="s">
        <v>151</v>
      </c>
      <c r="H27" s="39" t="s">
        <v>151</v>
      </c>
      <c r="I27" s="39">
        <v>69741</v>
      </c>
      <c r="J27" s="39">
        <v>101575</v>
      </c>
      <c r="K27" s="39">
        <v>76793</v>
      </c>
    </row>
    <row r="28" spans="1:11" s="18" customFormat="1" ht="11.25" customHeight="1" x14ac:dyDescent="0.2">
      <c r="A28" s="16"/>
      <c r="B28" s="204" t="s">
        <v>86</v>
      </c>
      <c r="C28" s="204"/>
      <c r="D28" s="204"/>
      <c r="E28" s="17">
        <f>SUM(F28:K28)</f>
        <v>67579</v>
      </c>
      <c r="F28" s="20" t="s">
        <v>151</v>
      </c>
      <c r="G28" s="20" t="s">
        <v>151</v>
      </c>
      <c r="H28" s="20" t="s">
        <v>151</v>
      </c>
      <c r="I28" s="20">
        <v>17239</v>
      </c>
      <c r="J28" s="20">
        <v>26179</v>
      </c>
      <c r="K28" s="20">
        <v>24161</v>
      </c>
    </row>
    <row r="29" spans="1:11" s="18" customFormat="1" ht="11.25" customHeight="1" x14ac:dyDescent="0.2">
      <c r="A29" s="21"/>
      <c r="B29" s="204" t="s">
        <v>57</v>
      </c>
      <c r="C29" s="204"/>
      <c r="D29" s="204"/>
      <c r="E29" s="17">
        <f>SUM(F29:K29)</f>
        <v>99421</v>
      </c>
      <c r="F29" s="20" t="s">
        <v>151</v>
      </c>
      <c r="G29" s="20" t="s">
        <v>151</v>
      </c>
      <c r="H29" s="20" t="s">
        <v>151</v>
      </c>
      <c r="I29" s="20">
        <v>31039</v>
      </c>
      <c r="J29" s="20">
        <v>37402</v>
      </c>
      <c r="K29" s="20">
        <v>30980</v>
      </c>
    </row>
    <row r="30" spans="1:11" s="18" customFormat="1" ht="11.25" customHeight="1" x14ac:dyDescent="0.2">
      <c r="A30" s="21"/>
      <c r="B30" s="204" t="s">
        <v>58</v>
      </c>
      <c r="C30" s="204"/>
      <c r="D30" s="204"/>
      <c r="E30" s="17">
        <f>SUM(F30:K30)</f>
        <v>74504</v>
      </c>
      <c r="F30" s="20" t="s">
        <v>151</v>
      </c>
      <c r="G30" s="20" t="s">
        <v>151</v>
      </c>
      <c r="H30" s="20" t="s">
        <v>151</v>
      </c>
      <c r="I30" s="20">
        <v>19170</v>
      </c>
      <c r="J30" s="20">
        <v>35356</v>
      </c>
      <c r="K30" s="20">
        <v>19978</v>
      </c>
    </row>
    <row r="31" spans="1:11" s="18" customFormat="1" ht="11.25" customHeight="1" x14ac:dyDescent="0.2">
      <c r="A31" s="21"/>
      <c r="B31" s="207" t="s">
        <v>12</v>
      </c>
      <c r="C31" s="207"/>
      <c r="D31" s="207"/>
      <c r="E31" s="22">
        <f>SUM(F31:K31)</f>
        <v>8901</v>
      </c>
      <c r="F31" s="23">
        <v>2296</v>
      </c>
      <c r="G31" s="23" t="s">
        <v>151</v>
      </c>
      <c r="H31" s="23" t="s">
        <v>151</v>
      </c>
      <c r="I31" s="23">
        <v>2293</v>
      </c>
      <c r="J31" s="23">
        <v>2638</v>
      </c>
      <c r="K31" s="23">
        <v>1674</v>
      </c>
    </row>
    <row r="32" spans="1:11" s="14" customFormat="1" ht="11.25" customHeight="1" x14ac:dyDescent="0.2">
      <c r="A32" s="208" t="s">
        <v>13</v>
      </c>
      <c r="B32" s="208"/>
      <c r="C32" s="208"/>
      <c r="D32" s="208"/>
      <c r="E32" s="208"/>
      <c r="F32" s="208"/>
      <c r="G32" s="208"/>
      <c r="H32" s="208"/>
      <c r="I32" s="208"/>
      <c r="J32" s="208"/>
      <c r="K32" s="208"/>
    </row>
    <row r="33" spans="1:11" s="18" customFormat="1" ht="11.25" customHeight="1" x14ac:dyDescent="0.2">
      <c r="A33" s="16"/>
      <c r="B33" s="204" t="s">
        <v>14</v>
      </c>
      <c r="C33" s="204"/>
      <c r="D33" s="204"/>
      <c r="E33" s="20">
        <f>SUM(F33:K33)</f>
        <v>75596</v>
      </c>
      <c r="F33" s="20">
        <v>15024</v>
      </c>
      <c r="G33" s="20">
        <v>23983</v>
      </c>
      <c r="H33" s="20">
        <v>7943</v>
      </c>
      <c r="I33" s="20">
        <v>9399</v>
      </c>
      <c r="J33" s="20">
        <v>9805</v>
      </c>
      <c r="K33" s="20">
        <v>9442</v>
      </c>
    </row>
    <row r="34" spans="1:11" s="18" customFormat="1" ht="11.25" customHeight="1" x14ac:dyDescent="0.2">
      <c r="A34" s="15"/>
      <c r="B34" s="204" t="s">
        <v>15</v>
      </c>
      <c r="C34" s="204"/>
      <c r="D34" s="204"/>
      <c r="E34" s="20">
        <f>SUM(F34:K34)</f>
        <v>1735355</v>
      </c>
      <c r="F34" s="20">
        <v>367934</v>
      </c>
      <c r="G34" s="20">
        <v>443979</v>
      </c>
      <c r="H34" s="20">
        <v>201102</v>
      </c>
      <c r="I34" s="20">
        <v>169046</v>
      </c>
      <c r="J34" s="20">
        <v>233488</v>
      </c>
      <c r="K34" s="20">
        <v>319806</v>
      </c>
    </row>
    <row r="35" spans="1:11" s="14" customFormat="1" ht="11.25" customHeight="1" x14ac:dyDescent="0.2">
      <c r="A35" s="216" t="s">
        <v>16</v>
      </c>
      <c r="B35" s="216"/>
      <c r="C35" s="216"/>
      <c r="D35" s="216"/>
      <c r="E35" s="40">
        <f>SUM(F35:K35)</f>
        <v>322133</v>
      </c>
      <c r="F35" s="40">
        <v>51535</v>
      </c>
      <c r="G35" s="40">
        <v>98259</v>
      </c>
      <c r="H35" s="40">
        <v>33955</v>
      </c>
      <c r="I35" s="40">
        <v>46045</v>
      </c>
      <c r="J35" s="40">
        <v>64892</v>
      </c>
      <c r="K35" s="40">
        <v>27447</v>
      </c>
    </row>
    <row r="36" spans="1:11" s="18" customFormat="1" ht="11.25" customHeight="1" x14ac:dyDescent="0.2">
      <c r="A36" s="19"/>
      <c r="B36" s="204" t="s">
        <v>17</v>
      </c>
      <c r="C36" s="204"/>
      <c r="D36" s="204"/>
      <c r="E36" s="20">
        <f>SUM(F36:K36)</f>
        <v>62398</v>
      </c>
      <c r="F36" s="20">
        <v>10368</v>
      </c>
      <c r="G36" s="20">
        <v>18807</v>
      </c>
      <c r="H36" s="20">
        <v>5709</v>
      </c>
      <c r="I36" s="20">
        <v>8103</v>
      </c>
      <c r="J36" s="20">
        <v>13957</v>
      </c>
      <c r="K36" s="20">
        <v>5454</v>
      </c>
    </row>
    <row r="37" spans="1:11" s="14" customFormat="1" ht="11.25" customHeight="1" x14ac:dyDescent="0.2">
      <c r="A37" s="216" t="s">
        <v>18</v>
      </c>
      <c r="B37" s="216"/>
      <c r="C37" s="216"/>
      <c r="D37" s="216"/>
      <c r="E37" s="41">
        <f>E9/E35*100</f>
        <v>3.2685257331599065</v>
      </c>
      <c r="F37" s="41">
        <v>4.2300000000000004</v>
      </c>
      <c r="G37" s="41">
        <v>2.75</v>
      </c>
      <c r="H37" s="41">
        <v>3.14</v>
      </c>
      <c r="I37" s="41">
        <v>3.16</v>
      </c>
      <c r="J37" s="41">
        <v>3.12</v>
      </c>
      <c r="K37" s="41">
        <v>4.03</v>
      </c>
    </row>
    <row r="38" spans="1:11" s="14" customFormat="1" ht="11.25" customHeight="1" x14ac:dyDescent="0.2">
      <c r="A38" s="216" t="s">
        <v>19</v>
      </c>
      <c r="B38" s="216"/>
      <c r="C38" s="216"/>
      <c r="D38" s="216"/>
      <c r="E38" s="41">
        <f>E10/E36*100</f>
        <v>9.4458155710118916</v>
      </c>
      <c r="F38" s="41">
        <v>12.5</v>
      </c>
      <c r="G38" s="41">
        <v>7.7</v>
      </c>
      <c r="H38" s="41">
        <v>8.9</v>
      </c>
      <c r="I38" s="41">
        <v>9.6</v>
      </c>
      <c r="J38" s="41">
        <v>8.4</v>
      </c>
      <c r="K38" s="41">
        <v>12.7</v>
      </c>
    </row>
    <row r="39" spans="1:11" s="14" customFormat="1" ht="11.25" customHeight="1" x14ac:dyDescent="0.2">
      <c r="A39" s="216" t="s">
        <v>20</v>
      </c>
      <c r="B39" s="216"/>
      <c r="C39" s="216"/>
      <c r="D39" s="216"/>
      <c r="E39" s="40">
        <v>55</v>
      </c>
      <c r="F39" s="40">
        <v>57</v>
      </c>
      <c r="G39" s="40">
        <v>52</v>
      </c>
      <c r="H39" s="40">
        <v>62</v>
      </c>
      <c r="I39" s="40">
        <v>58</v>
      </c>
      <c r="J39" s="40">
        <v>46</v>
      </c>
      <c r="K39" s="40">
        <v>64</v>
      </c>
    </row>
    <row r="40" spans="1:11" s="18" customFormat="1" ht="12" customHeight="1" x14ac:dyDescent="0.2">
      <c r="A40" s="16"/>
      <c r="B40" s="204" t="s">
        <v>61</v>
      </c>
      <c r="C40" s="204"/>
      <c r="D40" s="204"/>
      <c r="E40" s="20">
        <v>40</v>
      </c>
      <c r="F40" s="20">
        <v>41</v>
      </c>
      <c r="G40" s="20">
        <v>39</v>
      </c>
      <c r="H40" s="20">
        <v>40</v>
      </c>
      <c r="I40" s="20">
        <v>40</v>
      </c>
      <c r="J40" s="20">
        <v>38</v>
      </c>
      <c r="K40" s="20">
        <v>42</v>
      </c>
    </row>
    <row r="41" spans="1:11" s="18" customFormat="1" ht="12" customHeight="1" x14ac:dyDescent="0.2">
      <c r="A41" s="15"/>
      <c r="B41" s="204" t="s">
        <v>62</v>
      </c>
      <c r="C41" s="204"/>
      <c r="D41" s="204"/>
      <c r="E41" s="20">
        <v>15</v>
      </c>
      <c r="F41" s="20">
        <v>16</v>
      </c>
      <c r="G41" s="20">
        <v>13</v>
      </c>
      <c r="H41" s="20">
        <v>22</v>
      </c>
      <c r="I41" s="20">
        <v>18</v>
      </c>
      <c r="J41" s="20">
        <v>8</v>
      </c>
      <c r="K41" s="20">
        <v>22</v>
      </c>
    </row>
    <row r="42" spans="1:11" s="14" customFormat="1" ht="11.25" customHeight="1" x14ac:dyDescent="0.2">
      <c r="A42" s="216" t="s">
        <v>87</v>
      </c>
      <c r="B42" s="216"/>
      <c r="C42" s="216"/>
      <c r="D42" s="216"/>
      <c r="E42" s="40">
        <v>100</v>
      </c>
      <c r="F42" s="40">
        <v>113</v>
      </c>
      <c r="G42" s="40">
        <v>79</v>
      </c>
      <c r="H42" s="40">
        <v>109</v>
      </c>
      <c r="I42" s="40">
        <v>99</v>
      </c>
      <c r="J42" s="40">
        <v>88</v>
      </c>
      <c r="K42" s="40">
        <v>141</v>
      </c>
    </row>
    <row r="43" spans="1:11" s="18" customFormat="1" ht="12.75" customHeight="1" x14ac:dyDescent="0.2">
      <c r="A43" s="16"/>
      <c r="B43" s="204" t="s">
        <v>88</v>
      </c>
      <c r="C43" s="204"/>
      <c r="D43" s="204"/>
      <c r="E43" s="20">
        <v>83</v>
      </c>
      <c r="F43" s="20">
        <v>93</v>
      </c>
      <c r="G43" s="20">
        <v>64</v>
      </c>
      <c r="H43" s="20">
        <v>86</v>
      </c>
      <c r="I43" s="20">
        <v>80</v>
      </c>
      <c r="J43" s="20">
        <v>82</v>
      </c>
      <c r="K43" s="20">
        <v>115</v>
      </c>
    </row>
    <row r="44" spans="1:11" s="18" customFormat="1" ht="12" customHeight="1" x14ac:dyDescent="0.2">
      <c r="A44" s="21"/>
      <c r="B44" s="207" t="s">
        <v>89</v>
      </c>
      <c r="C44" s="207"/>
      <c r="D44" s="207"/>
      <c r="E44" s="23">
        <v>17</v>
      </c>
      <c r="F44" s="23">
        <v>21</v>
      </c>
      <c r="G44" s="23">
        <v>14</v>
      </c>
      <c r="H44" s="23">
        <v>23</v>
      </c>
      <c r="I44" s="23">
        <v>20</v>
      </c>
      <c r="J44" s="23">
        <v>6</v>
      </c>
      <c r="K44" s="23">
        <v>26</v>
      </c>
    </row>
    <row r="45" spans="1:11" s="18" customFormat="1" ht="11.25" x14ac:dyDescent="0.2">
      <c r="A45" s="205"/>
      <c r="B45" s="205"/>
      <c r="C45" s="205"/>
      <c r="D45" s="205"/>
      <c r="E45" s="205"/>
      <c r="F45" s="205"/>
      <c r="G45" s="205"/>
      <c r="H45" s="205"/>
      <c r="I45" s="205"/>
      <c r="J45" s="205"/>
      <c r="K45" s="205"/>
    </row>
    <row r="46" spans="1:11" s="26" customFormat="1" ht="11.25" customHeight="1" x14ac:dyDescent="0.2">
      <c r="A46" s="217" t="s">
        <v>148</v>
      </c>
      <c r="B46" s="217"/>
      <c r="C46" s="217"/>
      <c r="D46" s="217"/>
      <c r="E46" s="41">
        <f t="shared" ref="E46:E54" si="1">SUM(F46:K46)</f>
        <v>382.43</v>
      </c>
      <c r="F46" s="28">
        <v>78.89</v>
      </c>
      <c r="G46" s="28">
        <v>97.36</v>
      </c>
      <c r="H46" s="28">
        <v>43.44</v>
      </c>
      <c r="I46" s="28">
        <v>55.99</v>
      </c>
      <c r="J46" s="28">
        <v>59.71</v>
      </c>
      <c r="K46" s="28">
        <v>47.04</v>
      </c>
    </row>
    <row r="47" spans="1:11" s="14" customFormat="1" ht="11.25" customHeight="1" x14ac:dyDescent="0.2">
      <c r="A47" s="216" t="s">
        <v>21</v>
      </c>
      <c r="B47" s="216"/>
      <c r="C47" s="216"/>
      <c r="D47" s="216"/>
      <c r="E47" s="41">
        <f t="shared" si="1"/>
        <v>345.49</v>
      </c>
      <c r="F47" s="43">
        <v>73.89</v>
      </c>
      <c r="G47" s="43">
        <v>87.86</v>
      </c>
      <c r="H47" s="43">
        <v>38.81</v>
      </c>
      <c r="I47" s="43">
        <v>51.24</v>
      </c>
      <c r="J47" s="43">
        <v>52.86</v>
      </c>
      <c r="K47" s="43">
        <v>40.83</v>
      </c>
    </row>
    <row r="48" spans="1:11" s="18" customFormat="1" ht="11.25" customHeight="1" x14ac:dyDescent="0.2">
      <c r="A48" s="21"/>
      <c r="B48" s="16"/>
      <c r="C48" s="204" t="s">
        <v>22</v>
      </c>
      <c r="D48" s="204"/>
      <c r="E48" s="24">
        <f t="shared" si="1"/>
        <v>86.53</v>
      </c>
      <c r="F48" s="29">
        <v>20.7</v>
      </c>
      <c r="G48" s="29">
        <v>22.08</v>
      </c>
      <c r="H48" s="29">
        <v>11.13</v>
      </c>
      <c r="I48" s="29">
        <v>9.3699999999999992</v>
      </c>
      <c r="J48" s="29">
        <v>11.18</v>
      </c>
      <c r="K48" s="29">
        <v>12.07</v>
      </c>
    </row>
    <row r="49" spans="1:11" s="18" customFormat="1" ht="11.25" customHeight="1" x14ac:dyDescent="0.2">
      <c r="A49" s="21"/>
      <c r="B49" s="21"/>
      <c r="C49" s="204" t="s">
        <v>23</v>
      </c>
      <c r="D49" s="204"/>
      <c r="E49" s="24">
        <f t="shared" si="1"/>
        <v>167.37800000000001</v>
      </c>
      <c r="F49" s="29">
        <v>31.64</v>
      </c>
      <c r="G49" s="29">
        <v>37.368000000000002</v>
      </c>
      <c r="H49" s="29">
        <v>18.829999999999998</v>
      </c>
      <c r="I49" s="29">
        <v>31.09</v>
      </c>
      <c r="J49" s="29">
        <v>21.68</v>
      </c>
      <c r="K49" s="29">
        <v>26.77</v>
      </c>
    </row>
    <row r="50" spans="1:11" s="18" customFormat="1" ht="11.25" customHeight="1" x14ac:dyDescent="0.2">
      <c r="A50" s="21"/>
      <c r="B50" s="15"/>
      <c r="C50" s="204" t="s">
        <v>24</v>
      </c>
      <c r="D50" s="204"/>
      <c r="E50" s="24">
        <f t="shared" si="1"/>
        <v>91.27</v>
      </c>
      <c r="F50" s="29">
        <v>21.55</v>
      </c>
      <c r="G50" s="29">
        <v>28.1</v>
      </c>
      <c r="H50" s="29">
        <v>8.85</v>
      </c>
      <c r="I50" s="29">
        <v>10.78</v>
      </c>
      <c r="J50" s="29">
        <v>20</v>
      </c>
      <c r="K50" s="29">
        <v>1.99</v>
      </c>
    </row>
    <row r="51" spans="1:11" s="14" customFormat="1" ht="11.25" customHeight="1" x14ac:dyDescent="0.2">
      <c r="A51" s="216" t="s">
        <v>25</v>
      </c>
      <c r="B51" s="216"/>
      <c r="C51" s="216"/>
      <c r="D51" s="216"/>
      <c r="E51" s="41">
        <f t="shared" si="1"/>
        <v>36.94</v>
      </c>
      <c r="F51" s="43">
        <v>5</v>
      </c>
      <c r="G51" s="43">
        <v>9.5</v>
      </c>
      <c r="H51" s="43">
        <v>4.63</v>
      </c>
      <c r="I51" s="43">
        <v>4.75</v>
      </c>
      <c r="J51" s="43">
        <v>6.85</v>
      </c>
      <c r="K51" s="43">
        <v>6.21</v>
      </c>
    </row>
    <row r="52" spans="1:11" s="18" customFormat="1" ht="11.25" customHeight="1" x14ac:dyDescent="0.2">
      <c r="A52" s="21"/>
      <c r="B52" s="16"/>
      <c r="C52" s="204" t="s">
        <v>26</v>
      </c>
      <c r="D52" s="204"/>
      <c r="E52" s="24">
        <f t="shared" si="1"/>
        <v>5.25</v>
      </c>
      <c r="F52" s="29">
        <v>1</v>
      </c>
      <c r="G52" s="29">
        <v>1</v>
      </c>
      <c r="H52" s="29">
        <v>0.75</v>
      </c>
      <c r="I52" s="29">
        <v>1</v>
      </c>
      <c r="J52" s="29">
        <v>1</v>
      </c>
      <c r="K52" s="29">
        <v>0.5</v>
      </c>
    </row>
    <row r="53" spans="1:11" s="18" customFormat="1" ht="11.25" customHeight="1" x14ac:dyDescent="0.2">
      <c r="A53" s="21"/>
      <c r="B53" s="21"/>
      <c r="C53" s="204" t="s">
        <v>27</v>
      </c>
      <c r="D53" s="204"/>
      <c r="E53" s="24">
        <f t="shared" si="1"/>
        <v>18.43</v>
      </c>
      <c r="F53" s="29">
        <v>3</v>
      </c>
      <c r="G53" s="29">
        <v>5.4</v>
      </c>
      <c r="H53" s="29">
        <v>1.28</v>
      </c>
      <c r="I53" s="29">
        <v>2.75</v>
      </c>
      <c r="J53" s="29">
        <v>3.25</v>
      </c>
      <c r="K53" s="29">
        <v>2.75</v>
      </c>
    </row>
    <row r="54" spans="1:11" s="18" customFormat="1" ht="11.25" customHeight="1" x14ac:dyDescent="0.2">
      <c r="A54" s="15"/>
      <c r="B54" s="15"/>
      <c r="C54" s="204" t="s">
        <v>28</v>
      </c>
      <c r="D54" s="204"/>
      <c r="E54" s="24">
        <f t="shared" si="1"/>
        <v>13.259999999999998</v>
      </c>
      <c r="F54" s="29">
        <v>1</v>
      </c>
      <c r="G54" s="29">
        <v>3.1</v>
      </c>
      <c r="H54" s="29">
        <v>2.6</v>
      </c>
      <c r="I54" s="29">
        <v>1</v>
      </c>
      <c r="J54" s="29">
        <v>2.6</v>
      </c>
      <c r="K54" s="29">
        <v>2.96</v>
      </c>
    </row>
    <row r="55" spans="1:11" s="14" customFormat="1" ht="11.25" customHeight="1" x14ac:dyDescent="0.2">
      <c r="A55" s="216" t="s">
        <v>29</v>
      </c>
      <c r="B55" s="216"/>
      <c r="C55" s="216"/>
      <c r="D55" s="216"/>
      <c r="E55" s="40">
        <v>28</v>
      </c>
      <c r="F55" s="40">
        <v>28</v>
      </c>
      <c r="G55" s="40">
        <v>28</v>
      </c>
      <c r="H55" s="40">
        <v>25</v>
      </c>
      <c r="I55" s="40">
        <v>26</v>
      </c>
      <c r="J55" s="40">
        <v>34</v>
      </c>
      <c r="K55" s="40">
        <v>24</v>
      </c>
    </row>
    <row r="56" spans="1:11" s="14" customFormat="1" ht="11.25" customHeight="1" x14ac:dyDescent="0.2">
      <c r="A56" s="216" t="s">
        <v>90</v>
      </c>
      <c r="B56" s="216"/>
      <c r="C56" s="216"/>
      <c r="D56" s="216"/>
      <c r="E56" s="40">
        <v>2755</v>
      </c>
      <c r="F56" s="40">
        <v>3131</v>
      </c>
      <c r="G56" s="40">
        <v>2182</v>
      </c>
      <c r="H56" s="40">
        <v>2668</v>
      </c>
      <c r="I56" s="40">
        <v>2571</v>
      </c>
      <c r="J56" s="40">
        <v>2971</v>
      </c>
      <c r="K56" s="40">
        <v>3319</v>
      </c>
    </row>
    <row r="57" spans="1:11" s="18" customFormat="1" ht="12.75" customHeight="1" x14ac:dyDescent="0.2">
      <c r="A57" s="16"/>
      <c r="B57" s="204" t="s">
        <v>91</v>
      </c>
      <c r="C57" s="204"/>
      <c r="D57" s="204"/>
      <c r="E57" s="20">
        <v>2293</v>
      </c>
      <c r="F57" s="20">
        <v>2564</v>
      </c>
      <c r="G57" s="20">
        <v>1785</v>
      </c>
      <c r="H57" s="20">
        <v>2111</v>
      </c>
      <c r="I57" s="20">
        <v>2073</v>
      </c>
      <c r="J57" s="20">
        <v>2772</v>
      </c>
      <c r="K57" s="20">
        <v>2709</v>
      </c>
    </row>
    <row r="58" spans="1:11" s="18" customFormat="1" ht="12.75" customHeight="1" x14ac:dyDescent="0.2">
      <c r="A58" s="15"/>
      <c r="B58" s="204" t="s">
        <v>92</v>
      </c>
      <c r="C58" s="204"/>
      <c r="D58" s="204"/>
      <c r="E58" s="20">
        <v>462</v>
      </c>
      <c r="F58" s="20">
        <v>568</v>
      </c>
      <c r="G58" s="20">
        <v>397</v>
      </c>
      <c r="H58" s="20">
        <v>556</v>
      </c>
      <c r="I58" s="20">
        <v>508</v>
      </c>
      <c r="J58" s="20">
        <v>199</v>
      </c>
      <c r="K58" s="20">
        <v>610</v>
      </c>
    </row>
    <row r="59" spans="1:11" s="14" customFormat="1" ht="11.25" customHeight="1" x14ac:dyDescent="0.2">
      <c r="A59" s="226" t="s">
        <v>31</v>
      </c>
      <c r="B59" s="226"/>
      <c r="C59" s="226"/>
      <c r="D59" s="226"/>
      <c r="E59" s="46">
        <v>5023</v>
      </c>
      <c r="F59" s="46">
        <v>4979</v>
      </c>
      <c r="G59" s="46">
        <v>5053</v>
      </c>
      <c r="H59" s="46">
        <v>5182</v>
      </c>
      <c r="I59" s="46">
        <v>3299</v>
      </c>
      <c r="J59" s="46">
        <v>4417</v>
      </c>
      <c r="K59" s="46">
        <v>7833</v>
      </c>
    </row>
    <row r="60" spans="1:11" s="14" customFormat="1" ht="11.25" customHeight="1" x14ac:dyDescent="0.2">
      <c r="A60" s="225"/>
      <c r="B60" s="225"/>
      <c r="C60" s="225"/>
      <c r="D60" s="225"/>
      <c r="E60" s="225"/>
      <c r="F60" s="225"/>
      <c r="G60" s="225"/>
      <c r="H60" s="225"/>
      <c r="I60" s="225"/>
      <c r="J60" s="225"/>
      <c r="K60" s="225"/>
    </row>
    <row r="61" spans="1:11" s="14" customFormat="1" ht="11.25" customHeight="1" x14ac:dyDescent="0.2">
      <c r="A61" s="208" t="s">
        <v>32</v>
      </c>
      <c r="B61" s="208"/>
      <c r="C61" s="208"/>
      <c r="D61" s="208"/>
      <c r="E61" s="208"/>
      <c r="F61" s="208"/>
      <c r="G61" s="208"/>
      <c r="H61" s="208"/>
      <c r="I61" s="208"/>
      <c r="J61" s="208"/>
      <c r="K61" s="208"/>
    </row>
    <row r="62" spans="1:11" s="14" customFormat="1" ht="11.25" customHeight="1" x14ac:dyDescent="0.2">
      <c r="A62" s="216" t="s">
        <v>33</v>
      </c>
      <c r="B62" s="216"/>
      <c r="C62" s="216"/>
      <c r="D62" s="216"/>
      <c r="E62" s="40">
        <f t="shared" ref="E62:E74" si="2">SUM(F62:K62)</f>
        <v>35004033</v>
      </c>
      <c r="F62" s="40">
        <v>7559572</v>
      </c>
      <c r="G62" s="40">
        <v>9342300</v>
      </c>
      <c r="H62" s="40">
        <v>4166929</v>
      </c>
      <c r="I62" s="40">
        <v>4975103</v>
      </c>
      <c r="J62" s="40">
        <v>4629513</v>
      </c>
      <c r="K62" s="40">
        <v>4330616</v>
      </c>
    </row>
    <row r="63" spans="1:11" s="18" customFormat="1" ht="11.25" customHeight="1" x14ac:dyDescent="0.2">
      <c r="A63" s="16"/>
      <c r="B63" s="204" t="s">
        <v>34</v>
      </c>
      <c r="C63" s="204"/>
      <c r="D63" s="204"/>
      <c r="E63" s="20">
        <f t="shared" si="2"/>
        <v>25435106</v>
      </c>
      <c r="F63" s="20">
        <v>5587351</v>
      </c>
      <c r="G63" s="20">
        <v>6669782</v>
      </c>
      <c r="H63" s="20">
        <v>3099378</v>
      </c>
      <c r="I63" s="20">
        <v>3782125</v>
      </c>
      <c r="J63" s="20">
        <v>3030142</v>
      </c>
      <c r="K63" s="20">
        <v>3266328</v>
      </c>
    </row>
    <row r="64" spans="1:11" s="18" customFormat="1" ht="11.25" customHeight="1" x14ac:dyDescent="0.2">
      <c r="A64" s="21"/>
      <c r="B64" s="204" t="s">
        <v>35</v>
      </c>
      <c r="C64" s="204"/>
      <c r="D64" s="204"/>
      <c r="E64" s="20">
        <f t="shared" si="2"/>
        <v>5452345</v>
      </c>
      <c r="F64" s="20">
        <v>1270572</v>
      </c>
      <c r="G64" s="20">
        <v>1648681</v>
      </c>
      <c r="H64" s="20">
        <v>620827</v>
      </c>
      <c r="I64" s="20">
        <v>770248</v>
      </c>
      <c r="J64" s="20">
        <v>490437</v>
      </c>
      <c r="K64" s="20">
        <v>651580</v>
      </c>
    </row>
    <row r="65" spans="1:11" s="18" customFormat="1" ht="11.25" customHeight="1" x14ac:dyDescent="0.2">
      <c r="A65" s="21"/>
      <c r="B65" s="204" t="s">
        <v>36</v>
      </c>
      <c r="C65" s="204"/>
      <c r="D65" s="204"/>
      <c r="E65" s="20">
        <f t="shared" si="2"/>
        <v>53064</v>
      </c>
      <c r="F65" s="20">
        <v>3005</v>
      </c>
      <c r="G65" s="20">
        <v>11265</v>
      </c>
      <c r="H65" s="20">
        <v>6601</v>
      </c>
      <c r="I65" s="20">
        <v>7390</v>
      </c>
      <c r="J65" s="20">
        <v>20133</v>
      </c>
      <c r="K65" s="20">
        <v>4670</v>
      </c>
    </row>
    <row r="66" spans="1:11" s="18" customFormat="1" ht="11.25" customHeight="1" x14ac:dyDescent="0.2">
      <c r="A66" s="15"/>
      <c r="B66" s="204" t="s">
        <v>37</v>
      </c>
      <c r="C66" s="204"/>
      <c r="D66" s="204"/>
      <c r="E66" s="20">
        <f t="shared" si="2"/>
        <v>4063517</v>
      </c>
      <c r="F66" s="20">
        <v>698643</v>
      </c>
      <c r="G66" s="20">
        <v>1012572</v>
      </c>
      <c r="H66" s="20">
        <v>440123</v>
      </c>
      <c r="I66" s="20">
        <v>415340</v>
      </c>
      <c r="J66" s="20">
        <v>1088801</v>
      </c>
      <c r="K66" s="20">
        <v>408038</v>
      </c>
    </row>
    <row r="67" spans="1:11" s="14" customFormat="1" ht="11.25" customHeight="1" x14ac:dyDescent="0.2">
      <c r="A67" s="216" t="s">
        <v>38</v>
      </c>
      <c r="B67" s="216"/>
      <c r="C67" s="216"/>
      <c r="D67" s="216"/>
      <c r="E67" s="40">
        <f t="shared" si="2"/>
        <v>20054904</v>
      </c>
      <c r="F67" s="40">
        <v>4471249</v>
      </c>
      <c r="G67" s="40">
        <v>4935267</v>
      </c>
      <c r="H67" s="40">
        <v>2249521</v>
      </c>
      <c r="I67" s="40">
        <v>3150891</v>
      </c>
      <c r="J67" s="40">
        <v>2536512</v>
      </c>
      <c r="K67" s="40">
        <v>2711464</v>
      </c>
    </row>
    <row r="68" spans="1:11" s="18" customFormat="1" ht="11.25" customHeight="1" x14ac:dyDescent="0.2">
      <c r="A68" s="16"/>
      <c r="B68" s="204" t="s">
        <v>39</v>
      </c>
      <c r="C68" s="204"/>
      <c r="D68" s="204"/>
      <c r="E68" s="20">
        <f t="shared" si="2"/>
        <v>3435188</v>
      </c>
      <c r="F68" s="20">
        <v>812853</v>
      </c>
      <c r="G68" s="20">
        <v>1034544</v>
      </c>
      <c r="H68" s="20">
        <v>285833</v>
      </c>
      <c r="I68" s="20">
        <v>427723</v>
      </c>
      <c r="J68" s="20">
        <v>632173</v>
      </c>
      <c r="K68" s="20">
        <v>242062</v>
      </c>
    </row>
    <row r="69" spans="1:11" s="18" customFormat="1" ht="11.25" customHeight="1" x14ac:dyDescent="0.2">
      <c r="A69" s="21"/>
      <c r="B69" s="204" t="s">
        <v>40</v>
      </c>
      <c r="C69" s="204"/>
      <c r="D69" s="204"/>
      <c r="E69" s="20">
        <f t="shared" si="2"/>
        <v>10628221</v>
      </c>
      <c r="F69" s="20">
        <v>2291841</v>
      </c>
      <c r="G69" s="20">
        <v>2154356</v>
      </c>
      <c r="H69" s="20">
        <v>1208604</v>
      </c>
      <c r="I69" s="20">
        <v>1647646</v>
      </c>
      <c r="J69" s="20">
        <v>1679865</v>
      </c>
      <c r="K69" s="20">
        <v>1645909</v>
      </c>
    </row>
    <row r="70" spans="1:11" s="18" customFormat="1" ht="11.25" customHeight="1" x14ac:dyDescent="0.2">
      <c r="A70" s="21"/>
      <c r="B70" s="204" t="s">
        <v>82</v>
      </c>
      <c r="C70" s="204"/>
      <c r="D70" s="204"/>
      <c r="E70" s="20">
        <f t="shared" si="2"/>
        <v>6048900</v>
      </c>
      <c r="F70" s="20">
        <v>1313907</v>
      </c>
      <c r="G70" s="20">
        <v>1607687</v>
      </c>
      <c r="H70" s="20">
        <v>710068</v>
      </c>
      <c r="I70" s="20">
        <v>948141</v>
      </c>
      <c r="J70" s="20">
        <v>760125</v>
      </c>
      <c r="K70" s="20">
        <v>708972</v>
      </c>
    </row>
    <row r="71" spans="1:11" s="18" customFormat="1" ht="11.25" customHeight="1" x14ac:dyDescent="0.2">
      <c r="A71" s="15"/>
      <c r="B71" s="204" t="s">
        <v>41</v>
      </c>
      <c r="C71" s="204"/>
      <c r="D71" s="204"/>
      <c r="E71" s="20">
        <f t="shared" si="2"/>
        <v>-57404</v>
      </c>
      <c r="F71" s="20">
        <v>52649</v>
      </c>
      <c r="G71" s="20">
        <v>138679</v>
      </c>
      <c r="H71" s="20">
        <v>45016</v>
      </c>
      <c r="I71" s="20">
        <v>127381</v>
      </c>
      <c r="J71" s="20">
        <v>-535650</v>
      </c>
      <c r="K71" s="20">
        <v>114521</v>
      </c>
    </row>
    <row r="72" spans="1:11" s="14" customFormat="1" ht="11.25" customHeight="1" x14ac:dyDescent="0.2">
      <c r="A72" s="216" t="s">
        <v>131</v>
      </c>
      <c r="B72" s="216"/>
      <c r="C72" s="216"/>
      <c r="D72" s="216"/>
      <c r="E72" s="40">
        <f t="shared" si="2"/>
        <v>14948127</v>
      </c>
      <c r="F72" s="40">
        <v>3088322</v>
      </c>
      <c r="G72" s="40">
        <v>4407033</v>
      </c>
      <c r="H72" s="40">
        <v>1919408</v>
      </c>
      <c r="I72" s="40">
        <v>1824212</v>
      </c>
      <c r="J72" s="40">
        <v>2093000</v>
      </c>
      <c r="K72" s="40">
        <v>1616152</v>
      </c>
    </row>
    <row r="73" spans="1:11" s="18" customFormat="1" ht="11.25" customHeight="1" x14ac:dyDescent="0.2">
      <c r="A73" s="16"/>
      <c r="B73" s="204" t="s">
        <v>43</v>
      </c>
      <c r="C73" s="204"/>
      <c r="D73" s="204"/>
      <c r="E73" s="20">
        <f t="shared" si="2"/>
        <v>11959302</v>
      </c>
      <c r="F73" s="20">
        <v>2470658</v>
      </c>
      <c r="G73" s="20">
        <v>3525626</v>
      </c>
      <c r="H73" s="20">
        <v>1533926</v>
      </c>
      <c r="I73" s="20">
        <v>1459370</v>
      </c>
      <c r="J73" s="20">
        <v>1674400</v>
      </c>
      <c r="K73" s="20">
        <v>1295322</v>
      </c>
    </row>
    <row r="74" spans="1:11" s="18" customFormat="1" ht="11.25" customHeight="1" x14ac:dyDescent="0.2">
      <c r="A74" s="15"/>
      <c r="B74" s="205" t="s">
        <v>44</v>
      </c>
      <c r="C74" s="205"/>
      <c r="D74" s="205"/>
      <c r="E74" s="20">
        <f t="shared" si="2"/>
        <v>2989825</v>
      </c>
      <c r="F74" s="20">
        <v>617664</v>
      </c>
      <c r="G74" s="20">
        <v>881407</v>
      </c>
      <c r="H74" s="20">
        <v>383482</v>
      </c>
      <c r="I74" s="20">
        <v>364842</v>
      </c>
      <c r="J74" s="20">
        <v>418600</v>
      </c>
      <c r="K74" s="20">
        <v>323830</v>
      </c>
    </row>
    <row r="75" spans="1:11" s="14" customFormat="1" ht="11.25" customHeight="1" x14ac:dyDescent="0.2">
      <c r="A75" s="217" t="s">
        <v>45</v>
      </c>
      <c r="B75" s="217"/>
      <c r="C75" s="217"/>
      <c r="D75" s="217"/>
      <c r="E75" s="39">
        <v>3325</v>
      </c>
      <c r="F75" s="39">
        <v>3471</v>
      </c>
      <c r="G75" s="39">
        <v>3461</v>
      </c>
      <c r="H75" s="39">
        <v>3909</v>
      </c>
      <c r="I75" s="39">
        <v>3417</v>
      </c>
      <c r="J75" s="39">
        <v>2287</v>
      </c>
      <c r="K75" s="39">
        <v>3916</v>
      </c>
    </row>
    <row r="76" spans="1:11" s="18" customFormat="1" ht="11.25" customHeight="1" x14ac:dyDescent="0.2">
      <c r="A76" s="225" t="s">
        <v>132</v>
      </c>
      <c r="B76" s="225"/>
      <c r="C76" s="225"/>
      <c r="D76" s="225"/>
      <c r="E76" s="37">
        <v>1420</v>
      </c>
      <c r="F76" s="37">
        <v>1418</v>
      </c>
      <c r="G76" s="37">
        <v>1633</v>
      </c>
      <c r="H76" s="37">
        <v>1799</v>
      </c>
      <c r="I76" s="37">
        <v>1253</v>
      </c>
      <c r="J76" s="37">
        <v>1035</v>
      </c>
      <c r="K76" s="37">
        <v>1464</v>
      </c>
    </row>
    <row r="77" spans="1:11" s="32" customFormat="1" ht="5.25" x14ac:dyDescent="0.15">
      <c r="A77" s="206"/>
      <c r="B77" s="206"/>
      <c r="C77" s="206"/>
      <c r="D77" s="206"/>
      <c r="E77" s="206"/>
      <c r="F77" s="206"/>
      <c r="G77" s="206"/>
      <c r="H77" s="206"/>
      <c r="I77" s="206"/>
      <c r="J77" s="206"/>
      <c r="K77" s="206"/>
    </row>
    <row r="78" spans="1:11" s="33" customFormat="1" ht="9" customHeight="1" x14ac:dyDescent="0.2">
      <c r="A78" s="220" t="s">
        <v>68</v>
      </c>
      <c r="B78" s="220"/>
      <c r="C78" s="220"/>
      <c r="D78" s="220"/>
      <c r="E78" s="220"/>
      <c r="F78" s="220"/>
      <c r="G78" s="220"/>
      <c r="H78" s="220"/>
      <c r="I78" s="220"/>
      <c r="J78" s="220"/>
      <c r="K78" s="220"/>
    </row>
    <row r="79" spans="1:11" s="33" customFormat="1" ht="9" customHeight="1" x14ac:dyDescent="0.2">
      <c r="A79" s="220" t="s">
        <v>69</v>
      </c>
      <c r="B79" s="220"/>
      <c r="C79" s="220"/>
      <c r="D79" s="220"/>
      <c r="E79" s="220"/>
      <c r="F79" s="220"/>
      <c r="G79" s="220"/>
      <c r="H79" s="220"/>
      <c r="I79" s="220"/>
      <c r="J79" s="220"/>
      <c r="K79" s="220"/>
    </row>
    <row r="80" spans="1:11" s="33" customFormat="1" ht="9" customHeight="1" x14ac:dyDescent="0.2">
      <c r="A80" s="220" t="s">
        <v>70</v>
      </c>
      <c r="B80" s="220"/>
      <c r="C80" s="220"/>
      <c r="D80" s="220"/>
      <c r="E80" s="220"/>
      <c r="F80" s="220"/>
      <c r="G80" s="220"/>
      <c r="H80" s="220"/>
      <c r="I80" s="220"/>
      <c r="J80" s="220"/>
      <c r="K80" s="220"/>
    </row>
    <row r="81" spans="1:11" s="33" customFormat="1" ht="9" customHeight="1" x14ac:dyDescent="0.2">
      <c r="A81" s="220" t="s">
        <v>71</v>
      </c>
      <c r="B81" s="220"/>
      <c r="C81" s="220"/>
      <c r="D81" s="220"/>
      <c r="E81" s="220"/>
      <c r="F81" s="220"/>
      <c r="G81" s="220"/>
      <c r="H81" s="220"/>
      <c r="I81" s="220"/>
      <c r="J81" s="220"/>
      <c r="K81" s="220"/>
    </row>
    <row r="82" spans="1:11" s="33" customFormat="1" ht="18" customHeight="1" x14ac:dyDescent="0.2">
      <c r="A82" s="220" t="s">
        <v>93</v>
      </c>
      <c r="B82" s="220"/>
      <c r="C82" s="220"/>
      <c r="D82" s="220"/>
      <c r="E82" s="220"/>
      <c r="F82" s="220"/>
      <c r="G82" s="220"/>
      <c r="H82" s="220"/>
      <c r="I82" s="220"/>
      <c r="J82" s="220"/>
      <c r="K82" s="220"/>
    </row>
    <row r="83" spans="1:11" s="33" customFormat="1" ht="9" customHeight="1" x14ac:dyDescent="0.2">
      <c r="A83" s="220" t="s">
        <v>72</v>
      </c>
      <c r="B83" s="220"/>
      <c r="C83" s="220"/>
      <c r="D83" s="220"/>
      <c r="E83" s="220"/>
      <c r="F83" s="220"/>
      <c r="G83" s="220"/>
      <c r="H83" s="220"/>
      <c r="I83" s="220"/>
      <c r="J83" s="220"/>
      <c r="K83" s="220"/>
    </row>
    <row r="84" spans="1:11" s="33" customFormat="1" ht="9" customHeight="1" x14ac:dyDescent="0.2">
      <c r="A84" s="220" t="s">
        <v>94</v>
      </c>
      <c r="B84" s="220"/>
      <c r="C84" s="220"/>
      <c r="D84" s="220"/>
      <c r="E84" s="220"/>
      <c r="F84" s="220"/>
      <c r="G84" s="220"/>
      <c r="H84" s="220"/>
      <c r="I84" s="220"/>
      <c r="J84" s="220"/>
      <c r="K84" s="220"/>
    </row>
    <row r="85" spans="1:11" s="33" customFormat="1" ht="9" customHeight="1" x14ac:dyDescent="0.2">
      <c r="A85" s="220" t="s">
        <v>95</v>
      </c>
      <c r="B85" s="220"/>
      <c r="C85" s="220"/>
      <c r="D85" s="220"/>
      <c r="E85" s="220"/>
      <c r="F85" s="220"/>
      <c r="G85" s="220"/>
      <c r="H85" s="220"/>
      <c r="I85" s="220"/>
      <c r="J85" s="220"/>
      <c r="K85" s="220"/>
    </row>
    <row r="86" spans="1:11" s="33" customFormat="1" ht="9" customHeight="1" x14ac:dyDescent="0.2">
      <c r="A86" s="220" t="s">
        <v>73</v>
      </c>
      <c r="B86" s="220"/>
      <c r="C86" s="220"/>
      <c r="D86" s="220"/>
      <c r="E86" s="220"/>
      <c r="F86" s="220"/>
      <c r="G86" s="220"/>
      <c r="H86" s="220"/>
      <c r="I86" s="220"/>
      <c r="J86" s="220"/>
      <c r="K86" s="220"/>
    </row>
    <row r="87" spans="1:11" s="33" customFormat="1" ht="9" customHeight="1" x14ac:dyDescent="0.2">
      <c r="A87" s="220" t="s">
        <v>74</v>
      </c>
      <c r="B87" s="220"/>
      <c r="C87" s="220"/>
      <c r="D87" s="220"/>
      <c r="E87" s="220"/>
      <c r="F87" s="220"/>
      <c r="G87" s="220"/>
      <c r="H87" s="220"/>
      <c r="I87" s="220"/>
      <c r="J87" s="220"/>
      <c r="K87" s="220"/>
    </row>
    <row r="88" spans="1:11" s="33" customFormat="1" ht="9" customHeight="1" x14ac:dyDescent="0.2">
      <c r="A88" s="220" t="s">
        <v>150</v>
      </c>
      <c r="B88" s="220"/>
      <c r="C88" s="220"/>
      <c r="D88" s="220"/>
      <c r="E88" s="220"/>
      <c r="F88" s="220"/>
      <c r="G88" s="220"/>
      <c r="H88" s="220"/>
      <c r="I88" s="220"/>
      <c r="J88" s="220"/>
      <c r="K88" s="220"/>
    </row>
    <row r="89" spans="1:11" s="32" customFormat="1" ht="6" customHeight="1" x14ac:dyDescent="0.15">
      <c r="A89" s="223"/>
      <c r="B89" s="223"/>
      <c r="C89" s="223"/>
      <c r="D89" s="223"/>
      <c r="E89" s="223"/>
      <c r="F89" s="223"/>
      <c r="G89" s="223"/>
      <c r="H89" s="223"/>
      <c r="I89" s="223"/>
      <c r="J89" s="223"/>
      <c r="K89" s="223"/>
    </row>
    <row r="90" spans="1:11" s="34" customFormat="1" ht="9" customHeight="1" x14ac:dyDescent="0.15">
      <c r="A90" s="224" t="s">
        <v>47</v>
      </c>
      <c r="B90" s="224"/>
      <c r="C90" s="224"/>
      <c r="D90" s="224"/>
      <c r="E90" s="224"/>
      <c r="F90" s="224"/>
      <c r="G90" s="224"/>
      <c r="H90" s="224"/>
      <c r="I90" s="224"/>
      <c r="J90" s="224"/>
      <c r="K90" s="224"/>
    </row>
    <row r="91" spans="1:11" s="35" customFormat="1" ht="5.25" customHeight="1" x14ac:dyDescent="0.15">
      <c r="A91" s="221"/>
      <c r="B91" s="221"/>
      <c r="C91" s="221"/>
      <c r="D91" s="221"/>
      <c r="E91" s="221"/>
      <c r="F91" s="221"/>
      <c r="G91" s="221"/>
      <c r="H91" s="221"/>
      <c r="I91" s="221"/>
      <c r="J91" s="221"/>
      <c r="K91" s="221"/>
    </row>
    <row r="92" spans="1:11" s="36" customFormat="1" ht="11.25" customHeight="1" x14ac:dyDescent="0.2">
      <c r="A92" s="222" t="s">
        <v>153</v>
      </c>
      <c r="B92" s="222"/>
      <c r="C92" s="222"/>
      <c r="D92" s="222"/>
      <c r="E92" s="222"/>
      <c r="F92" s="222"/>
      <c r="G92" s="222"/>
      <c r="H92" s="222"/>
      <c r="I92" s="222"/>
      <c r="J92" s="222"/>
      <c r="K92" s="222"/>
    </row>
  </sheetData>
  <mergeCells count="92">
    <mergeCell ref="A42:D42"/>
    <mergeCell ref="B57:D57"/>
    <mergeCell ref="C49:D49"/>
    <mergeCell ref="C50:D50"/>
    <mergeCell ref="A51:D51"/>
    <mergeCell ref="A56:D56"/>
    <mergeCell ref="B44:D44"/>
    <mergeCell ref="A45:K45"/>
    <mergeCell ref="C53:D53"/>
    <mergeCell ref="C54:D54"/>
    <mergeCell ref="A55:D55"/>
    <mergeCell ref="C52:D52"/>
    <mergeCell ref="A46:D46"/>
    <mergeCell ref="A47:D47"/>
    <mergeCell ref="C48:D48"/>
    <mergeCell ref="A27:D27"/>
    <mergeCell ref="B28:D28"/>
    <mergeCell ref="B11:D11"/>
    <mergeCell ref="B12:D12"/>
    <mergeCell ref="A5:D5"/>
    <mergeCell ref="A6:D6"/>
    <mergeCell ref="A7:K7"/>
    <mergeCell ref="A8:K8"/>
    <mergeCell ref="A13:D13"/>
    <mergeCell ref="B14:D14"/>
    <mergeCell ref="B23:D23"/>
    <mergeCell ref="B24:D24"/>
    <mergeCell ref="B15:D15"/>
    <mergeCell ref="B16:D16"/>
    <mergeCell ref="B17:D17"/>
    <mergeCell ref="B18:D18"/>
    <mergeCell ref="B22:D22"/>
    <mergeCell ref="A9:D9"/>
    <mergeCell ref="B10:D10"/>
    <mergeCell ref="B25:D25"/>
    <mergeCell ref="B26:D26"/>
    <mergeCell ref="B19:D19"/>
    <mergeCell ref="A20:D20"/>
    <mergeCell ref="A1:K1"/>
    <mergeCell ref="A2:K2"/>
    <mergeCell ref="A3:K3"/>
    <mergeCell ref="A4:K4"/>
    <mergeCell ref="B21:D21"/>
    <mergeCell ref="B29:D29"/>
    <mergeCell ref="B30:D30"/>
    <mergeCell ref="B31:D31"/>
    <mergeCell ref="B58:D58"/>
    <mergeCell ref="A59:D59"/>
    <mergeCell ref="B34:D34"/>
    <mergeCell ref="A35:D35"/>
    <mergeCell ref="A32:K32"/>
    <mergeCell ref="B33:D33"/>
    <mergeCell ref="B36:D36"/>
    <mergeCell ref="A37:D37"/>
    <mergeCell ref="A38:D38"/>
    <mergeCell ref="B43:D43"/>
    <mergeCell ref="A39:D39"/>
    <mergeCell ref="B40:D40"/>
    <mergeCell ref="B41:D41"/>
    <mergeCell ref="A62:D62"/>
    <mergeCell ref="A67:D67"/>
    <mergeCell ref="B63:D63"/>
    <mergeCell ref="B64:D64"/>
    <mergeCell ref="B65:D65"/>
    <mergeCell ref="B66:D66"/>
    <mergeCell ref="A61:K61"/>
    <mergeCell ref="A60:K60"/>
    <mergeCell ref="A82:K82"/>
    <mergeCell ref="A83:K83"/>
    <mergeCell ref="B74:D74"/>
    <mergeCell ref="A75:D75"/>
    <mergeCell ref="B68:D68"/>
    <mergeCell ref="B69:D69"/>
    <mergeCell ref="B70:D70"/>
    <mergeCell ref="B71:D71"/>
    <mergeCell ref="A72:D72"/>
    <mergeCell ref="B73:D73"/>
    <mergeCell ref="A76:D76"/>
    <mergeCell ref="A77:K77"/>
    <mergeCell ref="A78:K78"/>
    <mergeCell ref="A79:K79"/>
    <mergeCell ref="A80:K80"/>
    <mergeCell ref="A81:K81"/>
    <mergeCell ref="A84:K84"/>
    <mergeCell ref="A85:K85"/>
    <mergeCell ref="A91:K91"/>
    <mergeCell ref="A92:K92"/>
    <mergeCell ref="A88:K88"/>
    <mergeCell ref="A89:K89"/>
    <mergeCell ref="A90:K90"/>
    <mergeCell ref="A86:K86"/>
    <mergeCell ref="A87:K87"/>
  </mergeCells>
  <phoneticPr fontId="0" type="noConversion"/>
  <pageMargins left="0.59055118110236227" right="0.59055118110236227" top="0.59055118110236227" bottom="0.59055118110236227" header="0.59055118110236227" footer="0.59055118110236227"/>
  <pageSetup paperSize="9" scale="70"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workbookViewId="0">
      <selection sqref="A1:K1"/>
    </sheetView>
  </sheetViews>
  <sheetFormatPr defaultRowHeight="12.75" x14ac:dyDescent="0.2"/>
  <cols>
    <col min="1" max="1" width="3.7109375" style="2" customWidth="1"/>
    <col min="2" max="3" width="1.7109375" style="2" customWidth="1"/>
    <col min="4" max="4" width="30.5703125" style="3" customWidth="1"/>
    <col min="5" max="11" width="13" style="3" customWidth="1"/>
    <col min="12" max="16384" width="9.140625" style="1"/>
  </cols>
  <sheetData>
    <row r="1" spans="1:11" s="4" customFormat="1" ht="15" customHeight="1" x14ac:dyDescent="0.25">
      <c r="A1" s="210"/>
      <c r="B1" s="210"/>
      <c r="C1" s="210"/>
      <c r="D1" s="210"/>
      <c r="E1" s="210"/>
      <c r="F1" s="210"/>
      <c r="G1" s="210"/>
      <c r="H1" s="210"/>
      <c r="I1" s="210"/>
      <c r="J1" s="210"/>
      <c r="K1" s="210"/>
    </row>
    <row r="2" spans="1:11" s="5" customFormat="1" x14ac:dyDescent="0.2">
      <c r="A2" s="227" t="s">
        <v>98</v>
      </c>
      <c r="B2" s="227"/>
      <c r="C2" s="227"/>
      <c r="D2" s="227"/>
      <c r="E2" s="227"/>
      <c r="F2" s="227"/>
      <c r="G2" s="227"/>
      <c r="H2" s="227"/>
      <c r="I2" s="227"/>
      <c r="J2" s="227"/>
      <c r="K2" s="227"/>
    </row>
    <row r="3" spans="1:11" s="4" customFormat="1" ht="15" customHeight="1" x14ac:dyDescent="0.25">
      <c r="A3" s="210"/>
      <c r="B3" s="210"/>
      <c r="C3" s="210"/>
      <c r="D3" s="210"/>
      <c r="E3" s="210"/>
      <c r="F3" s="210"/>
      <c r="G3" s="210"/>
      <c r="H3" s="210"/>
      <c r="I3" s="210"/>
      <c r="J3" s="210"/>
      <c r="K3" s="210"/>
    </row>
    <row r="4" spans="1:11" s="6" customFormat="1" ht="14.25" customHeight="1" x14ac:dyDescent="0.2">
      <c r="A4" s="212"/>
      <c r="B4" s="212"/>
      <c r="C4" s="212"/>
      <c r="D4" s="212"/>
      <c r="E4" s="212"/>
      <c r="F4" s="212"/>
      <c r="G4" s="212"/>
      <c r="H4" s="212"/>
      <c r="I4" s="212"/>
      <c r="J4" s="212"/>
      <c r="K4" s="212"/>
    </row>
    <row r="5" spans="1:11" s="7" customFormat="1" ht="13.5" customHeight="1" x14ac:dyDescent="0.2">
      <c r="A5" s="213"/>
      <c r="B5" s="213"/>
      <c r="C5" s="213"/>
      <c r="D5" s="213"/>
      <c r="E5" s="9" t="s">
        <v>50</v>
      </c>
      <c r="F5" s="9" t="s">
        <v>99</v>
      </c>
      <c r="G5" s="10" t="s">
        <v>52</v>
      </c>
      <c r="H5" s="9" t="s">
        <v>53</v>
      </c>
      <c r="I5" s="9" t="s">
        <v>54</v>
      </c>
      <c r="J5" s="9" t="s">
        <v>55</v>
      </c>
      <c r="K5" s="8" t="s">
        <v>0</v>
      </c>
    </row>
    <row r="6" spans="1:11" s="11" customFormat="1" ht="12" customHeight="1" x14ac:dyDescent="0.2">
      <c r="A6" s="214"/>
      <c r="B6" s="214"/>
      <c r="C6" s="214"/>
      <c r="D6" s="214"/>
      <c r="E6" s="13"/>
      <c r="F6" s="13"/>
      <c r="G6" s="13"/>
      <c r="H6" s="13"/>
      <c r="I6" s="13"/>
      <c r="J6" s="13"/>
      <c r="K6" s="12"/>
    </row>
    <row r="7" spans="1:11" s="11" customFormat="1" ht="12" customHeight="1" x14ac:dyDescent="0.2">
      <c r="A7" s="215"/>
      <c r="B7" s="215"/>
      <c r="C7" s="215"/>
      <c r="D7" s="215"/>
      <c r="E7" s="215"/>
      <c r="F7" s="215"/>
      <c r="G7" s="215"/>
      <c r="H7" s="215"/>
      <c r="I7" s="215"/>
      <c r="J7" s="215"/>
      <c r="K7" s="215"/>
    </row>
    <row r="8" spans="1:11" s="14" customFormat="1" ht="11.25" customHeight="1" x14ac:dyDescent="0.2">
      <c r="A8" s="216" t="s">
        <v>100</v>
      </c>
      <c r="B8" s="216"/>
      <c r="C8" s="216"/>
      <c r="D8" s="216"/>
      <c r="E8" s="216"/>
      <c r="F8" s="216"/>
      <c r="G8" s="216"/>
      <c r="H8" s="216"/>
      <c r="I8" s="216"/>
      <c r="J8" s="216"/>
      <c r="K8" s="216"/>
    </row>
    <row r="9" spans="1:11" s="14" customFormat="1" ht="11.25" customHeight="1" x14ac:dyDescent="0.2">
      <c r="A9" s="217" t="s">
        <v>101</v>
      </c>
      <c r="B9" s="217"/>
      <c r="C9" s="217"/>
      <c r="D9" s="217"/>
      <c r="E9" s="39">
        <f t="shared" ref="E9:J9" si="0">SUM(E10:E12)</f>
        <v>1853</v>
      </c>
      <c r="F9" s="39">
        <f t="shared" si="0"/>
        <v>2479</v>
      </c>
      <c r="G9" s="39">
        <f t="shared" si="0"/>
        <v>997</v>
      </c>
      <c r="H9" s="39">
        <f t="shared" si="0"/>
        <v>1472</v>
      </c>
      <c r="I9" s="39">
        <f t="shared" si="0"/>
        <v>1864</v>
      </c>
      <c r="J9" s="39">
        <f t="shared" si="0"/>
        <v>1058</v>
      </c>
      <c r="K9" s="39">
        <f t="shared" ref="K9:K26" si="1">SUM(E9:J9)</f>
        <v>9723</v>
      </c>
    </row>
    <row r="10" spans="1:11" s="18" customFormat="1" ht="11.25" customHeight="1" x14ac:dyDescent="0.2">
      <c r="A10" s="16"/>
      <c r="B10" s="204" t="s">
        <v>8</v>
      </c>
      <c r="C10" s="204"/>
      <c r="D10" s="204"/>
      <c r="E10" s="20">
        <v>1281</v>
      </c>
      <c r="F10" s="20">
        <v>1362</v>
      </c>
      <c r="G10" s="20">
        <v>484</v>
      </c>
      <c r="H10" s="20">
        <v>730</v>
      </c>
      <c r="I10" s="20">
        <v>1049</v>
      </c>
      <c r="J10" s="20">
        <v>694</v>
      </c>
      <c r="K10" s="20">
        <f t="shared" si="1"/>
        <v>5600</v>
      </c>
    </row>
    <row r="11" spans="1:11" s="18" customFormat="1" ht="11.25" customHeight="1" x14ac:dyDescent="0.2">
      <c r="A11" s="21"/>
      <c r="B11" s="204" t="s">
        <v>9</v>
      </c>
      <c r="C11" s="204"/>
      <c r="D11" s="204"/>
      <c r="E11" s="20">
        <v>274</v>
      </c>
      <c r="F11" s="20">
        <v>358</v>
      </c>
      <c r="G11" s="20">
        <v>119</v>
      </c>
      <c r="H11" s="20">
        <v>181</v>
      </c>
      <c r="I11" s="20">
        <v>252</v>
      </c>
      <c r="J11" s="20">
        <v>104</v>
      </c>
      <c r="K11" s="17">
        <f t="shared" si="1"/>
        <v>1288</v>
      </c>
    </row>
    <row r="12" spans="1:11" s="18" customFormat="1" ht="11.25" customHeight="1" x14ac:dyDescent="0.2">
      <c r="A12" s="15"/>
      <c r="B12" s="204" t="s">
        <v>10</v>
      </c>
      <c r="C12" s="204"/>
      <c r="D12" s="204"/>
      <c r="E12" s="20">
        <v>298</v>
      </c>
      <c r="F12" s="20">
        <v>759</v>
      </c>
      <c r="G12" s="20">
        <v>394</v>
      </c>
      <c r="H12" s="20">
        <v>561</v>
      </c>
      <c r="I12" s="20">
        <v>563</v>
      </c>
      <c r="J12" s="20">
        <v>260</v>
      </c>
      <c r="K12" s="17">
        <f t="shared" si="1"/>
        <v>2835</v>
      </c>
    </row>
    <row r="13" spans="1:11" s="14" customFormat="1" ht="11.25" customHeight="1" x14ac:dyDescent="0.2">
      <c r="A13" s="216" t="s">
        <v>102</v>
      </c>
      <c r="B13" s="216"/>
      <c r="C13" s="216"/>
      <c r="D13" s="216"/>
      <c r="E13" s="40">
        <f t="shared" ref="E13:J13" si="2">SUM(E14:E19)</f>
        <v>123856.95000000001</v>
      </c>
      <c r="F13" s="40">
        <f t="shared" si="2"/>
        <v>138356.38</v>
      </c>
      <c r="G13" s="40">
        <f t="shared" si="2"/>
        <v>64788.4</v>
      </c>
      <c r="H13" s="40">
        <f t="shared" si="2"/>
        <v>83849</v>
      </c>
      <c r="I13" s="40">
        <f t="shared" si="2"/>
        <v>88890</v>
      </c>
      <c r="J13" s="40">
        <f t="shared" si="2"/>
        <v>73279.95</v>
      </c>
      <c r="K13" s="39">
        <f t="shared" si="1"/>
        <v>573020.68000000005</v>
      </c>
    </row>
    <row r="14" spans="1:11" s="18" customFormat="1" ht="11.25" customHeight="1" x14ac:dyDescent="0.2">
      <c r="A14" s="16"/>
      <c r="B14" s="204" t="s">
        <v>103</v>
      </c>
      <c r="C14" s="204"/>
      <c r="D14" s="204"/>
      <c r="E14" s="20">
        <v>15390.2</v>
      </c>
      <c r="F14" s="20">
        <v>21771.1</v>
      </c>
      <c r="G14" s="20">
        <v>7084.06</v>
      </c>
      <c r="H14" s="20">
        <v>7631</v>
      </c>
      <c r="I14" s="20">
        <v>11673</v>
      </c>
      <c r="J14" s="20">
        <v>11248</v>
      </c>
      <c r="K14" s="17">
        <f t="shared" si="1"/>
        <v>74797.36</v>
      </c>
    </row>
    <row r="15" spans="1:11" s="18" customFormat="1" ht="11.25" customHeight="1" x14ac:dyDescent="0.2">
      <c r="A15" s="21"/>
      <c r="B15" s="204" t="s">
        <v>104</v>
      </c>
      <c r="C15" s="204"/>
      <c r="D15" s="204"/>
      <c r="E15" s="20">
        <v>25294.13</v>
      </c>
      <c r="F15" s="20">
        <v>20192.88</v>
      </c>
      <c r="G15" s="20">
        <v>18033.23</v>
      </c>
      <c r="H15" s="20">
        <v>19987</v>
      </c>
      <c r="I15" s="20">
        <v>19546</v>
      </c>
      <c r="J15" s="20">
        <v>20507.95</v>
      </c>
      <c r="K15" s="17">
        <f t="shared" si="1"/>
        <v>123561.19</v>
      </c>
    </row>
    <row r="16" spans="1:11" s="18" customFormat="1" ht="11.25" customHeight="1" x14ac:dyDescent="0.2">
      <c r="A16" s="21"/>
      <c r="B16" s="204" t="s">
        <v>105</v>
      </c>
      <c r="C16" s="204"/>
      <c r="D16" s="204"/>
      <c r="E16" s="20">
        <v>48639.62</v>
      </c>
      <c r="F16" s="20">
        <v>57454</v>
      </c>
      <c r="G16" s="20">
        <v>13802.15</v>
      </c>
      <c r="H16" s="20">
        <v>26337</v>
      </c>
      <c r="I16" s="20">
        <v>38255</v>
      </c>
      <c r="J16" s="20">
        <v>13329</v>
      </c>
      <c r="K16" s="17">
        <f t="shared" si="1"/>
        <v>197816.77</v>
      </c>
    </row>
    <row r="17" spans="1:11" s="18" customFormat="1" ht="11.25" customHeight="1" x14ac:dyDescent="0.2">
      <c r="A17" s="21"/>
      <c r="B17" s="204" t="s">
        <v>12</v>
      </c>
      <c r="C17" s="204"/>
      <c r="D17" s="204"/>
      <c r="E17" s="20">
        <v>1691</v>
      </c>
      <c r="F17" s="20">
        <v>3442.4</v>
      </c>
      <c r="G17" s="20">
        <v>1697.62</v>
      </c>
      <c r="H17" s="20">
        <v>2513</v>
      </c>
      <c r="I17" s="20">
        <v>2584</v>
      </c>
      <c r="J17" s="20">
        <v>1835</v>
      </c>
      <c r="K17" s="17">
        <f t="shared" si="1"/>
        <v>13763.02</v>
      </c>
    </row>
    <row r="18" spans="1:11" s="18" customFormat="1" ht="22.5" customHeight="1" x14ac:dyDescent="0.2">
      <c r="A18" s="21"/>
      <c r="B18" s="204" t="s">
        <v>106</v>
      </c>
      <c r="C18" s="204"/>
      <c r="D18" s="204"/>
      <c r="E18" s="20">
        <v>17376</v>
      </c>
      <c r="F18" s="20">
        <v>14865</v>
      </c>
      <c r="G18" s="20">
        <v>14338.52</v>
      </c>
      <c r="H18" s="20">
        <v>8157</v>
      </c>
      <c r="I18" s="20">
        <v>3631</v>
      </c>
      <c r="J18" s="20">
        <v>11061</v>
      </c>
      <c r="K18" s="17">
        <f t="shared" si="1"/>
        <v>69428.52</v>
      </c>
    </row>
    <row r="19" spans="1:11" s="18" customFormat="1" ht="21" customHeight="1" x14ac:dyDescent="0.2">
      <c r="A19" s="21"/>
      <c r="B19" s="204" t="s">
        <v>107</v>
      </c>
      <c r="C19" s="204"/>
      <c r="D19" s="204"/>
      <c r="E19" s="20">
        <v>15466</v>
      </c>
      <c r="F19" s="20">
        <v>20631</v>
      </c>
      <c r="G19" s="20">
        <v>9832.82</v>
      </c>
      <c r="H19" s="20">
        <v>19224</v>
      </c>
      <c r="I19" s="20">
        <v>13201</v>
      </c>
      <c r="J19" s="20">
        <v>15299</v>
      </c>
      <c r="K19" s="17">
        <f t="shared" si="1"/>
        <v>93653.82</v>
      </c>
    </row>
    <row r="20" spans="1:11" s="14" customFormat="1" ht="11.25" customHeight="1" x14ac:dyDescent="0.2">
      <c r="A20" s="216" t="s">
        <v>108</v>
      </c>
      <c r="B20" s="216"/>
      <c r="C20" s="216"/>
      <c r="D20" s="216"/>
      <c r="E20" s="40">
        <f t="shared" ref="E20:J20" si="3">SUM(E21:E26)</f>
        <v>194675</v>
      </c>
      <c r="F20" s="40">
        <f t="shared" si="3"/>
        <v>192276</v>
      </c>
      <c r="G20" s="40">
        <f t="shared" si="3"/>
        <v>95774</v>
      </c>
      <c r="H20" s="40">
        <f t="shared" si="3"/>
        <v>122805</v>
      </c>
      <c r="I20" s="40">
        <f t="shared" si="3"/>
        <v>139772</v>
      </c>
      <c r="J20" s="40">
        <f t="shared" si="3"/>
        <v>138880</v>
      </c>
      <c r="K20" s="39">
        <f t="shared" si="1"/>
        <v>884182</v>
      </c>
    </row>
    <row r="21" spans="1:11" s="18" customFormat="1" ht="11.25" customHeight="1" x14ac:dyDescent="0.2">
      <c r="A21" s="16"/>
      <c r="B21" s="204" t="s">
        <v>109</v>
      </c>
      <c r="C21" s="204"/>
      <c r="D21" s="204"/>
      <c r="E21" s="20">
        <v>52562</v>
      </c>
      <c r="F21" s="20">
        <v>52260</v>
      </c>
      <c r="G21" s="20">
        <v>22335</v>
      </c>
      <c r="H21" s="20">
        <v>38298</v>
      </c>
      <c r="I21" s="20">
        <v>52139</v>
      </c>
      <c r="J21" s="20">
        <v>50036</v>
      </c>
      <c r="K21" s="17">
        <f t="shared" si="1"/>
        <v>267630</v>
      </c>
    </row>
    <row r="22" spans="1:11" s="18" customFormat="1" ht="11.25" customHeight="1" x14ac:dyDescent="0.2">
      <c r="A22" s="21"/>
      <c r="B22" s="204" t="s">
        <v>110</v>
      </c>
      <c r="C22" s="204"/>
      <c r="D22" s="204"/>
      <c r="E22" s="20">
        <v>62709</v>
      </c>
      <c r="F22" s="20">
        <v>61499</v>
      </c>
      <c r="G22" s="20">
        <v>36181</v>
      </c>
      <c r="H22" s="20">
        <v>25166</v>
      </c>
      <c r="I22" s="20">
        <v>32080</v>
      </c>
      <c r="J22" s="20">
        <v>29210</v>
      </c>
      <c r="K22" s="17">
        <f t="shared" si="1"/>
        <v>246845</v>
      </c>
    </row>
    <row r="23" spans="1:11" s="18" customFormat="1" ht="11.25" customHeight="1" x14ac:dyDescent="0.2">
      <c r="A23" s="21"/>
      <c r="B23" s="204" t="s">
        <v>105</v>
      </c>
      <c r="C23" s="204"/>
      <c r="D23" s="204"/>
      <c r="E23" s="20">
        <v>32782</v>
      </c>
      <c r="F23" s="20">
        <v>35690</v>
      </c>
      <c r="G23" s="20">
        <v>12146</v>
      </c>
      <c r="H23" s="20">
        <v>27550</v>
      </c>
      <c r="I23" s="20">
        <v>40649</v>
      </c>
      <c r="J23" s="20">
        <v>25897</v>
      </c>
      <c r="K23" s="17">
        <f t="shared" si="1"/>
        <v>174714</v>
      </c>
    </row>
    <row r="24" spans="1:11" s="18" customFormat="1" ht="11.25" customHeight="1" x14ac:dyDescent="0.2">
      <c r="A24" s="21"/>
      <c r="B24" s="204" t="s">
        <v>12</v>
      </c>
      <c r="C24" s="204"/>
      <c r="D24" s="204"/>
      <c r="E24" s="20">
        <v>1975</v>
      </c>
      <c r="F24" s="20">
        <v>3876</v>
      </c>
      <c r="G24" s="20">
        <v>1203</v>
      </c>
      <c r="H24" s="20">
        <v>3326</v>
      </c>
      <c r="I24" s="20">
        <v>2579</v>
      </c>
      <c r="J24" s="20">
        <v>1947</v>
      </c>
      <c r="K24" s="17">
        <f t="shared" si="1"/>
        <v>14906</v>
      </c>
    </row>
    <row r="25" spans="1:11" s="18" customFormat="1" ht="25.5" customHeight="1" x14ac:dyDescent="0.2">
      <c r="A25" s="21"/>
      <c r="B25" s="204" t="s">
        <v>106</v>
      </c>
      <c r="C25" s="204"/>
      <c r="D25" s="204"/>
      <c r="E25" s="20">
        <v>20177</v>
      </c>
      <c r="F25" s="20">
        <v>18156</v>
      </c>
      <c r="G25" s="20">
        <v>15731</v>
      </c>
      <c r="H25" s="20">
        <v>8840</v>
      </c>
      <c r="I25" s="20">
        <v>3750</v>
      </c>
      <c r="J25" s="20">
        <v>16273</v>
      </c>
      <c r="K25" s="17">
        <f t="shared" si="1"/>
        <v>82927</v>
      </c>
    </row>
    <row r="26" spans="1:11" s="18" customFormat="1" ht="22.5" customHeight="1" x14ac:dyDescent="0.2">
      <c r="A26" s="15"/>
      <c r="B26" s="204" t="s">
        <v>107</v>
      </c>
      <c r="C26" s="204"/>
      <c r="D26" s="204"/>
      <c r="E26" s="20">
        <v>24470</v>
      </c>
      <c r="F26" s="20">
        <v>20795</v>
      </c>
      <c r="G26" s="20">
        <v>8178</v>
      </c>
      <c r="H26" s="20">
        <v>19625</v>
      </c>
      <c r="I26" s="20">
        <v>8575</v>
      </c>
      <c r="J26" s="20">
        <v>15517</v>
      </c>
      <c r="K26" s="17">
        <f t="shared" si="1"/>
        <v>97160</v>
      </c>
    </row>
    <row r="27" spans="1:11" s="14" customFormat="1" ht="11.25" customHeight="1" x14ac:dyDescent="0.2">
      <c r="A27" s="228" t="s">
        <v>13</v>
      </c>
      <c r="B27" s="228"/>
      <c r="C27" s="228"/>
      <c r="D27" s="228"/>
      <c r="E27" s="228"/>
      <c r="F27" s="228"/>
      <c r="G27" s="228"/>
      <c r="H27" s="228"/>
      <c r="I27" s="228"/>
      <c r="J27" s="228"/>
      <c r="K27" s="228"/>
    </row>
    <row r="28" spans="1:11" s="18" customFormat="1" ht="11.25" customHeight="1" x14ac:dyDescent="0.2">
      <c r="A28" s="16"/>
      <c r="B28" s="204" t="s">
        <v>14</v>
      </c>
      <c r="C28" s="204"/>
      <c r="D28" s="204"/>
      <c r="E28" s="20">
        <v>15618.4</v>
      </c>
      <c r="F28" s="20">
        <v>23275.55</v>
      </c>
      <c r="G28" s="20">
        <v>7843.75</v>
      </c>
      <c r="H28" s="20">
        <v>8784</v>
      </c>
      <c r="I28" s="20">
        <v>9505</v>
      </c>
      <c r="J28" s="20">
        <v>9076</v>
      </c>
      <c r="K28" s="20">
        <f>SUM(E28:J28)</f>
        <v>74102.7</v>
      </c>
    </row>
    <row r="29" spans="1:11" s="18" customFormat="1" ht="11.25" customHeight="1" x14ac:dyDescent="0.2">
      <c r="A29" s="15"/>
      <c r="B29" s="204" t="s">
        <v>111</v>
      </c>
      <c r="C29" s="204"/>
      <c r="D29" s="204"/>
      <c r="E29" s="20">
        <v>352329</v>
      </c>
      <c r="F29" s="20">
        <v>425632</v>
      </c>
      <c r="G29" s="20">
        <v>204865</v>
      </c>
      <c r="H29" s="20">
        <v>163348</v>
      </c>
      <c r="I29" s="20">
        <v>245464</v>
      </c>
      <c r="J29" s="20">
        <v>317265</v>
      </c>
      <c r="K29" s="20">
        <f>SUM(E29:J29)</f>
        <v>1708903</v>
      </c>
    </row>
    <row r="30" spans="1:11" s="14" customFormat="1" ht="11.25" customHeight="1" x14ac:dyDescent="0.2">
      <c r="A30" s="216" t="s">
        <v>16</v>
      </c>
      <c r="B30" s="216"/>
      <c r="C30" s="216"/>
      <c r="D30" s="216"/>
      <c r="E30" s="40">
        <v>51143</v>
      </c>
      <c r="F30" s="40">
        <v>96078</v>
      </c>
      <c r="G30" s="40">
        <v>34678</v>
      </c>
      <c r="H30" s="40">
        <v>45855</v>
      </c>
      <c r="I30" s="40">
        <v>64452</v>
      </c>
      <c r="J30" s="40">
        <v>27173</v>
      </c>
      <c r="K30" s="40">
        <v>319379</v>
      </c>
    </row>
    <row r="31" spans="1:11" s="18" customFormat="1" ht="11.25" customHeight="1" x14ac:dyDescent="0.2">
      <c r="A31" s="19"/>
      <c r="B31" s="204" t="s">
        <v>112</v>
      </c>
      <c r="C31" s="204"/>
      <c r="D31" s="204"/>
      <c r="E31" s="20">
        <v>10119</v>
      </c>
      <c r="F31" s="20">
        <v>18124</v>
      </c>
      <c r="G31" s="20">
        <v>5698</v>
      </c>
      <c r="H31" s="20">
        <v>7884</v>
      </c>
      <c r="I31" s="20">
        <v>13603</v>
      </c>
      <c r="J31" s="20">
        <v>5353</v>
      </c>
      <c r="K31" s="20">
        <v>60781</v>
      </c>
    </row>
    <row r="32" spans="1:11" s="14" customFormat="1" ht="11.25" customHeight="1" x14ac:dyDescent="0.2">
      <c r="A32" s="216" t="s">
        <v>18</v>
      </c>
      <c r="B32" s="216"/>
      <c r="C32" s="216"/>
      <c r="D32" s="216"/>
      <c r="E32" s="41">
        <f t="shared" ref="E32:K33" si="4">+E9/E30*100</f>
        <v>3.6231742369434725</v>
      </c>
      <c r="F32" s="41">
        <f t="shared" si="4"/>
        <v>2.580195258019526</v>
      </c>
      <c r="G32" s="41">
        <f t="shared" si="4"/>
        <v>2.8750216275448413</v>
      </c>
      <c r="H32" s="41">
        <f t="shared" si="4"/>
        <v>3.2101188529058988</v>
      </c>
      <c r="I32" s="41">
        <f t="shared" si="4"/>
        <v>2.8920747222739402</v>
      </c>
      <c r="J32" s="41">
        <f t="shared" si="4"/>
        <v>3.8935708239796853</v>
      </c>
      <c r="K32" s="41">
        <f t="shared" si="4"/>
        <v>3.0443454328556352</v>
      </c>
    </row>
    <row r="33" spans="1:11" s="14" customFormat="1" ht="11.25" customHeight="1" x14ac:dyDescent="0.2">
      <c r="A33" s="216" t="s">
        <v>19</v>
      </c>
      <c r="B33" s="216"/>
      <c r="C33" s="216"/>
      <c r="D33" s="216"/>
      <c r="E33" s="42">
        <f t="shared" si="4"/>
        <v>12.659353691076195</v>
      </c>
      <c r="F33" s="42">
        <f t="shared" si="4"/>
        <v>7.5148973736482008</v>
      </c>
      <c r="G33" s="42">
        <f t="shared" si="4"/>
        <v>8.4942084942084932</v>
      </c>
      <c r="H33" s="42">
        <f t="shared" si="4"/>
        <v>9.2592592592592595</v>
      </c>
      <c r="I33" s="42">
        <f t="shared" si="4"/>
        <v>7.7115342203925605</v>
      </c>
      <c r="J33" s="42">
        <f t="shared" si="4"/>
        <v>12.964692695684663</v>
      </c>
      <c r="K33" s="42">
        <f t="shared" si="4"/>
        <v>9.2134055050097885</v>
      </c>
    </row>
    <row r="34" spans="1:11" s="14" customFormat="1" ht="11.25" customHeight="1" x14ac:dyDescent="0.2">
      <c r="A34" s="216" t="s">
        <v>113</v>
      </c>
      <c r="B34" s="216"/>
      <c r="C34" s="216"/>
      <c r="D34" s="216"/>
      <c r="E34" s="40">
        <f t="shared" ref="E34:K34" si="5">SUM(E35:E36)</f>
        <v>66.841311386940106</v>
      </c>
      <c r="F34" s="40">
        <f t="shared" si="5"/>
        <v>55.811367486889871</v>
      </c>
      <c r="G34" s="40">
        <f t="shared" si="5"/>
        <v>64.983350050150463</v>
      </c>
      <c r="H34" s="40">
        <f t="shared" si="5"/>
        <v>56.962635869565219</v>
      </c>
      <c r="I34" s="40">
        <f t="shared" si="5"/>
        <v>47.687768240343345</v>
      </c>
      <c r="J34" s="40">
        <f t="shared" si="5"/>
        <v>69.262712665406426</v>
      </c>
      <c r="K34" s="40">
        <f t="shared" si="5"/>
        <v>58.934555178442864</v>
      </c>
    </row>
    <row r="35" spans="1:11" s="18" customFormat="1" ht="11.25" customHeight="1" x14ac:dyDescent="0.2">
      <c r="A35" s="16"/>
      <c r="B35" s="204" t="s">
        <v>114</v>
      </c>
      <c r="C35" s="204"/>
      <c r="D35" s="204"/>
      <c r="E35" s="20">
        <f t="shared" ref="E35:K35" si="6">+(E14+E15+E16+E17)/E9</f>
        <v>49.117620075553162</v>
      </c>
      <c r="F35" s="20">
        <f t="shared" si="6"/>
        <v>41.492690601048807</v>
      </c>
      <c r="G35" s="20">
        <f t="shared" si="6"/>
        <v>40.739277833500509</v>
      </c>
      <c r="H35" s="20">
        <f t="shared" si="6"/>
        <v>38.361413043478258</v>
      </c>
      <c r="I35" s="20">
        <f t="shared" si="6"/>
        <v>38.657725321888414</v>
      </c>
      <c r="J35" s="20">
        <f t="shared" si="6"/>
        <v>44.347778827977315</v>
      </c>
      <c r="K35" s="20">
        <f t="shared" si="6"/>
        <v>42.161713462922961</v>
      </c>
    </row>
    <row r="36" spans="1:11" s="18" customFormat="1" ht="11.25" customHeight="1" x14ac:dyDescent="0.2">
      <c r="A36" s="15"/>
      <c r="B36" s="204" t="s">
        <v>115</v>
      </c>
      <c r="C36" s="204"/>
      <c r="D36" s="204"/>
      <c r="E36" s="20">
        <f t="shared" ref="E36:K36" si="7">+(E18+E19)/E9</f>
        <v>17.72369131138694</v>
      </c>
      <c r="F36" s="20">
        <f t="shared" si="7"/>
        <v>14.318676885841064</v>
      </c>
      <c r="G36" s="20">
        <f t="shared" si="7"/>
        <v>24.24407221664995</v>
      </c>
      <c r="H36" s="20">
        <f t="shared" si="7"/>
        <v>18.601222826086957</v>
      </c>
      <c r="I36" s="20">
        <f t="shared" si="7"/>
        <v>9.0300429184549351</v>
      </c>
      <c r="J36" s="20">
        <f t="shared" si="7"/>
        <v>24.91493383742911</v>
      </c>
      <c r="K36" s="20">
        <f t="shared" si="7"/>
        <v>16.772841715519903</v>
      </c>
    </row>
    <row r="37" spans="1:11" s="14" customFormat="1" ht="11.25" customHeight="1" x14ac:dyDescent="0.2">
      <c r="A37" s="216" t="s">
        <v>116</v>
      </c>
      <c r="B37" s="216"/>
      <c r="C37" s="216"/>
      <c r="D37" s="216"/>
      <c r="E37" s="40">
        <f t="shared" ref="E37:K37" si="8">SUM(E38:E39)</f>
        <v>105.05936319481921</v>
      </c>
      <c r="F37" s="40">
        <f t="shared" si="8"/>
        <v>77.561920129084314</v>
      </c>
      <c r="G37" s="40">
        <f t="shared" si="8"/>
        <v>96.062186559679034</v>
      </c>
      <c r="H37" s="40">
        <f t="shared" si="8"/>
        <v>83.427309782608702</v>
      </c>
      <c r="I37" s="40">
        <f t="shared" si="8"/>
        <v>74.984978540772531</v>
      </c>
      <c r="J37" s="40">
        <f t="shared" si="8"/>
        <v>131.26654064272213</v>
      </c>
      <c r="K37" s="40">
        <f t="shared" si="8"/>
        <v>90.937159312969243</v>
      </c>
    </row>
    <row r="38" spans="1:11" s="18" customFormat="1" ht="11.25" customHeight="1" x14ac:dyDescent="0.2">
      <c r="A38" s="16"/>
      <c r="B38" s="204" t="s">
        <v>117</v>
      </c>
      <c r="C38" s="204"/>
      <c r="D38" s="204"/>
      <c r="E38" s="20">
        <f t="shared" ref="E38:K38" si="9">+(E21+E22+E23+E24)/E9</f>
        <v>80.96492174851592</v>
      </c>
      <c r="F38" s="20">
        <f t="shared" si="9"/>
        <v>61.849536103267447</v>
      </c>
      <c r="G38" s="20">
        <f t="shared" si="9"/>
        <v>72.081243731193581</v>
      </c>
      <c r="H38" s="20">
        <f t="shared" si="9"/>
        <v>64.089673913043484</v>
      </c>
      <c r="I38" s="20">
        <f t="shared" si="9"/>
        <v>68.372854077253223</v>
      </c>
      <c r="J38" s="20">
        <f t="shared" si="9"/>
        <v>101.21928166351607</v>
      </c>
      <c r="K38" s="20">
        <f t="shared" si="9"/>
        <v>72.415406767458606</v>
      </c>
    </row>
    <row r="39" spans="1:11" s="18" customFormat="1" ht="11.25" customHeight="1" x14ac:dyDescent="0.2">
      <c r="A39" s="15"/>
      <c r="B39" s="204" t="s">
        <v>118</v>
      </c>
      <c r="C39" s="204"/>
      <c r="D39" s="204"/>
      <c r="E39" s="20">
        <f t="shared" ref="E39:K39" si="10">+(E25+E26)/E9</f>
        <v>24.094441446303293</v>
      </c>
      <c r="F39" s="20">
        <f t="shared" si="10"/>
        <v>15.712384025816862</v>
      </c>
      <c r="G39" s="20">
        <f t="shared" si="10"/>
        <v>23.980942828485457</v>
      </c>
      <c r="H39" s="20">
        <f t="shared" si="10"/>
        <v>19.337635869565219</v>
      </c>
      <c r="I39" s="20">
        <f t="shared" si="10"/>
        <v>6.6121244635193133</v>
      </c>
      <c r="J39" s="20">
        <f t="shared" si="10"/>
        <v>30.047258979206049</v>
      </c>
      <c r="K39" s="20">
        <f t="shared" si="10"/>
        <v>18.521752545510644</v>
      </c>
    </row>
    <row r="40" spans="1:11" s="26" customFormat="1" ht="11.25" customHeight="1" x14ac:dyDescent="0.2">
      <c r="A40" s="216" t="s">
        <v>119</v>
      </c>
      <c r="B40" s="216"/>
      <c r="C40" s="216"/>
      <c r="D40" s="216"/>
      <c r="E40" s="43">
        <f t="shared" ref="E40:K40" si="11">+E41+E45</f>
        <v>82.02</v>
      </c>
      <c r="F40" s="43">
        <f t="shared" si="11"/>
        <v>104.07000000000001</v>
      </c>
      <c r="G40" s="43">
        <f t="shared" si="11"/>
        <v>44.31</v>
      </c>
      <c r="H40" s="43">
        <f t="shared" si="11"/>
        <v>54.4</v>
      </c>
      <c r="I40" s="43">
        <f t="shared" si="11"/>
        <v>57.25</v>
      </c>
      <c r="J40" s="43">
        <f t="shared" si="11"/>
        <v>47.88</v>
      </c>
      <c r="K40" s="43">
        <f t="shared" si="11"/>
        <v>389.93</v>
      </c>
    </row>
    <row r="41" spans="1:11" s="14" customFormat="1" ht="11.25" customHeight="1" x14ac:dyDescent="0.2">
      <c r="A41" s="44"/>
      <c r="B41" s="216" t="s">
        <v>21</v>
      </c>
      <c r="C41" s="216"/>
      <c r="D41" s="216"/>
      <c r="E41" s="43">
        <f t="shared" ref="E41:K41" si="12">SUM(E42:E44)</f>
        <v>77.02</v>
      </c>
      <c r="F41" s="43">
        <f t="shared" si="12"/>
        <v>94.76</v>
      </c>
      <c r="G41" s="43">
        <f t="shared" si="12"/>
        <v>39.020000000000003</v>
      </c>
      <c r="H41" s="43">
        <f t="shared" si="12"/>
        <v>49.339999999999996</v>
      </c>
      <c r="I41" s="43">
        <f t="shared" si="12"/>
        <v>50.1</v>
      </c>
      <c r="J41" s="43">
        <f t="shared" si="12"/>
        <v>41.63</v>
      </c>
      <c r="K41" s="43">
        <f t="shared" si="12"/>
        <v>351.87</v>
      </c>
    </row>
    <row r="42" spans="1:11" s="18" customFormat="1" ht="11.25" customHeight="1" x14ac:dyDescent="0.2">
      <c r="A42" s="21"/>
      <c r="B42" s="16"/>
      <c r="C42" s="204" t="s">
        <v>120</v>
      </c>
      <c r="D42" s="204"/>
      <c r="E42" s="29">
        <v>22.06</v>
      </c>
      <c r="F42" s="29">
        <v>23.92</v>
      </c>
      <c r="G42" s="29">
        <v>11.05</v>
      </c>
      <c r="H42" s="29">
        <v>9.7799999999999994</v>
      </c>
      <c r="I42" s="29">
        <v>11.1</v>
      </c>
      <c r="J42" s="29">
        <v>11.94</v>
      </c>
      <c r="K42" s="29">
        <f t="shared" ref="K42:K48" si="13">SUM(E42:J42)</f>
        <v>89.85</v>
      </c>
    </row>
    <row r="43" spans="1:11" s="18" customFormat="1" ht="11.25" customHeight="1" x14ac:dyDescent="0.2">
      <c r="A43" s="21"/>
      <c r="B43" s="21"/>
      <c r="C43" s="204" t="s">
        <v>121</v>
      </c>
      <c r="D43" s="204"/>
      <c r="E43" s="29">
        <v>30.21</v>
      </c>
      <c r="F43" s="29">
        <v>31.03</v>
      </c>
      <c r="G43" s="29">
        <v>16.28</v>
      </c>
      <c r="H43" s="29">
        <v>27.84</v>
      </c>
      <c r="I43" s="29">
        <v>19.78</v>
      </c>
      <c r="J43" s="29">
        <v>23.84</v>
      </c>
      <c r="K43" s="29">
        <f t="shared" si="13"/>
        <v>148.98000000000002</v>
      </c>
    </row>
    <row r="44" spans="1:11" s="18" customFormat="1" ht="11.25" customHeight="1" x14ac:dyDescent="0.2">
      <c r="A44" s="21"/>
      <c r="B44" s="15"/>
      <c r="C44" s="204" t="s">
        <v>122</v>
      </c>
      <c r="D44" s="204"/>
      <c r="E44" s="29">
        <v>24.75</v>
      </c>
      <c r="F44" s="29">
        <v>39.81</v>
      </c>
      <c r="G44" s="29">
        <v>11.69</v>
      </c>
      <c r="H44" s="29">
        <v>11.72</v>
      </c>
      <c r="I44" s="29">
        <v>19.22</v>
      </c>
      <c r="J44" s="29">
        <v>5.85</v>
      </c>
      <c r="K44" s="29">
        <f t="shared" si="13"/>
        <v>113.03999999999999</v>
      </c>
    </row>
    <row r="45" spans="1:11" s="14" customFormat="1" ht="11.25" customHeight="1" x14ac:dyDescent="0.2">
      <c r="A45" s="38"/>
      <c r="B45" s="216" t="s">
        <v>25</v>
      </c>
      <c r="C45" s="216"/>
      <c r="D45" s="216"/>
      <c r="E45" s="43">
        <f t="shared" ref="E45:J45" si="14">SUM(E46:E48)</f>
        <v>5</v>
      </c>
      <c r="F45" s="43">
        <f t="shared" si="14"/>
        <v>9.31</v>
      </c>
      <c r="G45" s="43">
        <f t="shared" si="14"/>
        <v>5.29</v>
      </c>
      <c r="H45" s="43">
        <f t="shared" si="14"/>
        <v>5.0600000000000005</v>
      </c>
      <c r="I45" s="43">
        <f t="shared" si="14"/>
        <v>7.15</v>
      </c>
      <c r="J45" s="43">
        <f t="shared" si="14"/>
        <v>6.25</v>
      </c>
      <c r="K45" s="43">
        <f t="shared" si="13"/>
        <v>38.06</v>
      </c>
    </row>
    <row r="46" spans="1:11" s="18" customFormat="1" ht="11.25" customHeight="1" x14ac:dyDescent="0.2">
      <c r="A46" s="21"/>
      <c r="B46" s="16"/>
      <c r="C46" s="204" t="s">
        <v>123</v>
      </c>
      <c r="D46" s="204"/>
      <c r="E46" s="29">
        <v>1</v>
      </c>
      <c r="F46" s="29">
        <v>1.5</v>
      </c>
      <c r="G46" s="29">
        <v>0.75</v>
      </c>
      <c r="H46" s="29">
        <v>1</v>
      </c>
      <c r="I46" s="29">
        <v>1</v>
      </c>
      <c r="J46" s="29">
        <v>0.5</v>
      </c>
      <c r="K46" s="43">
        <f t="shared" si="13"/>
        <v>5.75</v>
      </c>
    </row>
    <row r="47" spans="1:11" s="18" customFormat="1" ht="11.25" customHeight="1" x14ac:dyDescent="0.2">
      <c r="A47" s="21"/>
      <c r="B47" s="21"/>
      <c r="C47" s="204" t="s">
        <v>124</v>
      </c>
      <c r="D47" s="204"/>
      <c r="E47" s="29">
        <v>3</v>
      </c>
      <c r="F47" s="29">
        <v>5.63</v>
      </c>
      <c r="G47" s="29">
        <v>1.9</v>
      </c>
      <c r="H47" s="29">
        <v>3</v>
      </c>
      <c r="I47" s="29">
        <v>3.25</v>
      </c>
      <c r="J47" s="29">
        <v>2.75</v>
      </c>
      <c r="K47" s="43">
        <f t="shared" si="13"/>
        <v>19.53</v>
      </c>
    </row>
    <row r="48" spans="1:11" s="18" customFormat="1" ht="11.25" customHeight="1" x14ac:dyDescent="0.2">
      <c r="A48" s="15"/>
      <c r="B48" s="15"/>
      <c r="C48" s="204" t="s">
        <v>125</v>
      </c>
      <c r="D48" s="204"/>
      <c r="E48" s="29">
        <v>1</v>
      </c>
      <c r="F48" s="29">
        <v>2.1800000000000002</v>
      </c>
      <c r="G48" s="29">
        <v>2.64</v>
      </c>
      <c r="H48" s="29">
        <v>1.06</v>
      </c>
      <c r="I48" s="29">
        <v>2.9</v>
      </c>
      <c r="J48" s="29">
        <v>3</v>
      </c>
      <c r="K48" s="43">
        <f t="shared" si="13"/>
        <v>12.780000000000001</v>
      </c>
    </row>
    <row r="49" spans="1:11" s="14" customFormat="1" ht="11.25" customHeight="1" x14ac:dyDescent="0.2">
      <c r="A49" s="216" t="s">
        <v>126</v>
      </c>
      <c r="B49" s="216"/>
      <c r="C49" s="216"/>
      <c r="D49" s="216"/>
      <c r="E49" s="40">
        <f t="shared" ref="E49:K49" si="15">+E9/E40</f>
        <v>22.592050719336747</v>
      </c>
      <c r="F49" s="40">
        <f t="shared" si="15"/>
        <v>23.820505429038146</v>
      </c>
      <c r="G49" s="40">
        <f t="shared" si="15"/>
        <v>22.500564206725343</v>
      </c>
      <c r="H49" s="40">
        <f t="shared" si="15"/>
        <v>27.058823529411764</v>
      </c>
      <c r="I49" s="40">
        <f t="shared" si="15"/>
        <v>32.558951965065503</v>
      </c>
      <c r="J49" s="40">
        <f t="shared" si="15"/>
        <v>22.096908939014202</v>
      </c>
      <c r="K49" s="40">
        <f t="shared" si="15"/>
        <v>24.935244787525967</v>
      </c>
    </row>
    <row r="50" spans="1:11" s="14" customFormat="1" ht="11.25" customHeight="1" x14ac:dyDescent="0.2">
      <c r="A50" s="216" t="s">
        <v>127</v>
      </c>
      <c r="B50" s="216"/>
      <c r="C50" s="216"/>
      <c r="D50" s="216"/>
      <c r="E50" s="40">
        <f t="shared" ref="E50:K50" si="16">SUM(E51:E52)</f>
        <v>2373.5064618385759</v>
      </c>
      <c r="F50" s="40">
        <f t="shared" si="16"/>
        <v>1847.5641395214757</v>
      </c>
      <c r="G50" s="40">
        <f t="shared" si="16"/>
        <v>2161.4533965244864</v>
      </c>
      <c r="H50" s="40">
        <f t="shared" si="16"/>
        <v>2257.4448529411766</v>
      </c>
      <c r="I50" s="40">
        <f t="shared" si="16"/>
        <v>2441.4323144104806</v>
      </c>
      <c r="J50" s="40">
        <f t="shared" si="16"/>
        <v>2900.5847953216371</v>
      </c>
      <c r="K50" s="40">
        <f t="shared" si="16"/>
        <v>2267.5403277511346</v>
      </c>
    </row>
    <row r="51" spans="1:11" s="18" customFormat="1" ht="11.25" customHeight="1" x14ac:dyDescent="0.2">
      <c r="A51" s="16"/>
      <c r="B51" s="204" t="s">
        <v>128</v>
      </c>
      <c r="C51" s="204"/>
      <c r="D51" s="204"/>
      <c r="E51" s="20">
        <f t="shared" ref="E51:K51" si="17">+(E21+E22+E23+E24)/E40</f>
        <v>1829.1636186296025</v>
      </c>
      <c r="F51" s="20">
        <f t="shared" si="17"/>
        <v>1473.2872105313729</v>
      </c>
      <c r="G51" s="20">
        <f t="shared" si="17"/>
        <v>1621.8686526743397</v>
      </c>
      <c r="H51" s="20">
        <f t="shared" si="17"/>
        <v>1734.1911764705883</v>
      </c>
      <c r="I51" s="20">
        <f t="shared" si="17"/>
        <v>2226.1484716157206</v>
      </c>
      <c r="J51" s="20">
        <f t="shared" si="17"/>
        <v>2236.6332497911444</v>
      </c>
      <c r="K51" s="20">
        <f t="shared" si="17"/>
        <v>1805.6958941348446</v>
      </c>
    </row>
    <row r="52" spans="1:11" s="18" customFormat="1" ht="11.25" customHeight="1" x14ac:dyDescent="0.2">
      <c r="A52" s="15"/>
      <c r="B52" s="204" t="s">
        <v>129</v>
      </c>
      <c r="C52" s="204"/>
      <c r="D52" s="204"/>
      <c r="E52" s="20">
        <f t="shared" ref="E52:K52" si="18">+(E25+E26)/E40</f>
        <v>544.34284320897348</v>
      </c>
      <c r="F52" s="20">
        <f t="shared" si="18"/>
        <v>374.27692899010276</v>
      </c>
      <c r="G52" s="20">
        <f t="shared" si="18"/>
        <v>539.58474385014665</v>
      </c>
      <c r="H52" s="20">
        <f t="shared" si="18"/>
        <v>523.25367647058829</v>
      </c>
      <c r="I52" s="20">
        <f t="shared" si="18"/>
        <v>215.28384279475983</v>
      </c>
      <c r="J52" s="20">
        <f t="shared" si="18"/>
        <v>663.95154553049281</v>
      </c>
      <c r="K52" s="20">
        <f t="shared" si="18"/>
        <v>461.84443361629008</v>
      </c>
    </row>
    <row r="53" spans="1:11" s="14" customFormat="1" ht="11.25" customHeight="1" x14ac:dyDescent="0.2">
      <c r="A53" s="216" t="s">
        <v>130</v>
      </c>
      <c r="B53" s="216"/>
      <c r="C53" s="216"/>
      <c r="D53" s="216"/>
      <c r="E53" s="40">
        <f t="shared" ref="E53:K53" si="19">+E29/E41</f>
        <v>4574.513113477019</v>
      </c>
      <c r="F53" s="40">
        <f t="shared" si="19"/>
        <v>4491.6842549598987</v>
      </c>
      <c r="G53" s="40">
        <f t="shared" si="19"/>
        <v>5250.256278831368</v>
      </c>
      <c r="H53" s="40">
        <f t="shared" si="19"/>
        <v>3310.6607215241188</v>
      </c>
      <c r="I53" s="40">
        <f t="shared" si="19"/>
        <v>4899.4810379241517</v>
      </c>
      <c r="J53" s="40">
        <f t="shared" si="19"/>
        <v>7621.0665385539269</v>
      </c>
      <c r="K53" s="40">
        <f t="shared" si="19"/>
        <v>4856.6317105749285</v>
      </c>
    </row>
    <row r="54" spans="1:11" s="14" customFormat="1" ht="11.25" customHeight="1" x14ac:dyDescent="0.2">
      <c r="A54" s="228" t="s">
        <v>32</v>
      </c>
      <c r="B54" s="228"/>
      <c r="C54" s="228"/>
      <c r="D54" s="228"/>
      <c r="E54" s="228"/>
      <c r="F54" s="228"/>
      <c r="G54" s="228"/>
      <c r="H54" s="228"/>
      <c r="I54" s="228"/>
      <c r="J54" s="228"/>
      <c r="K54" s="228"/>
    </row>
    <row r="55" spans="1:11" s="14" customFormat="1" ht="11.25" customHeight="1" x14ac:dyDescent="0.2">
      <c r="A55" s="216" t="s">
        <v>33</v>
      </c>
      <c r="B55" s="216"/>
      <c r="C55" s="216"/>
      <c r="D55" s="216"/>
      <c r="E55" s="40">
        <f t="shared" ref="E55:J55" si="20">SUM(E56:E59)</f>
        <v>7097757</v>
      </c>
      <c r="F55" s="40">
        <f t="shared" si="20"/>
        <v>8805440.4000000004</v>
      </c>
      <c r="G55" s="40">
        <f t="shared" si="20"/>
        <v>3923033.54</v>
      </c>
      <c r="H55" s="40">
        <f t="shared" si="20"/>
        <v>4903463.05</v>
      </c>
      <c r="I55" s="40">
        <f t="shared" si="20"/>
        <v>4303839.5199999996</v>
      </c>
      <c r="J55" s="40">
        <f t="shared" si="20"/>
        <v>4255411.8</v>
      </c>
      <c r="K55" s="40">
        <f t="shared" ref="K55:K67" si="21">SUM(E55:J55)</f>
        <v>33288945.310000002</v>
      </c>
    </row>
    <row r="56" spans="1:11" s="18" customFormat="1" ht="11.25" customHeight="1" x14ac:dyDescent="0.2">
      <c r="A56" s="16"/>
      <c r="B56" s="204" t="s">
        <v>34</v>
      </c>
      <c r="C56" s="204"/>
      <c r="D56" s="204"/>
      <c r="E56" s="20">
        <v>5499174.8499999996</v>
      </c>
      <c r="F56" s="20">
        <v>6575819.75</v>
      </c>
      <c r="G56" s="20">
        <v>3066583</v>
      </c>
      <c r="H56" s="20">
        <v>3762721.75</v>
      </c>
      <c r="I56" s="20">
        <v>2781985.95</v>
      </c>
      <c r="J56" s="20">
        <v>3231476.8</v>
      </c>
      <c r="K56" s="20">
        <f t="shared" si="21"/>
        <v>24917762.100000001</v>
      </c>
    </row>
    <row r="57" spans="1:11" s="18" customFormat="1" ht="11.25" customHeight="1" x14ac:dyDescent="0.2">
      <c r="A57" s="21"/>
      <c r="B57" s="204" t="s">
        <v>35</v>
      </c>
      <c r="C57" s="204"/>
      <c r="D57" s="204"/>
      <c r="E57" s="20">
        <v>1026599.75</v>
      </c>
      <c r="F57" s="20">
        <v>1394773.4</v>
      </c>
      <c r="G57" s="20">
        <v>527489.05000000005</v>
      </c>
      <c r="H57" s="20">
        <v>664681</v>
      </c>
      <c r="I57" s="20">
        <v>483405</v>
      </c>
      <c r="J57" s="20">
        <v>578675.80000000005</v>
      </c>
      <c r="K57" s="20">
        <f t="shared" si="21"/>
        <v>4675624</v>
      </c>
    </row>
    <row r="58" spans="1:11" s="18" customFormat="1" ht="11.25" customHeight="1" x14ac:dyDescent="0.2">
      <c r="A58" s="21"/>
      <c r="B58" s="204" t="s">
        <v>36</v>
      </c>
      <c r="C58" s="204"/>
      <c r="D58" s="204"/>
      <c r="E58" s="20">
        <v>10295</v>
      </c>
      <c r="F58" s="20">
        <v>8916.2000000000007</v>
      </c>
      <c r="G58" s="20">
        <v>4150.2</v>
      </c>
      <c r="H58" s="20">
        <v>9420.85</v>
      </c>
      <c r="I58" s="20">
        <v>6714.25</v>
      </c>
      <c r="J58" s="20">
        <v>6400.85</v>
      </c>
      <c r="K58" s="20">
        <f t="shared" si="21"/>
        <v>45897.35</v>
      </c>
    </row>
    <row r="59" spans="1:11" s="18" customFormat="1" ht="11.25" customHeight="1" x14ac:dyDescent="0.2">
      <c r="A59" s="15"/>
      <c r="B59" s="204" t="s">
        <v>37</v>
      </c>
      <c r="C59" s="204"/>
      <c r="D59" s="204"/>
      <c r="E59" s="20">
        <f>7097757-SUM(E56:E58)</f>
        <v>561687.40000000037</v>
      </c>
      <c r="F59" s="20">
        <f>8805440.4-SUM(F56:F58)</f>
        <v>825931.04999999981</v>
      </c>
      <c r="G59" s="20">
        <f>3923033.54-SUM(G56:G58)</f>
        <v>324811.29000000004</v>
      </c>
      <c r="H59" s="20">
        <f>4903463.05-SUM(H56:H58)</f>
        <v>466639.45000000019</v>
      </c>
      <c r="I59" s="20">
        <f>4303839.52-SUM(I56:I58)</f>
        <v>1031734.3199999994</v>
      </c>
      <c r="J59" s="20">
        <f>4255411.8-SUM(J56:J58)</f>
        <v>438858.35000000009</v>
      </c>
      <c r="K59" s="20">
        <f t="shared" si="21"/>
        <v>3649661.86</v>
      </c>
    </row>
    <row r="60" spans="1:11" s="14" customFormat="1" ht="11.25" customHeight="1" x14ac:dyDescent="0.2">
      <c r="A60" s="216" t="s">
        <v>38</v>
      </c>
      <c r="B60" s="216"/>
      <c r="C60" s="216"/>
      <c r="D60" s="216"/>
      <c r="E60" s="40">
        <f t="shared" ref="E60:J60" si="22">SUM(E61:E64)</f>
        <v>4179386.15</v>
      </c>
      <c r="F60" s="40">
        <f t="shared" si="22"/>
        <v>4664931.12</v>
      </c>
      <c r="G60" s="40">
        <f t="shared" si="22"/>
        <v>2161878.77</v>
      </c>
      <c r="H60" s="40">
        <f t="shared" si="22"/>
        <v>3016175.45</v>
      </c>
      <c r="I60" s="40">
        <f t="shared" si="22"/>
        <v>2766446.8</v>
      </c>
      <c r="J60" s="40">
        <f t="shared" si="22"/>
        <v>2583368.6</v>
      </c>
      <c r="K60" s="40">
        <f t="shared" si="21"/>
        <v>19372186.890000001</v>
      </c>
    </row>
    <row r="61" spans="1:11" s="18" customFormat="1" ht="11.25" customHeight="1" x14ac:dyDescent="0.2">
      <c r="A61" s="16"/>
      <c r="B61" s="204" t="s">
        <v>39</v>
      </c>
      <c r="C61" s="204"/>
      <c r="D61" s="204"/>
      <c r="E61" s="20">
        <v>750127</v>
      </c>
      <c r="F61" s="20">
        <v>865534.8</v>
      </c>
      <c r="G61" s="20">
        <v>239251</v>
      </c>
      <c r="H61" s="20">
        <v>421948</v>
      </c>
      <c r="I61" s="20">
        <v>512608</v>
      </c>
      <c r="J61" s="20">
        <v>211911</v>
      </c>
      <c r="K61" s="20">
        <f t="shared" si="21"/>
        <v>3001379.8</v>
      </c>
    </row>
    <row r="62" spans="1:11" s="18" customFormat="1" ht="11.25" customHeight="1" x14ac:dyDescent="0.2">
      <c r="A62" s="21"/>
      <c r="B62" s="204" t="s">
        <v>40</v>
      </c>
      <c r="C62" s="204"/>
      <c r="D62" s="204"/>
      <c r="E62" s="20">
        <v>2120383</v>
      </c>
      <c r="F62" s="20">
        <v>2177721</v>
      </c>
      <c r="G62" s="20">
        <v>1190106.75</v>
      </c>
      <c r="H62" s="20">
        <v>1515560</v>
      </c>
      <c r="I62" s="20">
        <v>1510064.5</v>
      </c>
      <c r="J62" s="20">
        <v>1643610.35</v>
      </c>
      <c r="K62" s="20">
        <f t="shared" si="21"/>
        <v>10157445.6</v>
      </c>
    </row>
    <row r="63" spans="1:11" s="18" customFormat="1" ht="11.25" customHeight="1" x14ac:dyDescent="0.2">
      <c r="A63" s="21"/>
      <c r="B63" s="204" t="s">
        <v>82</v>
      </c>
      <c r="C63" s="204"/>
      <c r="D63" s="204"/>
      <c r="E63" s="20">
        <v>1292176</v>
      </c>
      <c r="F63" s="20">
        <v>1527382</v>
      </c>
      <c r="G63" s="20">
        <v>660262</v>
      </c>
      <c r="H63" s="20">
        <v>939260</v>
      </c>
      <c r="I63" s="20">
        <v>765300</v>
      </c>
      <c r="J63" s="20">
        <v>655061</v>
      </c>
      <c r="K63" s="20">
        <f t="shared" si="21"/>
        <v>5839441</v>
      </c>
    </row>
    <row r="64" spans="1:11" s="18" customFormat="1" ht="11.25" customHeight="1" x14ac:dyDescent="0.2">
      <c r="A64" s="15"/>
      <c r="B64" s="204" t="s">
        <v>41</v>
      </c>
      <c r="C64" s="204"/>
      <c r="D64" s="204"/>
      <c r="E64" s="20">
        <f>4179386.15-SUM(E61:E63)</f>
        <v>16700.149999999907</v>
      </c>
      <c r="F64" s="20">
        <f>4664931.12-SUM(F61:F63)</f>
        <v>94293.320000000298</v>
      </c>
      <c r="G64" s="20">
        <f>2161878.77-SUM(G61:G63)</f>
        <v>72259.020000000019</v>
      </c>
      <c r="H64" s="20">
        <f>3016175.45-SUM(H61:H63)</f>
        <v>139407.45000000019</v>
      </c>
      <c r="I64" s="20">
        <v>-21525.7</v>
      </c>
      <c r="J64" s="20">
        <f>2583368.6-SUM(J61:J63)</f>
        <v>72786.25</v>
      </c>
      <c r="K64" s="20">
        <f t="shared" si="21"/>
        <v>373920.4900000004</v>
      </c>
    </row>
    <row r="65" spans="1:11" s="14" customFormat="1" ht="11.25" customHeight="1" x14ac:dyDescent="0.2">
      <c r="A65" s="216" t="s">
        <v>131</v>
      </c>
      <c r="B65" s="216"/>
      <c r="C65" s="216"/>
      <c r="D65" s="216"/>
      <c r="E65" s="40">
        <f t="shared" ref="E65:J65" si="23">SUM(E66:E67)</f>
        <v>2918370.85</v>
      </c>
      <c r="F65" s="40">
        <f t="shared" si="23"/>
        <v>4140509.2800000007</v>
      </c>
      <c r="G65" s="40">
        <f t="shared" si="23"/>
        <v>1761154.77</v>
      </c>
      <c r="H65" s="40">
        <f t="shared" si="23"/>
        <v>1887287.5999999999</v>
      </c>
      <c r="I65" s="40">
        <f t="shared" si="23"/>
        <v>1768000.3</v>
      </c>
      <c r="J65" s="40">
        <f t="shared" si="23"/>
        <v>1672043.1999999997</v>
      </c>
      <c r="K65" s="40">
        <f t="shared" si="21"/>
        <v>14147366</v>
      </c>
    </row>
    <row r="66" spans="1:11" s="18" customFormat="1" ht="11.25" customHeight="1" x14ac:dyDescent="0.2">
      <c r="A66" s="16"/>
      <c r="B66" s="204" t="s">
        <v>43</v>
      </c>
      <c r="C66" s="204"/>
      <c r="D66" s="204"/>
      <c r="E66" s="20">
        <f>0.8*(SUM(E56:E59)-SUM(E61:E64))</f>
        <v>2334696.6800000002</v>
      </c>
      <c r="F66" s="20">
        <f>0.8*(SUM(F56:F59)-SUM(F61:F64))</f>
        <v>3312407.4240000006</v>
      </c>
      <c r="G66" s="20">
        <f>0.8*(SUM(G56:G59)-SUM(G61:G64))</f>
        <v>1408923.8160000001</v>
      </c>
      <c r="H66" s="20">
        <f>0.8*(SUM(H56:H59)-SUM(H61:H64))</f>
        <v>1509830.0799999998</v>
      </c>
      <c r="I66" s="20">
        <v>1414400.24</v>
      </c>
      <c r="J66" s="20">
        <f>0.8*(SUM(J56:J59)-SUM(J61:J64))</f>
        <v>1337634.5599999998</v>
      </c>
      <c r="K66" s="20">
        <f t="shared" si="21"/>
        <v>11317892.800000001</v>
      </c>
    </row>
    <row r="67" spans="1:11" s="18" customFormat="1" ht="11.25" customHeight="1" x14ac:dyDescent="0.2">
      <c r="A67" s="21"/>
      <c r="B67" s="195" t="s">
        <v>44</v>
      </c>
      <c r="C67" s="195"/>
      <c r="D67" s="195"/>
      <c r="E67" s="22">
        <f>0.2*(SUM(E56:E59)-SUM(E61:E64))</f>
        <v>583674.17000000004</v>
      </c>
      <c r="F67" s="22">
        <f>0.2*(SUM(F56:F59)-SUM(F61:F64))</f>
        <v>828101.85600000015</v>
      </c>
      <c r="G67" s="22">
        <f>0.2*(SUM(G56:G59)-SUM(G61:G64))</f>
        <v>352230.95400000003</v>
      </c>
      <c r="H67" s="22">
        <f>0.2*(SUM(H56:H59)-SUM(H61:H64))</f>
        <v>377457.51999999996</v>
      </c>
      <c r="I67" s="22">
        <v>353600.06</v>
      </c>
      <c r="J67" s="22">
        <f>0.2*(SUM(J56:J59)-SUM(J61:J64))</f>
        <v>334408.63999999996</v>
      </c>
      <c r="K67" s="23">
        <f t="shared" si="21"/>
        <v>2829473.2</v>
      </c>
    </row>
    <row r="68" spans="1:11" s="14" customFormat="1" ht="11.25" customHeight="1" x14ac:dyDescent="0.2">
      <c r="A68" s="218"/>
      <c r="B68" s="218"/>
      <c r="C68" s="218"/>
      <c r="D68" s="218"/>
      <c r="E68" s="218"/>
      <c r="F68" s="218"/>
      <c r="G68" s="218"/>
      <c r="H68" s="218"/>
      <c r="I68" s="218"/>
      <c r="J68" s="218"/>
      <c r="K68" s="218"/>
    </row>
    <row r="69" spans="1:11" s="14" customFormat="1" ht="11.25" customHeight="1" x14ac:dyDescent="0.2">
      <c r="A69" s="217" t="s">
        <v>45</v>
      </c>
      <c r="B69" s="217"/>
      <c r="C69" s="217"/>
      <c r="D69" s="217"/>
      <c r="E69" s="39">
        <f t="shared" ref="E69:K69" si="24">+E55/E9</f>
        <v>3830.4139233675123</v>
      </c>
      <c r="F69" s="39">
        <f t="shared" si="24"/>
        <v>3552.0130697862041</v>
      </c>
      <c r="G69" s="39">
        <f t="shared" si="24"/>
        <v>3934.8380541624874</v>
      </c>
      <c r="H69" s="39">
        <f t="shared" si="24"/>
        <v>3331.1569633152171</v>
      </c>
      <c r="I69" s="39">
        <f t="shared" si="24"/>
        <v>2308.9267811158797</v>
      </c>
      <c r="J69" s="39">
        <f t="shared" si="24"/>
        <v>4022.1283553875232</v>
      </c>
      <c r="K69" s="39">
        <f t="shared" si="24"/>
        <v>3423.7319047619048</v>
      </c>
    </row>
    <row r="70" spans="1:11" s="18" customFormat="1" ht="11.25" customHeight="1" x14ac:dyDescent="0.2">
      <c r="A70" s="225" t="s">
        <v>132</v>
      </c>
      <c r="B70" s="225"/>
      <c r="C70" s="225"/>
      <c r="D70" s="225"/>
      <c r="E70" s="37">
        <f t="shared" ref="E70:K70" si="25">+E65/E9</f>
        <v>1574.9437938478145</v>
      </c>
      <c r="F70" s="37">
        <f t="shared" si="25"/>
        <v>1670.233674868899</v>
      </c>
      <c r="G70" s="37">
        <f t="shared" si="25"/>
        <v>1766.4541323971916</v>
      </c>
      <c r="H70" s="37">
        <f t="shared" si="25"/>
        <v>1282.1247282608695</v>
      </c>
      <c r="I70" s="37">
        <f t="shared" si="25"/>
        <v>948.4980150214592</v>
      </c>
      <c r="J70" s="37">
        <f t="shared" si="25"/>
        <v>1580.3810964083173</v>
      </c>
      <c r="K70" s="37">
        <f t="shared" si="25"/>
        <v>1455.0412424148926</v>
      </c>
    </row>
    <row r="71" spans="1:11" s="32" customFormat="1" ht="11.25" customHeight="1" x14ac:dyDescent="0.15">
      <c r="A71" s="206"/>
      <c r="B71" s="206"/>
      <c r="C71" s="206"/>
      <c r="D71" s="206"/>
      <c r="E71" s="206"/>
      <c r="F71" s="206"/>
      <c r="G71" s="206"/>
      <c r="H71" s="206"/>
      <c r="I71" s="206"/>
      <c r="J71" s="206"/>
      <c r="K71" s="206"/>
    </row>
    <row r="72" spans="1:11" s="33" customFormat="1" ht="9" customHeight="1" x14ac:dyDescent="0.2">
      <c r="A72" s="220" t="s">
        <v>68</v>
      </c>
      <c r="B72" s="220"/>
      <c r="C72" s="220"/>
      <c r="D72" s="220"/>
      <c r="E72" s="220"/>
      <c r="F72" s="220"/>
      <c r="G72" s="220"/>
      <c r="H72" s="220"/>
      <c r="I72" s="220"/>
      <c r="J72" s="220"/>
      <c r="K72" s="220"/>
    </row>
    <row r="73" spans="1:11" s="33" customFormat="1" ht="9" customHeight="1" x14ac:dyDescent="0.2">
      <c r="A73" s="220" t="s">
        <v>69</v>
      </c>
      <c r="B73" s="220"/>
      <c r="C73" s="220"/>
      <c r="D73" s="220"/>
      <c r="E73" s="220"/>
      <c r="F73" s="220"/>
      <c r="G73" s="220"/>
      <c r="H73" s="220"/>
      <c r="I73" s="220"/>
      <c r="J73" s="220"/>
      <c r="K73" s="220"/>
    </row>
    <row r="74" spans="1:11" s="33" customFormat="1" ht="9" customHeight="1" x14ac:dyDescent="0.2">
      <c r="A74" s="220" t="s">
        <v>70</v>
      </c>
      <c r="B74" s="220"/>
      <c r="C74" s="220"/>
      <c r="D74" s="220"/>
      <c r="E74" s="220"/>
      <c r="F74" s="220"/>
      <c r="G74" s="220"/>
      <c r="H74" s="220"/>
      <c r="I74" s="220"/>
      <c r="J74" s="220"/>
      <c r="K74" s="220"/>
    </row>
    <row r="75" spans="1:11" s="33" customFormat="1" ht="9" customHeight="1" x14ac:dyDescent="0.2">
      <c r="A75" s="220" t="s">
        <v>71</v>
      </c>
      <c r="B75" s="220"/>
      <c r="C75" s="220"/>
      <c r="D75" s="220"/>
      <c r="E75" s="220"/>
      <c r="F75" s="220"/>
      <c r="G75" s="220"/>
      <c r="H75" s="220"/>
      <c r="I75" s="220"/>
      <c r="J75" s="220"/>
      <c r="K75" s="220"/>
    </row>
    <row r="76" spans="1:11" s="33" customFormat="1" ht="18" customHeight="1" x14ac:dyDescent="0.2">
      <c r="A76" s="220" t="s">
        <v>93</v>
      </c>
      <c r="B76" s="220"/>
      <c r="C76" s="220"/>
      <c r="D76" s="220"/>
      <c r="E76" s="220"/>
      <c r="F76" s="220"/>
      <c r="G76" s="220"/>
      <c r="H76" s="220"/>
      <c r="I76" s="220"/>
      <c r="J76" s="220"/>
      <c r="K76" s="220"/>
    </row>
    <row r="77" spans="1:11" s="33" customFormat="1" ht="9" customHeight="1" x14ac:dyDescent="0.2">
      <c r="A77" s="220" t="s">
        <v>72</v>
      </c>
      <c r="B77" s="220"/>
      <c r="C77" s="220"/>
      <c r="D77" s="220"/>
      <c r="E77" s="220"/>
      <c r="F77" s="220"/>
      <c r="G77" s="220"/>
      <c r="H77" s="220"/>
      <c r="I77" s="220"/>
      <c r="J77" s="220"/>
      <c r="K77" s="220"/>
    </row>
    <row r="78" spans="1:11" s="33" customFormat="1" ht="9" customHeight="1" x14ac:dyDescent="0.2">
      <c r="A78" s="220" t="s">
        <v>94</v>
      </c>
      <c r="B78" s="220"/>
      <c r="C78" s="220"/>
      <c r="D78" s="220"/>
      <c r="E78" s="220"/>
      <c r="F78" s="220"/>
      <c r="G78" s="220"/>
      <c r="H78" s="220"/>
      <c r="I78" s="220"/>
      <c r="J78" s="220"/>
      <c r="K78" s="220"/>
    </row>
    <row r="79" spans="1:11" s="33" customFormat="1" ht="9" customHeight="1" x14ac:dyDescent="0.2">
      <c r="A79" s="220" t="s">
        <v>95</v>
      </c>
      <c r="B79" s="220"/>
      <c r="C79" s="220"/>
      <c r="D79" s="220"/>
      <c r="E79" s="220"/>
      <c r="F79" s="220"/>
      <c r="G79" s="220"/>
      <c r="H79" s="220"/>
      <c r="I79" s="220"/>
      <c r="J79" s="220"/>
      <c r="K79" s="220"/>
    </row>
    <row r="80" spans="1:11" s="33" customFormat="1" ht="9" customHeight="1" x14ac:dyDescent="0.2">
      <c r="A80" s="220" t="s">
        <v>73</v>
      </c>
      <c r="B80" s="220"/>
      <c r="C80" s="220"/>
      <c r="D80" s="220"/>
      <c r="E80" s="220"/>
      <c r="F80" s="220"/>
      <c r="G80" s="220"/>
      <c r="H80" s="220"/>
      <c r="I80" s="220"/>
      <c r="J80" s="220"/>
      <c r="K80" s="220"/>
    </row>
    <row r="81" spans="1:11" s="33" customFormat="1" ht="9" customHeight="1" x14ac:dyDescent="0.2">
      <c r="A81" s="220" t="s">
        <v>74</v>
      </c>
      <c r="B81" s="220"/>
      <c r="C81" s="220"/>
      <c r="D81" s="220"/>
      <c r="E81" s="220"/>
      <c r="F81" s="220"/>
      <c r="G81" s="220"/>
      <c r="H81" s="220"/>
      <c r="I81" s="220"/>
      <c r="J81" s="220"/>
      <c r="K81" s="220"/>
    </row>
    <row r="82" spans="1:11" s="33" customFormat="1" ht="9" customHeight="1" x14ac:dyDescent="0.2">
      <c r="A82" s="220" t="s">
        <v>75</v>
      </c>
      <c r="B82" s="220"/>
      <c r="C82" s="220"/>
      <c r="D82" s="220"/>
      <c r="E82" s="220"/>
      <c r="F82" s="220"/>
      <c r="G82" s="220"/>
      <c r="H82" s="220"/>
      <c r="I82" s="220"/>
      <c r="J82" s="220"/>
      <c r="K82" s="220"/>
    </row>
    <row r="83" spans="1:11" s="32" customFormat="1" ht="6" customHeight="1" x14ac:dyDescent="0.15">
      <c r="A83" s="223"/>
      <c r="B83" s="223"/>
      <c r="C83" s="223"/>
      <c r="D83" s="223"/>
      <c r="E83" s="223"/>
      <c r="F83" s="223"/>
      <c r="G83" s="223"/>
      <c r="H83" s="223"/>
      <c r="I83" s="223"/>
      <c r="J83" s="223"/>
      <c r="K83" s="223"/>
    </row>
    <row r="84" spans="1:11" s="34" customFormat="1" ht="9" customHeight="1" x14ac:dyDescent="0.15">
      <c r="A84" s="224" t="s">
        <v>47</v>
      </c>
      <c r="B84" s="224"/>
      <c r="C84" s="224"/>
      <c r="D84" s="224"/>
      <c r="E84" s="224"/>
      <c r="F84" s="224"/>
      <c r="G84" s="224"/>
      <c r="H84" s="224"/>
      <c r="I84" s="224"/>
      <c r="J84" s="224"/>
      <c r="K84" s="224"/>
    </row>
    <row r="85" spans="1:11" s="35" customFormat="1" ht="5.25" customHeight="1" x14ac:dyDescent="0.15">
      <c r="A85" s="221"/>
      <c r="B85" s="221"/>
      <c r="C85" s="221"/>
      <c r="D85" s="221"/>
      <c r="E85" s="221"/>
      <c r="F85" s="221"/>
      <c r="G85" s="221"/>
      <c r="H85" s="221"/>
      <c r="I85" s="221"/>
      <c r="J85" s="221"/>
      <c r="K85" s="221"/>
    </row>
    <row r="86" spans="1:11" s="36" customFormat="1" ht="11.25" customHeight="1" x14ac:dyDescent="0.2">
      <c r="A86" s="222" t="s">
        <v>133</v>
      </c>
      <c r="B86" s="222"/>
      <c r="C86" s="222"/>
      <c r="D86" s="222"/>
      <c r="E86" s="222"/>
      <c r="F86" s="222"/>
      <c r="G86" s="222"/>
      <c r="H86" s="222"/>
      <c r="I86" s="222"/>
      <c r="J86" s="222"/>
      <c r="K86" s="222"/>
    </row>
    <row r="87" spans="1:11" s="36" customFormat="1" ht="11.25" customHeight="1" x14ac:dyDescent="0.2">
      <c r="A87" s="222" t="s">
        <v>153</v>
      </c>
      <c r="B87" s="222"/>
      <c r="C87" s="222"/>
      <c r="D87" s="222"/>
      <c r="E87" s="222"/>
      <c r="F87" s="222"/>
      <c r="G87" s="222"/>
      <c r="H87" s="222"/>
      <c r="I87" s="222"/>
      <c r="J87" s="222"/>
      <c r="K87" s="222"/>
    </row>
  </sheetData>
  <mergeCells count="87">
    <mergeCell ref="A76:K76"/>
    <mergeCell ref="A79:K79"/>
    <mergeCell ref="A80:K80"/>
    <mergeCell ref="A81:K81"/>
    <mergeCell ref="A82:K82"/>
    <mergeCell ref="A78:K78"/>
    <mergeCell ref="A77:K77"/>
    <mergeCell ref="A87:K87"/>
    <mergeCell ref="A83:K83"/>
    <mergeCell ref="A84:K84"/>
    <mergeCell ref="A85:K85"/>
    <mergeCell ref="A86:K86"/>
    <mergeCell ref="A68:K68"/>
    <mergeCell ref="A69:D69"/>
    <mergeCell ref="A70:D70"/>
    <mergeCell ref="A71:K71"/>
    <mergeCell ref="A32:D32"/>
    <mergeCell ref="A33:D33"/>
    <mergeCell ref="C48:D48"/>
    <mergeCell ref="A49:D49"/>
    <mergeCell ref="A34:D34"/>
    <mergeCell ref="B63:D63"/>
    <mergeCell ref="B64:D64"/>
    <mergeCell ref="A65:D65"/>
    <mergeCell ref="B66:D66"/>
    <mergeCell ref="B67:D67"/>
    <mergeCell ref="A72:K72"/>
    <mergeCell ref="A73:K73"/>
    <mergeCell ref="A74:K74"/>
    <mergeCell ref="A75:K75"/>
    <mergeCell ref="B12:D12"/>
    <mergeCell ref="B15:D15"/>
    <mergeCell ref="B16:D16"/>
    <mergeCell ref="B17:D17"/>
    <mergeCell ref="B29:D29"/>
    <mergeCell ref="B51:D51"/>
    <mergeCell ref="C44:D44"/>
    <mergeCell ref="B45:D45"/>
    <mergeCell ref="C46:D46"/>
    <mergeCell ref="C47:D47"/>
    <mergeCell ref="B62:D62"/>
    <mergeCell ref="B21:D21"/>
    <mergeCell ref="A1:K1"/>
    <mergeCell ref="B59:D59"/>
    <mergeCell ref="A60:D60"/>
    <mergeCell ref="B61:D61"/>
    <mergeCell ref="B31:D31"/>
    <mergeCell ref="B36:D36"/>
    <mergeCell ref="A37:D37"/>
    <mergeCell ref="A3:K3"/>
    <mergeCell ref="A4:K4"/>
    <mergeCell ref="B11:D11"/>
    <mergeCell ref="C42:D42"/>
    <mergeCell ref="B35:D35"/>
    <mergeCell ref="A55:D55"/>
    <mergeCell ref="B56:D56"/>
    <mergeCell ref="B57:D57"/>
    <mergeCell ref="B58:D58"/>
    <mergeCell ref="A2:K2"/>
    <mergeCell ref="B52:D52"/>
    <mergeCell ref="A53:D53"/>
    <mergeCell ref="A54:K54"/>
    <mergeCell ref="B38:D38"/>
    <mergeCell ref="B39:D39"/>
    <mergeCell ref="A40:D40"/>
    <mergeCell ref="B41:D41"/>
    <mergeCell ref="A27:K27"/>
    <mergeCell ref="B28:D28"/>
    <mergeCell ref="C43:D43"/>
    <mergeCell ref="A50:D50"/>
    <mergeCell ref="A9:D9"/>
    <mergeCell ref="B10:D10"/>
    <mergeCell ref="B23:D23"/>
    <mergeCell ref="A5:D5"/>
    <mergeCell ref="A6:D6"/>
    <mergeCell ref="A7:K7"/>
    <mergeCell ref="A8:K8"/>
    <mergeCell ref="B22:D22"/>
    <mergeCell ref="A30:D30"/>
    <mergeCell ref="A13:D13"/>
    <mergeCell ref="B14:D14"/>
    <mergeCell ref="B25:D25"/>
    <mergeCell ref="B26:D26"/>
    <mergeCell ref="B18:D18"/>
    <mergeCell ref="B24:D24"/>
    <mergeCell ref="B19:D19"/>
    <mergeCell ref="A20:D20"/>
  </mergeCells>
  <phoneticPr fontId="0" type="noConversion"/>
  <pageMargins left="0.59055118110236227" right="0.59055118110236227" top="0.59055118110236227" bottom="0.59055118110236227" header="0.59055118110236227" footer="0.59055118110236227"/>
  <pageSetup paperSize="9" scale="7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workbookViewId="0">
      <selection sqref="A1:K1"/>
    </sheetView>
  </sheetViews>
  <sheetFormatPr defaultRowHeight="12.75" x14ac:dyDescent="0.2"/>
  <cols>
    <col min="1" max="1" width="2.7109375" style="171" customWidth="1"/>
    <col min="2" max="2" width="35" style="171" customWidth="1"/>
    <col min="3" max="9" width="12.28515625" style="91" customWidth="1"/>
    <col min="10" max="10" width="14.140625" style="55" customWidth="1"/>
    <col min="11" max="11" width="13.7109375" style="55" customWidth="1"/>
    <col min="12" max="16384" width="9.140625" style="49"/>
  </cols>
  <sheetData>
    <row r="1" spans="1:11" s="48" customFormat="1" ht="15" customHeight="1" x14ac:dyDescent="0.2">
      <c r="A1" s="181"/>
      <c r="B1" s="181"/>
      <c r="C1" s="181"/>
      <c r="D1" s="181"/>
      <c r="E1" s="181"/>
      <c r="F1" s="181"/>
      <c r="G1" s="181"/>
      <c r="H1" s="181"/>
      <c r="I1" s="181"/>
      <c r="J1" s="181"/>
      <c r="K1" s="181"/>
    </row>
    <row r="2" spans="1:11" s="48" customFormat="1" x14ac:dyDescent="0.2">
      <c r="A2" s="182" t="s">
        <v>233</v>
      </c>
      <c r="B2" s="182"/>
      <c r="C2" s="182"/>
      <c r="D2" s="182"/>
      <c r="E2" s="182"/>
      <c r="F2" s="182"/>
      <c r="G2" s="182"/>
      <c r="H2" s="182"/>
      <c r="I2" s="182"/>
      <c r="J2" s="182"/>
      <c r="K2" s="182"/>
    </row>
    <row r="3" spans="1:11" s="48" customFormat="1" ht="15" customHeight="1" x14ac:dyDescent="0.2">
      <c r="A3" s="181"/>
      <c r="B3" s="181"/>
      <c r="C3" s="181"/>
      <c r="D3" s="181"/>
      <c r="E3" s="181"/>
      <c r="F3" s="181"/>
      <c r="G3" s="181"/>
      <c r="H3" s="181"/>
      <c r="I3" s="181"/>
      <c r="J3" s="181"/>
      <c r="K3" s="181"/>
    </row>
    <row r="4" spans="1:11" ht="14.25" customHeight="1" x14ac:dyDescent="0.2">
      <c r="A4" s="183"/>
      <c r="B4" s="183"/>
      <c r="C4" s="183"/>
      <c r="D4" s="183"/>
      <c r="E4" s="183"/>
      <c r="F4" s="183"/>
      <c r="G4" s="183"/>
      <c r="H4" s="183"/>
      <c r="I4" s="183"/>
      <c r="J4" s="183"/>
      <c r="K4" s="183"/>
    </row>
    <row r="5" spans="1:11" s="48" customFormat="1" ht="13.5" customHeight="1" x14ac:dyDescent="0.2">
      <c r="A5" s="184"/>
      <c r="B5" s="184"/>
      <c r="C5" s="185" t="s">
        <v>188</v>
      </c>
      <c r="D5" s="184"/>
      <c r="E5" s="184"/>
      <c r="F5" s="184"/>
      <c r="G5" s="184"/>
      <c r="H5" s="184"/>
      <c r="I5" s="184"/>
      <c r="J5" s="50" t="s">
        <v>22</v>
      </c>
      <c r="K5" s="51" t="s">
        <v>155</v>
      </c>
    </row>
    <row r="6" spans="1:11" ht="12" customHeight="1" x14ac:dyDescent="0.2">
      <c r="A6" s="187"/>
      <c r="B6" s="187"/>
      <c r="C6" s="188"/>
      <c r="D6" s="187"/>
      <c r="E6" s="187"/>
      <c r="F6" s="187"/>
      <c r="G6" s="187"/>
      <c r="H6" s="187"/>
      <c r="I6" s="187"/>
      <c r="J6" s="52" t="s">
        <v>156</v>
      </c>
      <c r="K6" s="53" t="s">
        <v>157</v>
      </c>
    </row>
    <row r="7" spans="1:11" ht="12" customHeight="1" x14ac:dyDescent="0.2">
      <c r="C7" s="171"/>
      <c r="D7" s="171"/>
      <c r="E7" s="171"/>
      <c r="F7" s="171"/>
      <c r="G7" s="171"/>
      <c r="H7" s="171"/>
      <c r="I7" s="171"/>
    </row>
    <row r="8" spans="1:11" ht="12" customHeight="1" x14ac:dyDescent="0.2">
      <c r="A8" s="56"/>
      <c r="B8" s="56"/>
      <c r="C8" s="124" t="s">
        <v>0</v>
      </c>
      <c r="D8" s="124" t="s">
        <v>1</v>
      </c>
      <c r="E8" s="124" t="s">
        <v>2</v>
      </c>
      <c r="F8" s="125" t="s">
        <v>3</v>
      </c>
      <c r="G8" s="124" t="s">
        <v>4</v>
      </c>
      <c r="H8" s="124" t="s">
        <v>217</v>
      </c>
      <c r="I8" s="124" t="s">
        <v>5</v>
      </c>
      <c r="J8" s="127"/>
      <c r="K8" s="57"/>
    </row>
    <row r="9" spans="1:11" s="60" customFormat="1" ht="11.25" x14ac:dyDescent="0.2">
      <c r="A9" s="189" t="s">
        <v>218</v>
      </c>
      <c r="B9" s="189"/>
      <c r="C9" s="189"/>
      <c r="D9" s="189"/>
      <c r="E9" s="189"/>
      <c r="F9" s="189"/>
      <c r="G9" s="189"/>
      <c r="H9" s="189"/>
      <c r="I9" s="189"/>
      <c r="J9" s="58"/>
      <c r="K9" s="59"/>
    </row>
    <row r="10" spans="1:11" s="60" customFormat="1" ht="11.25" customHeight="1" x14ac:dyDescent="0.2">
      <c r="A10" s="190" t="s">
        <v>7</v>
      </c>
      <c r="B10" s="190"/>
      <c r="C10" s="61">
        <v>12225</v>
      </c>
      <c r="D10" s="61">
        <v>2075</v>
      </c>
      <c r="E10" s="61">
        <v>2860</v>
      </c>
      <c r="F10" s="61">
        <v>1222</v>
      </c>
      <c r="G10" s="61">
        <v>2113</v>
      </c>
      <c r="H10" s="61">
        <v>2647</v>
      </c>
      <c r="I10" s="61">
        <v>1308</v>
      </c>
      <c r="J10" s="61">
        <v>3938</v>
      </c>
      <c r="K10" s="61">
        <v>4628</v>
      </c>
    </row>
    <row r="11" spans="1:11" s="66" customFormat="1" ht="11.25" customHeight="1" x14ac:dyDescent="0.2">
      <c r="A11" s="169"/>
      <c r="B11" s="168" t="s">
        <v>8</v>
      </c>
      <c r="C11" s="61">
        <v>7901</v>
      </c>
      <c r="D11" s="65">
        <v>1703</v>
      </c>
      <c r="E11" s="65">
        <v>1787</v>
      </c>
      <c r="F11" s="65">
        <v>716</v>
      </c>
      <c r="G11" s="65">
        <v>1034</v>
      </c>
      <c r="H11" s="65">
        <v>1772</v>
      </c>
      <c r="I11" s="65">
        <v>889</v>
      </c>
      <c r="J11" s="58">
        <v>3406</v>
      </c>
      <c r="K11" s="59">
        <v>3661</v>
      </c>
    </row>
    <row r="12" spans="1:11" s="66" customFormat="1" ht="11.25" customHeight="1" x14ac:dyDescent="0.2">
      <c r="A12" s="167"/>
      <c r="B12" s="180" t="s">
        <v>9</v>
      </c>
      <c r="C12" s="61">
        <v>1279</v>
      </c>
      <c r="D12" s="65">
        <v>112</v>
      </c>
      <c r="E12" s="65">
        <v>318</v>
      </c>
      <c r="F12" s="65">
        <v>133</v>
      </c>
      <c r="G12" s="65">
        <v>227</v>
      </c>
      <c r="H12" s="65">
        <v>356</v>
      </c>
      <c r="I12" s="65">
        <v>133</v>
      </c>
      <c r="J12" s="58">
        <v>532</v>
      </c>
      <c r="K12" s="59">
        <v>967</v>
      </c>
    </row>
    <row r="13" spans="1:11" s="66" customFormat="1" ht="11.25" customHeight="1" x14ac:dyDescent="0.2">
      <c r="A13" s="170"/>
      <c r="B13" s="168" t="s">
        <v>10</v>
      </c>
      <c r="C13" s="61">
        <v>3045</v>
      </c>
      <c r="D13" s="65">
        <v>260</v>
      </c>
      <c r="E13" s="65">
        <v>755</v>
      </c>
      <c r="F13" s="65">
        <v>373</v>
      </c>
      <c r="G13" s="65">
        <v>852</v>
      </c>
      <c r="H13" s="65">
        <v>519</v>
      </c>
      <c r="I13" s="65">
        <v>286</v>
      </c>
      <c r="J13" s="58">
        <v>0</v>
      </c>
      <c r="K13" s="59">
        <v>0</v>
      </c>
    </row>
    <row r="14" spans="1:11" s="60" customFormat="1" ht="11.25" customHeight="1" x14ac:dyDescent="0.2">
      <c r="A14" s="186" t="s">
        <v>163</v>
      </c>
      <c r="B14" s="186"/>
      <c r="C14" s="61">
        <v>749820.63</v>
      </c>
      <c r="D14" s="61">
        <v>144229.92000000001</v>
      </c>
      <c r="E14" s="61">
        <v>199558.06</v>
      </c>
      <c r="F14" s="61">
        <v>82432.55</v>
      </c>
      <c r="G14" s="61">
        <v>94999.5</v>
      </c>
      <c r="H14" s="61">
        <v>150170</v>
      </c>
      <c r="I14" s="61">
        <v>78430.600000000006</v>
      </c>
      <c r="J14" s="61">
        <v>152113.09333333347</v>
      </c>
      <c r="K14" s="61">
        <v>587709.49166666658</v>
      </c>
    </row>
    <row r="15" spans="1:11" s="66" customFormat="1" ht="11.25" customHeight="1" x14ac:dyDescent="0.2">
      <c r="A15" s="169"/>
      <c r="B15" s="168" t="s">
        <v>200</v>
      </c>
      <c r="C15" s="61">
        <v>256596.78</v>
      </c>
      <c r="D15" s="65">
        <v>53947</v>
      </c>
      <c r="E15" s="65">
        <v>57013.43</v>
      </c>
      <c r="F15" s="65">
        <v>37985.449999999997</v>
      </c>
      <c r="G15" s="65">
        <v>29927.3</v>
      </c>
      <c r="H15" s="65">
        <v>44693</v>
      </c>
      <c r="I15" s="65">
        <v>33030.6</v>
      </c>
      <c r="J15" s="58">
        <v>83290.05215281951</v>
      </c>
      <c r="K15" s="59">
        <v>234140.63833333334</v>
      </c>
    </row>
    <row r="16" spans="1:11" s="66" customFormat="1" ht="11.25" customHeight="1" x14ac:dyDescent="0.2">
      <c r="A16" s="167"/>
      <c r="B16" s="168" t="s">
        <v>235</v>
      </c>
      <c r="C16" s="61">
        <v>335698.88</v>
      </c>
      <c r="D16" s="65">
        <v>67407</v>
      </c>
      <c r="E16" s="65">
        <v>82807.58</v>
      </c>
      <c r="F16" s="65">
        <v>37044.5</v>
      </c>
      <c r="G16" s="65">
        <v>44465.8</v>
      </c>
      <c r="H16" s="65">
        <v>67459</v>
      </c>
      <c r="I16" s="65">
        <v>36515</v>
      </c>
      <c r="J16" s="58">
        <v>68823.041180513959</v>
      </c>
      <c r="K16" s="59">
        <v>353568.85333333327</v>
      </c>
    </row>
    <row r="17" spans="1:11" s="66" customFormat="1" ht="11.25" customHeight="1" x14ac:dyDescent="0.2">
      <c r="A17" s="167"/>
      <c r="B17" s="168" t="s">
        <v>236</v>
      </c>
      <c r="C17" s="61">
        <v>143889.4</v>
      </c>
      <c r="D17" s="65">
        <v>21250</v>
      </c>
      <c r="E17" s="65">
        <v>57201</v>
      </c>
      <c r="F17" s="65">
        <v>5678</v>
      </c>
      <c r="G17" s="65">
        <v>16771.400000000001</v>
      </c>
      <c r="H17" s="65">
        <v>36158</v>
      </c>
      <c r="I17" s="65">
        <v>6831</v>
      </c>
      <c r="J17" s="58" t="s">
        <v>67</v>
      </c>
      <c r="K17" s="58" t="s">
        <v>67</v>
      </c>
    </row>
    <row r="18" spans="1:11" s="66" customFormat="1" ht="11.25" customHeight="1" x14ac:dyDescent="0.2">
      <c r="A18" s="167"/>
      <c r="B18" s="169" t="s">
        <v>164</v>
      </c>
      <c r="C18" s="70">
        <v>13635.57</v>
      </c>
      <c r="D18" s="70">
        <v>1625.92</v>
      </c>
      <c r="E18" s="70">
        <v>2536.0500000000002</v>
      </c>
      <c r="F18" s="70">
        <v>1724.6</v>
      </c>
      <c r="G18" s="70">
        <v>3835</v>
      </c>
      <c r="H18" s="70">
        <v>1860</v>
      </c>
      <c r="I18" s="70">
        <v>2054</v>
      </c>
      <c r="J18" s="71" t="s">
        <v>67</v>
      </c>
      <c r="K18" s="71" t="s">
        <v>67</v>
      </c>
    </row>
    <row r="19" spans="1:11" s="60" customFormat="1" ht="11.25" customHeight="1" x14ac:dyDescent="0.2">
      <c r="A19" s="136" t="s">
        <v>13</v>
      </c>
      <c r="B19" s="136"/>
      <c r="C19" s="136"/>
      <c r="D19" s="136"/>
      <c r="E19" s="136"/>
      <c r="F19" s="136"/>
      <c r="G19" s="136"/>
      <c r="H19" s="136"/>
      <c r="I19" s="136"/>
      <c r="J19" s="72"/>
      <c r="K19" s="72"/>
    </row>
    <row r="20" spans="1:11" s="66" customFormat="1" ht="11.25" customHeight="1" x14ac:dyDescent="0.2">
      <c r="A20" s="169"/>
      <c r="B20" s="168" t="s">
        <v>211</v>
      </c>
      <c r="C20" s="61">
        <v>148986</v>
      </c>
      <c r="D20" s="65">
        <v>24243</v>
      </c>
      <c r="E20" s="65">
        <v>39908</v>
      </c>
      <c r="F20" s="65">
        <v>17591</v>
      </c>
      <c r="G20" s="65">
        <v>21168</v>
      </c>
      <c r="H20" s="65">
        <v>27618</v>
      </c>
      <c r="I20" s="65">
        <v>18458</v>
      </c>
      <c r="J20" s="58" t="s">
        <v>67</v>
      </c>
      <c r="K20" s="58" t="s">
        <v>67</v>
      </c>
    </row>
    <row r="21" spans="1:11" s="66" customFormat="1" ht="11.25" customHeight="1" x14ac:dyDescent="0.2">
      <c r="A21" s="170"/>
      <c r="B21" s="168" t="s">
        <v>15</v>
      </c>
      <c r="C21" s="61">
        <v>2889219</v>
      </c>
      <c r="D21" s="65">
        <v>394778</v>
      </c>
      <c r="E21" s="65">
        <v>723842</v>
      </c>
      <c r="F21" s="65">
        <v>410117</v>
      </c>
      <c r="G21" s="65">
        <v>320353</v>
      </c>
      <c r="H21" s="65">
        <v>546719</v>
      </c>
      <c r="I21" s="65">
        <v>493410</v>
      </c>
      <c r="J21" s="71" t="s">
        <v>67</v>
      </c>
      <c r="K21" s="71" t="s">
        <v>67</v>
      </c>
    </row>
    <row r="22" spans="1:11" s="60" customFormat="1" ht="11.25" customHeight="1" x14ac:dyDescent="0.2">
      <c r="A22" s="186" t="s">
        <v>241</v>
      </c>
      <c r="B22" s="186"/>
      <c r="C22" s="160">
        <v>352181</v>
      </c>
      <c r="D22" s="160">
        <v>54188</v>
      </c>
      <c r="E22" s="160">
        <v>106759</v>
      </c>
      <c r="F22" s="160">
        <v>40457</v>
      </c>
      <c r="G22" s="160">
        <v>55987</v>
      </c>
      <c r="H22" s="160">
        <v>70084</v>
      </c>
      <c r="I22" s="160">
        <v>24706</v>
      </c>
      <c r="J22" s="71" t="s">
        <v>67</v>
      </c>
      <c r="K22" s="71" t="s">
        <v>67</v>
      </c>
    </row>
    <row r="23" spans="1:11" s="66" customFormat="1" ht="11.25" customHeight="1" x14ac:dyDescent="0.2">
      <c r="A23" s="168"/>
      <c r="B23" s="168" t="s">
        <v>166</v>
      </c>
      <c r="C23" s="159">
        <v>82355</v>
      </c>
      <c r="D23" s="159">
        <v>13258</v>
      </c>
      <c r="E23" s="159">
        <v>23793</v>
      </c>
      <c r="F23" s="159">
        <v>8914</v>
      </c>
      <c r="G23" s="159">
        <v>11485</v>
      </c>
      <c r="H23" s="159">
        <v>18762</v>
      </c>
      <c r="I23" s="159">
        <v>6143</v>
      </c>
      <c r="J23" s="71" t="s">
        <v>67</v>
      </c>
      <c r="K23" s="71" t="s">
        <v>67</v>
      </c>
    </row>
    <row r="24" spans="1:11" s="60" customFormat="1" ht="11.25" customHeight="1" x14ac:dyDescent="0.2">
      <c r="A24" s="186" t="s">
        <v>18</v>
      </c>
      <c r="B24" s="186"/>
      <c r="C24" s="74">
        <v>3.4712264432209574</v>
      </c>
      <c r="D24" s="74">
        <v>3.8292610910164617</v>
      </c>
      <c r="E24" s="74">
        <v>2.6789310503095756</v>
      </c>
      <c r="F24" s="74">
        <v>3.0204908915638828</v>
      </c>
      <c r="G24" s="74">
        <v>3.7740904138460714</v>
      </c>
      <c r="H24" s="74">
        <v>3.7768962958735233</v>
      </c>
      <c r="I24" s="74">
        <v>5.2942605035214116</v>
      </c>
      <c r="J24" s="71" t="s">
        <v>67</v>
      </c>
      <c r="K24" s="71" t="s">
        <v>67</v>
      </c>
    </row>
    <row r="25" spans="1:11" s="60" customFormat="1" ht="11.25" customHeight="1" x14ac:dyDescent="0.2">
      <c r="A25" s="186" t="s">
        <v>19</v>
      </c>
      <c r="B25" s="186"/>
      <c r="C25" s="74">
        <v>9.5938315827818581</v>
      </c>
      <c r="D25" s="74">
        <v>12.845074671896214</v>
      </c>
      <c r="E25" s="74">
        <v>7.5106123649812968</v>
      </c>
      <c r="F25" s="74">
        <v>8.0323087278438408</v>
      </c>
      <c r="G25" s="74">
        <v>9.0030474531998266</v>
      </c>
      <c r="H25" s="74">
        <v>9.4446221085172155</v>
      </c>
      <c r="I25" s="74">
        <v>14.471756470779749</v>
      </c>
      <c r="J25" s="71" t="s">
        <v>67</v>
      </c>
      <c r="K25" s="71" t="s">
        <v>67</v>
      </c>
    </row>
    <row r="26" spans="1:11" s="60" customFormat="1" ht="11.25" customHeight="1" x14ac:dyDescent="0.2">
      <c r="A26" s="191" t="s">
        <v>61</v>
      </c>
      <c r="B26" s="191"/>
      <c r="C26" s="115">
        <v>61.335020858895703</v>
      </c>
      <c r="D26" s="115">
        <v>69.5083951807229</v>
      </c>
      <c r="E26" s="115">
        <v>69.775545454545451</v>
      </c>
      <c r="F26" s="115">
        <v>67.457078559738136</v>
      </c>
      <c r="G26" s="115">
        <v>44.959536204448654</v>
      </c>
      <c r="H26" s="115">
        <v>56.732149603324515</v>
      </c>
      <c r="I26" s="115">
        <v>59.962232415902143</v>
      </c>
      <c r="J26" s="115">
        <v>38.626991704757103</v>
      </c>
      <c r="K26" s="115">
        <v>126.98995066263323</v>
      </c>
    </row>
    <row r="27" spans="1:11" s="60" customFormat="1" ht="11.25" customHeight="1" x14ac:dyDescent="0.2">
      <c r="A27" s="170"/>
      <c r="B27" s="170"/>
      <c r="C27" s="61"/>
      <c r="D27" s="61"/>
      <c r="E27" s="61"/>
      <c r="F27" s="61"/>
      <c r="G27" s="61"/>
      <c r="H27" s="61"/>
      <c r="I27" s="61"/>
      <c r="J27" s="72"/>
      <c r="K27" s="76"/>
    </row>
    <row r="28" spans="1:11" s="79" customFormat="1" ht="11.25" customHeight="1" x14ac:dyDescent="0.2">
      <c r="A28" s="189" t="s">
        <v>192</v>
      </c>
      <c r="B28" s="189"/>
      <c r="C28" s="95">
        <v>654.67999999999995</v>
      </c>
      <c r="D28" s="95">
        <v>127.52</v>
      </c>
      <c r="E28" s="95">
        <v>165.3</v>
      </c>
      <c r="F28" s="95">
        <v>80.320000000000007</v>
      </c>
      <c r="G28" s="95">
        <v>95.31</v>
      </c>
      <c r="H28" s="95">
        <v>109.58999999999997</v>
      </c>
      <c r="I28" s="95">
        <v>76.639999999999986</v>
      </c>
      <c r="J28" s="172" t="s">
        <v>67</v>
      </c>
      <c r="K28" s="166">
        <v>603.36</v>
      </c>
    </row>
    <row r="29" spans="1:11" s="60" customFormat="1" ht="11.25" customHeight="1" x14ac:dyDescent="0.2">
      <c r="A29" s="186" t="s">
        <v>21</v>
      </c>
      <c r="B29" s="186"/>
      <c r="C29" s="147">
        <v>589.45999999999992</v>
      </c>
      <c r="D29" s="74">
        <v>115.39</v>
      </c>
      <c r="E29" s="74">
        <v>155.35000000000002</v>
      </c>
      <c r="F29" s="74">
        <v>74.52000000000001</v>
      </c>
      <c r="G29" s="74">
        <v>80.39</v>
      </c>
      <c r="H29" s="74">
        <v>94.769999999999982</v>
      </c>
      <c r="I29" s="74">
        <v>69.039999999999992</v>
      </c>
      <c r="J29" s="71" t="s">
        <v>67</v>
      </c>
      <c r="K29" s="174">
        <v>518.19000000000005</v>
      </c>
    </row>
    <row r="30" spans="1:11" s="66" customFormat="1" ht="11.25" customHeight="1" x14ac:dyDescent="0.2">
      <c r="A30" s="167"/>
      <c r="B30" s="81" t="s">
        <v>22</v>
      </c>
      <c r="C30" s="147">
        <v>228.27</v>
      </c>
      <c r="D30" s="74">
        <v>35.619999999999997</v>
      </c>
      <c r="E30" s="74">
        <v>65</v>
      </c>
      <c r="F30" s="74">
        <v>38.17</v>
      </c>
      <c r="G30" s="74">
        <v>27.78</v>
      </c>
      <c r="H30" s="74">
        <v>33.159999999999997</v>
      </c>
      <c r="I30" s="74">
        <v>28.54</v>
      </c>
      <c r="J30" s="71" t="s">
        <v>67</v>
      </c>
      <c r="K30" s="71" t="s">
        <v>67</v>
      </c>
    </row>
    <row r="31" spans="1:11" s="66" customFormat="1" ht="11.25" customHeight="1" x14ac:dyDescent="0.2">
      <c r="A31" s="167"/>
      <c r="B31" s="81" t="s">
        <v>220</v>
      </c>
      <c r="C31" s="147">
        <v>211.01</v>
      </c>
      <c r="D31" s="74">
        <v>32.74</v>
      </c>
      <c r="E31" s="74">
        <v>60.2</v>
      </c>
      <c r="F31" s="74">
        <v>20.62</v>
      </c>
      <c r="G31" s="74">
        <v>27.54</v>
      </c>
      <c r="H31" s="74">
        <v>33.229999999999997</v>
      </c>
      <c r="I31" s="74">
        <v>36.68</v>
      </c>
      <c r="J31" s="71" t="s">
        <v>67</v>
      </c>
      <c r="K31" s="71" t="s">
        <v>67</v>
      </c>
    </row>
    <row r="32" spans="1:11" s="66" customFormat="1" ht="11.25" customHeight="1" x14ac:dyDescent="0.2">
      <c r="A32" s="167"/>
      <c r="B32" s="81" t="s">
        <v>225</v>
      </c>
      <c r="C32" s="147">
        <v>88.6</v>
      </c>
      <c r="D32" s="74">
        <v>27.25</v>
      </c>
      <c r="E32" s="74">
        <v>20.350000000000001</v>
      </c>
      <c r="F32" s="74">
        <v>8.9</v>
      </c>
      <c r="G32" s="74">
        <v>11.33</v>
      </c>
      <c r="H32" s="74">
        <v>19</v>
      </c>
      <c r="I32" s="74">
        <v>1.77</v>
      </c>
      <c r="J32" s="71" t="s">
        <v>67</v>
      </c>
      <c r="K32" s="71" t="s">
        <v>67</v>
      </c>
    </row>
    <row r="33" spans="1:11" s="66" customFormat="1" ht="11.25" customHeight="1" x14ac:dyDescent="0.2">
      <c r="A33" s="170"/>
      <c r="B33" s="81" t="s">
        <v>24</v>
      </c>
      <c r="C33" s="147">
        <v>61.580000000000005</v>
      </c>
      <c r="D33" s="74">
        <v>19.78</v>
      </c>
      <c r="E33" s="74">
        <v>9.8000000000000007</v>
      </c>
      <c r="F33" s="74">
        <v>6.83</v>
      </c>
      <c r="G33" s="74">
        <v>13.74</v>
      </c>
      <c r="H33" s="74">
        <v>9.3800000000000008</v>
      </c>
      <c r="I33" s="74">
        <v>2.0499999999999998</v>
      </c>
      <c r="J33" s="71" t="s">
        <v>67</v>
      </c>
      <c r="K33" s="71" t="s">
        <v>67</v>
      </c>
    </row>
    <row r="34" spans="1:11" s="60" customFormat="1" ht="11.25" customHeight="1" x14ac:dyDescent="0.2">
      <c r="A34" s="186" t="s">
        <v>25</v>
      </c>
      <c r="B34" s="186"/>
      <c r="C34" s="147">
        <v>65.22</v>
      </c>
      <c r="D34" s="74">
        <v>12.129999999999999</v>
      </c>
      <c r="E34" s="74">
        <v>9.9499999999999993</v>
      </c>
      <c r="F34" s="74">
        <v>5.8</v>
      </c>
      <c r="G34" s="74">
        <v>14.92</v>
      </c>
      <c r="H34" s="74">
        <v>14.82</v>
      </c>
      <c r="I34" s="74">
        <v>7.6</v>
      </c>
      <c r="J34" s="71" t="s">
        <v>67</v>
      </c>
      <c r="K34" s="174">
        <v>85.17</v>
      </c>
    </row>
    <row r="35" spans="1:11" s="66" customFormat="1" ht="11.25" customHeight="1" x14ac:dyDescent="0.2">
      <c r="A35" s="167"/>
      <c r="B35" s="81" t="s">
        <v>26</v>
      </c>
      <c r="C35" s="147">
        <v>6</v>
      </c>
      <c r="D35" s="74">
        <v>1</v>
      </c>
      <c r="E35" s="74">
        <v>1</v>
      </c>
      <c r="F35" s="74">
        <v>1</v>
      </c>
      <c r="G35" s="74">
        <v>1</v>
      </c>
      <c r="H35" s="74">
        <v>1</v>
      </c>
      <c r="I35" s="74">
        <v>1</v>
      </c>
      <c r="J35" s="71" t="s">
        <v>67</v>
      </c>
      <c r="K35" s="71" t="s">
        <v>67</v>
      </c>
    </row>
    <row r="36" spans="1:11" s="66" customFormat="1" ht="11.25" customHeight="1" x14ac:dyDescent="0.2">
      <c r="A36" s="167"/>
      <c r="B36" s="81" t="s">
        <v>27</v>
      </c>
      <c r="C36" s="147">
        <v>22.16</v>
      </c>
      <c r="D36" s="74">
        <v>4.0599999999999996</v>
      </c>
      <c r="E36" s="74">
        <v>3.8</v>
      </c>
      <c r="F36" s="74">
        <v>2</v>
      </c>
      <c r="G36" s="74">
        <v>3.9</v>
      </c>
      <c r="H36" s="74">
        <v>6.9</v>
      </c>
      <c r="I36" s="74">
        <v>1.5</v>
      </c>
      <c r="J36" s="71" t="s">
        <v>67</v>
      </c>
      <c r="K36" s="71" t="s">
        <v>67</v>
      </c>
    </row>
    <row r="37" spans="1:11" s="66" customFormat="1" ht="11.25" customHeight="1" x14ac:dyDescent="0.2">
      <c r="A37" s="170"/>
      <c r="B37" s="81" t="s">
        <v>28</v>
      </c>
      <c r="C37" s="147">
        <v>37.06</v>
      </c>
      <c r="D37" s="74">
        <v>7.07</v>
      </c>
      <c r="E37" s="74">
        <v>5.15</v>
      </c>
      <c r="F37" s="74">
        <v>2.8</v>
      </c>
      <c r="G37" s="74">
        <v>10.02</v>
      </c>
      <c r="H37" s="74">
        <v>6.92</v>
      </c>
      <c r="I37" s="74">
        <v>5.0999999999999996</v>
      </c>
      <c r="J37" s="71" t="s">
        <v>67</v>
      </c>
      <c r="K37" s="71" t="s">
        <v>67</v>
      </c>
    </row>
    <row r="38" spans="1:11" s="60" customFormat="1" ht="11.25" customHeight="1" x14ac:dyDescent="0.2">
      <c r="A38" s="186" t="s">
        <v>159</v>
      </c>
      <c r="B38" s="186"/>
      <c r="C38" s="65">
        <v>20.739320734231335</v>
      </c>
      <c r="D38" s="65">
        <v>17.982494150272988</v>
      </c>
      <c r="E38" s="65">
        <v>18.41004184100418</v>
      </c>
      <c r="F38" s="65">
        <v>16.398282340311322</v>
      </c>
      <c r="G38" s="65">
        <v>26.284363726831696</v>
      </c>
      <c r="H38" s="65">
        <v>27.930779782631639</v>
      </c>
      <c r="I38" s="65">
        <v>18.945538818076479</v>
      </c>
      <c r="J38" s="71" t="s">
        <v>67</v>
      </c>
      <c r="K38" s="71" t="s">
        <v>67</v>
      </c>
    </row>
    <row r="39" spans="1:11" s="60" customFormat="1" ht="11.25" customHeight="1" x14ac:dyDescent="0.2">
      <c r="A39" s="186" t="s">
        <v>167</v>
      </c>
      <c r="B39" s="186"/>
      <c r="C39" s="75">
        <v>1272.0466698334071</v>
      </c>
      <c r="D39" s="75">
        <v>1249.9343097322126</v>
      </c>
      <c r="E39" s="75">
        <v>1284.5707112970708</v>
      </c>
      <c r="F39" s="75">
        <v>1106.1802200751474</v>
      </c>
      <c r="G39" s="75">
        <v>1181.7328025873865</v>
      </c>
      <c r="H39" s="75">
        <v>1584.5731771657702</v>
      </c>
      <c r="I39" s="75">
        <v>1136.016801853998</v>
      </c>
      <c r="J39" s="75" t="s">
        <v>67</v>
      </c>
      <c r="K39" s="75">
        <v>1134.1583042256054</v>
      </c>
    </row>
    <row r="40" spans="1:11" s="60" customFormat="1" ht="11.25" customHeight="1" x14ac:dyDescent="0.2">
      <c r="A40" s="191" t="s">
        <v>31</v>
      </c>
      <c r="B40" s="191"/>
      <c r="C40" s="115">
        <v>4901.4674447799689</v>
      </c>
      <c r="D40" s="115">
        <v>3421.2496750151658</v>
      </c>
      <c r="E40" s="115">
        <v>4659.4271000965555</v>
      </c>
      <c r="F40" s="115">
        <v>5503.4487385936654</v>
      </c>
      <c r="G40" s="115">
        <v>3984.9856947381513</v>
      </c>
      <c r="H40" s="115">
        <v>5768.9036614962552</v>
      </c>
      <c r="I40" s="115">
        <v>7146.7265353418315</v>
      </c>
      <c r="J40" s="115" t="s">
        <v>67</v>
      </c>
      <c r="K40" s="115" t="s">
        <v>67</v>
      </c>
    </row>
    <row r="41" spans="1:11" s="60" customFormat="1" ht="11.25" customHeight="1" x14ac:dyDescent="0.2">
      <c r="A41" s="193" t="s">
        <v>168</v>
      </c>
      <c r="B41" s="193"/>
      <c r="C41" s="83"/>
      <c r="D41" s="84"/>
      <c r="E41" s="84"/>
      <c r="F41" s="84"/>
      <c r="G41" s="84"/>
      <c r="H41" s="84"/>
      <c r="I41" s="84"/>
      <c r="J41" s="72"/>
      <c r="K41" s="85"/>
    </row>
    <row r="42" spans="1:11" s="60" customFormat="1" ht="11.25" customHeight="1" x14ac:dyDescent="0.2">
      <c r="A42" s="186" t="s">
        <v>33</v>
      </c>
      <c r="B42" s="186"/>
      <c r="C42" s="86">
        <v>70684.200000000012</v>
      </c>
      <c r="D42" s="75">
        <v>14839.5</v>
      </c>
      <c r="E42" s="75">
        <v>18306.800000000003</v>
      </c>
      <c r="F42" s="75">
        <v>8200.5</v>
      </c>
      <c r="G42" s="75">
        <v>9399.5</v>
      </c>
      <c r="H42" s="75">
        <v>11768.9</v>
      </c>
      <c r="I42" s="75">
        <v>8169</v>
      </c>
      <c r="J42" s="71" t="s">
        <v>67</v>
      </c>
      <c r="K42" s="71" t="s">
        <v>67</v>
      </c>
    </row>
    <row r="43" spans="1:11" s="66" customFormat="1" ht="11.25" customHeight="1" x14ac:dyDescent="0.2">
      <c r="A43" s="169"/>
      <c r="B43" s="168" t="s">
        <v>34</v>
      </c>
      <c r="C43" s="86">
        <v>47009.2</v>
      </c>
      <c r="D43" s="75">
        <v>9590.2000000000007</v>
      </c>
      <c r="E43" s="75">
        <v>12029.1</v>
      </c>
      <c r="F43" s="75">
        <v>5826.1</v>
      </c>
      <c r="G43" s="75">
        <v>6658.2</v>
      </c>
      <c r="H43" s="75">
        <v>6961.5</v>
      </c>
      <c r="I43" s="75">
        <v>5944.1</v>
      </c>
      <c r="J43" s="71" t="s">
        <v>67</v>
      </c>
      <c r="K43" s="71" t="s">
        <v>67</v>
      </c>
    </row>
    <row r="44" spans="1:11" s="66" customFormat="1" ht="11.25" customHeight="1" x14ac:dyDescent="0.2">
      <c r="A44" s="167"/>
      <c r="B44" s="168" t="s">
        <v>35</v>
      </c>
      <c r="C44" s="86">
        <v>10462.800000000001</v>
      </c>
      <c r="D44" s="75">
        <v>2139.3000000000002</v>
      </c>
      <c r="E44" s="75">
        <v>2845.3</v>
      </c>
      <c r="F44" s="75">
        <v>1338.8</v>
      </c>
      <c r="G44" s="75">
        <v>1551</v>
      </c>
      <c r="H44" s="75">
        <v>1281.9000000000001</v>
      </c>
      <c r="I44" s="75">
        <v>1306.5</v>
      </c>
      <c r="J44" s="71" t="s">
        <v>67</v>
      </c>
      <c r="K44" s="71" t="s">
        <v>67</v>
      </c>
    </row>
    <row r="45" spans="1:11" s="66" customFormat="1" ht="11.25" customHeight="1" x14ac:dyDescent="0.2">
      <c r="A45" s="170"/>
      <c r="B45" s="168" t="s">
        <v>222</v>
      </c>
      <c r="C45" s="86">
        <v>13212.199999999999</v>
      </c>
      <c r="D45" s="75">
        <v>3110</v>
      </c>
      <c r="E45" s="75">
        <v>3432.4</v>
      </c>
      <c r="F45" s="75">
        <v>1035.5999999999999</v>
      </c>
      <c r="G45" s="75">
        <v>1190.3</v>
      </c>
      <c r="H45" s="75">
        <v>3525.5</v>
      </c>
      <c r="I45" s="75">
        <v>918.4</v>
      </c>
      <c r="J45" s="71" t="s">
        <v>67</v>
      </c>
      <c r="K45" s="71" t="s">
        <v>67</v>
      </c>
    </row>
    <row r="46" spans="1:11" s="60" customFormat="1" ht="11.25" customHeight="1" x14ac:dyDescent="0.2">
      <c r="A46" s="186" t="s">
        <v>38</v>
      </c>
      <c r="B46" s="186"/>
      <c r="C46" s="86">
        <v>40589.1</v>
      </c>
      <c r="D46" s="75">
        <v>8253.1</v>
      </c>
      <c r="E46" s="75">
        <v>10404.200000000001</v>
      </c>
      <c r="F46" s="75">
        <v>4897.3999999999996</v>
      </c>
      <c r="G46" s="75">
        <v>5367.3</v>
      </c>
      <c r="H46" s="75">
        <v>6973.4000000000005</v>
      </c>
      <c r="I46" s="75">
        <v>4693.7</v>
      </c>
      <c r="J46" s="71" t="s">
        <v>67</v>
      </c>
      <c r="K46" s="71" t="s">
        <v>67</v>
      </c>
    </row>
    <row r="47" spans="1:11" s="66" customFormat="1" ht="11.25" customHeight="1" x14ac:dyDescent="0.2">
      <c r="A47" s="169"/>
      <c r="B47" s="168" t="s">
        <v>39</v>
      </c>
      <c r="C47" s="86">
        <v>3879.8999999999996</v>
      </c>
      <c r="D47" s="75">
        <v>687.5</v>
      </c>
      <c r="E47" s="75">
        <v>1510.3</v>
      </c>
      <c r="F47" s="75">
        <v>150</v>
      </c>
      <c r="G47" s="75">
        <v>431.1</v>
      </c>
      <c r="H47" s="75">
        <v>908.8</v>
      </c>
      <c r="I47" s="75">
        <v>192.2</v>
      </c>
      <c r="J47" s="71" t="s">
        <v>67</v>
      </c>
      <c r="K47" s="71" t="s">
        <v>67</v>
      </c>
    </row>
    <row r="48" spans="1:11" s="66" customFormat="1" ht="11.25" customHeight="1" x14ac:dyDescent="0.2">
      <c r="A48" s="167"/>
      <c r="B48" s="168" t="s">
        <v>40</v>
      </c>
      <c r="C48" s="86">
        <v>35399.799999999996</v>
      </c>
      <c r="D48" s="75">
        <v>7146</v>
      </c>
      <c r="E48" s="75">
        <v>8627.7000000000007</v>
      </c>
      <c r="F48" s="75">
        <v>4726.5</v>
      </c>
      <c r="G48" s="75">
        <v>4638.8999999999996</v>
      </c>
      <c r="H48" s="75">
        <v>5812.3</v>
      </c>
      <c r="I48" s="75">
        <v>4448.3999999999996</v>
      </c>
      <c r="J48" s="71" t="s">
        <v>67</v>
      </c>
      <c r="K48" s="71" t="s">
        <v>67</v>
      </c>
    </row>
    <row r="49" spans="1:11" s="66" customFormat="1" ht="11.25" customHeight="1" x14ac:dyDescent="0.2">
      <c r="A49" s="170"/>
      <c r="B49" s="168" t="s">
        <v>41</v>
      </c>
      <c r="C49" s="86">
        <v>1309.3999999999999</v>
      </c>
      <c r="D49" s="75">
        <v>419.6</v>
      </c>
      <c r="E49" s="75">
        <v>266.2</v>
      </c>
      <c r="F49" s="75">
        <v>20.9</v>
      </c>
      <c r="G49" s="75">
        <v>297.3</v>
      </c>
      <c r="H49" s="75">
        <v>252.3</v>
      </c>
      <c r="I49" s="75">
        <v>53.1</v>
      </c>
      <c r="J49" s="71" t="s">
        <v>67</v>
      </c>
      <c r="K49" s="71" t="s">
        <v>67</v>
      </c>
    </row>
    <row r="50" spans="1:11" s="60" customFormat="1" ht="11.25" customHeight="1" x14ac:dyDescent="0.2">
      <c r="A50" s="186" t="s">
        <v>42</v>
      </c>
      <c r="B50" s="186"/>
      <c r="C50" s="86">
        <v>31817.300000000003</v>
      </c>
      <c r="D50" s="75">
        <v>6741.8</v>
      </c>
      <c r="E50" s="75">
        <v>7961.6</v>
      </c>
      <c r="F50" s="75">
        <v>3602.1</v>
      </c>
      <c r="G50" s="75">
        <v>4185.3999999999996</v>
      </c>
      <c r="H50" s="75">
        <v>5237.7</v>
      </c>
      <c r="I50" s="75">
        <v>4088.7</v>
      </c>
      <c r="J50" s="75">
        <v>4471.6000000000004</v>
      </c>
      <c r="K50" s="75">
        <v>8167.2</v>
      </c>
    </row>
    <row r="51" spans="1:11" s="66" customFormat="1" ht="11.25" customHeight="1" x14ac:dyDescent="0.2">
      <c r="A51" s="169"/>
      <c r="B51" s="168" t="s">
        <v>43</v>
      </c>
      <c r="C51" s="86">
        <v>25453.84</v>
      </c>
      <c r="D51" s="75">
        <v>5393.4400000000005</v>
      </c>
      <c r="E51" s="75">
        <v>6369.2800000000007</v>
      </c>
      <c r="F51" s="75">
        <v>2881.6800000000003</v>
      </c>
      <c r="G51" s="75">
        <v>3348.3199999999997</v>
      </c>
      <c r="H51" s="75">
        <v>4190.16</v>
      </c>
      <c r="I51" s="75">
        <v>3270.96</v>
      </c>
      <c r="J51" s="75">
        <v>3577.2800000000007</v>
      </c>
      <c r="K51" s="75">
        <v>6533.76</v>
      </c>
    </row>
    <row r="52" spans="1:11" s="66" customFormat="1" ht="11.25" customHeight="1" x14ac:dyDescent="0.2">
      <c r="A52" s="170"/>
      <c r="B52" s="170" t="s">
        <v>44</v>
      </c>
      <c r="C52" s="86">
        <v>6363.46</v>
      </c>
      <c r="D52" s="75">
        <v>1348.3600000000001</v>
      </c>
      <c r="E52" s="75">
        <v>1592.3200000000002</v>
      </c>
      <c r="F52" s="75">
        <v>720.42000000000007</v>
      </c>
      <c r="G52" s="75">
        <v>837.07999999999993</v>
      </c>
      <c r="H52" s="75">
        <v>1047.54</v>
      </c>
      <c r="I52" s="75">
        <v>817.74</v>
      </c>
      <c r="J52" s="75">
        <v>894.32000000000016</v>
      </c>
      <c r="K52" s="75">
        <v>1633.44</v>
      </c>
    </row>
    <row r="53" spans="1:11" s="60" customFormat="1" ht="11.25" customHeight="1" x14ac:dyDescent="0.2">
      <c r="A53" s="190" t="s">
        <v>45</v>
      </c>
      <c r="B53" s="190"/>
      <c r="C53" s="86">
        <v>5.7819386503067491</v>
      </c>
      <c r="D53" s="86">
        <v>7.1515662650602412</v>
      </c>
      <c r="E53" s="86">
        <v>6.4009790209790216</v>
      </c>
      <c r="F53" s="86">
        <v>6.7107201309328968</v>
      </c>
      <c r="G53" s="86">
        <v>4.4484145764316141</v>
      </c>
      <c r="H53" s="86">
        <v>4.4461276917264829</v>
      </c>
      <c r="I53" s="86">
        <v>6.2454128440366974</v>
      </c>
      <c r="J53" s="86" t="s">
        <v>67</v>
      </c>
      <c r="K53" s="86" t="s">
        <v>67</v>
      </c>
    </row>
    <row r="54" spans="1:11" s="66" customFormat="1" ht="11.25" customHeight="1" x14ac:dyDescent="0.2">
      <c r="A54" s="194" t="s">
        <v>46</v>
      </c>
      <c r="B54" s="194"/>
      <c r="C54" s="87">
        <v>2.6026421267893665</v>
      </c>
      <c r="D54" s="87">
        <v>3.2490602409638556</v>
      </c>
      <c r="E54" s="87">
        <v>2.7837762237762238</v>
      </c>
      <c r="F54" s="87">
        <v>2.947708674304419</v>
      </c>
      <c r="G54" s="87">
        <v>1.9807856128726926</v>
      </c>
      <c r="H54" s="87">
        <v>1.9787306384586323</v>
      </c>
      <c r="I54" s="87">
        <v>3.1259174311926605</v>
      </c>
      <c r="J54" s="87">
        <v>1.1355002539360082</v>
      </c>
      <c r="K54" s="87">
        <v>1.7647363872082973</v>
      </c>
    </row>
    <row r="55" spans="1:11" ht="11.25" customHeight="1" x14ac:dyDescent="0.2">
      <c r="A55" s="187"/>
      <c r="B55" s="187"/>
      <c r="C55" s="187"/>
      <c r="D55" s="187"/>
      <c r="E55" s="187"/>
      <c r="F55" s="187"/>
      <c r="G55" s="187"/>
      <c r="H55" s="187"/>
      <c r="I55" s="187"/>
      <c r="J55" s="187"/>
      <c r="K55" s="187"/>
    </row>
    <row r="56" spans="1:11" s="88" customFormat="1" ht="11.45" customHeight="1" x14ac:dyDescent="0.2">
      <c r="A56" s="192" t="s">
        <v>212</v>
      </c>
      <c r="B56" s="192"/>
      <c r="C56" s="192"/>
      <c r="D56" s="192"/>
      <c r="E56" s="192"/>
      <c r="F56" s="192"/>
      <c r="G56" s="192"/>
      <c r="H56" s="192"/>
      <c r="I56" s="192"/>
      <c r="J56" s="192"/>
      <c r="K56" s="192"/>
    </row>
    <row r="57" spans="1:11" s="88" customFormat="1" ht="34.5" customHeight="1" x14ac:dyDescent="0.2">
      <c r="A57" s="192" t="s">
        <v>213</v>
      </c>
      <c r="B57" s="192"/>
      <c r="C57" s="192"/>
      <c r="D57" s="192"/>
      <c r="E57" s="192"/>
      <c r="F57" s="192"/>
      <c r="G57" s="192"/>
      <c r="H57" s="192"/>
      <c r="I57" s="192"/>
      <c r="J57" s="192"/>
      <c r="K57" s="192"/>
    </row>
    <row r="58" spans="1:11" s="88" customFormat="1" ht="11.25" x14ac:dyDescent="0.2">
      <c r="A58" s="192" t="s">
        <v>237</v>
      </c>
      <c r="B58" s="192"/>
      <c r="C58" s="192"/>
      <c r="D58" s="192"/>
      <c r="E58" s="192"/>
      <c r="F58" s="192"/>
      <c r="G58" s="192"/>
      <c r="H58" s="192"/>
      <c r="I58" s="192"/>
      <c r="J58" s="192"/>
      <c r="K58" s="192"/>
    </row>
    <row r="59" spans="1:11" s="88" customFormat="1" ht="11.45" customHeight="1" x14ac:dyDescent="0.2">
      <c r="A59" s="192" t="s">
        <v>215</v>
      </c>
      <c r="B59" s="192"/>
      <c r="C59" s="192"/>
      <c r="D59" s="192"/>
      <c r="E59" s="192"/>
      <c r="F59" s="192"/>
      <c r="G59" s="192"/>
      <c r="H59" s="192"/>
      <c r="I59" s="192"/>
      <c r="J59" s="192"/>
      <c r="K59" s="192"/>
    </row>
    <row r="60" spans="1:11" s="88" customFormat="1" ht="11.45" customHeight="1" x14ac:dyDescent="0.2">
      <c r="A60" s="192" t="s">
        <v>223</v>
      </c>
      <c r="B60" s="192"/>
      <c r="C60" s="192"/>
      <c r="D60" s="192"/>
      <c r="E60" s="192"/>
      <c r="F60" s="192"/>
      <c r="G60" s="192"/>
      <c r="H60" s="192"/>
      <c r="I60" s="192"/>
      <c r="J60" s="192"/>
      <c r="K60" s="192"/>
    </row>
    <row r="61" spans="1:11" s="88" customFormat="1" ht="11.25" x14ac:dyDescent="0.2">
      <c r="A61" s="196"/>
      <c r="B61" s="196"/>
      <c r="C61" s="196"/>
      <c r="D61" s="196"/>
      <c r="E61" s="196"/>
      <c r="F61" s="196"/>
      <c r="G61" s="196"/>
      <c r="H61" s="196"/>
      <c r="I61" s="196"/>
      <c r="J61" s="196"/>
      <c r="K61" s="196"/>
    </row>
    <row r="62" spans="1:11" s="66" customFormat="1" ht="11.25" x14ac:dyDescent="0.2">
      <c r="A62" s="194" t="s">
        <v>219</v>
      </c>
      <c r="B62" s="194"/>
      <c r="C62" s="194"/>
      <c r="D62" s="194"/>
      <c r="E62" s="194"/>
      <c r="F62" s="194"/>
      <c r="G62" s="194"/>
      <c r="H62" s="194"/>
      <c r="I62" s="194"/>
      <c r="J62" s="194"/>
      <c r="K62" s="194"/>
    </row>
    <row r="63" spans="1:11" s="66" customFormat="1" ht="10.5" customHeight="1" x14ac:dyDescent="0.2">
      <c r="A63" s="194"/>
      <c r="B63" s="194"/>
      <c r="C63" s="194"/>
      <c r="D63" s="194"/>
      <c r="E63" s="194"/>
      <c r="F63" s="194"/>
      <c r="G63" s="194"/>
      <c r="H63" s="194"/>
      <c r="I63" s="194"/>
      <c r="J63" s="194"/>
      <c r="K63" s="194"/>
    </row>
    <row r="64" spans="1:11" s="66" customFormat="1" ht="11.25" x14ac:dyDescent="0.2">
      <c r="A64" s="195" t="s">
        <v>234</v>
      </c>
      <c r="B64" s="195"/>
      <c r="C64" s="195"/>
      <c r="D64" s="195"/>
      <c r="E64" s="195"/>
      <c r="F64" s="195"/>
      <c r="G64" s="195"/>
      <c r="H64" s="195"/>
      <c r="I64" s="195"/>
      <c r="J64" s="195"/>
      <c r="K64" s="195"/>
    </row>
    <row r="65" spans="1:11" s="66" customFormat="1" ht="11.25" x14ac:dyDescent="0.2">
      <c r="A65" s="194" t="s">
        <v>153</v>
      </c>
      <c r="B65" s="194"/>
      <c r="C65" s="194"/>
      <c r="D65" s="194"/>
      <c r="E65" s="194"/>
      <c r="F65" s="194"/>
      <c r="G65" s="194"/>
      <c r="H65" s="194"/>
      <c r="I65" s="194"/>
      <c r="J65" s="194"/>
      <c r="K65" s="194"/>
    </row>
    <row r="66" spans="1:11" x14ac:dyDescent="0.2">
      <c r="C66" s="90"/>
      <c r="D66" s="90"/>
      <c r="E66" s="90"/>
      <c r="F66" s="90"/>
      <c r="G66" s="90"/>
      <c r="H66" s="90"/>
      <c r="I66" s="90"/>
    </row>
    <row r="67" spans="1:11" ht="12.75" customHeight="1" x14ac:dyDescent="0.2">
      <c r="B67" s="173"/>
      <c r="C67" s="90"/>
      <c r="D67" s="90"/>
      <c r="E67" s="90"/>
      <c r="F67" s="90"/>
      <c r="G67" s="90"/>
      <c r="H67" s="90"/>
      <c r="I67" s="90"/>
    </row>
    <row r="68" spans="1:11" ht="12.75" customHeight="1" x14ac:dyDescent="0.2">
      <c r="C68" s="90"/>
      <c r="D68" s="90"/>
      <c r="E68" s="90"/>
      <c r="F68" s="90"/>
      <c r="G68" s="90"/>
      <c r="H68" s="90"/>
      <c r="I68" s="90"/>
    </row>
    <row r="69" spans="1:11" x14ac:dyDescent="0.2">
      <c r="C69" s="90"/>
      <c r="D69" s="90"/>
      <c r="E69" s="90"/>
      <c r="F69" s="90"/>
      <c r="G69" s="90"/>
      <c r="H69" s="90"/>
      <c r="I69" s="90"/>
    </row>
    <row r="70" spans="1:11" x14ac:dyDescent="0.2">
      <c r="C70" s="90"/>
      <c r="D70" s="90"/>
      <c r="E70" s="90"/>
      <c r="F70" s="90"/>
      <c r="G70" s="90"/>
      <c r="H70" s="90"/>
      <c r="I70" s="90"/>
    </row>
    <row r="71" spans="1:11" x14ac:dyDescent="0.2">
      <c r="C71" s="90"/>
      <c r="D71" s="90"/>
      <c r="E71" s="90"/>
      <c r="F71" s="90"/>
      <c r="G71" s="90"/>
      <c r="H71" s="90"/>
      <c r="I71" s="90"/>
    </row>
    <row r="72" spans="1:11" x14ac:dyDescent="0.2">
      <c r="C72" s="90"/>
      <c r="D72" s="90"/>
      <c r="E72" s="90"/>
      <c r="F72" s="90"/>
      <c r="G72" s="90"/>
      <c r="H72" s="90"/>
      <c r="I72" s="90"/>
    </row>
    <row r="73" spans="1:11" x14ac:dyDescent="0.2">
      <c r="C73" s="90"/>
      <c r="D73" s="90"/>
      <c r="E73" s="90"/>
      <c r="F73" s="90"/>
      <c r="G73" s="90"/>
      <c r="H73" s="90"/>
      <c r="I73" s="90"/>
    </row>
    <row r="74" spans="1:11" x14ac:dyDescent="0.2">
      <c r="C74" s="90"/>
      <c r="D74" s="90"/>
      <c r="E74" s="90"/>
      <c r="F74" s="90"/>
      <c r="G74" s="90"/>
      <c r="H74" s="90"/>
      <c r="I74" s="90"/>
    </row>
    <row r="75" spans="1:11" x14ac:dyDescent="0.2">
      <c r="C75" s="90"/>
      <c r="D75" s="90"/>
      <c r="E75" s="90"/>
      <c r="F75" s="90"/>
      <c r="G75" s="90"/>
      <c r="H75" s="90"/>
      <c r="I75" s="90"/>
    </row>
    <row r="76" spans="1:11" x14ac:dyDescent="0.2">
      <c r="C76" s="90"/>
      <c r="D76" s="90"/>
      <c r="E76" s="90"/>
      <c r="F76" s="90"/>
      <c r="G76" s="90"/>
      <c r="H76" s="90"/>
      <c r="I76" s="90"/>
    </row>
    <row r="77" spans="1:11" x14ac:dyDescent="0.2">
      <c r="C77" s="90"/>
      <c r="D77" s="90"/>
      <c r="E77" s="90"/>
      <c r="F77" s="90"/>
      <c r="G77" s="90"/>
      <c r="H77" s="90"/>
      <c r="I77" s="90"/>
    </row>
    <row r="78" spans="1:11" x14ac:dyDescent="0.2">
      <c r="C78" s="90"/>
      <c r="D78" s="90"/>
      <c r="E78" s="90"/>
      <c r="F78" s="90"/>
      <c r="G78" s="90"/>
      <c r="H78" s="90"/>
      <c r="I78" s="90"/>
    </row>
  </sheetData>
  <mergeCells count="38">
    <mergeCell ref="A64:K64"/>
    <mergeCell ref="A65:K65"/>
    <mergeCell ref="A58:K58"/>
    <mergeCell ref="A59:K59"/>
    <mergeCell ref="A60:K60"/>
    <mergeCell ref="A61:K61"/>
    <mergeCell ref="A62:K62"/>
    <mergeCell ref="A63:K63"/>
    <mergeCell ref="A57:K57"/>
    <mergeCell ref="A38:B38"/>
    <mergeCell ref="A39:B39"/>
    <mergeCell ref="A40:B40"/>
    <mergeCell ref="A41:B41"/>
    <mergeCell ref="A42:B42"/>
    <mergeCell ref="A46:B46"/>
    <mergeCell ref="A50:B50"/>
    <mergeCell ref="A53:B53"/>
    <mergeCell ref="A54:B54"/>
    <mergeCell ref="A55:K55"/>
    <mergeCell ref="A56:K56"/>
    <mergeCell ref="A34:B34"/>
    <mergeCell ref="A6:B6"/>
    <mergeCell ref="C6:I6"/>
    <mergeCell ref="A9:I9"/>
    <mergeCell ref="A10:B10"/>
    <mergeCell ref="A14:B14"/>
    <mergeCell ref="A22:B22"/>
    <mergeCell ref="A24:B24"/>
    <mergeCell ref="A25:B25"/>
    <mergeCell ref="A26:B26"/>
    <mergeCell ref="A28:B28"/>
    <mergeCell ref="A29:B29"/>
    <mergeCell ref="A1:K1"/>
    <mergeCell ref="A2:K2"/>
    <mergeCell ref="A3:K3"/>
    <mergeCell ref="A4:K4"/>
    <mergeCell ref="A5:B5"/>
    <mergeCell ref="C5:I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workbookViewId="0">
      <selection sqref="A1:K1"/>
    </sheetView>
  </sheetViews>
  <sheetFormatPr defaultRowHeight="12.75" x14ac:dyDescent="0.2"/>
  <cols>
    <col min="1" max="1" width="3.7109375" style="2" customWidth="1"/>
    <col min="2" max="3" width="1.7109375" style="2" customWidth="1"/>
    <col min="4" max="4" width="24.7109375" style="3" customWidth="1"/>
    <col min="5" max="11" width="11.7109375" style="3" customWidth="1"/>
    <col min="12" max="16384" width="9.140625" style="1"/>
  </cols>
  <sheetData>
    <row r="1" spans="1:11" s="4" customFormat="1" ht="15" customHeight="1" x14ac:dyDescent="0.25">
      <c r="A1" s="210"/>
      <c r="B1" s="210"/>
      <c r="C1" s="210"/>
      <c r="D1" s="210"/>
      <c r="E1" s="210"/>
      <c r="F1" s="210"/>
      <c r="G1" s="210"/>
      <c r="H1" s="210"/>
      <c r="I1" s="210"/>
      <c r="J1" s="210"/>
      <c r="K1" s="210"/>
    </row>
    <row r="2" spans="1:11" s="5" customFormat="1" x14ac:dyDescent="0.2">
      <c r="A2" s="227" t="s">
        <v>134</v>
      </c>
      <c r="B2" s="227"/>
      <c r="C2" s="227"/>
      <c r="D2" s="227"/>
      <c r="E2" s="227"/>
      <c r="F2" s="227"/>
      <c r="G2" s="227"/>
      <c r="H2" s="227"/>
      <c r="I2" s="227"/>
      <c r="J2" s="227"/>
      <c r="K2" s="227"/>
    </row>
    <row r="3" spans="1:11" s="4" customFormat="1" ht="15" customHeight="1" x14ac:dyDescent="0.25">
      <c r="A3" s="210"/>
      <c r="B3" s="210"/>
      <c r="C3" s="210"/>
      <c r="D3" s="210"/>
      <c r="E3" s="210"/>
      <c r="F3" s="210"/>
      <c r="G3" s="210"/>
      <c r="H3" s="210"/>
      <c r="I3" s="210"/>
      <c r="J3" s="210"/>
      <c r="K3" s="210"/>
    </row>
    <row r="4" spans="1:11" s="6" customFormat="1" ht="14.25" customHeight="1" x14ac:dyDescent="0.2">
      <c r="A4" s="212"/>
      <c r="B4" s="212"/>
      <c r="C4" s="212"/>
      <c r="D4" s="212"/>
      <c r="E4" s="212"/>
      <c r="F4" s="212"/>
      <c r="G4" s="212"/>
      <c r="H4" s="212"/>
      <c r="I4" s="212"/>
      <c r="J4" s="212"/>
      <c r="K4" s="212"/>
    </row>
    <row r="5" spans="1:11" s="7" customFormat="1" ht="13.5" customHeight="1" x14ac:dyDescent="0.2">
      <c r="A5" s="213"/>
      <c r="B5" s="213"/>
      <c r="C5" s="213"/>
      <c r="D5" s="213"/>
      <c r="E5" s="9" t="s">
        <v>50</v>
      </c>
      <c r="F5" s="9" t="s">
        <v>99</v>
      </c>
      <c r="G5" s="10" t="s">
        <v>52</v>
      </c>
      <c r="H5" s="9" t="s">
        <v>53</v>
      </c>
      <c r="I5" s="9" t="s">
        <v>54</v>
      </c>
      <c r="J5" s="9" t="s">
        <v>55</v>
      </c>
      <c r="K5" s="8" t="s">
        <v>0</v>
      </c>
    </row>
    <row r="6" spans="1:11" s="11" customFormat="1" ht="12" customHeight="1" x14ac:dyDescent="0.2">
      <c r="A6" s="214"/>
      <c r="B6" s="214"/>
      <c r="C6" s="214"/>
      <c r="D6" s="214"/>
      <c r="E6" s="13"/>
      <c r="F6" s="13"/>
      <c r="G6" s="13"/>
      <c r="H6" s="13"/>
      <c r="I6" s="13"/>
      <c r="J6" s="13"/>
      <c r="K6" s="12"/>
    </row>
    <row r="7" spans="1:11" s="11" customFormat="1" ht="12" customHeight="1" x14ac:dyDescent="0.2">
      <c r="A7" s="215"/>
      <c r="B7" s="215"/>
      <c r="C7" s="215"/>
      <c r="D7" s="215"/>
      <c r="E7" s="215"/>
      <c r="F7" s="215"/>
      <c r="G7" s="215"/>
      <c r="H7" s="215"/>
      <c r="I7" s="215"/>
      <c r="J7" s="215"/>
      <c r="K7" s="215"/>
    </row>
    <row r="8" spans="1:11" s="14" customFormat="1" ht="11.25" customHeight="1" x14ac:dyDescent="0.2">
      <c r="A8" s="226" t="s">
        <v>135</v>
      </c>
      <c r="B8" s="226"/>
      <c r="C8" s="226"/>
      <c r="D8" s="226"/>
      <c r="E8" s="226"/>
      <c r="F8" s="226"/>
      <c r="G8" s="226"/>
      <c r="H8" s="226"/>
      <c r="I8" s="226"/>
      <c r="J8" s="226"/>
      <c r="K8" s="226"/>
    </row>
    <row r="9" spans="1:11" s="14" customFormat="1" ht="11.25" customHeight="1" x14ac:dyDescent="0.2">
      <c r="A9" s="217" t="s">
        <v>101</v>
      </c>
      <c r="B9" s="217"/>
      <c r="C9" s="217"/>
      <c r="D9" s="217"/>
      <c r="E9" s="39">
        <v>1641</v>
      </c>
      <c r="F9" s="39">
        <v>1764</v>
      </c>
      <c r="G9" s="39">
        <v>616</v>
      </c>
      <c r="H9" s="39">
        <v>910</v>
      </c>
      <c r="I9" s="39">
        <v>1282</v>
      </c>
      <c r="J9" s="39">
        <v>775</v>
      </c>
      <c r="K9" s="39">
        <v>6988</v>
      </c>
    </row>
    <row r="10" spans="1:11" s="18" customFormat="1" ht="11.25" customHeight="1" x14ac:dyDescent="0.2">
      <c r="A10" s="16"/>
      <c r="B10" s="204" t="s">
        <v>8</v>
      </c>
      <c r="C10" s="204"/>
      <c r="D10" s="204"/>
      <c r="E10" s="20">
        <v>1263</v>
      </c>
      <c r="F10" s="20">
        <v>1392</v>
      </c>
      <c r="G10" s="20">
        <v>496</v>
      </c>
      <c r="H10" s="20">
        <v>703</v>
      </c>
      <c r="I10" s="20">
        <v>990</v>
      </c>
      <c r="J10" s="20">
        <v>692</v>
      </c>
      <c r="K10" s="20">
        <v>5536</v>
      </c>
    </row>
    <row r="11" spans="1:11" s="18" customFormat="1" ht="11.25" customHeight="1" x14ac:dyDescent="0.2">
      <c r="A11" s="21"/>
      <c r="B11" s="204" t="s">
        <v>136</v>
      </c>
      <c r="C11" s="204"/>
      <c r="D11" s="204"/>
      <c r="E11" s="20">
        <v>306</v>
      </c>
      <c r="F11" s="20">
        <v>372</v>
      </c>
      <c r="G11" s="20">
        <v>120</v>
      </c>
      <c r="H11" s="20">
        <v>151</v>
      </c>
      <c r="I11" s="20">
        <v>204</v>
      </c>
      <c r="J11" s="20">
        <v>69</v>
      </c>
      <c r="K11" s="20">
        <v>1452</v>
      </c>
    </row>
    <row r="12" spans="1:11" s="18" customFormat="1" ht="11.25" customHeight="1" x14ac:dyDescent="0.2">
      <c r="A12" s="15"/>
      <c r="B12" s="204" t="s">
        <v>137</v>
      </c>
      <c r="C12" s="204"/>
      <c r="D12" s="204"/>
      <c r="E12" s="20">
        <v>72</v>
      </c>
      <c r="F12" s="20" t="s">
        <v>67</v>
      </c>
      <c r="G12" s="20" t="s">
        <v>67</v>
      </c>
      <c r="H12" s="20">
        <v>56</v>
      </c>
      <c r="I12" s="20">
        <v>88</v>
      </c>
      <c r="J12" s="20">
        <v>14</v>
      </c>
      <c r="K12" s="20">
        <v>230</v>
      </c>
    </row>
    <row r="13" spans="1:11" s="14" customFormat="1" ht="11.25" customHeight="1" x14ac:dyDescent="0.2">
      <c r="A13" s="216" t="s">
        <v>102</v>
      </c>
      <c r="B13" s="216"/>
      <c r="C13" s="216"/>
      <c r="D13" s="216"/>
      <c r="E13" s="40">
        <f t="shared" ref="E13:K13" si="0">SUM(E14:E18)</f>
        <v>127811</v>
      </c>
      <c r="F13" s="40">
        <f t="shared" si="0"/>
        <v>143910</v>
      </c>
      <c r="G13" s="40">
        <f t="shared" si="0"/>
        <v>63359</v>
      </c>
      <c r="H13" s="40">
        <f t="shared" si="0"/>
        <v>84777</v>
      </c>
      <c r="I13" s="40">
        <f t="shared" si="0"/>
        <v>79024</v>
      </c>
      <c r="J13" s="40">
        <f t="shared" si="0"/>
        <v>65573</v>
      </c>
      <c r="K13" s="40">
        <f t="shared" si="0"/>
        <v>564454</v>
      </c>
    </row>
    <row r="14" spans="1:11" s="18" customFormat="1" ht="11.25" customHeight="1" x14ac:dyDescent="0.2">
      <c r="A14" s="16"/>
      <c r="B14" s="204" t="s">
        <v>103</v>
      </c>
      <c r="C14" s="204"/>
      <c r="D14" s="204"/>
      <c r="E14" s="20">
        <v>21445</v>
      </c>
      <c r="F14" s="20">
        <v>22802</v>
      </c>
      <c r="G14" s="20">
        <v>8129</v>
      </c>
      <c r="H14" s="20">
        <v>7628</v>
      </c>
      <c r="I14" s="20">
        <v>9959</v>
      </c>
      <c r="J14" s="20">
        <v>11165</v>
      </c>
      <c r="K14" s="20">
        <v>81128</v>
      </c>
    </row>
    <row r="15" spans="1:11" s="18" customFormat="1" ht="11.25" customHeight="1" x14ac:dyDescent="0.2">
      <c r="A15" s="21"/>
      <c r="B15" s="204" t="s">
        <v>104</v>
      </c>
      <c r="C15" s="204"/>
      <c r="D15" s="204"/>
      <c r="E15" s="20">
        <v>22311</v>
      </c>
      <c r="F15" s="20">
        <v>19159</v>
      </c>
      <c r="G15" s="20">
        <v>15222</v>
      </c>
      <c r="H15" s="20">
        <v>21136</v>
      </c>
      <c r="I15" s="20">
        <v>19265</v>
      </c>
      <c r="J15" s="20">
        <v>21743</v>
      </c>
      <c r="K15" s="20">
        <v>118836</v>
      </c>
    </row>
    <row r="16" spans="1:11" s="18" customFormat="1" ht="11.25" customHeight="1" x14ac:dyDescent="0.2">
      <c r="A16" s="21"/>
      <c r="B16" s="204" t="s">
        <v>105</v>
      </c>
      <c r="C16" s="204"/>
      <c r="D16" s="204"/>
      <c r="E16" s="20">
        <v>49172</v>
      </c>
      <c r="F16" s="20">
        <v>59113</v>
      </c>
      <c r="G16" s="20">
        <v>14379</v>
      </c>
      <c r="H16" s="20">
        <v>27212</v>
      </c>
      <c r="I16" s="20">
        <v>33835</v>
      </c>
      <c r="J16" s="20">
        <v>7326</v>
      </c>
      <c r="K16" s="20">
        <v>191037</v>
      </c>
    </row>
    <row r="17" spans="1:11" s="18" customFormat="1" ht="11.25" customHeight="1" x14ac:dyDescent="0.2">
      <c r="A17" s="21"/>
      <c r="B17" s="204" t="s">
        <v>106</v>
      </c>
      <c r="C17" s="204"/>
      <c r="D17" s="204"/>
      <c r="E17" s="20">
        <v>21629</v>
      </c>
      <c r="F17" s="20">
        <v>16260</v>
      </c>
      <c r="G17" s="20">
        <v>15709</v>
      </c>
      <c r="H17" s="20">
        <v>9729</v>
      </c>
      <c r="I17" s="20" t="s">
        <v>67</v>
      </c>
      <c r="J17" s="20">
        <v>8747</v>
      </c>
      <c r="K17" s="20">
        <v>88039</v>
      </c>
    </row>
    <row r="18" spans="1:11" s="18" customFormat="1" ht="11.25" customHeight="1" x14ac:dyDescent="0.2">
      <c r="A18" s="15"/>
      <c r="B18" s="204" t="s">
        <v>138</v>
      </c>
      <c r="C18" s="204"/>
      <c r="D18" s="204"/>
      <c r="E18" s="20">
        <v>13254</v>
      </c>
      <c r="F18" s="20">
        <v>26576</v>
      </c>
      <c r="G18" s="20">
        <v>9920</v>
      </c>
      <c r="H18" s="20">
        <v>19072</v>
      </c>
      <c r="I18" s="20">
        <v>15965</v>
      </c>
      <c r="J18" s="20">
        <v>16592</v>
      </c>
      <c r="K18" s="20">
        <v>85414</v>
      </c>
    </row>
    <row r="19" spans="1:11" s="14" customFormat="1" ht="11.25" customHeight="1" x14ac:dyDescent="0.2">
      <c r="A19" s="216" t="s">
        <v>108</v>
      </c>
      <c r="B19" s="216"/>
      <c r="C19" s="216"/>
      <c r="D19" s="216"/>
      <c r="E19" s="40">
        <f t="shared" ref="E19:K19" si="1">SUM(E20:E24)</f>
        <v>214875</v>
      </c>
      <c r="F19" s="40">
        <f t="shared" si="1"/>
        <v>156581</v>
      </c>
      <c r="G19" s="40">
        <f t="shared" si="1"/>
        <v>79655</v>
      </c>
      <c r="H19" s="40">
        <f t="shared" si="1"/>
        <v>118697</v>
      </c>
      <c r="I19" s="40">
        <f t="shared" si="1"/>
        <v>94175</v>
      </c>
      <c r="J19" s="40">
        <f t="shared" si="1"/>
        <v>141073</v>
      </c>
      <c r="K19" s="40">
        <f t="shared" si="1"/>
        <v>809367</v>
      </c>
    </row>
    <row r="20" spans="1:11" s="18" customFormat="1" ht="11.25" customHeight="1" x14ac:dyDescent="0.2">
      <c r="A20" s="16"/>
      <c r="B20" s="204" t="s">
        <v>109</v>
      </c>
      <c r="C20" s="204"/>
      <c r="D20" s="204"/>
      <c r="E20" s="20">
        <v>82245</v>
      </c>
      <c r="F20" s="20">
        <v>67572</v>
      </c>
      <c r="G20" s="20">
        <v>29724</v>
      </c>
      <c r="H20" s="20">
        <v>40973</v>
      </c>
      <c r="I20" s="20">
        <v>24890</v>
      </c>
      <c r="J20" s="20">
        <v>58804</v>
      </c>
      <c r="K20" s="20">
        <v>304208</v>
      </c>
    </row>
    <row r="21" spans="1:11" s="18" customFormat="1" ht="11.25" customHeight="1" x14ac:dyDescent="0.2">
      <c r="A21" s="21"/>
      <c r="B21" s="204" t="s">
        <v>110</v>
      </c>
      <c r="C21" s="204"/>
      <c r="D21" s="204"/>
      <c r="E21" s="20">
        <v>63644</v>
      </c>
      <c r="F21" s="20">
        <v>36605</v>
      </c>
      <c r="G21" s="20">
        <v>23446</v>
      </c>
      <c r="H21" s="20">
        <v>38541</v>
      </c>
      <c r="I21" s="20">
        <v>27586</v>
      </c>
      <c r="J21" s="20">
        <v>49200</v>
      </c>
      <c r="K21" s="20">
        <v>239022</v>
      </c>
    </row>
    <row r="22" spans="1:11" s="18" customFormat="1" ht="11.25" customHeight="1" x14ac:dyDescent="0.2">
      <c r="A22" s="21"/>
      <c r="B22" s="204" t="s">
        <v>105</v>
      </c>
      <c r="C22" s="204"/>
      <c r="D22" s="204"/>
      <c r="E22" s="20">
        <v>32938</v>
      </c>
      <c r="F22" s="20">
        <v>18963</v>
      </c>
      <c r="G22" s="20">
        <v>7479</v>
      </c>
      <c r="H22" s="20">
        <v>22834</v>
      </c>
      <c r="I22" s="20">
        <v>29263</v>
      </c>
      <c r="J22" s="20">
        <v>11066</v>
      </c>
      <c r="K22" s="20">
        <v>122543</v>
      </c>
    </row>
    <row r="23" spans="1:11" s="18" customFormat="1" ht="11.25" customHeight="1" x14ac:dyDescent="0.2">
      <c r="A23" s="21"/>
      <c r="B23" s="204" t="s">
        <v>106</v>
      </c>
      <c r="C23" s="204"/>
      <c r="D23" s="204"/>
      <c r="E23" s="20">
        <v>21545</v>
      </c>
      <c r="F23" s="20">
        <v>14968</v>
      </c>
      <c r="G23" s="20">
        <v>12875</v>
      </c>
      <c r="H23" s="20">
        <v>8178</v>
      </c>
      <c r="I23" s="20" t="s">
        <v>67</v>
      </c>
      <c r="J23" s="20">
        <v>12105</v>
      </c>
      <c r="K23" s="20">
        <v>82107</v>
      </c>
    </row>
    <row r="24" spans="1:11" s="18" customFormat="1" ht="11.25" customHeight="1" x14ac:dyDescent="0.2">
      <c r="A24" s="15"/>
      <c r="B24" s="204" t="s">
        <v>138</v>
      </c>
      <c r="C24" s="204"/>
      <c r="D24" s="204"/>
      <c r="E24" s="20">
        <v>14503</v>
      </c>
      <c r="F24" s="20">
        <v>18473</v>
      </c>
      <c r="G24" s="20">
        <v>6131</v>
      </c>
      <c r="H24" s="20">
        <v>8171</v>
      </c>
      <c r="I24" s="20">
        <v>12436</v>
      </c>
      <c r="J24" s="20">
        <v>9898</v>
      </c>
      <c r="K24" s="20">
        <v>61487</v>
      </c>
    </row>
    <row r="25" spans="1:11" s="14" customFormat="1" ht="11.25" customHeight="1" x14ac:dyDescent="0.2">
      <c r="A25" s="228" t="s">
        <v>13</v>
      </c>
      <c r="B25" s="228"/>
      <c r="C25" s="228"/>
      <c r="D25" s="228"/>
      <c r="E25" s="228"/>
      <c r="F25" s="228"/>
      <c r="G25" s="228"/>
      <c r="H25" s="228"/>
      <c r="I25" s="228"/>
      <c r="J25" s="228"/>
      <c r="K25" s="228"/>
    </row>
    <row r="26" spans="1:11" s="18" customFormat="1" ht="11.25" customHeight="1" x14ac:dyDescent="0.2">
      <c r="A26" s="16"/>
      <c r="B26" s="204" t="s">
        <v>14</v>
      </c>
      <c r="C26" s="204"/>
      <c r="D26" s="204"/>
      <c r="E26" s="20">
        <v>16925</v>
      </c>
      <c r="F26" s="20">
        <v>23821</v>
      </c>
      <c r="G26" s="20">
        <v>8669</v>
      </c>
      <c r="H26" s="20">
        <v>8390</v>
      </c>
      <c r="I26" s="20">
        <v>8761</v>
      </c>
      <c r="J26" s="20">
        <v>8307</v>
      </c>
      <c r="K26" s="20">
        <v>74873</v>
      </c>
    </row>
    <row r="27" spans="1:11" s="18" customFormat="1" ht="11.25" customHeight="1" x14ac:dyDescent="0.2">
      <c r="A27" s="15"/>
      <c r="B27" s="204" t="s">
        <v>111</v>
      </c>
      <c r="C27" s="204"/>
      <c r="D27" s="204"/>
      <c r="E27" s="20">
        <v>403139</v>
      </c>
      <c r="F27" s="20">
        <v>396081</v>
      </c>
      <c r="G27" s="20">
        <v>206271</v>
      </c>
      <c r="H27" s="20">
        <v>166313</v>
      </c>
      <c r="I27" s="20">
        <v>217761</v>
      </c>
      <c r="J27" s="20">
        <v>290275</v>
      </c>
      <c r="K27" s="20">
        <v>1679840</v>
      </c>
    </row>
    <row r="28" spans="1:11" s="14" customFormat="1" ht="11.25" customHeight="1" x14ac:dyDescent="0.2">
      <c r="A28" s="216" t="s">
        <v>16</v>
      </c>
      <c r="B28" s="216"/>
      <c r="C28" s="216"/>
      <c r="D28" s="216"/>
      <c r="E28" s="40">
        <v>50784</v>
      </c>
      <c r="F28" s="40">
        <v>95035</v>
      </c>
      <c r="G28" s="40">
        <v>34325</v>
      </c>
      <c r="H28" s="40">
        <v>45515</v>
      </c>
      <c r="I28" s="40">
        <v>63989</v>
      </c>
      <c r="J28" s="40">
        <v>26896</v>
      </c>
      <c r="K28" s="40">
        <f>SUM(E28:J28)</f>
        <v>316544</v>
      </c>
    </row>
    <row r="29" spans="1:11" s="18" customFormat="1" ht="11.25" customHeight="1" x14ac:dyDescent="0.2">
      <c r="A29" s="19"/>
      <c r="B29" s="204" t="s">
        <v>112</v>
      </c>
      <c r="C29" s="204"/>
      <c r="D29" s="204"/>
      <c r="E29" s="20">
        <v>9916</v>
      </c>
      <c r="F29" s="20">
        <v>17683</v>
      </c>
      <c r="G29" s="20">
        <v>5528</v>
      </c>
      <c r="H29" s="20">
        <v>7702</v>
      </c>
      <c r="I29" s="20">
        <v>13332</v>
      </c>
      <c r="J29" s="20">
        <v>5321</v>
      </c>
      <c r="K29" s="20">
        <f>SUM(E29:J29)</f>
        <v>59482</v>
      </c>
    </row>
    <row r="30" spans="1:11" s="14" customFormat="1" ht="11.25" customHeight="1" x14ac:dyDescent="0.2">
      <c r="A30" s="216" t="s">
        <v>18</v>
      </c>
      <c r="B30" s="216"/>
      <c r="C30" s="216"/>
      <c r="D30" s="216"/>
      <c r="E30" s="41">
        <f t="shared" ref="E30:K31" si="2">SUM(E9/E28)*100</f>
        <v>3.231332703213611</v>
      </c>
      <c r="F30" s="41">
        <f t="shared" si="2"/>
        <v>1.8561582574840849</v>
      </c>
      <c r="G30" s="41">
        <f t="shared" si="2"/>
        <v>1.7946103423160962</v>
      </c>
      <c r="H30" s="41">
        <f t="shared" si="2"/>
        <v>1.9993408766340766</v>
      </c>
      <c r="I30" s="41">
        <f t="shared" si="2"/>
        <v>2.0034693462938944</v>
      </c>
      <c r="J30" s="41">
        <f t="shared" si="2"/>
        <v>2.8814693634741229</v>
      </c>
      <c r="K30" s="41">
        <f t="shared" si="2"/>
        <v>2.2075919935301251</v>
      </c>
    </row>
    <row r="31" spans="1:11" s="14" customFormat="1" ht="11.25" customHeight="1" x14ac:dyDescent="0.2">
      <c r="A31" s="216" t="s">
        <v>19</v>
      </c>
      <c r="B31" s="216"/>
      <c r="C31" s="216"/>
      <c r="D31" s="216"/>
      <c r="E31" s="42">
        <f t="shared" si="2"/>
        <v>12.73699072206535</v>
      </c>
      <c r="F31" s="42">
        <f t="shared" si="2"/>
        <v>7.8719674263416843</v>
      </c>
      <c r="G31" s="42">
        <f t="shared" si="2"/>
        <v>8.9725036179450068</v>
      </c>
      <c r="H31" s="42">
        <f t="shared" si="2"/>
        <v>9.1274993508179687</v>
      </c>
      <c r="I31" s="42">
        <f t="shared" si="2"/>
        <v>7.4257425742574252</v>
      </c>
      <c r="J31" s="42">
        <f t="shared" si="2"/>
        <v>13.005074234166511</v>
      </c>
      <c r="K31" s="42">
        <f t="shared" si="2"/>
        <v>9.3070172489156384</v>
      </c>
    </row>
    <row r="32" spans="1:11" s="14" customFormat="1" ht="11.25" customHeight="1" x14ac:dyDescent="0.2">
      <c r="A32" s="216" t="s">
        <v>113</v>
      </c>
      <c r="B32" s="216"/>
      <c r="C32" s="216"/>
      <c r="D32" s="216"/>
      <c r="E32" s="40">
        <v>77.886045094454602</v>
      </c>
      <c r="F32" s="40">
        <v>81.581632653061234</v>
      </c>
      <c r="G32" s="40">
        <v>102.85551948051949</v>
      </c>
      <c r="H32" s="40">
        <v>93.16153846153847</v>
      </c>
      <c r="I32" s="40">
        <v>61.6411856474259</v>
      </c>
      <c r="J32" s="40">
        <v>84.61032258064516</v>
      </c>
      <c r="K32" s="40">
        <v>78.20088667220837</v>
      </c>
    </row>
    <row r="33" spans="1:11" s="18" customFormat="1" ht="11.25" customHeight="1" x14ac:dyDescent="0.2">
      <c r="A33" s="16"/>
      <c r="B33" s="204" t="s">
        <v>114</v>
      </c>
      <c r="C33" s="204"/>
      <c r="D33" s="204"/>
      <c r="E33" s="20">
        <v>56.628884826325411</v>
      </c>
      <c r="F33" s="20">
        <v>57.298185941043087</v>
      </c>
      <c r="G33" s="20">
        <v>61.25</v>
      </c>
      <c r="H33" s="20">
        <v>61.512087912087914</v>
      </c>
      <c r="I33" s="20">
        <v>49.18798751950078</v>
      </c>
      <c r="J33" s="20">
        <v>51.914838709677419</v>
      </c>
      <c r="K33" s="20">
        <v>54.170268772513161</v>
      </c>
    </row>
    <row r="34" spans="1:11" s="18" customFormat="1" ht="11.25" customHeight="1" x14ac:dyDescent="0.2">
      <c r="A34" s="15"/>
      <c r="B34" s="204" t="s">
        <v>115</v>
      </c>
      <c r="C34" s="204"/>
      <c r="D34" s="204"/>
      <c r="E34" s="20">
        <v>21.257160268129191</v>
      </c>
      <c r="F34" s="20">
        <v>24.28344671201814</v>
      </c>
      <c r="G34" s="20">
        <v>41.605519480519483</v>
      </c>
      <c r="H34" s="20">
        <v>31.649450549450549</v>
      </c>
      <c r="I34" s="20">
        <v>12.453198127925116</v>
      </c>
      <c r="J34" s="20">
        <v>32.695483870967742</v>
      </c>
      <c r="K34" s="20">
        <v>24.030617899695205</v>
      </c>
    </row>
    <row r="35" spans="1:11" s="14" customFormat="1" ht="11.25" customHeight="1" x14ac:dyDescent="0.2">
      <c r="A35" s="216" t="s">
        <v>116</v>
      </c>
      <c r="B35" s="216"/>
      <c r="C35" s="216"/>
      <c r="D35" s="216"/>
      <c r="E35" s="40">
        <v>130.94149908592323</v>
      </c>
      <c r="F35" s="40">
        <v>88.76473922902494</v>
      </c>
      <c r="G35" s="40">
        <v>129.31006493506493</v>
      </c>
      <c r="H35" s="40">
        <v>130.43626373626375</v>
      </c>
      <c r="I35" s="40">
        <v>76.822152886115447</v>
      </c>
      <c r="J35" s="40">
        <v>182.02967741935481</v>
      </c>
      <c r="K35" s="40">
        <v>115.82240984544934</v>
      </c>
    </row>
    <row r="36" spans="1:11" s="18" customFormat="1" ht="11.25" customHeight="1" x14ac:dyDescent="0.2">
      <c r="A36" s="16"/>
      <c r="B36" s="204" t="s">
        <v>117</v>
      </c>
      <c r="C36" s="204"/>
      <c r="D36" s="204"/>
      <c r="E36" s="20">
        <v>108.9744058500914</v>
      </c>
      <c r="F36" s="20">
        <v>69.807256235827666</v>
      </c>
      <c r="G36" s="20">
        <v>98.456168831168824</v>
      </c>
      <c r="H36" s="20">
        <v>112.47032967032968</v>
      </c>
      <c r="I36" s="20">
        <v>63.758970358814352</v>
      </c>
      <c r="J36" s="20">
        <v>153.63870967741934</v>
      </c>
      <c r="K36" s="20">
        <v>95.27375500858615</v>
      </c>
    </row>
    <row r="37" spans="1:11" s="18" customFormat="1" ht="11.25" customHeight="1" x14ac:dyDescent="0.2">
      <c r="A37" s="15"/>
      <c r="B37" s="204" t="s">
        <v>118</v>
      </c>
      <c r="C37" s="204"/>
      <c r="D37" s="204"/>
      <c r="E37" s="20">
        <v>21.967093235831811</v>
      </c>
      <c r="F37" s="20">
        <v>18.957482993197278</v>
      </c>
      <c r="G37" s="20">
        <v>30.853896103896105</v>
      </c>
      <c r="H37" s="20">
        <v>17.965934065934064</v>
      </c>
      <c r="I37" s="20">
        <v>13.063182527301093</v>
      </c>
      <c r="J37" s="20">
        <v>28.390967741935484</v>
      </c>
      <c r="K37" s="20">
        <v>20.548654836863193</v>
      </c>
    </row>
    <row r="38" spans="1:11" s="26" customFormat="1" ht="11.25" customHeight="1" x14ac:dyDescent="0.2">
      <c r="A38" s="216" t="s">
        <v>119</v>
      </c>
      <c r="B38" s="216"/>
      <c r="C38" s="216"/>
      <c r="D38" s="216"/>
      <c r="E38" s="43">
        <f t="shared" ref="E38:K38" si="3">SUM(E43+E39)</f>
        <v>81.56</v>
      </c>
      <c r="F38" s="43">
        <f t="shared" si="3"/>
        <v>104.57999999999998</v>
      </c>
      <c r="G38" s="43">
        <f t="shared" si="3"/>
        <v>43.7</v>
      </c>
      <c r="H38" s="43">
        <f t="shared" si="3"/>
        <v>61.62</v>
      </c>
      <c r="I38" s="43">
        <f t="shared" si="3"/>
        <v>42.11</v>
      </c>
      <c r="J38" s="43">
        <f t="shared" si="3"/>
        <v>46.12</v>
      </c>
      <c r="K38" s="43">
        <f t="shared" si="3"/>
        <v>379.69000000000005</v>
      </c>
    </row>
    <row r="39" spans="1:11" s="14" customFormat="1" ht="11.25" customHeight="1" x14ac:dyDescent="0.2">
      <c r="A39" s="44"/>
      <c r="B39" s="216" t="s">
        <v>21</v>
      </c>
      <c r="C39" s="216"/>
      <c r="D39" s="216"/>
      <c r="E39" s="43">
        <f t="shared" ref="E39:K39" si="4">SUM(E40:E42)</f>
        <v>76.56</v>
      </c>
      <c r="F39" s="43">
        <f t="shared" si="4"/>
        <v>94.22999999999999</v>
      </c>
      <c r="G39" s="43">
        <f t="shared" si="4"/>
        <v>39</v>
      </c>
      <c r="H39" s="43">
        <f t="shared" si="4"/>
        <v>55.82</v>
      </c>
      <c r="I39" s="43">
        <f t="shared" si="4"/>
        <v>36.67</v>
      </c>
      <c r="J39" s="43">
        <f t="shared" si="4"/>
        <v>39.159999999999997</v>
      </c>
      <c r="K39" s="43">
        <f t="shared" si="4"/>
        <v>341.44000000000005</v>
      </c>
    </row>
    <row r="40" spans="1:11" s="18" customFormat="1" ht="11.25" customHeight="1" x14ac:dyDescent="0.2">
      <c r="A40" s="21"/>
      <c r="B40" s="16"/>
      <c r="C40" s="204" t="s">
        <v>120</v>
      </c>
      <c r="D40" s="204"/>
      <c r="E40" s="29">
        <v>23.14</v>
      </c>
      <c r="F40" s="29">
        <v>23.34</v>
      </c>
      <c r="G40" s="29">
        <v>11.12</v>
      </c>
      <c r="H40" s="29">
        <v>9.83</v>
      </c>
      <c r="I40" s="29">
        <v>7.9</v>
      </c>
      <c r="J40" s="29">
        <v>11.75</v>
      </c>
      <c r="K40" s="29">
        <v>87.08</v>
      </c>
    </row>
    <row r="41" spans="1:11" s="18" customFormat="1" ht="11.25" customHeight="1" x14ac:dyDescent="0.2">
      <c r="A41" s="21"/>
      <c r="B41" s="21"/>
      <c r="C41" s="204" t="s">
        <v>121</v>
      </c>
      <c r="D41" s="204"/>
      <c r="E41" s="29">
        <v>27.83</v>
      </c>
      <c r="F41" s="29">
        <v>29.48</v>
      </c>
      <c r="G41" s="29">
        <v>16.57</v>
      </c>
      <c r="H41" s="29">
        <v>30.31</v>
      </c>
      <c r="I41" s="29">
        <v>16.93</v>
      </c>
      <c r="J41" s="29">
        <v>18.96</v>
      </c>
      <c r="K41" s="29">
        <v>140.08000000000001</v>
      </c>
    </row>
    <row r="42" spans="1:11" s="18" customFormat="1" ht="11.25" customHeight="1" x14ac:dyDescent="0.2">
      <c r="A42" s="21"/>
      <c r="B42" s="15"/>
      <c r="C42" s="204" t="s">
        <v>122</v>
      </c>
      <c r="D42" s="204"/>
      <c r="E42" s="29">
        <v>25.59</v>
      </c>
      <c r="F42" s="29">
        <v>41.41</v>
      </c>
      <c r="G42" s="29">
        <v>11.31</v>
      </c>
      <c r="H42" s="29">
        <v>15.68</v>
      </c>
      <c r="I42" s="29">
        <v>11.84</v>
      </c>
      <c r="J42" s="29">
        <v>8.4499999999999993</v>
      </c>
      <c r="K42" s="29">
        <v>114.28</v>
      </c>
    </row>
    <row r="43" spans="1:11" s="14" customFormat="1" ht="11.25" customHeight="1" x14ac:dyDescent="0.2">
      <c r="A43" s="38"/>
      <c r="B43" s="216" t="s">
        <v>25</v>
      </c>
      <c r="C43" s="216"/>
      <c r="D43" s="216"/>
      <c r="E43" s="43">
        <f t="shared" ref="E43:K43" si="5">SUM(E44:E46)</f>
        <v>5</v>
      </c>
      <c r="F43" s="43">
        <f t="shared" si="5"/>
        <v>10.35</v>
      </c>
      <c r="G43" s="43">
        <f t="shared" si="5"/>
        <v>4.6999999999999993</v>
      </c>
      <c r="H43" s="43">
        <f t="shared" si="5"/>
        <v>5.8</v>
      </c>
      <c r="I43" s="43">
        <f t="shared" si="5"/>
        <v>5.44</v>
      </c>
      <c r="J43" s="43">
        <f t="shared" si="5"/>
        <v>6.96</v>
      </c>
      <c r="K43" s="43">
        <f t="shared" si="5"/>
        <v>38.25</v>
      </c>
    </row>
    <row r="44" spans="1:11" s="18" customFormat="1" ht="11.25" customHeight="1" x14ac:dyDescent="0.2">
      <c r="A44" s="21"/>
      <c r="B44" s="16"/>
      <c r="C44" s="204" t="s">
        <v>123</v>
      </c>
      <c r="D44" s="204"/>
      <c r="E44" s="29">
        <v>1</v>
      </c>
      <c r="F44" s="29">
        <v>1.5</v>
      </c>
      <c r="G44" s="29">
        <v>0.5</v>
      </c>
      <c r="H44" s="29">
        <v>1.17</v>
      </c>
      <c r="I44" s="29">
        <v>1</v>
      </c>
      <c r="J44" s="29">
        <v>0.5</v>
      </c>
      <c r="K44" s="29">
        <v>5.67</v>
      </c>
    </row>
    <row r="45" spans="1:11" s="18" customFormat="1" ht="11.25" customHeight="1" x14ac:dyDescent="0.2">
      <c r="A45" s="21"/>
      <c r="B45" s="21"/>
      <c r="C45" s="204" t="s">
        <v>124</v>
      </c>
      <c r="D45" s="204"/>
      <c r="E45" s="29">
        <v>3</v>
      </c>
      <c r="F45" s="29">
        <v>5.47</v>
      </c>
      <c r="G45" s="29">
        <v>1.9</v>
      </c>
      <c r="H45" s="29">
        <v>3</v>
      </c>
      <c r="I45" s="29">
        <v>2.91</v>
      </c>
      <c r="J45" s="29">
        <v>2.75</v>
      </c>
      <c r="K45" s="29">
        <v>19.03</v>
      </c>
    </row>
    <row r="46" spans="1:11" s="18" customFormat="1" ht="11.25" customHeight="1" x14ac:dyDescent="0.2">
      <c r="A46" s="15"/>
      <c r="B46" s="15"/>
      <c r="C46" s="204" t="s">
        <v>125</v>
      </c>
      <c r="D46" s="204"/>
      <c r="E46" s="29">
        <v>1</v>
      </c>
      <c r="F46" s="29">
        <v>3.38</v>
      </c>
      <c r="G46" s="29">
        <v>2.2999999999999998</v>
      </c>
      <c r="H46" s="29">
        <v>1.63</v>
      </c>
      <c r="I46" s="29">
        <v>1.53</v>
      </c>
      <c r="J46" s="29">
        <v>3.71</v>
      </c>
      <c r="K46" s="29">
        <v>13.55</v>
      </c>
    </row>
    <row r="47" spans="1:11" s="14" customFormat="1" ht="11.25" customHeight="1" x14ac:dyDescent="0.2">
      <c r="A47" s="216" t="s">
        <v>126</v>
      </c>
      <c r="B47" s="216"/>
      <c r="C47" s="216"/>
      <c r="D47" s="216"/>
      <c r="E47" s="40">
        <f t="shared" ref="E47:J47" si="6">SUM(E10:E12)/SUM(E40:E46)</f>
        <v>18.957948243992607</v>
      </c>
      <c r="F47" s="40">
        <f t="shared" si="6"/>
        <v>15.34847298355521</v>
      </c>
      <c r="G47" s="40">
        <f t="shared" si="6"/>
        <v>12.727272727272728</v>
      </c>
      <c r="H47" s="40">
        <f t="shared" si="6"/>
        <v>13.497478493028778</v>
      </c>
      <c r="I47" s="40">
        <f t="shared" si="6"/>
        <v>26.961093585699267</v>
      </c>
      <c r="J47" s="40">
        <f t="shared" si="6"/>
        <v>14.600602863602111</v>
      </c>
      <c r="K47" s="40">
        <v>28.86828728699728</v>
      </c>
    </row>
    <row r="48" spans="1:11" s="14" customFormat="1" ht="11.25" customHeight="1" x14ac:dyDescent="0.2">
      <c r="A48" s="216" t="s">
        <v>127</v>
      </c>
      <c r="B48" s="216"/>
      <c r="C48" s="216"/>
      <c r="D48" s="216"/>
      <c r="E48" s="40">
        <f t="shared" ref="E48:J48" si="7">SUM(E20:E24)/SUM(E40:E46)</f>
        <v>2482.3821626617373</v>
      </c>
      <c r="F48" s="40">
        <f t="shared" si="7"/>
        <v>1362.4032019490128</v>
      </c>
      <c r="G48" s="40">
        <f t="shared" si="7"/>
        <v>1645.7644628099174</v>
      </c>
      <c r="H48" s="40">
        <f t="shared" si="7"/>
        <v>1760.5606644912493</v>
      </c>
      <c r="I48" s="40">
        <f t="shared" si="7"/>
        <v>1980.5467928496321</v>
      </c>
      <c r="J48" s="40">
        <f t="shared" si="7"/>
        <v>2657.7430293896009</v>
      </c>
      <c r="K48" s="40">
        <f>SUM(K49:K50)</f>
        <v>2158.0368195106525</v>
      </c>
    </row>
    <row r="49" spans="1:11" s="18" customFormat="1" ht="11.25" customHeight="1" x14ac:dyDescent="0.2">
      <c r="A49" s="16"/>
      <c r="B49" s="204" t="s">
        <v>128</v>
      </c>
      <c r="C49" s="204"/>
      <c r="D49" s="204"/>
      <c r="E49" s="20">
        <v>2229.7694948504168</v>
      </c>
      <c r="F49" s="20">
        <v>1195.0181679097343</v>
      </c>
      <c r="G49" s="20">
        <v>1407.9176201373</v>
      </c>
      <c r="H49" s="20">
        <v>1440.9282700421941</v>
      </c>
      <c r="I49" s="20">
        <v>2569.0572310615057</v>
      </c>
      <c r="J49" s="20">
        <v>2620.9670424978317</v>
      </c>
      <c r="K49" s="20">
        <v>1807.2980589428212</v>
      </c>
    </row>
    <row r="50" spans="1:11" s="18" customFormat="1" ht="11.25" customHeight="1" x14ac:dyDescent="0.2">
      <c r="A50" s="15"/>
      <c r="B50" s="204" t="s">
        <v>129</v>
      </c>
      <c r="C50" s="204"/>
      <c r="D50" s="204"/>
      <c r="E50" s="20">
        <v>441.98136341343798</v>
      </c>
      <c r="F50" s="20">
        <v>319.76477337923126</v>
      </c>
      <c r="G50" s="20">
        <v>434.91990846681927</v>
      </c>
      <c r="H50" s="20">
        <v>265.31970139565072</v>
      </c>
      <c r="I50" s="20">
        <v>150.2018522916172</v>
      </c>
      <c r="J50" s="20">
        <v>477.08152645273202</v>
      </c>
      <c r="K50" s="20">
        <v>350.73876056783155</v>
      </c>
    </row>
    <row r="51" spans="1:11" s="14" customFormat="1" ht="11.25" customHeight="1" x14ac:dyDescent="0.2">
      <c r="A51" s="216" t="s">
        <v>130</v>
      </c>
      <c r="B51" s="216"/>
      <c r="C51" s="216"/>
      <c r="D51" s="216"/>
      <c r="E51" s="20">
        <v>5062.8892155552585</v>
      </c>
      <c r="F51" s="20">
        <v>4624.696917215103</v>
      </c>
      <c r="G51" s="20">
        <v>5861.5471167369906</v>
      </c>
      <c r="H51" s="20">
        <v>2948.3620257695061</v>
      </c>
      <c r="I51" s="20">
        <v>6257.6716586606381</v>
      </c>
      <c r="J51" s="20">
        <v>6913.96734905416</v>
      </c>
      <c r="K51" s="20">
        <v>4885</v>
      </c>
    </row>
    <row r="52" spans="1:11" s="14" customFormat="1" ht="11.25" customHeight="1" x14ac:dyDescent="0.2">
      <c r="A52" s="228" t="s">
        <v>32</v>
      </c>
      <c r="B52" s="228"/>
      <c r="C52" s="228"/>
      <c r="D52" s="228"/>
      <c r="E52" s="228"/>
      <c r="F52" s="228"/>
      <c r="G52" s="228"/>
      <c r="H52" s="228"/>
      <c r="I52" s="228"/>
      <c r="J52" s="228"/>
      <c r="K52" s="228"/>
    </row>
    <row r="53" spans="1:11" s="14" customFormat="1" ht="11.25" customHeight="1" x14ac:dyDescent="0.2">
      <c r="A53" s="216" t="s">
        <v>33</v>
      </c>
      <c r="B53" s="216"/>
      <c r="C53" s="216"/>
      <c r="D53" s="216"/>
      <c r="E53" s="40">
        <f t="shared" ref="E53:K53" si="8">SUM(E54:E57)</f>
        <v>7478587.8499999996</v>
      </c>
      <c r="F53" s="40">
        <f t="shared" si="8"/>
        <v>9265364</v>
      </c>
      <c r="G53" s="40">
        <f t="shared" si="8"/>
        <v>3909211.0500000003</v>
      </c>
      <c r="H53" s="40">
        <f t="shared" si="8"/>
        <v>5104427.45</v>
      </c>
      <c r="I53" s="40">
        <f t="shared" si="8"/>
        <v>4081791.67</v>
      </c>
      <c r="J53" s="40">
        <f t="shared" si="8"/>
        <v>3918026.3499999996</v>
      </c>
      <c r="K53" s="40">
        <f t="shared" si="8"/>
        <v>33757408.370000005</v>
      </c>
    </row>
    <row r="54" spans="1:11" s="18" customFormat="1" ht="11.25" customHeight="1" x14ac:dyDescent="0.2">
      <c r="A54" s="16"/>
      <c r="B54" s="204" t="s">
        <v>34</v>
      </c>
      <c r="C54" s="204"/>
      <c r="D54" s="204"/>
      <c r="E54" s="20">
        <v>5592440.9500000002</v>
      </c>
      <c r="F54" s="20">
        <v>6885427.9000000004</v>
      </c>
      <c r="G54" s="20">
        <v>3032881.85</v>
      </c>
      <c r="H54" s="20">
        <v>3971767.15</v>
      </c>
      <c r="I54" s="20">
        <v>2650967</v>
      </c>
      <c r="J54" s="20">
        <v>2966562.8</v>
      </c>
      <c r="K54" s="20">
        <v>25100047.650000002</v>
      </c>
    </row>
    <row r="55" spans="1:11" s="18" customFormat="1" ht="11.25" customHeight="1" x14ac:dyDescent="0.2">
      <c r="A55" s="21"/>
      <c r="B55" s="204" t="s">
        <v>35</v>
      </c>
      <c r="C55" s="204"/>
      <c r="D55" s="204"/>
      <c r="E55" s="20">
        <v>1260995.8500000001</v>
      </c>
      <c r="F55" s="20">
        <v>1594363.6</v>
      </c>
      <c r="G55" s="20">
        <v>503988.2</v>
      </c>
      <c r="H55" s="20">
        <v>671613.95</v>
      </c>
      <c r="I55" s="20">
        <v>506511.15</v>
      </c>
      <c r="J55" s="20">
        <v>537084.30000000005</v>
      </c>
      <c r="K55" s="20">
        <v>5074557.05</v>
      </c>
    </row>
    <row r="56" spans="1:11" s="18" customFormat="1" ht="11.25" customHeight="1" x14ac:dyDescent="0.2">
      <c r="A56" s="21"/>
      <c r="B56" s="204" t="s">
        <v>36</v>
      </c>
      <c r="C56" s="204"/>
      <c r="D56" s="204"/>
      <c r="E56" s="20">
        <v>16150</v>
      </c>
      <c r="F56" s="20">
        <v>4564.8999999999996</v>
      </c>
      <c r="G56" s="20">
        <v>13995</v>
      </c>
      <c r="H56" s="20">
        <v>10240</v>
      </c>
      <c r="I56" s="20">
        <v>8789.9</v>
      </c>
      <c r="J56" s="45">
        <v>4080</v>
      </c>
      <c r="K56" s="20">
        <v>57819.8</v>
      </c>
    </row>
    <row r="57" spans="1:11" s="18" customFormat="1" ht="11.25" customHeight="1" x14ac:dyDescent="0.2">
      <c r="A57" s="15"/>
      <c r="B57" s="204" t="s">
        <v>37</v>
      </c>
      <c r="C57" s="204"/>
      <c r="D57" s="204"/>
      <c r="E57" s="20">
        <v>609001.04999999888</v>
      </c>
      <c r="F57" s="20">
        <v>781007.6</v>
      </c>
      <c r="G57" s="20">
        <v>358346</v>
      </c>
      <c r="H57" s="20">
        <v>450806.35000000056</v>
      </c>
      <c r="I57" s="20">
        <v>915523.62</v>
      </c>
      <c r="J57" s="20">
        <v>410299.25</v>
      </c>
      <c r="K57" s="20">
        <v>3524983.87</v>
      </c>
    </row>
    <row r="58" spans="1:11" s="14" customFormat="1" ht="11.25" customHeight="1" x14ac:dyDescent="0.2">
      <c r="A58" s="216" t="s">
        <v>38</v>
      </c>
      <c r="B58" s="216"/>
      <c r="C58" s="216"/>
      <c r="D58" s="216"/>
      <c r="E58" s="40">
        <f t="shared" ref="E58:K58" si="9">SUM(E59:E62)</f>
        <v>3846863.45</v>
      </c>
      <c r="F58" s="40">
        <f t="shared" si="9"/>
        <v>4370580.8099999996</v>
      </c>
      <c r="G58" s="40">
        <f t="shared" si="9"/>
        <v>1970458.3</v>
      </c>
      <c r="H58" s="40">
        <f t="shared" si="9"/>
        <v>2770737.1</v>
      </c>
      <c r="I58" s="40">
        <f t="shared" si="9"/>
        <v>2036491.4500000002</v>
      </c>
      <c r="J58" s="40">
        <f t="shared" si="9"/>
        <v>2278971.5</v>
      </c>
      <c r="K58" s="40">
        <f t="shared" si="9"/>
        <v>17274102.609999999</v>
      </c>
    </row>
    <row r="59" spans="1:11" s="18" customFormat="1" ht="11.25" customHeight="1" x14ac:dyDescent="0.2">
      <c r="A59" s="16"/>
      <c r="B59" s="204" t="s">
        <v>39</v>
      </c>
      <c r="C59" s="204"/>
      <c r="D59" s="204"/>
      <c r="E59" s="20">
        <v>736670.3</v>
      </c>
      <c r="F59" s="20">
        <v>855875.5</v>
      </c>
      <c r="G59" s="20">
        <v>234167.05</v>
      </c>
      <c r="H59" s="20">
        <v>501572.2</v>
      </c>
      <c r="I59" s="20">
        <v>428138.35</v>
      </c>
      <c r="J59" s="20">
        <v>188959</v>
      </c>
      <c r="K59" s="20">
        <v>2945382.3999999999</v>
      </c>
    </row>
    <row r="60" spans="1:11" s="18" customFormat="1" ht="11.25" customHeight="1" x14ac:dyDescent="0.2">
      <c r="A60" s="21"/>
      <c r="B60" s="204" t="s">
        <v>40</v>
      </c>
      <c r="C60" s="204"/>
      <c r="D60" s="204"/>
      <c r="E60" s="20">
        <v>1874674.35</v>
      </c>
      <c r="F60" s="20">
        <v>1995770.8</v>
      </c>
      <c r="G60" s="20">
        <v>1082059.8999999999</v>
      </c>
      <c r="H60" s="20">
        <v>1283610</v>
      </c>
      <c r="I60" s="20">
        <v>1305656.1000000001</v>
      </c>
      <c r="J60" s="20">
        <v>1421584</v>
      </c>
      <c r="K60" s="20">
        <v>8963355.1500000004</v>
      </c>
    </row>
    <row r="61" spans="1:11" s="18" customFormat="1" ht="11.25" customHeight="1" x14ac:dyDescent="0.2">
      <c r="A61" s="21"/>
      <c r="B61" s="204" t="s">
        <v>82</v>
      </c>
      <c r="C61" s="204"/>
      <c r="D61" s="204"/>
      <c r="E61" s="20">
        <v>1218699</v>
      </c>
      <c r="F61" s="20">
        <v>1429766</v>
      </c>
      <c r="G61" s="20">
        <v>575619</v>
      </c>
      <c r="H61" s="20">
        <v>917279</v>
      </c>
      <c r="I61" s="20">
        <v>659719</v>
      </c>
      <c r="J61" s="20">
        <v>591093</v>
      </c>
      <c r="K61" s="20">
        <v>5392175</v>
      </c>
    </row>
    <row r="62" spans="1:11" s="18" customFormat="1" ht="11.25" customHeight="1" x14ac:dyDescent="0.2">
      <c r="A62" s="15"/>
      <c r="B62" s="204" t="s">
        <v>41</v>
      </c>
      <c r="C62" s="204"/>
      <c r="D62" s="204"/>
      <c r="E62" s="20">
        <v>16819.799999999814</v>
      </c>
      <c r="F62" s="20">
        <v>89168.509999999776</v>
      </c>
      <c r="G62" s="20">
        <v>78612.350000000093</v>
      </c>
      <c r="H62" s="20">
        <v>68275.899999999907</v>
      </c>
      <c r="I62" s="20">
        <v>-357022</v>
      </c>
      <c r="J62" s="20">
        <v>77335.5</v>
      </c>
      <c r="K62" s="20">
        <v>-26809.94000000041</v>
      </c>
    </row>
    <row r="63" spans="1:11" s="14" customFormat="1" ht="11.25" customHeight="1" x14ac:dyDescent="0.2">
      <c r="A63" s="216" t="s">
        <v>131</v>
      </c>
      <c r="B63" s="216"/>
      <c r="C63" s="216"/>
      <c r="D63" s="216"/>
      <c r="E63" s="40">
        <f t="shared" ref="E63:K63" si="10">E53-E58</f>
        <v>3631724.3999999994</v>
      </c>
      <c r="F63" s="40">
        <f t="shared" si="10"/>
        <v>4894783.1900000004</v>
      </c>
      <c r="G63" s="40">
        <f t="shared" si="10"/>
        <v>1938752.7500000002</v>
      </c>
      <c r="H63" s="40">
        <f t="shared" si="10"/>
        <v>2333690.35</v>
      </c>
      <c r="I63" s="40">
        <f t="shared" si="10"/>
        <v>2045300.2199999997</v>
      </c>
      <c r="J63" s="40">
        <f t="shared" si="10"/>
        <v>1639054.8499999996</v>
      </c>
      <c r="K63" s="40">
        <f t="shared" si="10"/>
        <v>16483305.760000005</v>
      </c>
    </row>
    <row r="64" spans="1:11" s="18" customFormat="1" ht="11.25" customHeight="1" x14ac:dyDescent="0.2">
      <c r="A64" s="16"/>
      <c r="B64" s="204" t="s">
        <v>43</v>
      </c>
      <c r="C64" s="204"/>
      <c r="D64" s="204"/>
      <c r="E64" s="20">
        <f t="shared" ref="E64:J64" si="11">0.8*E63</f>
        <v>2905379.5199999996</v>
      </c>
      <c r="F64" s="20">
        <f t="shared" si="11"/>
        <v>3915826.5520000006</v>
      </c>
      <c r="G64" s="20">
        <f t="shared" si="11"/>
        <v>1551002.2000000002</v>
      </c>
      <c r="H64" s="20">
        <f t="shared" si="11"/>
        <v>1866952.2800000003</v>
      </c>
      <c r="I64" s="20">
        <f t="shared" si="11"/>
        <v>1636240.176</v>
      </c>
      <c r="J64" s="20">
        <f t="shared" si="11"/>
        <v>1311243.8799999999</v>
      </c>
      <c r="K64" s="20">
        <f>SUM(E64:J64)</f>
        <v>13186644.607999999</v>
      </c>
    </row>
    <row r="65" spans="1:11" s="18" customFormat="1" ht="11.25" customHeight="1" x14ac:dyDescent="0.2">
      <c r="A65" s="21"/>
      <c r="B65" s="195" t="s">
        <v>44</v>
      </c>
      <c r="C65" s="195"/>
      <c r="D65" s="195"/>
      <c r="E65" s="22">
        <f t="shared" ref="E65:J65" si="12">0.2*E63</f>
        <v>726344.87999999989</v>
      </c>
      <c r="F65" s="22">
        <f t="shared" si="12"/>
        <v>978956.63800000015</v>
      </c>
      <c r="G65" s="22">
        <f t="shared" si="12"/>
        <v>387750.55000000005</v>
      </c>
      <c r="H65" s="22">
        <f t="shared" si="12"/>
        <v>466738.07000000007</v>
      </c>
      <c r="I65" s="22">
        <f t="shared" si="12"/>
        <v>409060.04399999999</v>
      </c>
      <c r="J65" s="22">
        <f t="shared" si="12"/>
        <v>327810.96999999997</v>
      </c>
      <c r="K65" s="22">
        <f>SUM(E65:J65)</f>
        <v>3296661.1519999998</v>
      </c>
    </row>
    <row r="66" spans="1:11" s="14" customFormat="1" ht="11.25" customHeight="1" x14ac:dyDescent="0.2">
      <c r="A66" s="218"/>
      <c r="B66" s="218"/>
      <c r="C66" s="218"/>
      <c r="D66" s="218"/>
      <c r="E66" s="218"/>
      <c r="F66" s="218"/>
      <c r="G66" s="218"/>
      <c r="H66" s="218"/>
      <c r="I66" s="218"/>
      <c r="J66" s="218"/>
      <c r="K66" s="218"/>
    </row>
    <row r="67" spans="1:11" s="14" customFormat="1" ht="11.25" customHeight="1" x14ac:dyDescent="0.2">
      <c r="A67" s="217" t="s">
        <v>45</v>
      </c>
      <c r="B67" s="217"/>
      <c r="C67" s="217"/>
      <c r="D67" s="217"/>
      <c r="E67" s="39">
        <v>4557.3356794637411</v>
      </c>
      <c r="F67" s="39">
        <v>5252.4739229024945</v>
      </c>
      <c r="G67" s="39">
        <v>6346.1218344155841</v>
      </c>
      <c r="H67" s="39">
        <v>5609.2609340659346</v>
      </c>
      <c r="I67" s="39">
        <v>3183.9248595943836</v>
      </c>
      <c r="J67" s="39">
        <v>5055.5178709677421</v>
      </c>
      <c r="K67" s="39">
        <v>4676.8368481573852</v>
      </c>
    </row>
    <row r="68" spans="1:11" s="18" customFormat="1" ht="11.25" customHeight="1" x14ac:dyDescent="0.2">
      <c r="A68" s="225" t="s">
        <v>132</v>
      </c>
      <c r="B68" s="225"/>
      <c r="C68" s="225"/>
      <c r="D68" s="225"/>
      <c r="E68" s="37">
        <v>2213.1166361974401</v>
      </c>
      <c r="F68" s="37">
        <v>2774.8204024943311</v>
      </c>
      <c r="G68" s="37">
        <v>3147.3258928571427</v>
      </c>
      <c r="H68" s="37">
        <v>2564.4948901098901</v>
      </c>
      <c r="I68" s="37">
        <v>1595.3979875195005</v>
      </c>
      <c r="J68" s="37">
        <v>2114.909483870968</v>
      </c>
      <c r="K68" s="37">
        <v>2283.6389249099479</v>
      </c>
    </row>
    <row r="69" spans="1:11" s="32" customFormat="1" ht="11.25" customHeight="1" x14ac:dyDescent="0.15">
      <c r="A69" s="206"/>
      <c r="B69" s="206"/>
      <c r="C69" s="206"/>
      <c r="D69" s="206"/>
      <c r="E69" s="206"/>
      <c r="F69" s="206"/>
      <c r="G69" s="206"/>
      <c r="H69" s="206"/>
      <c r="I69" s="206"/>
      <c r="J69" s="206"/>
      <c r="K69" s="206"/>
    </row>
    <row r="70" spans="1:11" s="33" customFormat="1" ht="9" customHeight="1" x14ac:dyDescent="0.15">
      <c r="A70" s="229" t="s">
        <v>139</v>
      </c>
      <c r="B70" s="229"/>
      <c r="C70" s="229"/>
      <c r="D70" s="229"/>
      <c r="E70" s="229"/>
      <c r="F70" s="229"/>
      <c r="G70" s="229"/>
      <c r="H70" s="229"/>
      <c r="I70" s="229"/>
      <c r="J70" s="229"/>
      <c r="K70" s="229"/>
    </row>
    <row r="71" spans="1:11" s="33" customFormat="1" ht="9" customHeight="1" x14ac:dyDescent="0.15">
      <c r="A71" s="229" t="s">
        <v>140</v>
      </c>
      <c r="B71" s="229"/>
      <c r="C71" s="229"/>
      <c r="D71" s="229"/>
      <c r="E71" s="229"/>
      <c r="F71" s="229"/>
      <c r="G71" s="229"/>
      <c r="H71" s="229"/>
      <c r="I71" s="229"/>
      <c r="J71" s="229"/>
      <c r="K71" s="229"/>
    </row>
    <row r="72" spans="1:11" s="33" customFormat="1" ht="9" customHeight="1" x14ac:dyDescent="0.15">
      <c r="A72" s="229" t="s">
        <v>70</v>
      </c>
      <c r="B72" s="229"/>
      <c r="C72" s="229"/>
      <c r="D72" s="229"/>
      <c r="E72" s="229"/>
      <c r="F72" s="229"/>
      <c r="G72" s="229"/>
      <c r="H72" s="229"/>
      <c r="I72" s="229"/>
      <c r="J72" s="229"/>
      <c r="K72" s="229"/>
    </row>
    <row r="73" spans="1:11" s="33" customFormat="1" ht="9" customHeight="1" x14ac:dyDescent="0.15">
      <c r="A73" s="229" t="s">
        <v>141</v>
      </c>
      <c r="B73" s="229"/>
      <c r="C73" s="229"/>
      <c r="D73" s="229"/>
      <c r="E73" s="229"/>
      <c r="F73" s="229"/>
      <c r="G73" s="229"/>
      <c r="H73" s="229"/>
      <c r="I73" s="229"/>
      <c r="J73" s="229"/>
      <c r="K73" s="229"/>
    </row>
    <row r="74" spans="1:11" s="33" customFormat="1" ht="9" customHeight="1" x14ac:dyDescent="0.15">
      <c r="A74" s="229" t="s">
        <v>142</v>
      </c>
      <c r="B74" s="229"/>
      <c r="C74" s="229"/>
      <c r="D74" s="229"/>
      <c r="E74" s="229"/>
      <c r="F74" s="229"/>
      <c r="G74" s="229"/>
      <c r="H74" s="229"/>
      <c r="I74" s="229"/>
      <c r="J74" s="229"/>
      <c r="K74" s="229"/>
    </row>
    <row r="75" spans="1:11" s="33" customFormat="1" ht="9" customHeight="1" x14ac:dyDescent="0.15">
      <c r="A75" s="229" t="s">
        <v>72</v>
      </c>
      <c r="B75" s="229"/>
      <c r="C75" s="229"/>
      <c r="D75" s="229"/>
      <c r="E75" s="229"/>
      <c r="F75" s="229"/>
      <c r="G75" s="229"/>
      <c r="H75" s="229"/>
      <c r="I75" s="229"/>
      <c r="J75" s="229"/>
      <c r="K75" s="229"/>
    </row>
    <row r="76" spans="1:11" s="33" customFormat="1" ht="9" customHeight="1" x14ac:dyDescent="0.15">
      <c r="A76" s="229" t="s">
        <v>143</v>
      </c>
      <c r="B76" s="229"/>
      <c r="C76" s="229"/>
      <c r="D76" s="229"/>
      <c r="E76" s="229"/>
      <c r="F76" s="229"/>
      <c r="G76" s="229"/>
      <c r="H76" s="229"/>
      <c r="I76" s="229"/>
      <c r="J76" s="229"/>
      <c r="K76" s="229"/>
    </row>
    <row r="77" spans="1:11" s="33" customFormat="1" ht="9" customHeight="1" x14ac:dyDescent="0.15">
      <c r="A77" s="229" t="s">
        <v>144</v>
      </c>
      <c r="B77" s="229"/>
      <c r="C77" s="229"/>
      <c r="D77" s="229"/>
      <c r="E77" s="229"/>
      <c r="F77" s="229"/>
      <c r="G77" s="229"/>
      <c r="H77" s="229"/>
      <c r="I77" s="229"/>
      <c r="J77" s="229"/>
      <c r="K77" s="229"/>
    </row>
    <row r="78" spans="1:11" s="33" customFormat="1" ht="9" customHeight="1" x14ac:dyDescent="0.15">
      <c r="A78" s="229" t="s">
        <v>73</v>
      </c>
      <c r="B78" s="229"/>
      <c r="C78" s="229"/>
      <c r="D78" s="229"/>
      <c r="E78" s="229"/>
      <c r="F78" s="229"/>
      <c r="G78" s="229"/>
      <c r="H78" s="229"/>
      <c r="I78" s="229"/>
      <c r="J78" s="229"/>
      <c r="K78" s="229"/>
    </row>
    <row r="79" spans="1:11" s="33" customFormat="1" ht="18" customHeight="1" x14ac:dyDescent="0.2">
      <c r="A79" s="220" t="s">
        <v>145</v>
      </c>
      <c r="B79" s="220"/>
      <c r="C79" s="220"/>
      <c r="D79" s="220"/>
      <c r="E79" s="220"/>
      <c r="F79" s="220"/>
      <c r="G79" s="220"/>
      <c r="H79" s="220"/>
      <c r="I79" s="220"/>
      <c r="J79" s="220"/>
      <c r="K79" s="220"/>
    </row>
    <row r="80" spans="1:11" s="33" customFormat="1" ht="9" x14ac:dyDescent="0.15">
      <c r="A80" s="229" t="s">
        <v>146</v>
      </c>
      <c r="B80" s="229"/>
      <c r="C80" s="229"/>
      <c r="D80" s="229"/>
      <c r="E80" s="229"/>
      <c r="F80" s="229"/>
      <c r="G80" s="229"/>
      <c r="H80" s="229"/>
      <c r="I80" s="229"/>
      <c r="J80" s="229"/>
      <c r="K80" s="229"/>
    </row>
    <row r="81" spans="1:11" s="32" customFormat="1" ht="6" customHeight="1" x14ac:dyDescent="0.15">
      <c r="A81" s="223"/>
      <c r="B81" s="223"/>
      <c r="C81" s="223"/>
      <c r="D81" s="223"/>
      <c r="E81" s="223"/>
      <c r="F81" s="223"/>
      <c r="G81" s="223"/>
      <c r="H81" s="223"/>
      <c r="I81" s="223"/>
      <c r="J81" s="223"/>
      <c r="K81" s="223"/>
    </row>
    <row r="82" spans="1:11" s="34" customFormat="1" ht="9" customHeight="1" x14ac:dyDescent="0.15">
      <c r="A82" s="224" t="s">
        <v>47</v>
      </c>
      <c r="B82" s="224"/>
      <c r="C82" s="224"/>
      <c r="D82" s="224"/>
      <c r="E82" s="224"/>
      <c r="F82" s="224"/>
      <c r="G82" s="224"/>
      <c r="H82" s="224"/>
      <c r="I82" s="224"/>
      <c r="J82" s="224"/>
      <c r="K82" s="224"/>
    </row>
    <row r="83" spans="1:11" s="35" customFormat="1" ht="5.25" customHeight="1" x14ac:dyDescent="0.15">
      <c r="A83" s="221"/>
      <c r="B83" s="221"/>
      <c r="C83" s="221"/>
      <c r="D83" s="221"/>
      <c r="E83" s="221"/>
      <c r="F83" s="221"/>
      <c r="G83" s="221"/>
      <c r="H83" s="221"/>
      <c r="I83" s="221"/>
      <c r="J83" s="221"/>
      <c r="K83" s="221"/>
    </row>
    <row r="84" spans="1:11" s="36" customFormat="1" ht="11.25" customHeight="1" x14ac:dyDescent="0.2">
      <c r="A84" s="222" t="s">
        <v>147</v>
      </c>
      <c r="B84" s="222"/>
      <c r="C84" s="222"/>
      <c r="D84" s="222"/>
      <c r="E84" s="222"/>
      <c r="F84" s="222"/>
      <c r="G84" s="222"/>
      <c r="H84" s="222"/>
      <c r="I84" s="222"/>
      <c r="J84" s="222"/>
      <c r="K84" s="222"/>
    </row>
    <row r="85" spans="1:11" s="36" customFormat="1" ht="11.25" customHeight="1" x14ac:dyDescent="0.2">
      <c r="A85" s="222" t="s">
        <v>153</v>
      </c>
      <c r="B85" s="222"/>
      <c r="C85" s="222"/>
      <c r="D85" s="222"/>
      <c r="E85" s="222"/>
      <c r="F85" s="222"/>
      <c r="G85" s="222"/>
      <c r="H85" s="222"/>
      <c r="I85" s="222"/>
      <c r="J85" s="222"/>
      <c r="K85" s="222"/>
    </row>
  </sheetData>
  <mergeCells count="85">
    <mergeCell ref="A77:K77"/>
    <mergeCell ref="A78:K78"/>
    <mergeCell ref="A83:K83"/>
    <mergeCell ref="A85:K85"/>
    <mergeCell ref="A79:K79"/>
    <mergeCell ref="A80:K80"/>
    <mergeCell ref="A81:K81"/>
    <mergeCell ref="A82:K82"/>
    <mergeCell ref="A84:K84"/>
    <mergeCell ref="A75:K75"/>
    <mergeCell ref="A76:K76"/>
    <mergeCell ref="B65:D65"/>
    <mergeCell ref="A66:K66"/>
    <mergeCell ref="A69:K69"/>
    <mergeCell ref="A70:K70"/>
    <mergeCell ref="A71:K71"/>
    <mergeCell ref="A73:K73"/>
    <mergeCell ref="A74:K74"/>
    <mergeCell ref="A53:D53"/>
    <mergeCell ref="B54:D54"/>
    <mergeCell ref="A72:K72"/>
    <mergeCell ref="B59:D59"/>
    <mergeCell ref="B60:D60"/>
    <mergeCell ref="A67:D67"/>
    <mergeCell ref="A68:D68"/>
    <mergeCell ref="B55:D55"/>
    <mergeCell ref="B56:D56"/>
    <mergeCell ref="B61:D61"/>
    <mergeCell ref="B62:D62"/>
    <mergeCell ref="B57:D57"/>
    <mergeCell ref="A58:D58"/>
    <mergeCell ref="A63:D63"/>
    <mergeCell ref="B64:D64"/>
    <mergeCell ref="C41:D41"/>
    <mergeCell ref="C42:D42"/>
    <mergeCell ref="B43:D43"/>
    <mergeCell ref="A52:K52"/>
    <mergeCell ref="C44:D44"/>
    <mergeCell ref="C45:D45"/>
    <mergeCell ref="B50:D50"/>
    <mergeCell ref="A51:D51"/>
    <mergeCell ref="C46:D46"/>
    <mergeCell ref="A47:D47"/>
    <mergeCell ref="A48:D48"/>
    <mergeCell ref="B49:D49"/>
    <mergeCell ref="A25:K25"/>
    <mergeCell ref="B26:D26"/>
    <mergeCell ref="B23:D23"/>
    <mergeCell ref="B24:D24"/>
    <mergeCell ref="B21:D21"/>
    <mergeCell ref="B22:D22"/>
    <mergeCell ref="A1:K1"/>
    <mergeCell ref="A5:D5"/>
    <mergeCell ref="A6:D6"/>
    <mergeCell ref="A7:K7"/>
    <mergeCell ref="A13:D13"/>
    <mergeCell ref="A2:K2"/>
    <mergeCell ref="A3:K3"/>
    <mergeCell ref="A4:K4"/>
    <mergeCell ref="B10:D10"/>
    <mergeCell ref="B11:D11"/>
    <mergeCell ref="B12:D12"/>
    <mergeCell ref="B14:D14"/>
    <mergeCell ref="A8:K8"/>
    <mergeCell ref="A9:D9"/>
    <mergeCell ref="B17:D17"/>
    <mergeCell ref="B18:D18"/>
    <mergeCell ref="B15:D15"/>
    <mergeCell ref="B16:D16"/>
    <mergeCell ref="A19:D19"/>
    <mergeCell ref="B20:D20"/>
    <mergeCell ref="B39:D39"/>
    <mergeCell ref="C40:D40"/>
    <mergeCell ref="B36:D36"/>
    <mergeCell ref="B37:D37"/>
    <mergeCell ref="A31:D31"/>
    <mergeCell ref="A32:D32"/>
    <mergeCell ref="B33:D33"/>
    <mergeCell ref="A38:D38"/>
    <mergeCell ref="B34:D34"/>
    <mergeCell ref="A35:D35"/>
    <mergeCell ref="B29:D29"/>
    <mergeCell ref="A30:D30"/>
    <mergeCell ref="B27:D27"/>
    <mergeCell ref="A28:D28"/>
  </mergeCells>
  <phoneticPr fontId="0" type="noConversion"/>
  <pageMargins left="0.59055118110236227" right="0.59055118110236227" top="0.59055118110236227" bottom="0.59055118110236227" header="0.59055118110236227" footer="0.59055118110236227"/>
  <pageSetup paperSize="9" scale="8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workbookViewId="0">
      <selection sqref="A1:K1"/>
    </sheetView>
  </sheetViews>
  <sheetFormatPr defaultRowHeight="12.75" x14ac:dyDescent="0.2"/>
  <cols>
    <col min="1" max="1" width="2.7109375" style="162" customWidth="1"/>
    <col min="2" max="2" width="35" style="162" customWidth="1"/>
    <col min="3" max="9" width="12.28515625" style="91" customWidth="1"/>
    <col min="10" max="10" width="14.140625" style="55" customWidth="1"/>
    <col min="11" max="11" width="13.7109375" style="55" customWidth="1"/>
    <col min="12" max="16384" width="9.140625" style="49"/>
  </cols>
  <sheetData>
    <row r="1" spans="1:12" s="48" customFormat="1" ht="15" customHeight="1" x14ac:dyDescent="0.2">
      <c r="A1" s="181"/>
      <c r="B1" s="181"/>
      <c r="C1" s="181"/>
      <c r="D1" s="181"/>
      <c r="E1" s="181"/>
      <c r="F1" s="181"/>
      <c r="G1" s="181"/>
      <c r="H1" s="181"/>
      <c r="I1" s="181"/>
      <c r="J1" s="181"/>
      <c r="K1" s="181"/>
    </row>
    <row r="2" spans="1:12" s="48" customFormat="1" x14ac:dyDescent="0.2">
      <c r="A2" s="182" t="s">
        <v>238</v>
      </c>
      <c r="B2" s="182"/>
      <c r="C2" s="182"/>
      <c r="D2" s="182"/>
      <c r="E2" s="182"/>
      <c r="F2" s="182"/>
      <c r="G2" s="182"/>
      <c r="H2" s="182"/>
      <c r="I2" s="182"/>
      <c r="J2" s="182"/>
      <c r="K2" s="182"/>
    </row>
    <row r="3" spans="1:12" s="48" customFormat="1" ht="15" customHeight="1" x14ac:dyDescent="0.2">
      <c r="A3" s="181"/>
      <c r="B3" s="181"/>
      <c r="C3" s="181"/>
      <c r="D3" s="181"/>
      <c r="E3" s="181"/>
      <c r="F3" s="181"/>
      <c r="G3" s="181"/>
      <c r="H3" s="181"/>
      <c r="I3" s="181"/>
      <c r="J3" s="181"/>
      <c r="K3" s="181"/>
    </row>
    <row r="4" spans="1:12" ht="14.25" customHeight="1" x14ac:dyDescent="0.2">
      <c r="A4" s="183"/>
      <c r="B4" s="183"/>
      <c r="C4" s="183"/>
      <c r="D4" s="183"/>
      <c r="E4" s="183"/>
      <c r="F4" s="183"/>
      <c r="G4" s="183"/>
      <c r="H4" s="183"/>
      <c r="I4" s="183"/>
      <c r="J4" s="183"/>
      <c r="K4" s="183"/>
    </row>
    <row r="5" spans="1:12" s="48" customFormat="1" ht="13.5" customHeight="1" x14ac:dyDescent="0.2">
      <c r="A5" s="184"/>
      <c r="B5" s="184"/>
      <c r="C5" s="185" t="s">
        <v>188</v>
      </c>
      <c r="D5" s="184"/>
      <c r="E5" s="184"/>
      <c r="F5" s="184"/>
      <c r="G5" s="184"/>
      <c r="H5" s="184"/>
      <c r="I5" s="184"/>
      <c r="J5" s="50" t="s">
        <v>22</v>
      </c>
      <c r="K5" s="51" t="s">
        <v>155</v>
      </c>
    </row>
    <row r="6" spans="1:12" ht="12" customHeight="1" x14ac:dyDescent="0.2">
      <c r="A6" s="187"/>
      <c r="B6" s="187"/>
      <c r="C6" s="188"/>
      <c r="D6" s="187"/>
      <c r="E6" s="187"/>
      <c r="F6" s="187"/>
      <c r="G6" s="187"/>
      <c r="H6" s="187"/>
      <c r="I6" s="187"/>
      <c r="J6" s="52" t="s">
        <v>156</v>
      </c>
      <c r="K6" s="53" t="s">
        <v>157</v>
      </c>
    </row>
    <row r="7" spans="1:12" ht="12" customHeight="1" x14ac:dyDescent="0.2">
      <c r="C7" s="162"/>
      <c r="D7" s="162"/>
      <c r="E7" s="162"/>
      <c r="F7" s="162"/>
      <c r="G7" s="162"/>
      <c r="H7" s="162"/>
      <c r="I7" s="162"/>
    </row>
    <row r="8" spans="1:12" ht="12" customHeight="1" x14ac:dyDescent="0.2">
      <c r="A8" s="56"/>
      <c r="B8" s="56"/>
      <c r="C8" s="124" t="s">
        <v>0</v>
      </c>
      <c r="D8" s="124" t="s">
        <v>1</v>
      </c>
      <c r="E8" s="124" t="s">
        <v>2</v>
      </c>
      <c r="F8" s="125" t="s">
        <v>3</v>
      </c>
      <c r="G8" s="124" t="s">
        <v>4</v>
      </c>
      <c r="H8" s="124" t="s">
        <v>217</v>
      </c>
      <c r="I8" s="124" t="s">
        <v>5</v>
      </c>
      <c r="J8" s="127"/>
      <c r="K8" s="57"/>
    </row>
    <row r="9" spans="1:12" s="60" customFormat="1" ht="11.25" x14ac:dyDescent="0.2">
      <c r="A9" s="189" t="s">
        <v>218</v>
      </c>
      <c r="B9" s="189"/>
      <c r="C9" s="189"/>
      <c r="D9" s="189"/>
      <c r="E9" s="189"/>
      <c r="F9" s="189"/>
      <c r="G9" s="189"/>
      <c r="H9" s="189"/>
      <c r="I9" s="189"/>
      <c r="J9" s="58"/>
      <c r="K9" s="59"/>
    </row>
    <row r="10" spans="1:12" s="60" customFormat="1" ht="11.25" customHeight="1" x14ac:dyDescent="0.2">
      <c r="A10" s="190" t="s">
        <v>7</v>
      </c>
      <c r="B10" s="190"/>
      <c r="C10" s="61">
        <v>11990</v>
      </c>
      <c r="D10" s="61">
        <v>1946</v>
      </c>
      <c r="E10" s="61">
        <v>3036</v>
      </c>
      <c r="F10" s="61">
        <v>1266</v>
      </c>
      <c r="G10" s="61">
        <v>2064</v>
      </c>
      <c r="H10" s="61">
        <v>2409</v>
      </c>
      <c r="I10" s="61">
        <v>1269</v>
      </c>
      <c r="J10" s="61">
        <v>3099</v>
      </c>
      <c r="K10" s="61">
        <v>4498</v>
      </c>
      <c r="L10" s="62"/>
    </row>
    <row r="11" spans="1:12" s="66" customFormat="1" ht="11.25" customHeight="1" x14ac:dyDescent="0.2">
      <c r="A11" s="164"/>
      <c r="B11" s="161" t="s">
        <v>8</v>
      </c>
      <c r="C11" s="61">
        <v>8038</v>
      </c>
      <c r="D11" s="65">
        <v>1630</v>
      </c>
      <c r="E11" s="65">
        <v>1916</v>
      </c>
      <c r="F11" s="65">
        <v>767</v>
      </c>
      <c r="G11" s="65">
        <v>1052</v>
      </c>
      <c r="H11" s="65">
        <v>1789</v>
      </c>
      <c r="I11" s="65">
        <v>884</v>
      </c>
      <c r="J11" s="58">
        <v>2708</v>
      </c>
      <c r="K11" s="59">
        <v>3627</v>
      </c>
      <c r="L11" s="62"/>
    </row>
    <row r="12" spans="1:12" s="66" customFormat="1" ht="11.25" customHeight="1" x14ac:dyDescent="0.2">
      <c r="A12" s="165"/>
      <c r="B12" s="180" t="s">
        <v>9</v>
      </c>
      <c r="C12" s="61">
        <v>1318</v>
      </c>
      <c r="D12" s="65">
        <v>187</v>
      </c>
      <c r="E12" s="65">
        <v>339</v>
      </c>
      <c r="F12" s="65">
        <v>137</v>
      </c>
      <c r="G12" s="65">
        <v>198</v>
      </c>
      <c r="H12" s="65">
        <v>330</v>
      </c>
      <c r="I12" s="65">
        <v>127</v>
      </c>
      <c r="J12" s="58">
        <v>391</v>
      </c>
      <c r="K12" s="59">
        <v>871</v>
      </c>
      <c r="L12" s="62"/>
    </row>
    <row r="13" spans="1:12" s="66" customFormat="1" ht="11.25" customHeight="1" x14ac:dyDescent="0.2">
      <c r="A13" s="163"/>
      <c r="B13" s="161" t="s">
        <v>10</v>
      </c>
      <c r="C13" s="61">
        <v>2634</v>
      </c>
      <c r="D13" s="65">
        <v>129</v>
      </c>
      <c r="E13" s="65">
        <v>781</v>
      </c>
      <c r="F13" s="65">
        <v>362</v>
      </c>
      <c r="G13" s="65">
        <v>814</v>
      </c>
      <c r="H13" s="65">
        <v>290</v>
      </c>
      <c r="I13" s="65">
        <v>258</v>
      </c>
      <c r="J13" s="58">
        <v>0</v>
      </c>
      <c r="K13" s="59">
        <v>0</v>
      </c>
      <c r="L13" s="62"/>
    </row>
    <row r="14" spans="1:12" s="60" customFormat="1" ht="11.25" customHeight="1" x14ac:dyDescent="0.2">
      <c r="A14" s="186" t="s">
        <v>163</v>
      </c>
      <c r="B14" s="186"/>
      <c r="C14" s="61">
        <v>728528.88</v>
      </c>
      <c r="D14" s="61">
        <v>139093.88</v>
      </c>
      <c r="E14" s="61">
        <v>198997</v>
      </c>
      <c r="F14" s="61">
        <v>75461</v>
      </c>
      <c r="G14" s="61">
        <v>95358</v>
      </c>
      <c r="H14" s="61">
        <v>148350</v>
      </c>
      <c r="I14" s="61">
        <v>71269</v>
      </c>
      <c r="J14" s="61">
        <v>150765.2159999999</v>
      </c>
      <c r="K14" s="61">
        <v>534153.32663333323</v>
      </c>
      <c r="L14" s="62"/>
    </row>
    <row r="15" spans="1:12" s="66" customFormat="1" ht="11.25" customHeight="1" x14ac:dyDescent="0.2">
      <c r="A15" s="164"/>
      <c r="B15" s="161" t="s">
        <v>200</v>
      </c>
      <c r="C15" s="61">
        <v>242848</v>
      </c>
      <c r="D15" s="65">
        <v>50507</v>
      </c>
      <c r="E15" s="65">
        <v>56659</v>
      </c>
      <c r="F15" s="65">
        <v>32855</v>
      </c>
      <c r="G15" s="65">
        <v>29793</v>
      </c>
      <c r="H15" s="65">
        <v>43178</v>
      </c>
      <c r="I15" s="65">
        <v>29856</v>
      </c>
      <c r="J15" s="58">
        <v>83456.675999999861</v>
      </c>
      <c r="K15" s="59">
        <v>201920.90999999992</v>
      </c>
      <c r="L15" s="62"/>
    </row>
    <row r="16" spans="1:12" s="66" customFormat="1" ht="11.25" customHeight="1" x14ac:dyDescent="0.2">
      <c r="A16" s="165"/>
      <c r="B16" s="161" t="s">
        <v>190</v>
      </c>
      <c r="C16" s="61">
        <v>338770</v>
      </c>
      <c r="D16" s="65">
        <v>67028</v>
      </c>
      <c r="E16" s="65">
        <v>85071</v>
      </c>
      <c r="F16" s="65">
        <v>35945</v>
      </c>
      <c r="G16" s="65">
        <v>47819</v>
      </c>
      <c r="H16" s="65">
        <v>69522</v>
      </c>
      <c r="I16" s="65">
        <v>33385</v>
      </c>
      <c r="J16" s="58">
        <v>67308.540000000037</v>
      </c>
      <c r="K16" s="59">
        <v>332232.41663333337</v>
      </c>
      <c r="L16" s="62"/>
    </row>
    <row r="17" spans="1:12" s="66" customFormat="1" ht="11.25" customHeight="1" x14ac:dyDescent="0.2">
      <c r="A17" s="165"/>
      <c r="B17" s="161" t="s">
        <v>191</v>
      </c>
      <c r="C17" s="61">
        <v>136493</v>
      </c>
      <c r="D17" s="65">
        <v>20347</v>
      </c>
      <c r="E17" s="65">
        <v>54345</v>
      </c>
      <c r="F17" s="65">
        <v>5165</v>
      </c>
      <c r="G17" s="65">
        <v>15454</v>
      </c>
      <c r="H17" s="65">
        <v>34148</v>
      </c>
      <c r="I17" s="65">
        <v>7034</v>
      </c>
      <c r="J17" s="58" t="s">
        <v>67</v>
      </c>
      <c r="K17" s="58" t="s">
        <v>67</v>
      </c>
      <c r="L17" s="62"/>
    </row>
    <row r="18" spans="1:12" s="66" customFormat="1" ht="11.25" customHeight="1" x14ac:dyDescent="0.2">
      <c r="A18" s="165"/>
      <c r="B18" s="164" t="s">
        <v>164</v>
      </c>
      <c r="C18" s="70">
        <v>10417.880000000001</v>
      </c>
      <c r="D18" s="70">
        <v>1211.8800000000001</v>
      </c>
      <c r="E18" s="70">
        <v>2922</v>
      </c>
      <c r="F18" s="70">
        <v>1496</v>
      </c>
      <c r="G18" s="70">
        <v>2292</v>
      </c>
      <c r="H18" s="70">
        <v>1502</v>
      </c>
      <c r="I18" s="70">
        <v>994</v>
      </c>
      <c r="J18" s="71" t="s">
        <v>67</v>
      </c>
      <c r="K18" s="71" t="s">
        <v>67</v>
      </c>
      <c r="L18" s="62"/>
    </row>
    <row r="19" spans="1:12" s="60" customFormat="1" ht="11.25" customHeight="1" x14ac:dyDescent="0.2">
      <c r="A19" s="136" t="s">
        <v>13</v>
      </c>
      <c r="B19" s="136"/>
      <c r="C19" s="136"/>
      <c r="D19" s="136"/>
      <c r="E19" s="136"/>
      <c r="F19" s="136"/>
      <c r="G19" s="136"/>
      <c r="H19" s="136"/>
      <c r="I19" s="136"/>
      <c r="J19" s="72"/>
      <c r="K19" s="72"/>
      <c r="L19" s="62"/>
    </row>
    <row r="20" spans="1:12" s="66" customFormat="1" ht="11.25" customHeight="1" x14ac:dyDescent="0.2">
      <c r="A20" s="164"/>
      <c r="B20" s="161" t="s">
        <v>211</v>
      </c>
      <c r="C20" s="61">
        <v>144364</v>
      </c>
      <c r="D20" s="65">
        <v>22792</v>
      </c>
      <c r="E20" s="65">
        <v>39079</v>
      </c>
      <c r="F20" s="65">
        <v>16832</v>
      </c>
      <c r="G20" s="65">
        <v>21299</v>
      </c>
      <c r="H20" s="65">
        <v>26973</v>
      </c>
      <c r="I20" s="65">
        <v>17389</v>
      </c>
      <c r="J20" s="58" t="s">
        <v>67</v>
      </c>
      <c r="K20" s="58" t="s">
        <v>67</v>
      </c>
      <c r="L20" s="62"/>
    </row>
    <row r="21" spans="1:12" s="66" customFormat="1" ht="11.25" customHeight="1" x14ac:dyDescent="0.2">
      <c r="A21" s="163"/>
      <c r="B21" s="161" t="s">
        <v>15</v>
      </c>
      <c r="C21" s="61">
        <v>2760989</v>
      </c>
      <c r="D21" s="65">
        <v>385525</v>
      </c>
      <c r="E21" s="65">
        <v>710910</v>
      </c>
      <c r="F21" s="65">
        <v>306123</v>
      </c>
      <c r="G21" s="65">
        <v>315497</v>
      </c>
      <c r="H21" s="65">
        <v>549469</v>
      </c>
      <c r="I21" s="65">
        <v>493465</v>
      </c>
      <c r="J21" s="71" t="s">
        <v>67</v>
      </c>
      <c r="K21" s="71" t="s">
        <v>67</v>
      </c>
      <c r="L21" s="62"/>
    </row>
    <row r="22" spans="1:12" s="60" customFormat="1" ht="11.25" customHeight="1" x14ac:dyDescent="0.2">
      <c r="A22" s="186" t="s">
        <v>241</v>
      </c>
      <c r="B22" s="186"/>
      <c r="C22" s="160">
        <v>350986</v>
      </c>
      <c r="D22" s="160">
        <v>54388</v>
      </c>
      <c r="E22" s="160">
        <v>106208</v>
      </c>
      <c r="F22" s="160">
        <v>40324</v>
      </c>
      <c r="G22" s="160">
        <v>55511</v>
      </c>
      <c r="H22" s="160">
        <v>69726</v>
      </c>
      <c r="I22" s="160">
        <v>24829</v>
      </c>
      <c r="J22" s="71" t="s">
        <v>67</v>
      </c>
      <c r="K22" s="71" t="s">
        <v>67</v>
      </c>
      <c r="L22" s="62"/>
    </row>
    <row r="23" spans="1:12" s="66" customFormat="1" ht="11.25" customHeight="1" x14ac:dyDescent="0.2">
      <c r="A23" s="161"/>
      <c r="B23" s="161" t="s">
        <v>166</v>
      </c>
      <c r="C23" s="159">
        <v>81011</v>
      </c>
      <c r="D23" s="159">
        <v>13080</v>
      </c>
      <c r="E23" s="159">
        <v>23445</v>
      </c>
      <c r="F23" s="159">
        <v>8702</v>
      </c>
      <c r="G23" s="159">
        <v>11225</v>
      </c>
      <c r="H23" s="159">
        <v>18486</v>
      </c>
      <c r="I23" s="159">
        <v>6073</v>
      </c>
      <c r="J23" s="71" t="s">
        <v>67</v>
      </c>
      <c r="K23" s="71" t="s">
        <v>67</v>
      </c>
      <c r="L23" s="62"/>
    </row>
    <row r="24" spans="1:12" s="60" customFormat="1" ht="11.25" customHeight="1" x14ac:dyDescent="0.2">
      <c r="A24" s="186" t="s">
        <v>18</v>
      </c>
      <c r="B24" s="186"/>
      <c r="C24" s="74">
        <v>3.4160906702831451</v>
      </c>
      <c r="D24" s="74">
        <v>3.5779951459880852</v>
      </c>
      <c r="E24" s="74">
        <v>2.8585417294365771</v>
      </c>
      <c r="F24" s="74">
        <v>3.139569487154052</v>
      </c>
      <c r="G24" s="74">
        <v>3.7181819819495234</v>
      </c>
      <c r="H24" s="74">
        <v>3.4549522416315295</v>
      </c>
      <c r="I24" s="74">
        <v>5.1109589592814855</v>
      </c>
      <c r="J24" s="71" t="s">
        <v>67</v>
      </c>
      <c r="K24" s="71" t="s">
        <v>67</v>
      </c>
      <c r="L24" s="62"/>
    </row>
    <row r="25" spans="1:12" s="60" customFormat="1" ht="11.25" customHeight="1" x14ac:dyDescent="0.2">
      <c r="A25" s="186" t="s">
        <v>19</v>
      </c>
      <c r="B25" s="186"/>
      <c r="C25" s="74">
        <v>9.9221093431756184</v>
      </c>
      <c r="D25" s="74">
        <v>12.461773700305811</v>
      </c>
      <c r="E25" s="74">
        <v>8.1723181915120495</v>
      </c>
      <c r="F25" s="74">
        <v>8.8140657320156279</v>
      </c>
      <c r="G25" s="74">
        <v>9.371937639198217</v>
      </c>
      <c r="H25" s="74">
        <v>9.6775938548090448</v>
      </c>
      <c r="I25" s="74">
        <v>14.556232504528241</v>
      </c>
      <c r="J25" s="71" t="s">
        <v>67</v>
      </c>
      <c r="K25" s="71" t="s">
        <v>67</v>
      </c>
      <c r="L25" s="62"/>
    </row>
    <row r="26" spans="1:12" s="60" customFormat="1" ht="11.25" customHeight="1" x14ac:dyDescent="0.2">
      <c r="A26" s="191" t="s">
        <v>61</v>
      </c>
      <c r="B26" s="191"/>
      <c r="C26" s="115">
        <v>60.761374478732279</v>
      </c>
      <c r="D26" s="115">
        <v>71.476813977389526</v>
      </c>
      <c r="E26" s="115">
        <v>65.545783926218704</v>
      </c>
      <c r="F26" s="115">
        <v>59.605845181674567</v>
      </c>
      <c r="G26" s="115">
        <v>46.200581395348834</v>
      </c>
      <c r="H26" s="115">
        <v>61.581569115815689</v>
      </c>
      <c r="I26" s="115">
        <v>56.161544523246654</v>
      </c>
      <c r="J26" s="115">
        <v>48.649634075508196</v>
      </c>
      <c r="K26" s="115">
        <v>118.75351859344892</v>
      </c>
      <c r="L26" s="62"/>
    </row>
    <row r="27" spans="1:12" s="60" customFormat="1" ht="11.25" customHeight="1" x14ac:dyDescent="0.2">
      <c r="A27" s="163"/>
      <c r="B27" s="163"/>
      <c r="C27" s="61"/>
      <c r="D27" s="61"/>
      <c r="E27" s="61"/>
      <c r="F27" s="61"/>
      <c r="G27" s="61"/>
      <c r="H27" s="61"/>
      <c r="I27" s="61"/>
      <c r="J27" s="72"/>
      <c r="K27" s="76"/>
      <c r="L27" s="62"/>
    </row>
    <row r="28" spans="1:12" s="79" customFormat="1" ht="11.25" customHeight="1" x14ac:dyDescent="0.2">
      <c r="A28" s="189" t="s">
        <v>192</v>
      </c>
      <c r="B28" s="189"/>
      <c r="C28" s="95">
        <v>631.42999999999995</v>
      </c>
      <c r="D28" s="95">
        <v>115.88</v>
      </c>
      <c r="E28" s="95">
        <v>165</v>
      </c>
      <c r="F28" s="95">
        <v>66.149999999999991</v>
      </c>
      <c r="G28" s="95">
        <v>96.11999999999999</v>
      </c>
      <c r="H28" s="95">
        <v>109.66000000000001</v>
      </c>
      <c r="I28" s="95">
        <v>78.61999999999999</v>
      </c>
      <c r="J28" s="172" t="s">
        <v>67</v>
      </c>
      <c r="K28" s="166">
        <v>556.44000000000005</v>
      </c>
      <c r="L28" s="62"/>
    </row>
    <row r="29" spans="1:12" s="60" customFormat="1" ht="11.25" customHeight="1" x14ac:dyDescent="0.2">
      <c r="A29" s="186" t="s">
        <v>21</v>
      </c>
      <c r="B29" s="186"/>
      <c r="C29" s="147">
        <v>562.04000000000008</v>
      </c>
      <c r="D29" s="74">
        <v>104.09</v>
      </c>
      <c r="E29" s="74">
        <v>153.75</v>
      </c>
      <c r="F29" s="74">
        <v>60.699999999999996</v>
      </c>
      <c r="G29" s="74">
        <v>80.419999999999987</v>
      </c>
      <c r="H29" s="74">
        <v>94.68</v>
      </c>
      <c r="I29" s="74">
        <v>68.399999999999991</v>
      </c>
      <c r="J29" s="71" t="s">
        <v>67</v>
      </c>
      <c r="K29" s="71" t="s">
        <v>67</v>
      </c>
      <c r="L29" s="62"/>
    </row>
    <row r="30" spans="1:12" s="66" customFormat="1" ht="11.25" customHeight="1" x14ac:dyDescent="0.2">
      <c r="A30" s="165"/>
      <c r="B30" s="81" t="s">
        <v>22</v>
      </c>
      <c r="C30" s="147">
        <v>235.33</v>
      </c>
      <c r="D30" s="74">
        <v>35.770000000000003</v>
      </c>
      <c r="E30" s="74">
        <v>72.11</v>
      </c>
      <c r="F30" s="74">
        <v>36.299999999999997</v>
      </c>
      <c r="G30" s="74">
        <v>28.37</v>
      </c>
      <c r="H30" s="74">
        <v>33.29</v>
      </c>
      <c r="I30" s="74">
        <v>29.49</v>
      </c>
      <c r="J30" s="71" t="s">
        <v>67</v>
      </c>
      <c r="K30" s="71" t="s">
        <v>67</v>
      </c>
      <c r="L30" s="62"/>
    </row>
    <row r="31" spans="1:12" s="66" customFormat="1" ht="11.25" customHeight="1" x14ac:dyDescent="0.2">
      <c r="A31" s="165"/>
      <c r="B31" s="81" t="s">
        <v>220</v>
      </c>
      <c r="C31" s="147">
        <v>193.87999999999997</v>
      </c>
      <c r="D31" s="74">
        <v>30.98</v>
      </c>
      <c r="E31" s="74">
        <v>52.48</v>
      </c>
      <c r="F31" s="74">
        <v>12.1</v>
      </c>
      <c r="G31" s="74">
        <v>26.88</v>
      </c>
      <c r="H31" s="74">
        <v>34.71</v>
      </c>
      <c r="I31" s="74">
        <v>36.729999999999997</v>
      </c>
      <c r="J31" s="71" t="s">
        <v>67</v>
      </c>
      <c r="K31" s="71" t="s">
        <v>67</v>
      </c>
      <c r="L31" s="62"/>
    </row>
    <row r="32" spans="1:12" s="66" customFormat="1" ht="11.25" customHeight="1" x14ac:dyDescent="0.2">
      <c r="A32" s="165"/>
      <c r="B32" s="81" t="s">
        <v>225</v>
      </c>
      <c r="C32" s="147">
        <v>88.34999999999998</v>
      </c>
      <c r="D32" s="74">
        <v>27.84</v>
      </c>
      <c r="E32" s="74">
        <v>18.489999999999998</v>
      </c>
      <c r="F32" s="74">
        <v>9</v>
      </c>
      <c r="G32" s="74">
        <v>14.13</v>
      </c>
      <c r="H32" s="74">
        <v>17.18</v>
      </c>
      <c r="I32" s="74">
        <v>1.71</v>
      </c>
      <c r="J32" s="71" t="s">
        <v>67</v>
      </c>
      <c r="K32" s="71" t="s">
        <v>67</v>
      </c>
      <c r="L32" s="62"/>
    </row>
    <row r="33" spans="1:12" s="66" customFormat="1" ht="11.25" customHeight="1" x14ac:dyDescent="0.2">
      <c r="A33" s="163"/>
      <c r="B33" s="81" t="s">
        <v>24</v>
      </c>
      <c r="C33" s="147">
        <v>44.480000000000004</v>
      </c>
      <c r="D33" s="74">
        <v>9.5</v>
      </c>
      <c r="E33" s="74">
        <v>10.67</v>
      </c>
      <c r="F33" s="74">
        <v>3.3</v>
      </c>
      <c r="G33" s="74">
        <v>11.04</v>
      </c>
      <c r="H33" s="74">
        <v>9.5</v>
      </c>
      <c r="I33" s="74">
        <v>0.47</v>
      </c>
      <c r="J33" s="71" t="s">
        <v>67</v>
      </c>
      <c r="K33" s="71" t="s">
        <v>67</v>
      </c>
      <c r="L33" s="62"/>
    </row>
    <row r="34" spans="1:12" s="60" customFormat="1" ht="11.25" customHeight="1" x14ac:dyDescent="0.2">
      <c r="A34" s="186" t="s">
        <v>25</v>
      </c>
      <c r="B34" s="186"/>
      <c r="C34" s="147">
        <v>69.39</v>
      </c>
      <c r="D34" s="74">
        <v>11.79</v>
      </c>
      <c r="E34" s="74">
        <v>11.25</v>
      </c>
      <c r="F34" s="74">
        <v>5.45</v>
      </c>
      <c r="G34" s="74">
        <v>15.7</v>
      </c>
      <c r="H34" s="74">
        <v>14.98</v>
      </c>
      <c r="I34" s="74">
        <v>10.219999999999999</v>
      </c>
      <c r="J34" s="71" t="s">
        <v>67</v>
      </c>
      <c r="K34" s="71" t="s">
        <v>67</v>
      </c>
      <c r="L34" s="62"/>
    </row>
    <row r="35" spans="1:12" s="66" customFormat="1" ht="11.25" customHeight="1" x14ac:dyDescent="0.2">
      <c r="A35" s="165"/>
      <c r="B35" s="81" t="s">
        <v>26</v>
      </c>
      <c r="C35" s="147">
        <v>6</v>
      </c>
      <c r="D35" s="74">
        <v>1</v>
      </c>
      <c r="E35" s="74">
        <v>1</v>
      </c>
      <c r="F35" s="74">
        <v>1</v>
      </c>
      <c r="G35" s="74">
        <v>1</v>
      </c>
      <c r="H35" s="74">
        <v>1</v>
      </c>
      <c r="I35" s="74">
        <v>1</v>
      </c>
      <c r="J35" s="71" t="s">
        <v>67</v>
      </c>
      <c r="K35" s="71" t="s">
        <v>67</v>
      </c>
      <c r="L35" s="62"/>
    </row>
    <row r="36" spans="1:12" s="66" customFormat="1" ht="11.25" customHeight="1" x14ac:dyDescent="0.2">
      <c r="A36" s="165"/>
      <c r="B36" s="81" t="s">
        <v>27</v>
      </c>
      <c r="C36" s="147">
        <v>25.02</v>
      </c>
      <c r="D36" s="74">
        <v>4.26</v>
      </c>
      <c r="E36" s="74">
        <v>3.8</v>
      </c>
      <c r="F36" s="74">
        <v>2</v>
      </c>
      <c r="G36" s="74">
        <v>4.25</v>
      </c>
      <c r="H36" s="74">
        <v>6.86</v>
      </c>
      <c r="I36" s="74">
        <v>3.85</v>
      </c>
      <c r="J36" s="71" t="s">
        <v>67</v>
      </c>
      <c r="K36" s="71" t="s">
        <v>67</v>
      </c>
      <c r="L36" s="62"/>
    </row>
    <row r="37" spans="1:12" s="66" customFormat="1" ht="11.25" customHeight="1" x14ac:dyDescent="0.2">
      <c r="A37" s="163"/>
      <c r="B37" s="81" t="s">
        <v>28</v>
      </c>
      <c r="C37" s="147">
        <v>38.369999999999997</v>
      </c>
      <c r="D37" s="74">
        <v>6.53</v>
      </c>
      <c r="E37" s="74">
        <v>6.45</v>
      </c>
      <c r="F37" s="74">
        <v>2.4500000000000002</v>
      </c>
      <c r="G37" s="74">
        <v>10.45</v>
      </c>
      <c r="H37" s="74">
        <v>7.12</v>
      </c>
      <c r="I37" s="74">
        <v>5.37</v>
      </c>
      <c r="J37" s="71" t="s">
        <v>67</v>
      </c>
      <c r="K37" s="71" t="s">
        <v>67</v>
      </c>
      <c r="L37" s="62"/>
    </row>
    <row r="38" spans="1:12" s="60" customFormat="1" ht="11.25" customHeight="1" x14ac:dyDescent="0.2">
      <c r="A38" s="186" t="s">
        <v>159</v>
      </c>
      <c r="B38" s="186"/>
      <c r="C38" s="65">
        <v>21.333001209878297</v>
      </c>
      <c r="D38" s="65">
        <v>18.695359784801614</v>
      </c>
      <c r="E38" s="65">
        <v>19.746341463414634</v>
      </c>
      <c r="F38" s="65">
        <v>20.856672158154861</v>
      </c>
      <c r="G38" s="65">
        <v>25.665257398657054</v>
      </c>
      <c r="H38" s="65">
        <v>25.443599493029151</v>
      </c>
      <c r="I38" s="65">
        <v>18.55263157894737</v>
      </c>
      <c r="J38" s="71" t="s">
        <v>67</v>
      </c>
      <c r="K38" s="71" t="s">
        <v>67</v>
      </c>
      <c r="L38" s="62"/>
    </row>
    <row r="39" spans="1:12" s="60" customFormat="1" ht="11.25" customHeight="1" x14ac:dyDescent="0.2">
      <c r="A39" s="186" t="s">
        <v>167</v>
      </c>
      <c r="B39" s="186"/>
      <c r="C39" s="75">
        <v>1296.2224752686641</v>
      </c>
      <c r="D39" s="75">
        <v>1336.2847535786339</v>
      </c>
      <c r="E39" s="75">
        <v>1294.2894308943089</v>
      </c>
      <c r="F39" s="75">
        <v>1243.179571663921</v>
      </c>
      <c r="G39" s="75">
        <v>1185.7498134792343</v>
      </c>
      <c r="H39" s="75">
        <v>1566.8567807351076</v>
      </c>
      <c r="I39" s="75">
        <v>1041.9444444444446</v>
      </c>
      <c r="J39" s="71" t="s">
        <v>67</v>
      </c>
      <c r="K39" s="71" t="s">
        <v>67</v>
      </c>
      <c r="L39" s="62"/>
    </row>
    <row r="40" spans="1:12" s="60" customFormat="1" ht="11.25" customHeight="1" x14ac:dyDescent="0.2">
      <c r="A40" s="191" t="s">
        <v>31</v>
      </c>
      <c r="B40" s="191"/>
      <c r="C40" s="115">
        <v>4912.4421749341673</v>
      </c>
      <c r="D40" s="115">
        <v>3703.7659717552119</v>
      </c>
      <c r="E40" s="115">
        <v>4623.8048780487807</v>
      </c>
      <c r="F40" s="115">
        <v>5043.2125205930806</v>
      </c>
      <c r="G40" s="115">
        <v>3923.1161402636167</v>
      </c>
      <c r="H40" s="115">
        <v>5803.4326151246296</v>
      </c>
      <c r="I40" s="115">
        <v>7214.4005847953222</v>
      </c>
      <c r="J40" s="71" t="s">
        <v>67</v>
      </c>
      <c r="K40" s="71" t="s">
        <v>67</v>
      </c>
      <c r="L40" s="62"/>
    </row>
    <row r="41" spans="1:12" s="60" customFormat="1" ht="11.25" customHeight="1" x14ac:dyDescent="0.2">
      <c r="A41" s="193" t="s">
        <v>168</v>
      </c>
      <c r="B41" s="193"/>
      <c r="C41" s="83"/>
      <c r="D41" s="84"/>
      <c r="E41" s="84"/>
      <c r="F41" s="84"/>
      <c r="G41" s="84"/>
      <c r="H41" s="84"/>
      <c r="I41" s="84"/>
      <c r="J41" s="72"/>
      <c r="K41" s="85"/>
      <c r="L41" s="62"/>
    </row>
    <row r="42" spans="1:12" s="60" customFormat="1" ht="11.25" customHeight="1" x14ac:dyDescent="0.2">
      <c r="A42" s="186" t="s">
        <v>33</v>
      </c>
      <c r="B42" s="186"/>
      <c r="C42" s="86">
        <v>69842.5</v>
      </c>
      <c r="D42" s="75">
        <v>13633.7</v>
      </c>
      <c r="E42" s="75">
        <v>18855.3</v>
      </c>
      <c r="F42" s="75">
        <v>7906.3</v>
      </c>
      <c r="G42" s="75">
        <v>9628.5000000000018</v>
      </c>
      <c r="H42" s="75">
        <v>11713.5</v>
      </c>
      <c r="I42" s="75">
        <v>8105.2</v>
      </c>
      <c r="J42" s="71" t="s">
        <v>67</v>
      </c>
      <c r="K42" s="71" t="s">
        <v>67</v>
      </c>
      <c r="L42" s="62"/>
    </row>
    <row r="43" spans="1:12" s="66" customFormat="1" ht="11.25" customHeight="1" x14ac:dyDescent="0.2">
      <c r="A43" s="164"/>
      <c r="B43" s="161" t="s">
        <v>34</v>
      </c>
      <c r="C43" s="86">
        <v>47237.799999999996</v>
      </c>
      <c r="D43" s="75">
        <v>9204.2000000000007</v>
      </c>
      <c r="E43" s="75">
        <v>12663.7</v>
      </c>
      <c r="F43" s="75">
        <v>5603.1</v>
      </c>
      <c r="G43" s="75">
        <v>6902.1</v>
      </c>
      <c r="H43" s="75">
        <v>7022.7</v>
      </c>
      <c r="I43" s="75">
        <v>5842</v>
      </c>
      <c r="J43" s="71" t="s">
        <v>67</v>
      </c>
      <c r="K43" s="71" t="s">
        <v>67</v>
      </c>
      <c r="L43" s="62"/>
    </row>
    <row r="44" spans="1:12" s="66" customFormat="1" ht="11.25" customHeight="1" x14ac:dyDescent="0.2">
      <c r="A44" s="165"/>
      <c r="B44" s="161" t="s">
        <v>35</v>
      </c>
      <c r="C44" s="86">
        <v>10705.099999999999</v>
      </c>
      <c r="D44" s="75">
        <v>2071</v>
      </c>
      <c r="E44" s="75">
        <v>2974.8</v>
      </c>
      <c r="F44" s="75">
        <v>1203.2</v>
      </c>
      <c r="G44" s="75">
        <v>1668.2</v>
      </c>
      <c r="H44" s="75">
        <v>1341.6</v>
      </c>
      <c r="I44" s="75">
        <v>1446.3</v>
      </c>
      <c r="J44" s="71" t="s">
        <v>67</v>
      </c>
      <c r="K44" s="71" t="s">
        <v>67</v>
      </c>
      <c r="L44" s="62"/>
    </row>
    <row r="45" spans="1:12" s="66" customFormat="1" ht="11.25" customHeight="1" x14ac:dyDescent="0.2">
      <c r="A45" s="163"/>
      <c r="B45" s="161" t="s">
        <v>222</v>
      </c>
      <c r="C45" s="86">
        <v>12494.6</v>
      </c>
      <c r="D45" s="75">
        <v>2953.5</v>
      </c>
      <c r="E45" s="75">
        <v>3216.8</v>
      </c>
      <c r="F45" s="75">
        <v>1100</v>
      </c>
      <c r="G45" s="75">
        <v>1058.2</v>
      </c>
      <c r="H45" s="75">
        <v>3349.2</v>
      </c>
      <c r="I45" s="75">
        <v>816.9</v>
      </c>
      <c r="J45" s="71" t="s">
        <v>67</v>
      </c>
      <c r="K45" s="71" t="s">
        <v>67</v>
      </c>
      <c r="L45" s="62"/>
    </row>
    <row r="46" spans="1:12" s="60" customFormat="1" ht="11.25" customHeight="1" x14ac:dyDescent="0.2">
      <c r="A46" s="186" t="s">
        <v>38</v>
      </c>
      <c r="B46" s="186"/>
      <c r="C46" s="86">
        <v>39800.499999999993</v>
      </c>
      <c r="D46" s="75">
        <v>7999.5</v>
      </c>
      <c r="E46" s="75">
        <v>10532.1</v>
      </c>
      <c r="F46" s="75">
        <v>4573</v>
      </c>
      <c r="G46" s="75">
        <v>5452.5</v>
      </c>
      <c r="H46" s="75">
        <v>6964.7999999999993</v>
      </c>
      <c r="I46" s="75">
        <v>4278.6000000000004</v>
      </c>
      <c r="J46" s="71" t="s">
        <v>67</v>
      </c>
      <c r="K46" s="71" t="s">
        <v>67</v>
      </c>
      <c r="L46" s="62"/>
    </row>
    <row r="47" spans="1:12" s="66" customFormat="1" ht="11.25" customHeight="1" x14ac:dyDescent="0.2">
      <c r="A47" s="164"/>
      <c r="B47" s="161" t="s">
        <v>39</v>
      </c>
      <c r="C47" s="86">
        <v>3607.8000000000006</v>
      </c>
      <c r="D47" s="75">
        <v>560.70000000000005</v>
      </c>
      <c r="E47" s="75">
        <v>1454.7</v>
      </c>
      <c r="F47" s="75">
        <v>122.3</v>
      </c>
      <c r="G47" s="75">
        <v>397.8</v>
      </c>
      <c r="H47" s="75">
        <v>873.7</v>
      </c>
      <c r="I47" s="75">
        <v>198.6</v>
      </c>
      <c r="J47" s="71" t="s">
        <v>67</v>
      </c>
      <c r="K47" s="71" t="s">
        <v>67</v>
      </c>
      <c r="L47" s="62"/>
    </row>
    <row r="48" spans="1:12" s="66" customFormat="1" ht="11.25" customHeight="1" x14ac:dyDescent="0.2">
      <c r="A48" s="165"/>
      <c r="B48" s="161" t="s">
        <v>40</v>
      </c>
      <c r="C48" s="86">
        <v>34916.6</v>
      </c>
      <c r="D48" s="75">
        <v>7014.6</v>
      </c>
      <c r="E48" s="75">
        <v>8711.7999999999993</v>
      </c>
      <c r="F48" s="75">
        <v>4405.2</v>
      </c>
      <c r="G48" s="75">
        <v>4773.3</v>
      </c>
      <c r="H48" s="75">
        <v>5963.9</v>
      </c>
      <c r="I48" s="75">
        <v>4047.8</v>
      </c>
      <c r="J48" s="71" t="s">
        <v>67</v>
      </c>
      <c r="K48" s="71" t="s">
        <v>67</v>
      </c>
      <c r="L48" s="62"/>
    </row>
    <row r="49" spans="1:12" s="66" customFormat="1" ht="11.25" customHeight="1" x14ac:dyDescent="0.2">
      <c r="A49" s="163"/>
      <c r="B49" s="161" t="s">
        <v>41</v>
      </c>
      <c r="C49" s="86">
        <v>1276.0999999999999</v>
      </c>
      <c r="D49" s="75">
        <v>424.2</v>
      </c>
      <c r="E49" s="75">
        <v>365.6</v>
      </c>
      <c r="F49" s="75">
        <v>45.5</v>
      </c>
      <c r="G49" s="75">
        <v>281.39999999999998</v>
      </c>
      <c r="H49" s="75">
        <v>127.2</v>
      </c>
      <c r="I49" s="75">
        <v>32.200000000000003</v>
      </c>
      <c r="J49" s="71" t="s">
        <v>67</v>
      </c>
      <c r="K49" s="71" t="s">
        <v>67</v>
      </c>
      <c r="L49" s="62"/>
    </row>
    <row r="50" spans="1:12" s="60" customFormat="1" ht="11.25" customHeight="1" x14ac:dyDescent="0.2">
      <c r="A50" s="186" t="s">
        <v>42</v>
      </c>
      <c r="B50" s="186"/>
      <c r="C50" s="86">
        <v>31402.6</v>
      </c>
      <c r="D50" s="75">
        <v>6229.2</v>
      </c>
      <c r="E50" s="75">
        <v>8391</v>
      </c>
      <c r="F50" s="75">
        <v>3570.5</v>
      </c>
      <c r="G50" s="75">
        <v>4268.3999999999996</v>
      </c>
      <c r="H50" s="75">
        <v>5189</v>
      </c>
      <c r="I50" s="75">
        <v>3754.5</v>
      </c>
      <c r="J50" s="75">
        <v>3488.5</v>
      </c>
      <c r="K50" s="75">
        <v>6848.4</v>
      </c>
      <c r="L50" s="62"/>
    </row>
    <row r="51" spans="1:12" s="66" customFormat="1" ht="11.25" customHeight="1" x14ac:dyDescent="0.2">
      <c r="A51" s="164"/>
      <c r="B51" s="161" t="s">
        <v>43</v>
      </c>
      <c r="C51" s="86">
        <v>25122.080000000002</v>
      </c>
      <c r="D51" s="75">
        <v>4983.3600000000006</v>
      </c>
      <c r="E51" s="75">
        <v>6712.8</v>
      </c>
      <c r="F51" s="75">
        <v>2856.4</v>
      </c>
      <c r="G51" s="75">
        <v>3414.72</v>
      </c>
      <c r="H51" s="75">
        <v>4151.2</v>
      </c>
      <c r="I51" s="75">
        <v>3003.6000000000004</v>
      </c>
      <c r="J51" s="75">
        <v>2790.8</v>
      </c>
      <c r="K51" s="75">
        <v>5478.72</v>
      </c>
      <c r="L51" s="62"/>
    </row>
    <row r="52" spans="1:12" s="66" customFormat="1" ht="11.25" customHeight="1" x14ac:dyDescent="0.2">
      <c r="A52" s="163"/>
      <c r="B52" s="163" t="s">
        <v>44</v>
      </c>
      <c r="C52" s="86">
        <v>6280.52</v>
      </c>
      <c r="D52" s="75">
        <v>1245.8400000000001</v>
      </c>
      <c r="E52" s="75">
        <v>1678.2</v>
      </c>
      <c r="F52" s="75">
        <v>714.1</v>
      </c>
      <c r="G52" s="75">
        <v>853.68</v>
      </c>
      <c r="H52" s="75">
        <v>1037.8</v>
      </c>
      <c r="I52" s="75">
        <v>750.90000000000009</v>
      </c>
      <c r="J52" s="75">
        <v>697.7</v>
      </c>
      <c r="K52" s="75">
        <v>1369.68</v>
      </c>
      <c r="L52" s="62"/>
    </row>
    <row r="53" spans="1:12" s="60" customFormat="1" ht="11.25" customHeight="1" x14ac:dyDescent="0.2">
      <c r="A53" s="190" t="s">
        <v>45</v>
      </c>
      <c r="B53" s="190"/>
      <c r="C53" s="86">
        <v>5.8250625521267727</v>
      </c>
      <c r="D53" s="86">
        <v>7.0060123329907507</v>
      </c>
      <c r="E53" s="86">
        <v>6.2105731225296443</v>
      </c>
      <c r="F53" s="86">
        <v>6.2451026856240128</v>
      </c>
      <c r="G53" s="86">
        <v>4.6649709302325588</v>
      </c>
      <c r="H53" s="86">
        <v>4.8623910336239105</v>
      </c>
      <c r="I53" s="86">
        <v>6.3870764381402676</v>
      </c>
      <c r="J53" s="86" t="s">
        <v>67</v>
      </c>
      <c r="K53" s="86" t="s">
        <v>67</v>
      </c>
      <c r="L53" s="62"/>
    </row>
    <row r="54" spans="1:12" s="66" customFormat="1" ht="11.25" customHeight="1" x14ac:dyDescent="0.2">
      <c r="A54" s="194" t="s">
        <v>46</v>
      </c>
      <c r="B54" s="194"/>
      <c r="C54" s="87">
        <v>2.6190658882402</v>
      </c>
      <c r="D54" s="87">
        <v>3.2010277492291879</v>
      </c>
      <c r="E54" s="87">
        <v>2.7638339920948618</v>
      </c>
      <c r="F54" s="87">
        <v>2.8203001579778832</v>
      </c>
      <c r="G54" s="87">
        <v>2.0680232558139533</v>
      </c>
      <c r="H54" s="87">
        <v>2.154005811540058</v>
      </c>
      <c r="I54" s="87">
        <v>2.958628841607565</v>
      </c>
      <c r="J54" s="87">
        <v>1.1256857050661504</v>
      </c>
      <c r="K54" s="87">
        <v>1.522543352601156</v>
      </c>
      <c r="L54" s="62"/>
    </row>
    <row r="55" spans="1:12" ht="11.25" customHeight="1" x14ac:dyDescent="0.2">
      <c r="A55" s="187"/>
      <c r="B55" s="187"/>
      <c r="C55" s="187"/>
      <c r="D55" s="187"/>
      <c r="E55" s="187"/>
      <c r="F55" s="187"/>
      <c r="G55" s="187"/>
      <c r="H55" s="187"/>
      <c r="I55" s="187"/>
      <c r="J55" s="187"/>
      <c r="K55" s="187"/>
    </row>
    <row r="56" spans="1:12" s="88" customFormat="1" ht="11.45" customHeight="1" x14ac:dyDescent="0.2">
      <c r="A56" s="192" t="s">
        <v>212</v>
      </c>
      <c r="B56" s="192"/>
      <c r="C56" s="192"/>
      <c r="D56" s="192"/>
      <c r="E56" s="192"/>
      <c r="F56" s="192"/>
      <c r="G56" s="192"/>
      <c r="H56" s="192"/>
      <c r="I56" s="192"/>
      <c r="J56" s="192"/>
      <c r="K56" s="192"/>
    </row>
    <row r="57" spans="1:12" s="88" customFormat="1" ht="34.5" customHeight="1" x14ac:dyDescent="0.2">
      <c r="A57" s="192" t="s">
        <v>213</v>
      </c>
      <c r="B57" s="192"/>
      <c r="C57" s="192"/>
      <c r="D57" s="192"/>
      <c r="E57" s="192"/>
      <c r="F57" s="192"/>
      <c r="G57" s="192"/>
      <c r="H57" s="192"/>
      <c r="I57" s="192"/>
      <c r="J57" s="192"/>
      <c r="K57" s="192"/>
    </row>
    <row r="58" spans="1:12" s="88" customFormat="1" ht="11.45" customHeight="1" x14ac:dyDescent="0.2">
      <c r="A58" s="192" t="s">
        <v>214</v>
      </c>
      <c r="B58" s="192"/>
      <c r="C58" s="192"/>
      <c r="D58" s="192"/>
      <c r="E58" s="192"/>
      <c r="F58" s="192"/>
      <c r="G58" s="192"/>
      <c r="H58" s="192"/>
      <c r="I58" s="192"/>
      <c r="J58" s="192"/>
      <c r="K58" s="192"/>
    </row>
    <row r="59" spans="1:12" s="88" customFormat="1" ht="11.45" customHeight="1" x14ac:dyDescent="0.2">
      <c r="A59" s="192" t="s">
        <v>215</v>
      </c>
      <c r="B59" s="192"/>
      <c r="C59" s="192"/>
      <c r="D59" s="192"/>
      <c r="E59" s="192"/>
      <c r="F59" s="192"/>
      <c r="G59" s="192"/>
      <c r="H59" s="192"/>
      <c r="I59" s="192"/>
      <c r="J59" s="192"/>
      <c r="K59" s="192"/>
    </row>
    <row r="60" spans="1:12" s="88" customFormat="1" ht="11.45" customHeight="1" x14ac:dyDescent="0.2">
      <c r="A60" s="192" t="s">
        <v>223</v>
      </c>
      <c r="B60" s="192"/>
      <c r="C60" s="192"/>
      <c r="D60" s="192"/>
      <c r="E60" s="192"/>
      <c r="F60" s="192"/>
      <c r="G60" s="192"/>
      <c r="H60" s="192"/>
      <c r="I60" s="192"/>
      <c r="J60" s="192"/>
      <c r="K60" s="192"/>
    </row>
    <row r="61" spans="1:12" s="88" customFormat="1" ht="11.25" x14ac:dyDescent="0.2">
      <c r="A61" s="196"/>
      <c r="B61" s="196"/>
      <c r="C61" s="196"/>
      <c r="D61" s="196"/>
      <c r="E61" s="196"/>
      <c r="F61" s="196"/>
      <c r="G61" s="196"/>
      <c r="H61" s="196"/>
      <c r="I61" s="196"/>
      <c r="J61" s="196"/>
      <c r="K61" s="196"/>
    </row>
    <row r="62" spans="1:12" s="66" customFormat="1" ht="11.25" x14ac:dyDescent="0.2">
      <c r="A62" s="194" t="s">
        <v>219</v>
      </c>
      <c r="B62" s="194"/>
      <c r="C62" s="194"/>
      <c r="D62" s="194"/>
      <c r="E62" s="194"/>
      <c r="F62" s="194"/>
      <c r="G62" s="194"/>
      <c r="H62" s="194"/>
      <c r="I62" s="194"/>
      <c r="J62" s="194"/>
      <c r="K62" s="194"/>
    </row>
    <row r="63" spans="1:12" s="66" customFormat="1" ht="10.5" customHeight="1" x14ac:dyDescent="0.2">
      <c r="A63" s="194"/>
      <c r="B63" s="194"/>
      <c r="C63" s="194"/>
      <c r="D63" s="194"/>
      <c r="E63" s="194"/>
      <c r="F63" s="194"/>
      <c r="G63" s="194"/>
      <c r="H63" s="194"/>
      <c r="I63" s="194"/>
      <c r="J63" s="194"/>
      <c r="K63" s="194"/>
    </row>
    <row r="64" spans="1:12" s="66" customFormat="1" ht="11.25" x14ac:dyDescent="0.2">
      <c r="A64" s="195" t="s">
        <v>234</v>
      </c>
      <c r="B64" s="195"/>
      <c r="C64" s="195"/>
      <c r="D64" s="195"/>
      <c r="E64" s="195"/>
      <c r="F64" s="195"/>
      <c r="G64" s="195"/>
      <c r="H64" s="195"/>
      <c r="I64" s="195"/>
      <c r="J64" s="195"/>
      <c r="K64" s="195"/>
    </row>
    <row r="65" spans="1:11" s="66" customFormat="1" ht="11.25" x14ac:dyDescent="0.2">
      <c r="A65" s="194" t="s">
        <v>153</v>
      </c>
      <c r="B65" s="194"/>
      <c r="C65" s="194"/>
      <c r="D65" s="194"/>
      <c r="E65" s="194"/>
      <c r="F65" s="194"/>
      <c r="G65" s="194"/>
      <c r="H65" s="194"/>
      <c r="I65" s="194"/>
      <c r="J65" s="194"/>
      <c r="K65" s="194"/>
    </row>
    <row r="66" spans="1:11" x14ac:dyDescent="0.2">
      <c r="C66" s="90"/>
      <c r="D66" s="90"/>
      <c r="E66" s="90"/>
      <c r="F66" s="90"/>
      <c r="G66" s="90"/>
      <c r="H66" s="90"/>
      <c r="I66" s="90"/>
    </row>
    <row r="67" spans="1:11" x14ac:dyDescent="0.2">
      <c r="C67" s="90"/>
      <c r="D67" s="90"/>
      <c r="E67" s="90"/>
      <c r="F67" s="90"/>
      <c r="G67" s="90"/>
      <c r="H67" s="90"/>
      <c r="I67" s="90"/>
    </row>
    <row r="68" spans="1:11" x14ac:dyDescent="0.2">
      <c r="C68" s="90"/>
      <c r="D68" s="90"/>
      <c r="E68" s="90"/>
      <c r="F68" s="90"/>
      <c r="G68" s="90"/>
      <c r="H68" s="90"/>
      <c r="I68" s="90"/>
    </row>
    <row r="69" spans="1:11" x14ac:dyDescent="0.2">
      <c r="C69" s="90"/>
      <c r="D69" s="90"/>
      <c r="E69" s="90"/>
      <c r="F69" s="90"/>
      <c r="G69" s="90"/>
      <c r="H69" s="90"/>
      <c r="I69" s="90"/>
    </row>
    <row r="70" spans="1:11" x14ac:dyDescent="0.2">
      <c r="C70" s="90"/>
      <c r="D70" s="90"/>
      <c r="E70" s="90"/>
      <c r="F70" s="90"/>
      <c r="G70" s="90"/>
      <c r="H70" s="90"/>
      <c r="I70" s="90"/>
    </row>
    <row r="71" spans="1:11" x14ac:dyDescent="0.2">
      <c r="C71" s="90"/>
      <c r="D71" s="90"/>
      <c r="E71" s="90"/>
      <c r="F71" s="90"/>
      <c r="G71" s="90"/>
      <c r="H71" s="90"/>
      <c r="I71" s="90"/>
    </row>
    <row r="72" spans="1:11" x14ac:dyDescent="0.2">
      <c r="C72" s="90"/>
      <c r="D72" s="90"/>
      <c r="E72" s="90"/>
      <c r="F72" s="90"/>
      <c r="G72" s="90"/>
      <c r="H72" s="90"/>
      <c r="I72" s="90"/>
    </row>
    <row r="73" spans="1:11" x14ac:dyDescent="0.2">
      <c r="C73" s="90"/>
      <c r="D73" s="90"/>
      <c r="E73" s="90"/>
      <c r="F73" s="90"/>
      <c r="G73" s="90"/>
      <c r="H73" s="90"/>
      <c r="I73" s="90"/>
    </row>
    <row r="74" spans="1:11" x14ac:dyDescent="0.2">
      <c r="C74" s="90"/>
      <c r="D74" s="90"/>
      <c r="E74" s="90"/>
      <c r="F74" s="90"/>
      <c r="G74" s="90"/>
      <c r="H74" s="90"/>
      <c r="I74" s="90"/>
    </row>
    <row r="75" spans="1:11" x14ac:dyDescent="0.2">
      <c r="C75" s="90"/>
      <c r="D75" s="90"/>
      <c r="E75" s="90"/>
      <c r="F75" s="90"/>
      <c r="G75" s="90"/>
      <c r="H75" s="90"/>
      <c r="I75" s="90"/>
    </row>
    <row r="76" spans="1:11" x14ac:dyDescent="0.2">
      <c r="C76" s="90"/>
      <c r="D76" s="90"/>
      <c r="E76" s="90"/>
      <c r="F76" s="90"/>
      <c r="G76" s="90"/>
      <c r="H76" s="90"/>
      <c r="I76" s="90"/>
    </row>
    <row r="77" spans="1:11" x14ac:dyDescent="0.2">
      <c r="C77" s="90"/>
      <c r="D77" s="90"/>
      <c r="E77" s="90"/>
      <c r="F77" s="90"/>
      <c r="G77" s="90"/>
      <c r="H77" s="90"/>
      <c r="I77" s="90"/>
    </row>
    <row r="78" spans="1:11" x14ac:dyDescent="0.2">
      <c r="C78" s="90"/>
      <c r="D78" s="90"/>
      <c r="E78" s="90"/>
      <c r="F78" s="90"/>
      <c r="G78" s="90"/>
      <c r="H78" s="90"/>
      <c r="I78" s="90"/>
    </row>
  </sheetData>
  <mergeCells count="38">
    <mergeCell ref="A64:K64"/>
    <mergeCell ref="A65:K65"/>
    <mergeCell ref="A58:K58"/>
    <mergeCell ref="A59:K59"/>
    <mergeCell ref="A60:K60"/>
    <mergeCell ref="A61:K61"/>
    <mergeCell ref="A62:K62"/>
    <mergeCell ref="A63:K63"/>
    <mergeCell ref="A57:K57"/>
    <mergeCell ref="A38:B38"/>
    <mergeCell ref="A39:B39"/>
    <mergeCell ref="A40:B40"/>
    <mergeCell ref="A41:B41"/>
    <mergeCell ref="A42:B42"/>
    <mergeCell ref="A46:B46"/>
    <mergeCell ref="A50:B50"/>
    <mergeCell ref="A53:B53"/>
    <mergeCell ref="A54:B54"/>
    <mergeCell ref="A55:K55"/>
    <mergeCell ref="A56:K56"/>
    <mergeCell ref="A34:B34"/>
    <mergeCell ref="A6:B6"/>
    <mergeCell ref="C6:I6"/>
    <mergeCell ref="A9:I9"/>
    <mergeCell ref="A10:B10"/>
    <mergeCell ref="A14:B14"/>
    <mergeCell ref="A22:B22"/>
    <mergeCell ref="A24:B24"/>
    <mergeCell ref="A25:B25"/>
    <mergeCell ref="A26:B26"/>
    <mergeCell ref="A28:B28"/>
    <mergeCell ref="A29:B29"/>
    <mergeCell ref="A1:K1"/>
    <mergeCell ref="A2:K2"/>
    <mergeCell ref="A3:K3"/>
    <mergeCell ref="A4:K4"/>
    <mergeCell ref="A5:B5"/>
    <mergeCell ref="C5:I5"/>
  </mergeCell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sqref="A1:K1"/>
    </sheetView>
  </sheetViews>
  <sheetFormatPr defaultRowHeight="12.75" x14ac:dyDescent="0.2"/>
  <cols>
    <col min="1" max="1" width="2.7109375" style="157" customWidth="1"/>
    <col min="2" max="2" width="35" style="157" customWidth="1"/>
    <col min="3" max="9" width="12.28515625" style="91" customWidth="1"/>
    <col min="10" max="10" width="14.140625" style="55" customWidth="1"/>
    <col min="11" max="11" width="13.7109375" style="55" customWidth="1"/>
    <col min="12" max="16384" width="9.140625" style="49"/>
  </cols>
  <sheetData>
    <row r="1" spans="1:12" s="48" customFormat="1" ht="15" customHeight="1" x14ac:dyDescent="0.2">
      <c r="A1" s="181"/>
      <c r="B1" s="181"/>
      <c r="C1" s="181"/>
      <c r="D1" s="181"/>
      <c r="E1" s="181"/>
      <c r="F1" s="181"/>
      <c r="G1" s="181"/>
      <c r="H1" s="181"/>
      <c r="I1" s="181"/>
      <c r="J1" s="181"/>
      <c r="K1" s="181"/>
    </row>
    <row r="2" spans="1:12" s="48" customFormat="1" x14ac:dyDescent="0.2">
      <c r="A2" s="182" t="s">
        <v>231</v>
      </c>
      <c r="B2" s="182"/>
      <c r="C2" s="182"/>
      <c r="D2" s="182"/>
      <c r="E2" s="182"/>
      <c r="F2" s="182"/>
      <c r="G2" s="182"/>
      <c r="H2" s="182"/>
      <c r="I2" s="182"/>
      <c r="J2" s="182"/>
      <c r="K2" s="182"/>
    </row>
    <row r="3" spans="1:12" s="48" customFormat="1" ht="15" customHeight="1" x14ac:dyDescent="0.2">
      <c r="A3" s="181"/>
      <c r="B3" s="181"/>
      <c r="C3" s="181"/>
      <c r="D3" s="181"/>
      <c r="E3" s="181"/>
      <c r="F3" s="181"/>
      <c r="G3" s="181"/>
      <c r="H3" s="181"/>
      <c r="I3" s="181"/>
      <c r="J3" s="181"/>
      <c r="K3" s="181"/>
    </row>
    <row r="4" spans="1:12" ht="14.25" customHeight="1" x14ac:dyDescent="0.2">
      <c r="A4" s="183"/>
      <c r="B4" s="183"/>
      <c r="C4" s="183"/>
      <c r="D4" s="183"/>
      <c r="E4" s="183"/>
      <c r="F4" s="183"/>
      <c r="G4" s="183"/>
      <c r="H4" s="183"/>
      <c r="I4" s="183"/>
      <c r="J4" s="183"/>
      <c r="K4" s="183"/>
    </row>
    <row r="5" spans="1:12" s="48" customFormat="1" ht="13.5" customHeight="1" x14ac:dyDescent="0.2">
      <c r="A5" s="184"/>
      <c r="B5" s="184"/>
      <c r="C5" s="185" t="s">
        <v>188</v>
      </c>
      <c r="D5" s="184"/>
      <c r="E5" s="184"/>
      <c r="F5" s="184"/>
      <c r="G5" s="184"/>
      <c r="H5" s="184"/>
      <c r="I5" s="184"/>
      <c r="J5" s="50" t="s">
        <v>22</v>
      </c>
      <c r="K5" s="51" t="s">
        <v>155</v>
      </c>
    </row>
    <row r="6" spans="1:12" ht="12" customHeight="1" x14ac:dyDescent="0.2">
      <c r="A6" s="187"/>
      <c r="B6" s="187"/>
      <c r="C6" s="188"/>
      <c r="D6" s="187"/>
      <c r="E6" s="187"/>
      <c r="F6" s="187"/>
      <c r="G6" s="187"/>
      <c r="H6" s="187"/>
      <c r="I6" s="187"/>
      <c r="J6" s="52" t="s">
        <v>156</v>
      </c>
      <c r="K6" s="53" t="s">
        <v>157</v>
      </c>
    </row>
    <row r="7" spans="1:12" ht="12" customHeight="1" x14ac:dyDescent="0.2">
      <c r="C7" s="157"/>
      <c r="D7" s="157"/>
      <c r="E7" s="157"/>
      <c r="F7" s="157"/>
      <c r="G7" s="157"/>
      <c r="H7" s="157"/>
      <c r="I7" s="157"/>
    </row>
    <row r="8" spans="1:12" ht="12" customHeight="1" x14ac:dyDescent="0.2">
      <c r="A8" s="56"/>
      <c r="B8" s="56"/>
      <c r="C8" s="124" t="s">
        <v>0</v>
      </c>
      <c r="D8" s="124" t="s">
        <v>1</v>
      </c>
      <c r="E8" s="124" t="s">
        <v>2</v>
      </c>
      <c r="F8" s="125" t="s">
        <v>3</v>
      </c>
      <c r="G8" s="124" t="s">
        <v>4</v>
      </c>
      <c r="H8" s="124" t="s">
        <v>217</v>
      </c>
      <c r="I8" s="124" t="s">
        <v>5</v>
      </c>
      <c r="J8" s="127"/>
      <c r="K8" s="57"/>
    </row>
    <row r="9" spans="1:12" s="60" customFormat="1" ht="11.25" x14ac:dyDescent="0.2">
      <c r="A9" s="189" t="s">
        <v>218</v>
      </c>
      <c r="B9" s="189"/>
      <c r="C9" s="189"/>
      <c r="D9" s="189"/>
      <c r="E9" s="189"/>
      <c r="F9" s="189"/>
      <c r="G9" s="189"/>
      <c r="H9" s="189"/>
      <c r="I9" s="189"/>
      <c r="J9" s="58"/>
      <c r="K9" s="59"/>
    </row>
    <row r="10" spans="1:12" s="60" customFormat="1" ht="11.25" customHeight="1" x14ac:dyDescent="0.2">
      <c r="A10" s="190" t="s">
        <v>7</v>
      </c>
      <c r="B10" s="190"/>
      <c r="C10" s="61">
        <v>12093</v>
      </c>
      <c r="D10" s="61">
        <v>2152</v>
      </c>
      <c r="E10" s="61">
        <v>3042</v>
      </c>
      <c r="F10" s="61">
        <v>1223</v>
      </c>
      <c r="G10" s="61">
        <v>2116</v>
      </c>
      <c r="H10" s="61">
        <v>2334</v>
      </c>
      <c r="I10" s="61">
        <v>1226</v>
      </c>
      <c r="J10" s="61">
        <v>2541</v>
      </c>
      <c r="K10" s="61">
        <v>3577</v>
      </c>
      <c r="L10" s="62"/>
    </row>
    <row r="11" spans="1:12" s="66" customFormat="1" ht="11.25" customHeight="1" x14ac:dyDescent="0.2">
      <c r="A11" s="158"/>
      <c r="B11" s="155" t="s">
        <v>8</v>
      </c>
      <c r="C11" s="61">
        <v>7909</v>
      </c>
      <c r="D11" s="65">
        <v>1609</v>
      </c>
      <c r="E11" s="65">
        <v>1934</v>
      </c>
      <c r="F11" s="65">
        <v>761</v>
      </c>
      <c r="G11" s="65">
        <v>1086</v>
      </c>
      <c r="H11" s="65">
        <v>1677</v>
      </c>
      <c r="I11" s="65">
        <v>842</v>
      </c>
      <c r="J11" s="58">
        <v>2249</v>
      </c>
      <c r="K11" s="59">
        <v>2921</v>
      </c>
      <c r="L11" s="62"/>
    </row>
    <row r="12" spans="1:12" s="66" customFormat="1" ht="11.25" customHeight="1" x14ac:dyDescent="0.2">
      <c r="A12" s="154"/>
      <c r="B12" s="180" t="s">
        <v>9</v>
      </c>
      <c r="C12" s="61">
        <v>1386</v>
      </c>
      <c r="D12" s="65">
        <v>240</v>
      </c>
      <c r="E12" s="65">
        <v>320</v>
      </c>
      <c r="F12" s="65">
        <v>130</v>
      </c>
      <c r="G12" s="65">
        <v>213</v>
      </c>
      <c r="H12" s="65">
        <v>348</v>
      </c>
      <c r="I12" s="65">
        <v>135</v>
      </c>
      <c r="J12" s="58">
        <v>292</v>
      </c>
      <c r="K12" s="59">
        <v>656</v>
      </c>
      <c r="L12" s="62"/>
    </row>
    <row r="13" spans="1:12" s="66" customFormat="1" ht="11.25" customHeight="1" x14ac:dyDescent="0.2">
      <c r="A13" s="156"/>
      <c r="B13" s="155" t="s">
        <v>10</v>
      </c>
      <c r="C13" s="61">
        <v>2798</v>
      </c>
      <c r="D13" s="65">
        <v>303</v>
      </c>
      <c r="E13" s="65">
        <v>788</v>
      </c>
      <c r="F13" s="65">
        <v>332</v>
      </c>
      <c r="G13" s="65">
        <v>817</v>
      </c>
      <c r="H13" s="65">
        <v>309</v>
      </c>
      <c r="I13" s="65">
        <v>249</v>
      </c>
      <c r="J13" s="58">
        <v>0</v>
      </c>
      <c r="K13" s="59">
        <v>0</v>
      </c>
      <c r="L13" s="62"/>
    </row>
    <row r="14" spans="1:12" s="60" customFormat="1" ht="11.25" customHeight="1" x14ac:dyDescent="0.2">
      <c r="A14" s="186" t="s">
        <v>163</v>
      </c>
      <c r="B14" s="186"/>
      <c r="C14" s="61">
        <v>745021</v>
      </c>
      <c r="D14" s="61">
        <v>139872</v>
      </c>
      <c r="E14" s="61">
        <v>206277</v>
      </c>
      <c r="F14" s="61">
        <v>77074</v>
      </c>
      <c r="G14" s="61">
        <v>100798</v>
      </c>
      <c r="H14" s="61">
        <v>148275</v>
      </c>
      <c r="I14" s="61">
        <v>72725</v>
      </c>
      <c r="J14" s="61">
        <v>112658.71000000005</v>
      </c>
      <c r="K14" s="61">
        <v>438271.40099999995</v>
      </c>
      <c r="L14" s="62"/>
    </row>
    <row r="15" spans="1:12" s="66" customFormat="1" ht="11.25" customHeight="1" x14ac:dyDescent="0.2">
      <c r="A15" s="158"/>
      <c r="B15" s="155" t="s">
        <v>200</v>
      </c>
      <c r="C15" s="61">
        <v>238059</v>
      </c>
      <c r="D15" s="65">
        <v>49381</v>
      </c>
      <c r="E15" s="65">
        <v>58985</v>
      </c>
      <c r="F15" s="65">
        <v>30821</v>
      </c>
      <c r="G15" s="65">
        <v>30239</v>
      </c>
      <c r="H15" s="65">
        <v>39725</v>
      </c>
      <c r="I15" s="65">
        <v>28908</v>
      </c>
      <c r="J15" s="58">
        <v>62681.090000000004</v>
      </c>
      <c r="K15" s="59">
        <v>158014.851</v>
      </c>
      <c r="L15" s="62"/>
    </row>
    <row r="16" spans="1:12" s="66" customFormat="1" ht="11.25" customHeight="1" x14ac:dyDescent="0.2">
      <c r="A16" s="154"/>
      <c r="B16" s="155" t="s">
        <v>190</v>
      </c>
      <c r="C16" s="61">
        <v>350879</v>
      </c>
      <c r="D16" s="65">
        <v>67742</v>
      </c>
      <c r="E16" s="65">
        <v>85953</v>
      </c>
      <c r="F16" s="65">
        <v>38321</v>
      </c>
      <c r="G16" s="65">
        <v>51908</v>
      </c>
      <c r="H16" s="65">
        <v>71055</v>
      </c>
      <c r="I16" s="65">
        <v>35900</v>
      </c>
      <c r="J16" s="58">
        <v>49977.620000000039</v>
      </c>
      <c r="K16" s="59">
        <v>280256.54999999993</v>
      </c>
      <c r="L16" s="62"/>
    </row>
    <row r="17" spans="1:12" s="66" customFormat="1" ht="11.25" customHeight="1" x14ac:dyDescent="0.2">
      <c r="A17" s="154"/>
      <c r="B17" s="155" t="s">
        <v>191</v>
      </c>
      <c r="C17" s="61">
        <v>144066</v>
      </c>
      <c r="D17" s="65">
        <v>20866</v>
      </c>
      <c r="E17" s="65">
        <v>58322</v>
      </c>
      <c r="F17" s="65">
        <v>6297</v>
      </c>
      <c r="G17" s="65">
        <v>16045</v>
      </c>
      <c r="H17" s="65">
        <v>35555</v>
      </c>
      <c r="I17" s="65">
        <v>6981</v>
      </c>
      <c r="J17" s="58" t="s">
        <v>67</v>
      </c>
      <c r="K17" s="58" t="s">
        <v>67</v>
      </c>
      <c r="L17" s="62"/>
    </row>
    <row r="18" spans="1:12" s="66" customFormat="1" ht="11.25" customHeight="1" x14ac:dyDescent="0.2">
      <c r="A18" s="154"/>
      <c r="B18" s="158" t="s">
        <v>164</v>
      </c>
      <c r="C18" s="70">
        <v>12017</v>
      </c>
      <c r="D18" s="70">
        <v>1883</v>
      </c>
      <c r="E18" s="70">
        <v>3017</v>
      </c>
      <c r="F18" s="70">
        <v>1635</v>
      </c>
      <c r="G18" s="70">
        <v>2606</v>
      </c>
      <c r="H18" s="70">
        <v>1940</v>
      </c>
      <c r="I18" s="70">
        <v>936</v>
      </c>
      <c r="J18" s="71" t="s">
        <v>67</v>
      </c>
      <c r="K18" s="71" t="s">
        <v>67</v>
      </c>
      <c r="L18" s="62"/>
    </row>
    <row r="19" spans="1:12" s="60" customFormat="1" ht="11.25" customHeight="1" x14ac:dyDescent="0.2">
      <c r="A19" s="136" t="s">
        <v>13</v>
      </c>
      <c r="B19" s="136"/>
      <c r="C19" s="136"/>
      <c r="D19" s="136"/>
      <c r="E19" s="136"/>
      <c r="F19" s="136"/>
      <c r="G19" s="136"/>
      <c r="H19" s="136"/>
      <c r="I19" s="136"/>
      <c r="J19" s="72"/>
      <c r="K19" s="72"/>
      <c r="L19" s="62"/>
    </row>
    <row r="20" spans="1:12" s="66" customFormat="1" ht="11.25" customHeight="1" x14ac:dyDescent="0.2">
      <c r="A20" s="158"/>
      <c r="B20" s="155" t="s">
        <v>211</v>
      </c>
      <c r="C20" s="61">
        <v>149690</v>
      </c>
      <c r="D20" s="65">
        <v>22823</v>
      </c>
      <c r="E20" s="65">
        <v>42365</v>
      </c>
      <c r="F20" s="65">
        <v>17412</v>
      </c>
      <c r="G20" s="65">
        <v>21925</v>
      </c>
      <c r="H20" s="65">
        <v>26726</v>
      </c>
      <c r="I20" s="65">
        <v>18439</v>
      </c>
      <c r="J20" s="58" t="s">
        <v>67</v>
      </c>
      <c r="K20" s="58" t="s">
        <v>67</v>
      </c>
      <c r="L20" s="62"/>
    </row>
    <row r="21" spans="1:12" s="66" customFormat="1" ht="11.25" customHeight="1" x14ac:dyDescent="0.2">
      <c r="A21" s="156"/>
      <c r="B21" s="155" t="s">
        <v>15</v>
      </c>
      <c r="C21" s="61">
        <v>2890650</v>
      </c>
      <c r="D21" s="65">
        <v>418336</v>
      </c>
      <c r="E21" s="65">
        <v>742982</v>
      </c>
      <c r="F21" s="65">
        <v>363495</v>
      </c>
      <c r="G21" s="65">
        <v>307719</v>
      </c>
      <c r="H21" s="65">
        <v>533035</v>
      </c>
      <c r="I21" s="65">
        <v>525083</v>
      </c>
      <c r="J21" s="71" t="s">
        <v>67</v>
      </c>
      <c r="K21" s="71" t="s">
        <v>67</v>
      </c>
      <c r="L21" s="62"/>
    </row>
    <row r="22" spans="1:12" s="60" customFormat="1" ht="11.25" customHeight="1" x14ac:dyDescent="0.2">
      <c r="A22" s="186" t="s">
        <v>241</v>
      </c>
      <c r="B22" s="186"/>
      <c r="C22" s="160">
        <v>351491</v>
      </c>
      <c r="D22" s="160">
        <v>54747</v>
      </c>
      <c r="E22" s="160">
        <v>106172</v>
      </c>
      <c r="F22" s="160">
        <v>40453</v>
      </c>
      <c r="G22" s="160">
        <v>55359</v>
      </c>
      <c r="H22" s="160">
        <v>69794</v>
      </c>
      <c r="I22" s="160">
        <v>24966</v>
      </c>
      <c r="J22" s="71" t="s">
        <v>67</v>
      </c>
      <c r="K22" s="71" t="s">
        <v>67</v>
      </c>
      <c r="L22" s="62"/>
    </row>
    <row r="23" spans="1:12" s="66" customFormat="1" ht="11.25" customHeight="1" x14ac:dyDescent="0.2">
      <c r="A23" s="155"/>
      <c r="B23" s="155" t="s">
        <v>166</v>
      </c>
      <c r="C23" s="159">
        <v>80718</v>
      </c>
      <c r="D23" s="159">
        <v>13145</v>
      </c>
      <c r="E23" s="159">
        <v>23376</v>
      </c>
      <c r="F23" s="159">
        <v>8654</v>
      </c>
      <c r="G23" s="159">
        <v>11101</v>
      </c>
      <c r="H23" s="159">
        <v>18351</v>
      </c>
      <c r="I23" s="159">
        <v>6091</v>
      </c>
      <c r="J23" s="71" t="s">
        <v>67</v>
      </c>
      <c r="K23" s="71" t="s">
        <v>67</v>
      </c>
      <c r="L23" s="62"/>
    </row>
    <row r="24" spans="1:12" s="60" customFormat="1" ht="11.25" customHeight="1" x14ac:dyDescent="0.2">
      <c r="A24" s="186" t="s">
        <v>18</v>
      </c>
      <c r="B24" s="186"/>
      <c r="C24" s="74">
        <v>3.4404863851421519</v>
      </c>
      <c r="D24" s="74">
        <v>3.9308089941001336</v>
      </c>
      <c r="E24" s="74">
        <v>2.865162189654523</v>
      </c>
      <c r="F24" s="74">
        <v>3.0232615628012756</v>
      </c>
      <c r="G24" s="74">
        <v>3.8223233801188603</v>
      </c>
      <c r="H24" s="74">
        <v>3.3441270023211165</v>
      </c>
      <c r="I24" s="74">
        <v>4.9106785227909953</v>
      </c>
      <c r="J24" s="71" t="s">
        <v>67</v>
      </c>
      <c r="K24" s="71" t="s">
        <v>67</v>
      </c>
      <c r="L24" s="62"/>
    </row>
    <row r="25" spans="1:12" s="60" customFormat="1" ht="11.25" customHeight="1" x14ac:dyDescent="0.2">
      <c r="A25" s="186" t="s">
        <v>19</v>
      </c>
      <c r="B25" s="186"/>
      <c r="C25" s="74">
        <v>9.7983101662578349</v>
      </c>
      <c r="D25" s="74">
        <v>12.240395587675923</v>
      </c>
      <c r="E25" s="74">
        <v>8.2734428473648194</v>
      </c>
      <c r="F25" s="74">
        <v>8.793621446729837</v>
      </c>
      <c r="G25" s="74">
        <v>9.7829024412215109</v>
      </c>
      <c r="H25" s="74">
        <v>9.1384665685793696</v>
      </c>
      <c r="I25" s="74">
        <v>13.823674273518305</v>
      </c>
      <c r="J25" s="71" t="s">
        <v>67</v>
      </c>
      <c r="K25" s="71" t="s">
        <v>67</v>
      </c>
      <c r="L25" s="62"/>
    </row>
    <row r="26" spans="1:12" s="60" customFormat="1" ht="11.25" customHeight="1" x14ac:dyDescent="0.2">
      <c r="A26" s="191" t="s">
        <v>61</v>
      </c>
      <c r="B26" s="191"/>
      <c r="C26" s="115">
        <v>61.607624245431239</v>
      </c>
      <c r="D26" s="115">
        <v>64.996282527881036</v>
      </c>
      <c r="E26" s="115">
        <v>67.809664694280073</v>
      </c>
      <c r="F26" s="115">
        <v>63.020441537203595</v>
      </c>
      <c r="G26" s="115">
        <v>47.636105860113425</v>
      </c>
      <c r="H26" s="115">
        <v>63.528277634961441</v>
      </c>
      <c r="I26" s="115">
        <v>59.318923327895597</v>
      </c>
      <c r="J26" s="115">
        <v>44.336367571822137</v>
      </c>
      <c r="K26" s="115">
        <v>122.52485350852669</v>
      </c>
      <c r="L26" s="62"/>
    </row>
    <row r="27" spans="1:12" s="60" customFormat="1" ht="11.25" customHeight="1" x14ac:dyDescent="0.2">
      <c r="A27" s="156"/>
      <c r="B27" s="156"/>
      <c r="C27" s="61"/>
      <c r="D27" s="61"/>
      <c r="E27" s="61"/>
      <c r="F27" s="61"/>
      <c r="G27" s="61"/>
      <c r="H27" s="61"/>
      <c r="I27" s="61"/>
      <c r="J27" s="72"/>
      <c r="K27" s="76"/>
      <c r="L27" s="62"/>
    </row>
    <row r="28" spans="1:12" s="79" customFormat="1" ht="11.25" customHeight="1" x14ac:dyDescent="0.2">
      <c r="A28" s="189" t="s">
        <v>192</v>
      </c>
      <c r="B28" s="189"/>
      <c r="C28" s="95">
        <v>672.78000000000009</v>
      </c>
      <c r="D28" s="95">
        <v>117.24000000000001</v>
      </c>
      <c r="E28" s="95">
        <v>191.52000000000004</v>
      </c>
      <c r="F28" s="95">
        <v>73.55</v>
      </c>
      <c r="G28" s="95">
        <v>102.45</v>
      </c>
      <c r="H28" s="95">
        <v>107.52</v>
      </c>
      <c r="I28" s="95">
        <v>80.5</v>
      </c>
      <c r="J28" s="172" t="s">
        <v>67</v>
      </c>
      <c r="K28" s="172" t="s">
        <v>67</v>
      </c>
      <c r="L28" s="62"/>
    </row>
    <row r="29" spans="1:12" s="60" customFormat="1" ht="11.25" customHeight="1" x14ac:dyDescent="0.2">
      <c r="A29" s="186" t="s">
        <v>21</v>
      </c>
      <c r="B29" s="186"/>
      <c r="C29" s="147">
        <v>601.97</v>
      </c>
      <c r="D29" s="74">
        <v>105.88000000000001</v>
      </c>
      <c r="E29" s="74">
        <v>177.47000000000003</v>
      </c>
      <c r="F29" s="74">
        <v>68.45</v>
      </c>
      <c r="G29" s="74">
        <v>85.2</v>
      </c>
      <c r="H29" s="74">
        <v>93.13</v>
      </c>
      <c r="I29" s="74">
        <v>71.84</v>
      </c>
      <c r="J29" s="71" t="s">
        <v>67</v>
      </c>
      <c r="K29" s="71" t="s">
        <v>67</v>
      </c>
      <c r="L29" s="62"/>
    </row>
    <row r="30" spans="1:12" s="66" customFormat="1" ht="11.25" customHeight="1" x14ac:dyDescent="0.2">
      <c r="A30" s="154"/>
      <c r="B30" s="81" t="s">
        <v>22</v>
      </c>
      <c r="C30" s="147">
        <v>254.75</v>
      </c>
      <c r="D30" s="74">
        <v>37.380000000000003</v>
      </c>
      <c r="E30" s="74">
        <v>91.88</v>
      </c>
      <c r="F30" s="74">
        <v>37.15</v>
      </c>
      <c r="G30" s="74">
        <v>28.87</v>
      </c>
      <c r="H30" s="74">
        <v>31.41</v>
      </c>
      <c r="I30" s="74">
        <v>28.06</v>
      </c>
      <c r="J30" s="71" t="s">
        <v>67</v>
      </c>
      <c r="K30" s="71" t="s">
        <v>67</v>
      </c>
      <c r="L30" s="62"/>
    </row>
    <row r="31" spans="1:12" s="66" customFormat="1" ht="11.25" customHeight="1" x14ac:dyDescent="0.2">
      <c r="A31" s="154"/>
      <c r="B31" s="81" t="s">
        <v>220</v>
      </c>
      <c r="C31" s="147">
        <v>207.90000000000003</v>
      </c>
      <c r="D31" s="74">
        <v>33.24</v>
      </c>
      <c r="E31" s="74">
        <v>56.11</v>
      </c>
      <c r="F31" s="74">
        <v>17.399999999999999</v>
      </c>
      <c r="G31" s="74">
        <v>28.8</v>
      </c>
      <c r="H31" s="74">
        <v>34.049999999999997</v>
      </c>
      <c r="I31" s="74">
        <v>38.299999999999997</v>
      </c>
      <c r="J31" s="71" t="s">
        <v>67</v>
      </c>
      <c r="K31" s="71" t="s">
        <v>67</v>
      </c>
      <c r="L31" s="62"/>
    </row>
    <row r="32" spans="1:12" s="66" customFormat="1" ht="11.25" customHeight="1" x14ac:dyDescent="0.2">
      <c r="A32" s="154"/>
      <c r="B32" s="81" t="s">
        <v>225</v>
      </c>
      <c r="C32" s="147">
        <v>70.83</v>
      </c>
      <c r="D32" s="74">
        <v>26.37</v>
      </c>
      <c r="E32" s="74">
        <v>16.649999999999999</v>
      </c>
      <c r="F32" s="74">
        <v>9.9</v>
      </c>
      <c r="G32" s="74">
        <v>15.05</v>
      </c>
      <c r="H32" s="74">
        <v>0</v>
      </c>
      <c r="I32" s="74">
        <v>2.86</v>
      </c>
      <c r="J32" s="71" t="s">
        <v>67</v>
      </c>
      <c r="K32" s="71" t="s">
        <v>67</v>
      </c>
      <c r="L32" s="62"/>
    </row>
    <row r="33" spans="1:12" s="66" customFormat="1" ht="11.25" customHeight="1" x14ac:dyDescent="0.2">
      <c r="A33" s="156"/>
      <c r="B33" s="81" t="s">
        <v>24</v>
      </c>
      <c r="C33" s="147">
        <v>68.490000000000009</v>
      </c>
      <c r="D33" s="74">
        <v>8.89</v>
      </c>
      <c r="E33" s="74">
        <v>12.83</v>
      </c>
      <c r="F33" s="74">
        <v>4</v>
      </c>
      <c r="G33" s="74">
        <v>12.48</v>
      </c>
      <c r="H33" s="74">
        <v>27.67</v>
      </c>
      <c r="I33" s="74">
        <v>2.62</v>
      </c>
      <c r="J33" s="71" t="s">
        <v>67</v>
      </c>
      <c r="K33" s="71" t="s">
        <v>67</v>
      </c>
      <c r="L33" s="62"/>
    </row>
    <row r="34" spans="1:12" s="60" customFormat="1" ht="11.25" customHeight="1" x14ac:dyDescent="0.2">
      <c r="A34" s="186" t="s">
        <v>25</v>
      </c>
      <c r="B34" s="186"/>
      <c r="C34" s="147">
        <v>70.81</v>
      </c>
      <c r="D34" s="74">
        <v>11.36</v>
      </c>
      <c r="E34" s="74">
        <v>14.05</v>
      </c>
      <c r="F34" s="74">
        <v>5.0999999999999996</v>
      </c>
      <c r="G34" s="74">
        <v>17.25</v>
      </c>
      <c r="H34" s="74">
        <v>14.39</v>
      </c>
      <c r="I34" s="74">
        <v>8.66</v>
      </c>
      <c r="J34" s="71" t="s">
        <v>67</v>
      </c>
      <c r="K34" s="71" t="s">
        <v>67</v>
      </c>
      <c r="L34" s="62"/>
    </row>
    <row r="35" spans="1:12" s="66" customFormat="1" ht="11.25" customHeight="1" x14ac:dyDescent="0.2">
      <c r="A35" s="154"/>
      <c r="B35" s="81" t="s">
        <v>26</v>
      </c>
      <c r="C35" s="147">
        <v>6</v>
      </c>
      <c r="D35" s="74">
        <v>1</v>
      </c>
      <c r="E35" s="74">
        <v>1</v>
      </c>
      <c r="F35" s="74">
        <v>1</v>
      </c>
      <c r="G35" s="74">
        <v>1</v>
      </c>
      <c r="H35" s="74">
        <v>1</v>
      </c>
      <c r="I35" s="74">
        <v>1</v>
      </c>
      <c r="J35" s="71" t="s">
        <v>67</v>
      </c>
      <c r="K35" s="71" t="s">
        <v>67</v>
      </c>
      <c r="L35" s="62"/>
    </row>
    <row r="36" spans="1:12" s="66" customFormat="1" ht="11.25" customHeight="1" x14ac:dyDescent="0.2">
      <c r="A36" s="154"/>
      <c r="B36" s="81" t="s">
        <v>27</v>
      </c>
      <c r="C36" s="147">
        <v>24.85</v>
      </c>
      <c r="D36" s="74">
        <v>3.32</v>
      </c>
      <c r="E36" s="74">
        <v>5</v>
      </c>
      <c r="F36" s="74">
        <v>2</v>
      </c>
      <c r="G36" s="74">
        <v>4.88</v>
      </c>
      <c r="H36" s="74">
        <v>6.71</v>
      </c>
      <c r="I36" s="74">
        <v>2.94</v>
      </c>
      <c r="J36" s="71" t="s">
        <v>67</v>
      </c>
      <c r="K36" s="71" t="s">
        <v>67</v>
      </c>
      <c r="L36" s="62"/>
    </row>
    <row r="37" spans="1:12" s="66" customFormat="1" ht="11.25" customHeight="1" x14ac:dyDescent="0.2">
      <c r="A37" s="156"/>
      <c r="B37" s="81" t="s">
        <v>28</v>
      </c>
      <c r="C37" s="147">
        <v>39.96</v>
      </c>
      <c r="D37" s="74">
        <v>7.04</v>
      </c>
      <c r="E37" s="74">
        <v>8.0500000000000007</v>
      </c>
      <c r="F37" s="74">
        <v>2.1</v>
      </c>
      <c r="G37" s="74">
        <v>11.37</v>
      </c>
      <c r="H37" s="74">
        <v>6.68</v>
      </c>
      <c r="I37" s="74">
        <v>4.72</v>
      </c>
      <c r="J37" s="71" t="s">
        <v>67</v>
      </c>
      <c r="K37" s="71" t="s">
        <v>67</v>
      </c>
      <c r="L37" s="62"/>
    </row>
    <row r="38" spans="1:12" s="60" customFormat="1" ht="11.25" customHeight="1" x14ac:dyDescent="0.2">
      <c r="A38" s="186" t="s">
        <v>159</v>
      </c>
      <c r="B38" s="186"/>
      <c r="C38" s="65">
        <v>20.089040982108742</v>
      </c>
      <c r="D38" s="65">
        <v>20.324896108802417</v>
      </c>
      <c r="E38" s="65">
        <v>17.140925226798892</v>
      </c>
      <c r="F38" s="65">
        <v>17.867056245434622</v>
      </c>
      <c r="G38" s="65">
        <v>24.835680751173708</v>
      </c>
      <c r="H38" s="65">
        <v>25.061741651454955</v>
      </c>
      <c r="I38" s="65">
        <v>17.065701559020045</v>
      </c>
      <c r="J38" s="71" t="s">
        <v>67</v>
      </c>
      <c r="K38" s="71" t="s">
        <v>67</v>
      </c>
      <c r="L38" s="62"/>
    </row>
    <row r="39" spans="1:12" s="60" customFormat="1" ht="11.25" customHeight="1" x14ac:dyDescent="0.2">
      <c r="A39" s="186" t="s">
        <v>167</v>
      </c>
      <c r="B39" s="186"/>
      <c r="C39" s="75">
        <v>1237.6380882768244</v>
      </c>
      <c r="D39" s="75">
        <v>1321.0426898375517</v>
      </c>
      <c r="E39" s="75">
        <v>1162.3203921789595</v>
      </c>
      <c r="F39" s="75">
        <v>1125.9897735573411</v>
      </c>
      <c r="G39" s="75">
        <v>1183.075117370892</v>
      </c>
      <c r="H39" s="75">
        <v>1592.1292816493076</v>
      </c>
      <c r="I39" s="75">
        <v>1012.3190423162583</v>
      </c>
      <c r="J39" s="71" t="s">
        <v>67</v>
      </c>
      <c r="K39" s="71" t="s">
        <v>67</v>
      </c>
      <c r="L39" s="62"/>
    </row>
    <row r="40" spans="1:12" s="60" customFormat="1" ht="11.25" customHeight="1" x14ac:dyDescent="0.2">
      <c r="A40" s="191" t="s">
        <v>31</v>
      </c>
      <c r="B40" s="191"/>
      <c r="C40" s="115">
        <v>4801.9834875492134</v>
      </c>
      <c r="D40" s="115">
        <v>3951.0389119758215</v>
      </c>
      <c r="E40" s="115">
        <v>4186.5216656336279</v>
      </c>
      <c r="F40" s="115">
        <v>5310.3725346968586</v>
      </c>
      <c r="G40" s="115">
        <v>3611.7253521126759</v>
      </c>
      <c r="H40" s="115">
        <v>5723.5584666595087</v>
      </c>
      <c r="I40" s="115">
        <v>7309.0618040089084</v>
      </c>
      <c r="J40" s="71" t="s">
        <v>67</v>
      </c>
      <c r="K40" s="71" t="s">
        <v>67</v>
      </c>
      <c r="L40" s="62"/>
    </row>
    <row r="41" spans="1:12" s="60" customFormat="1" ht="11.25" customHeight="1" x14ac:dyDescent="0.2">
      <c r="A41" s="193" t="s">
        <v>168</v>
      </c>
      <c r="B41" s="193"/>
      <c r="C41" s="83"/>
      <c r="D41" s="84"/>
      <c r="E41" s="84"/>
      <c r="F41" s="84"/>
      <c r="G41" s="84"/>
      <c r="H41" s="84"/>
      <c r="I41" s="84"/>
      <c r="J41" s="72"/>
      <c r="K41" s="85"/>
      <c r="L41" s="62"/>
    </row>
    <row r="42" spans="1:12" s="60" customFormat="1" ht="11.25" customHeight="1" x14ac:dyDescent="0.2">
      <c r="A42" s="186" t="s">
        <v>33</v>
      </c>
      <c r="B42" s="186"/>
      <c r="C42" s="86">
        <v>71266.5</v>
      </c>
      <c r="D42" s="75">
        <v>13633.7</v>
      </c>
      <c r="E42" s="75">
        <v>20415.7</v>
      </c>
      <c r="F42" s="75">
        <v>7590.0999999999995</v>
      </c>
      <c r="G42" s="75">
        <v>10075.5</v>
      </c>
      <c r="H42" s="75">
        <v>11328.4</v>
      </c>
      <c r="I42" s="75">
        <v>8223.1</v>
      </c>
      <c r="J42" s="71" t="s">
        <v>67</v>
      </c>
      <c r="K42" s="71" t="s">
        <v>67</v>
      </c>
      <c r="L42" s="62"/>
    </row>
    <row r="43" spans="1:12" s="66" customFormat="1" ht="11.25" customHeight="1" x14ac:dyDescent="0.2">
      <c r="A43" s="158"/>
      <c r="B43" s="155" t="s">
        <v>34</v>
      </c>
      <c r="C43" s="86">
        <v>48385.200000000004</v>
      </c>
      <c r="D43" s="75">
        <v>9251.1</v>
      </c>
      <c r="E43" s="75">
        <v>13633.7</v>
      </c>
      <c r="F43" s="75">
        <v>5258.7</v>
      </c>
      <c r="G43" s="75">
        <v>7265.2</v>
      </c>
      <c r="H43" s="75">
        <v>6930.1</v>
      </c>
      <c r="I43" s="75">
        <v>6046.4</v>
      </c>
      <c r="J43" s="71" t="s">
        <v>67</v>
      </c>
      <c r="K43" s="71" t="s">
        <v>67</v>
      </c>
      <c r="L43" s="62"/>
    </row>
    <row r="44" spans="1:12" s="66" customFormat="1" ht="11.25" customHeight="1" x14ac:dyDescent="0.2">
      <c r="A44" s="154"/>
      <c r="B44" s="155" t="s">
        <v>35</v>
      </c>
      <c r="C44" s="86">
        <v>10462.799999999999</v>
      </c>
      <c r="D44" s="75">
        <v>1962.7</v>
      </c>
      <c r="E44" s="75">
        <v>3138.1</v>
      </c>
      <c r="F44" s="75">
        <v>1157.5999999999999</v>
      </c>
      <c r="G44" s="75">
        <v>1669.9</v>
      </c>
      <c r="H44" s="75">
        <v>1247.9000000000001</v>
      </c>
      <c r="I44" s="75">
        <v>1286.5999999999999</v>
      </c>
      <c r="J44" s="71" t="s">
        <v>67</v>
      </c>
      <c r="K44" s="71" t="s">
        <v>67</v>
      </c>
      <c r="L44" s="62"/>
    </row>
    <row r="45" spans="1:12" s="66" customFormat="1" ht="11.25" customHeight="1" x14ac:dyDescent="0.2">
      <c r="A45" s="156"/>
      <c r="B45" s="155" t="s">
        <v>222</v>
      </c>
      <c r="C45" s="86">
        <v>12633.900000000001</v>
      </c>
      <c r="D45" s="75">
        <v>2635.3</v>
      </c>
      <c r="E45" s="75">
        <v>3643.9</v>
      </c>
      <c r="F45" s="75">
        <v>1173.8</v>
      </c>
      <c r="G45" s="75">
        <v>1140.4000000000001</v>
      </c>
      <c r="H45" s="75">
        <v>3150.4</v>
      </c>
      <c r="I45" s="75">
        <v>890.1</v>
      </c>
      <c r="J45" s="71" t="s">
        <v>67</v>
      </c>
      <c r="K45" s="71" t="s">
        <v>67</v>
      </c>
      <c r="L45" s="62"/>
    </row>
    <row r="46" spans="1:12" s="60" customFormat="1" ht="11.25" customHeight="1" x14ac:dyDescent="0.2">
      <c r="A46" s="186" t="s">
        <v>38</v>
      </c>
      <c r="B46" s="186"/>
      <c r="C46" s="86">
        <v>41722.5</v>
      </c>
      <c r="D46" s="75">
        <v>8300.1</v>
      </c>
      <c r="E46" s="75">
        <v>11101.7</v>
      </c>
      <c r="F46" s="75">
        <v>4734.5</v>
      </c>
      <c r="G46" s="75">
        <v>5854.7</v>
      </c>
      <c r="H46" s="75">
        <v>7204.7999999999993</v>
      </c>
      <c r="I46" s="75">
        <v>4526.7000000000007</v>
      </c>
      <c r="J46" s="71" t="s">
        <v>67</v>
      </c>
      <c r="K46" s="71" t="s">
        <v>67</v>
      </c>
      <c r="L46" s="62"/>
    </row>
    <row r="47" spans="1:12" s="66" customFormat="1" ht="11.25" customHeight="1" x14ac:dyDescent="0.2">
      <c r="A47" s="158"/>
      <c r="B47" s="155" t="s">
        <v>39</v>
      </c>
      <c r="C47" s="86">
        <v>3820.6</v>
      </c>
      <c r="D47" s="75">
        <v>600.6</v>
      </c>
      <c r="E47" s="75">
        <v>1535.6</v>
      </c>
      <c r="F47" s="75">
        <v>160.6</v>
      </c>
      <c r="G47" s="75">
        <v>421.6</v>
      </c>
      <c r="H47" s="75">
        <v>907.4</v>
      </c>
      <c r="I47" s="75">
        <v>194.8</v>
      </c>
      <c r="J47" s="71" t="s">
        <v>67</v>
      </c>
      <c r="K47" s="71" t="s">
        <v>67</v>
      </c>
      <c r="L47" s="62"/>
    </row>
    <row r="48" spans="1:12" s="66" customFormat="1" ht="11.25" customHeight="1" x14ac:dyDescent="0.2">
      <c r="A48" s="154"/>
      <c r="B48" s="155" t="s">
        <v>40</v>
      </c>
      <c r="C48" s="86">
        <v>36856.100000000006</v>
      </c>
      <c r="D48" s="75">
        <v>7376.3</v>
      </c>
      <c r="E48" s="75">
        <v>9258.9</v>
      </c>
      <c r="F48" s="75">
        <v>4535.2</v>
      </c>
      <c r="G48" s="75">
        <v>5171.8999999999996</v>
      </c>
      <c r="H48" s="75">
        <v>6227</v>
      </c>
      <c r="I48" s="75">
        <v>4286.8</v>
      </c>
      <c r="J48" s="71" t="s">
        <v>67</v>
      </c>
      <c r="K48" s="71" t="s">
        <v>67</v>
      </c>
      <c r="L48" s="62"/>
    </row>
    <row r="49" spans="1:12" s="66" customFormat="1" ht="11.25" customHeight="1" x14ac:dyDescent="0.2">
      <c r="A49" s="156"/>
      <c r="B49" s="155" t="s">
        <v>41</v>
      </c>
      <c r="C49" s="86">
        <v>1045.8</v>
      </c>
      <c r="D49" s="75">
        <v>323.2</v>
      </c>
      <c r="E49" s="75">
        <v>307.2</v>
      </c>
      <c r="F49" s="75">
        <v>38.700000000000003</v>
      </c>
      <c r="G49" s="75">
        <v>261.2</v>
      </c>
      <c r="H49" s="75">
        <v>70.400000000000006</v>
      </c>
      <c r="I49" s="75">
        <v>45.1</v>
      </c>
      <c r="J49" s="71" t="s">
        <v>67</v>
      </c>
      <c r="K49" s="71" t="s">
        <v>67</v>
      </c>
      <c r="L49" s="62"/>
    </row>
    <row r="50" spans="1:12" s="60" customFormat="1" ht="11.25" customHeight="1" x14ac:dyDescent="0.2">
      <c r="A50" s="186" t="s">
        <v>42</v>
      </c>
      <c r="B50" s="186"/>
      <c r="C50" s="86">
        <v>30098.2</v>
      </c>
      <c r="D50" s="75">
        <v>5559.8</v>
      </c>
      <c r="E50" s="75">
        <v>8461.4</v>
      </c>
      <c r="F50" s="75">
        <v>3559.1</v>
      </c>
      <c r="G50" s="75">
        <v>4259.1000000000004</v>
      </c>
      <c r="H50" s="75">
        <v>4654</v>
      </c>
      <c r="I50" s="75">
        <v>3604.8</v>
      </c>
      <c r="J50" s="75">
        <v>2305.3000000000002</v>
      </c>
      <c r="K50" s="75">
        <v>4346.2013996813102</v>
      </c>
      <c r="L50" s="62"/>
    </row>
    <row r="51" spans="1:12" s="66" customFormat="1" ht="11.25" customHeight="1" x14ac:dyDescent="0.2">
      <c r="A51" s="158"/>
      <c r="B51" s="155" t="s">
        <v>43</v>
      </c>
      <c r="C51" s="86">
        <v>24078.560000000001</v>
      </c>
      <c r="D51" s="75">
        <v>4447.84</v>
      </c>
      <c r="E51" s="75">
        <v>6769.12</v>
      </c>
      <c r="F51" s="75">
        <v>2847.28</v>
      </c>
      <c r="G51" s="75">
        <v>3407.2800000000007</v>
      </c>
      <c r="H51" s="75">
        <v>3723.2000000000003</v>
      </c>
      <c r="I51" s="75">
        <v>2883.84</v>
      </c>
      <c r="J51" s="75">
        <v>1844.2400000000002</v>
      </c>
      <c r="K51" s="75">
        <v>3476.9611197450486</v>
      </c>
      <c r="L51" s="62"/>
    </row>
    <row r="52" spans="1:12" s="66" customFormat="1" ht="11.25" customHeight="1" x14ac:dyDescent="0.2">
      <c r="A52" s="156"/>
      <c r="B52" s="156" t="s">
        <v>44</v>
      </c>
      <c r="C52" s="86">
        <v>6019.64</v>
      </c>
      <c r="D52" s="75">
        <v>1111.96</v>
      </c>
      <c r="E52" s="75">
        <v>1692.28</v>
      </c>
      <c r="F52" s="75">
        <v>711.82</v>
      </c>
      <c r="G52" s="75">
        <v>851.82000000000016</v>
      </c>
      <c r="H52" s="75">
        <v>930.80000000000007</v>
      </c>
      <c r="I52" s="75">
        <v>720.96</v>
      </c>
      <c r="J52" s="75">
        <v>461.06000000000006</v>
      </c>
      <c r="K52" s="75">
        <v>869.24027993626214</v>
      </c>
      <c r="L52" s="62"/>
    </row>
    <row r="53" spans="1:12" s="60" customFormat="1" ht="11.25" customHeight="1" x14ac:dyDescent="0.2">
      <c r="A53" s="190" t="s">
        <v>45</v>
      </c>
      <c r="B53" s="190"/>
      <c r="C53" s="86">
        <v>5.8932026792359213</v>
      </c>
      <c r="D53" s="86">
        <v>6.3353624535315989</v>
      </c>
      <c r="E53" s="86">
        <v>6.7112754766600924</v>
      </c>
      <c r="F53" s="86">
        <v>6.2061324611610793</v>
      </c>
      <c r="G53" s="86">
        <v>4.7615784499054818</v>
      </c>
      <c r="H53" s="86">
        <v>4.8536418166238215</v>
      </c>
      <c r="I53" s="86">
        <v>6.7072593800978799</v>
      </c>
      <c r="J53" s="86" t="s">
        <v>67</v>
      </c>
      <c r="K53" s="86" t="s">
        <v>67</v>
      </c>
      <c r="L53" s="62"/>
    </row>
    <row r="54" spans="1:12" s="66" customFormat="1" ht="11.25" customHeight="1" x14ac:dyDescent="0.2">
      <c r="A54" s="194" t="s">
        <v>46</v>
      </c>
      <c r="B54" s="194"/>
      <c r="C54" s="87">
        <v>2.4888944017200032</v>
      </c>
      <c r="D54" s="87">
        <v>2.5835501858736061</v>
      </c>
      <c r="E54" s="87">
        <v>2.7815253122945429</v>
      </c>
      <c r="F54" s="87">
        <v>2.9101390024529845</v>
      </c>
      <c r="G54" s="87">
        <v>2.0128071833648393</v>
      </c>
      <c r="H54" s="87">
        <v>1.9940017137960582</v>
      </c>
      <c r="I54" s="87">
        <v>2.940293637846656</v>
      </c>
      <c r="J54" s="87">
        <v>0.90724124360488001</v>
      </c>
      <c r="K54" s="87">
        <v>1.2150409280629886</v>
      </c>
      <c r="L54" s="62"/>
    </row>
    <row r="55" spans="1:12" ht="11.25" customHeight="1" x14ac:dyDescent="0.2">
      <c r="A55" s="187"/>
      <c r="B55" s="187"/>
      <c r="C55" s="187"/>
      <c r="D55" s="187"/>
      <c r="E55" s="187"/>
      <c r="F55" s="187"/>
      <c r="G55" s="187"/>
      <c r="H55" s="187"/>
      <c r="I55" s="187"/>
      <c r="J55" s="187"/>
      <c r="K55" s="187"/>
    </row>
    <row r="56" spans="1:12" s="88" customFormat="1" ht="11.45" customHeight="1" x14ac:dyDescent="0.2">
      <c r="A56" s="192" t="s">
        <v>212</v>
      </c>
      <c r="B56" s="192"/>
      <c r="C56" s="192"/>
      <c r="D56" s="192"/>
      <c r="E56" s="192"/>
      <c r="F56" s="192"/>
      <c r="G56" s="192"/>
      <c r="H56" s="192"/>
      <c r="I56" s="192"/>
      <c r="J56" s="192"/>
      <c r="K56" s="192"/>
    </row>
    <row r="57" spans="1:12" s="88" customFormat="1" ht="34.5" customHeight="1" x14ac:dyDescent="0.2">
      <c r="A57" s="192" t="s">
        <v>213</v>
      </c>
      <c r="B57" s="192"/>
      <c r="C57" s="192"/>
      <c r="D57" s="192"/>
      <c r="E57" s="192"/>
      <c r="F57" s="192"/>
      <c r="G57" s="192"/>
      <c r="H57" s="192"/>
      <c r="I57" s="192"/>
      <c r="J57" s="192"/>
      <c r="K57" s="192"/>
    </row>
    <row r="58" spans="1:12" s="88" customFormat="1" ht="11.45" customHeight="1" x14ac:dyDescent="0.2">
      <c r="A58" s="192" t="s">
        <v>214</v>
      </c>
      <c r="B58" s="192"/>
      <c r="C58" s="192"/>
      <c r="D58" s="192"/>
      <c r="E58" s="192"/>
      <c r="F58" s="192"/>
      <c r="G58" s="192"/>
      <c r="H58" s="192"/>
      <c r="I58" s="192"/>
      <c r="J58" s="192"/>
      <c r="K58" s="192"/>
    </row>
    <row r="59" spans="1:12" s="88" customFormat="1" ht="11.45" customHeight="1" x14ac:dyDescent="0.2">
      <c r="A59" s="192" t="s">
        <v>215</v>
      </c>
      <c r="B59" s="192"/>
      <c r="C59" s="192"/>
      <c r="D59" s="192"/>
      <c r="E59" s="192"/>
      <c r="F59" s="192"/>
      <c r="G59" s="192"/>
      <c r="H59" s="192"/>
      <c r="I59" s="192"/>
      <c r="J59" s="192"/>
      <c r="K59" s="192"/>
    </row>
    <row r="60" spans="1:12" s="88" customFormat="1" ht="11.45" customHeight="1" x14ac:dyDescent="0.2">
      <c r="A60" s="192" t="s">
        <v>223</v>
      </c>
      <c r="B60" s="192"/>
      <c r="C60" s="192"/>
      <c r="D60" s="192"/>
      <c r="E60" s="192"/>
      <c r="F60" s="192"/>
      <c r="G60" s="192"/>
      <c r="H60" s="192"/>
      <c r="I60" s="192"/>
      <c r="J60" s="192"/>
      <c r="K60" s="192"/>
    </row>
    <row r="61" spans="1:12" s="88" customFormat="1" ht="11.25" x14ac:dyDescent="0.2">
      <c r="A61" s="196"/>
      <c r="B61" s="196"/>
      <c r="C61" s="196"/>
      <c r="D61" s="196"/>
      <c r="E61" s="196"/>
      <c r="F61" s="196"/>
      <c r="G61" s="196"/>
      <c r="H61" s="196"/>
      <c r="I61" s="196"/>
      <c r="J61" s="196"/>
      <c r="K61" s="196"/>
    </row>
    <row r="62" spans="1:12" s="66" customFormat="1" ht="11.25" x14ac:dyDescent="0.2">
      <c r="A62" s="194" t="s">
        <v>219</v>
      </c>
      <c r="B62" s="194"/>
      <c r="C62" s="194"/>
      <c r="D62" s="194"/>
      <c r="E62" s="194"/>
      <c r="F62" s="194"/>
      <c r="G62" s="194"/>
      <c r="H62" s="194"/>
      <c r="I62" s="194"/>
      <c r="J62" s="194"/>
      <c r="K62" s="194"/>
    </row>
    <row r="63" spans="1:12" s="66" customFormat="1" ht="10.5" customHeight="1" x14ac:dyDescent="0.2">
      <c r="A63" s="194"/>
      <c r="B63" s="194"/>
      <c r="C63" s="194"/>
      <c r="D63" s="194"/>
      <c r="E63" s="194"/>
      <c r="F63" s="194"/>
      <c r="G63" s="194"/>
      <c r="H63" s="194"/>
      <c r="I63" s="194"/>
      <c r="J63" s="194"/>
      <c r="K63" s="194"/>
    </row>
    <row r="64" spans="1:12" s="66" customFormat="1" ht="11.25" x14ac:dyDescent="0.2">
      <c r="A64" s="194" t="s">
        <v>232</v>
      </c>
      <c r="B64" s="194"/>
      <c r="C64" s="194"/>
      <c r="D64" s="194"/>
      <c r="E64" s="194"/>
      <c r="F64" s="194"/>
      <c r="G64" s="194"/>
      <c r="H64" s="194"/>
      <c r="I64" s="194"/>
      <c r="J64" s="194"/>
      <c r="K64" s="194"/>
    </row>
    <row r="65" spans="1:11" s="66" customFormat="1" ht="11.25" x14ac:dyDescent="0.2">
      <c r="A65" s="194" t="s">
        <v>153</v>
      </c>
      <c r="B65" s="194"/>
      <c r="C65" s="194"/>
      <c r="D65" s="194"/>
      <c r="E65" s="194"/>
      <c r="F65" s="194"/>
      <c r="G65" s="194"/>
      <c r="H65" s="194"/>
      <c r="I65" s="194"/>
      <c r="J65" s="194"/>
      <c r="K65" s="194"/>
    </row>
    <row r="66" spans="1:11" x14ac:dyDescent="0.2">
      <c r="C66" s="90"/>
      <c r="D66" s="90"/>
      <c r="E66" s="90"/>
      <c r="F66" s="90"/>
      <c r="G66" s="90"/>
      <c r="H66" s="90"/>
      <c r="I66" s="90"/>
    </row>
    <row r="67" spans="1:11" x14ac:dyDescent="0.2">
      <c r="C67" s="90"/>
      <c r="D67" s="90"/>
      <c r="E67" s="90"/>
      <c r="F67" s="90"/>
      <c r="G67" s="90"/>
      <c r="H67" s="90"/>
      <c r="I67" s="90"/>
    </row>
    <row r="68" spans="1:11" x14ac:dyDescent="0.2">
      <c r="C68" s="90"/>
      <c r="D68" s="90"/>
      <c r="E68" s="90"/>
      <c r="F68" s="90"/>
      <c r="G68" s="90"/>
      <c r="H68" s="90"/>
      <c r="I68" s="90"/>
    </row>
    <row r="69" spans="1:11" x14ac:dyDescent="0.2">
      <c r="C69" s="90"/>
      <c r="D69" s="90"/>
      <c r="E69" s="90"/>
      <c r="F69" s="90"/>
      <c r="G69" s="90"/>
      <c r="H69" s="90"/>
      <c r="I69" s="90"/>
    </row>
    <row r="70" spans="1:11" x14ac:dyDescent="0.2">
      <c r="C70" s="90"/>
      <c r="D70" s="90"/>
      <c r="E70" s="90"/>
      <c r="F70" s="90"/>
      <c r="G70" s="90"/>
      <c r="H70" s="90"/>
      <c r="I70" s="90"/>
    </row>
    <row r="71" spans="1:11" x14ac:dyDescent="0.2">
      <c r="C71" s="90"/>
      <c r="D71" s="90"/>
      <c r="E71" s="90"/>
      <c r="F71" s="90"/>
      <c r="G71" s="90"/>
      <c r="H71" s="90"/>
      <c r="I71" s="90"/>
    </row>
    <row r="72" spans="1:11" x14ac:dyDescent="0.2">
      <c r="C72" s="90"/>
      <c r="D72" s="90"/>
      <c r="E72" s="90"/>
      <c r="F72" s="90"/>
      <c r="G72" s="90"/>
      <c r="H72" s="90"/>
      <c r="I72" s="90"/>
    </row>
    <row r="73" spans="1:11" x14ac:dyDescent="0.2">
      <c r="C73" s="90"/>
      <c r="D73" s="90"/>
      <c r="E73" s="90"/>
      <c r="F73" s="90"/>
      <c r="G73" s="90"/>
      <c r="H73" s="90"/>
      <c r="I73" s="90"/>
    </row>
    <row r="74" spans="1:11" x14ac:dyDescent="0.2">
      <c r="C74" s="90"/>
      <c r="D74" s="90"/>
      <c r="E74" s="90"/>
      <c r="F74" s="90"/>
      <c r="G74" s="90"/>
      <c r="H74" s="90"/>
      <c r="I74" s="90"/>
    </row>
    <row r="75" spans="1:11" x14ac:dyDescent="0.2">
      <c r="C75" s="90"/>
      <c r="D75" s="90"/>
      <c r="E75" s="90"/>
      <c r="F75" s="90"/>
      <c r="G75" s="90"/>
      <c r="H75" s="90"/>
      <c r="I75" s="90"/>
    </row>
    <row r="76" spans="1:11" x14ac:dyDescent="0.2">
      <c r="C76" s="90"/>
      <c r="D76" s="90"/>
      <c r="E76" s="90"/>
      <c r="F76" s="90"/>
      <c r="G76" s="90"/>
      <c r="H76" s="90"/>
      <c r="I76" s="90"/>
    </row>
    <row r="77" spans="1:11" x14ac:dyDescent="0.2">
      <c r="C77" s="90"/>
      <c r="D77" s="90"/>
      <c r="E77" s="90"/>
      <c r="F77" s="90"/>
      <c r="G77" s="90"/>
      <c r="H77" s="90"/>
      <c r="I77" s="90"/>
    </row>
    <row r="78" spans="1:11" x14ac:dyDescent="0.2">
      <c r="C78" s="90"/>
      <c r="D78" s="90"/>
      <c r="E78" s="90"/>
      <c r="F78" s="90"/>
      <c r="G78" s="90"/>
      <c r="H78" s="90"/>
      <c r="I78" s="90"/>
    </row>
  </sheetData>
  <mergeCells count="38">
    <mergeCell ref="A1:K1"/>
    <mergeCell ref="A2:K2"/>
    <mergeCell ref="A3:K3"/>
    <mergeCell ref="A4:K4"/>
    <mergeCell ref="A5:B5"/>
    <mergeCell ref="C5:I5"/>
    <mergeCell ref="A34:B34"/>
    <mergeCell ref="A6:B6"/>
    <mergeCell ref="C6:I6"/>
    <mergeCell ref="A9:I9"/>
    <mergeCell ref="A10:B10"/>
    <mergeCell ref="A14:B14"/>
    <mergeCell ref="A22:B22"/>
    <mergeCell ref="A24:B24"/>
    <mergeCell ref="A25:B25"/>
    <mergeCell ref="A26:B26"/>
    <mergeCell ref="A28:B28"/>
    <mergeCell ref="A29:B29"/>
    <mergeCell ref="A65:K65"/>
    <mergeCell ref="A61:K61"/>
    <mergeCell ref="A58:K58"/>
    <mergeCell ref="A59:K59"/>
    <mergeCell ref="A60:K60"/>
    <mergeCell ref="A62:K62"/>
    <mergeCell ref="A63:K63"/>
    <mergeCell ref="A64:K64"/>
    <mergeCell ref="A57:K57"/>
    <mergeCell ref="A38:B38"/>
    <mergeCell ref="A50:B50"/>
    <mergeCell ref="A53:B53"/>
    <mergeCell ref="A54:B54"/>
    <mergeCell ref="A55:K55"/>
    <mergeCell ref="A56:K56"/>
    <mergeCell ref="A39:B39"/>
    <mergeCell ref="A40:B40"/>
    <mergeCell ref="A41:B41"/>
    <mergeCell ref="A42:B42"/>
    <mergeCell ref="A46:B4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sqref="A1:K1"/>
    </sheetView>
  </sheetViews>
  <sheetFormatPr defaultRowHeight="12.75" x14ac:dyDescent="0.2"/>
  <cols>
    <col min="1" max="1" width="2.7109375" style="148" customWidth="1"/>
    <col min="2" max="2" width="35" style="148" customWidth="1"/>
    <col min="3" max="9" width="12.28515625" style="91" customWidth="1"/>
    <col min="10" max="10" width="14.140625" style="55" customWidth="1"/>
    <col min="11" max="11" width="13.7109375" style="55" customWidth="1"/>
    <col min="12" max="16384" width="9.140625" style="49"/>
  </cols>
  <sheetData>
    <row r="1" spans="1:12" s="48" customFormat="1" ht="15" customHeight="1" x14ac:dyDescent="0.2">
      <c r="A1" s="181"/>
      <c r="B1" s="181"/>
      <c r="C1" s="181"/>
      <c r="D1" s="181"/>
      <c r="E1" s="181"/>
      <c r="F1" s="181"/>
      <c r="G1" s="181"/>
      <c r="H1" s="181"/>
      <c r="I1" s="181"/>
      <c r="J1" s="181"/>
      <c r="K1" s="181"/>
    </row>
    <row r="2" spans="1:12" s="48" customFormat="1" x14ac:dyDescent="0.2">
      <c r="A2" s="182" t="s">
        <v>229</v>
      </c>
      <c r="B2" s="182"/>
      <c r="C2" s="182"/>
      <c r="D2" s="182"/>
      <c r="E2" s="182"/>
      <c r="F2" s="182"/>
      <c r="G2" s="182"/>
      <c r="H2" s="182"/>
      <c r="I2" s="182"/>
      <c r="J2" s="182"/>
      <c r="K2" s="182"/>
    </row>
    <row r="3" spans="1:12" s="48" customFormat="1" ht="15" customHeight="1" x14ac:dyDescent="0.2">
      <c r="A3" s="181"/>
      <c r="B3" s="181"/>
      <c r="C3" s="181"/>
      <c r="D3" s="181"/>
      <c r="E3" s="181"/>
      <c r="F3" s="181"/>
      <c r="G3" s="181"/>
      <c r="H3" s="181"/>
      <c r="I3" s="181"/>
      <c r="J3" s="181"/>
      <c r="K3" s="181"/>
    </row>
    <row r="4" spans="1:12" ht="14.25" customHeight="1" x14ac:dyDescent="0.2">
      <c r="A4" s="183"/>
      <c r="B4" s="183"/>
      <c r="C4" s="183"/>
      <c r="D4" s="183"/>
      <c r="E4" s="183"/>
      <c r="F4" s="183"/>
      <c r="G4" s="183"/>
      <c r="H4" s="183"/>
      <c r="I4" s="183"/>
      <c r="J4" s="183"/>
      <c r="K4" s="183"/>
    </row>
    <row r="5" spans="1:12" s="48" customFormat="1" ht="13.5" customHeight="1" x14ac:dyDescent="0.2">
      <c r="A5" s="184"/>
      <c r="B5" s="184"/>
      <c r="C5" s="185" t="s">
        <v>188</v>
      </c>
      <c r="D5" s="184"/>
      <c r="E5" s="184"/>
      <c r="F5" s="184"/>
      <c r="G5" s="184"/>
      <c r="H5" s="184"/>
      <c r="I5" s="184"/>
      <c r="J5" s="50" t="s">
        <v>22</v>
      </c>
      <c r="K5" s="51" t="s">
        <v>155</v>
      </c>
    </row>
    <row r="6" spans="1:12" ht="12" customHeight="1" x14ac:dyDescent="0.2">
      <c r="A6" s="187"/>
      <c r="B6" s="187"/>
      <c r="C6" s="188"/>
      <c r="D6" s="187"/>
      <c r="E6" s="187"/>
      <c r="F6" s="187"/>
      <c r="G6" s="187"/>
      <c r="H6" s="187"/>
      <c r="I6" s="187"/>
      <c r="J6" s="52" t="s">
        <v>156</v>
      </c>
      <c r="K6" s="53" t="s">
        <v>157</v>
      </c>
    </row>
    <row r="7" spans="1:12" ht="12" customHeight="1" x14ac:dyDescent="0.2">
      <c r="C7" s="148"/>
      <c r="D7" s="148"/>
      <c r="E7" s="148"/>
      <c r="F7" s="148"/>
      <c r="G7" s="148"/>
      <c r="H7" s="148"/>
      <c r="I7" s="148"/>
    </row>
    <row r="8" spans="1:12" ht="12" customHeight="1" x14ac:dyDescent="0.2">
      <c r="A8" s="56"/>
      <c r="B8" s="56"/>
      <c r="C8" s="124" t="s">
        <v>0</v>
      </c>
      <c r="D8" s="124" t="s">
        <v>1</v>
      </c>
      <c r="E8" s="124" t="s">
        <v>2</v>
      </c>
      <c r="F8" s="125" t="s">
        <v>3</v>
      </c>
      <c r="G8" s="124" t="s">
        <v>4</v>
      </c>
      <c r="H8" s="124" t="s">
        <v>217</v>
      </c>
      <c r="I8" s="124" t="s">
        <v>5</v>
      </c>
      <c r="J8" s="127"/>
      <c r="K8" s="57"/>
    </row>
    <row r="9" spans="1:12" s="60" customFormat="1" ht="11.25" x14ac:dyDescent="0.2">
      <c r="A9" s="189" t="s">
        <v>218</v>
      </c>
      <c r="B9" s="189"/>
      <c r="C9" s="189"/>
      <c r="D9" s="189"/>
      <c r="E9" s="189"/>
      <c r="F9" s="189"/>
      <c r="G9" s="189"/>
      <c r="H9" s="189"/>
      <c r="I9" s="189"/>
      <c r="J9" s="58"/>
      <c r="K9" s="59"/>
    </row>
    <row r="10" spans="1:12" s="60" customFormat="1" ht="11.25" customHeight="1" x14ac:dyDescent="0.2">
      <c r="A10" s="190" t="s">
        <v>7</v>
      </c>
      <c r="B10" s="190"/>
      <c r="C10" s="61">
        <v>12337</v>
      </c>
      <c r="D10" s="61">
        <v>2427</v>
      </c>
      <c r="E10" s="61">
        <v>3125</v>
      </c>
      <c r="F10" s="61">
        <v>1248</v>
      </c>
      <c r="G10" s="61">
        <v>1990</v>
      </c>
      <c r="H10" s="61">
        <v>2371</v>
      </c>
      <c r="I10" s="61">
        <v>1176</v>
      </c>
      <c r="J10" s="61">
        <v>1923</v>
      </c>
      <c r="K10" s="61">
        <v>3108</v>
      </c>
      <c r="L10" s="62"/>
    </row>
    <row r="11" spans="1:12" s="66" customFormat="1" ht="11.25" customHeight="1" x14ac:dyDescent="0.2">
      <c r="A11" s="151"/>
      <c r="B11" s="150" t="s">
        <v>8</v>
      </c>
      <c r="C11" s="61">
        <v>8142</v>
      </c>
      <c r="D11" s="65">
        <v>1795</v>
      </c>
      <c r="E11" s="65">
        <v>1988</v>
      </c>
      <c r="F11" s="65">
        <v>788</v>
      </c>
      <c r="G11" s="65">
        <v>1075</v>
      </c>
      <c r="H11" s="65">
        <v>1670</v>
      </c>
      <c r="I11" s="65">
        <v>826</v>
      </c>
      <c r="J11" s="58">
        <v>1779</v>
      </c>
      <c r="K11" s="59">
        <v>2574</v>
      </c>
      <c r="L11" s="62"/>
    </row>
    <row r="12" spans="1:12" s="66" customFormat="1" ht="11.25" customHeight="1" x14ac:dyDescent="0.2">
      <c r="A12" s="152"/>
      <c r="B12" s="180" t="s">
        <v>9</v>
      </c>
      <c r="C12" s="61">
        <v>1470</v>
      </c>
      <c r="D12" s="65">
        <v>301</v>
      </c>
      <c r="E12" s="65">
        <v>340</v>
      </c>
      <c r="F12" s="65">
        <v>144</v>
      </c>
      <c r="G12" s="65">
        <v>227</v>
      </c>
      <c r="H12" s="65">
        <v>335</v>
      </c>
      <c r="I12" s="65">
        <v>123</v>
      </c>
      <c r="J12" s="58">
        <v>144</v>
      </c>
      <c r="K12" s="59">
        <v>534</v>
      </c>
      <c r="L12" s="62"/>
    </row>
    <row r="13" spans="1:12" s="66" customFormat="1" ht="11.25" customHeight="1" x14ac:dyDescent="0.2">
      <c r="A13" s="149"/>
      <c r="B13" s="150" t="s">
        <v>10</v>
      </c>
      <c r="C13" s="61">
        <v>2725</v>
      </c>
      <c r="D13" s="65">
        <v>331</v>
      </c>
      <c r="E13" s="65">
        <v>797</v>
      </c>
      <c r="F13" s="65">
        <v>316</v>
      </c>
      <c r="G13" s="65">
        <v>688</v>
      </c>
      <c r="H13" s="65">
        <v>366</v>
      </c>
      <c r="I13" s="65">
        <v>227</v>
      </c>
      <c r="J13" s="58">
        <v>0</v>
      </c>
      <c r="K13" s="59">
        <v>0</v>
      </c>
      <c r="L13" s="62"/>
    </row>
    <row r="14" spans="1:12" s="60" customFormat="1" ht="11.25" customHeight="1" x14ac:dyDescent="0.2">
      <c r="A14" s="186" t="s">
        <v>163</v>
      </c>
      <c r="B14" s="186"/>
      <c r="C14" s="61">
        <v>740006</v>
      </c>
      <c r="D14" s="61">
        <v>141838</v>
      </c>
      <c r="E14" s="61">
        <v>212992</v>
      </c>
      <c r="F14" s="61">
        <v>71963</v>
      </c>
      <c r="G14" s="61">
        <v>102053</v>
      </c>
      <c r="H14" s="61">
        <v>141807</v>
      </c>
      <c r="I14" s="61">
        <v>69353</v>
      </c>
      <c r="J14" s="61">
        <v>90123</v>
      </c>
      <c r="K14" s="61">
        <v>381335</v>
      </c>
      <c r="L14" s="62"/>
    </row>
    <row r="15" spans="1:12" s="66" customFormat="1" ht="11.25" customHeight="1" x14ac:dyDescent="0.2">
      <c r="A15" s="151"/>
      <c r="B15" s="150" t="s">
        <v>206</v>
      </c>
      <c r="C15" s="61">
        <v>231275</v>
      </c>
      <c r="D15" s="65">
        <v>50848</v>
      </c>
      <c r="E15" s="65">
        <v>61337</v>
      </c>
      <c r="F15" s="65">
        <v>28007</v>
      </c>
      <c r="G15" s="65">
        <v>29774</v>
      </c>
      <c r="H15" s="65">
        <v>35094</v>
      </c>
      <c r="I15" s="65">
        <v>26215</v>
      </c>
      <c r="J15" s="58">
        <v>51049</v>
      </c>
      <c r="K15" s="59">
        <v>127199</v>
      </c>
      <c r="L15" s="62"/>
    </row>
    <row r="16" spans="1:12" s="66" customFormat="1" ht="11.25" customHeight="1" x14ac:dyDescent="0.2">
      <c r="A16" s="152"/>
      <c r="B16" s="150" t="s">
        <v>207</v>
      </c>
      <c r="C16" s="61">
        <v>338650</v>
      </c>
      <c r="D16" s="65">
        <v>66173</v>
      </c>
      <c r="E16" s="65">
        <v>83352</v>
      </c>
      <c r="F16" s="65">
        <v>33417</v>
      </c>
      <c r="G16" s="65">
        <v>51925</v>
      </c>
      <c r="H16" s="65">
        <v>68703</v>
      </c>
      <c r="I16" s="65">
        <v>35080</v>
      </c>
      <c r="J16" s="58">
        <v>39074</v>
      </c>
      <c r="K16" s="59">
        <v>254136</v>
      </c>
      <c r="L16" s="62"/>
    </row>
    <row r="17" spans="1:12" s="66" customFormat="1" ht="11.25" customHeight="1" x14ac:dyDescent="0.2">
      <c r="A17" s="152"/>
      <c r="B17" s="150" t="s">
        <v>208</v>
      </c>
      <c r="C17" s="61">
        <v>157935</v>
      </c>
      <c r="D17" s="65">
        <v>22917</v>
      </c>
      <c r="E17" s="65">
        <v>64810</v>
      </c>
      <c r="F17" s="65">
        <v>9106</v>
      </c>
      <c r="G17" s="65">
        <v>17945</v>
      </c>
      <c r="H17" s="65">
        <v>36025</v>
      </c>
      <c r="I17" s="65">
        <v>7132</v>
      </c>
      <c r="J17" s="58" t="s">
        <v>67</v>
      </c>
      <c r="K17" s="58" t="s">
        <v>67</v>
      </c>
      <c r="L17" s="62"/>
    </row>
    <row r="18" spans="1:12" s="66" customFormat="1" ht="11.25" customHeight="1" x14ac:dyDescent="0.2">
      <c r="A18" s="152"/>
      <c r="B18" s="151" t="s">
        <v>164</v>
      </c>
      <c r="C18" s="70">
        <v>12146</v>
      </c>
      <c r="D18" s="70">
        <v>1900</v>
      </c>
      <c r="E18" s="70">
        <v>3493</v>
      </c>
      <c r="F18" s="70">
        <v>1433</v>
      </c>
      <c r="G18" s="70">
        <v>2409</v>
      </c>
      <c r="H18" s="70">
        <v>1985</v>
      </c>
      <c r="I18" s="70">
        <v>926</v>
      </c>
      <c r="J18" s="71" t="s">
        <v>67</v>
      </c>
      <c r="K18" s="71" t="s">
        <v>67</v>
      </c>
      <c r="L18" s="62"/>
    </row>
    <row r="19" spans="1:12" s="60" customFormat="1" ht="11.25" customHeight="1" x14ac:dyDescent="0.2">
      <c r="A19" s="136" t="s">
        <v>13</v>
      </c>
      <c r="B19" s="136"/>
      <c r="C19" s="136"/>
      <c r="D19" s="136"/>
      <c r="E19" s="136"/>
      <c r="F19" s="136"/>
      <c r="G19" s="136"/>
      <c r="H19" s="136"/>
      <c r="I19" s="136"/>
      <c r="J19" s="72"/>
      <c r="K19" s="72"/>
      <c r="L19" s="62"/>
    </row>
    <row r="20" spans="1:12" s="66" customFormat="1" ht="11.25" customHeight="1" x14ac:dyDescent="0.2">
      <c r="A20" s="151"/>
      <c r="B20" s="150" t="s">
        <v>211</v>
      </c>
      <c r="C20" s="61">
        <v>148396</v>
      </c>
      <c r="D20" s="65">
        <v>23975</v>
      </c>
      <c r="E20" s="65">
        <v>45590</v>
      </c>
      <c r="F20" s="65">
        <v>15845</v>
      </c>
      <c r="G20" s="65">
        <v>21853</v>
      </c>
      <c r="H20" s="65">
        <v>22660</v>
      </c>
      <c r="I20" s="65">
        <v>18473</v>
      </c>
      <c r="J20" s="58" t="s">
        <v>67</v>
      </c>
      <c r="K20" s="58" t="s">
        <v>67</v>
      </c>
      <c r="L20" s="62"/>
    </row>
    <row r="21" spans="1:12" s="66" customFormat="1" ht="11.25" customHeight="1" x14ac:dyDescent="0.2">
      <c r="A21" s="149"/>
      <c r="B21" s="150" t="s">
        <v>15</v>
      </c>
      <c r="C21" s="61">
        <v>2986143</v>
      </c>
      <c r="D21" s="65">
        <v>408796</v>
      </c>
      <c r="E21" s="65">
        <v>937038</v>
      </c>
      <c r="F21" s="65">
        <v>349578</v>
      </c>
      <c r="G21" s="65">
        <v>301745</v>
      </c>
      <c r="H21" s="65">
        <v>469747</v>
      </c>
      <c r="I21" s="65">
        <v>519239</v>
      </c>
      <c r="J21" s="71" t="s">
        <v>67</v>
      </c>
      <c r="K21" s="71" t="s">
        <v>67</v>
      </c>
      <c r="L21" s="62"/>
    </row>
    <row r="22" spans="1:12" s="60" customFormat="1" ht="11.25" customHeight="1" x14ac:dyDescent="0.2">
      <c r="A22" s="186" t="s">
        <v>241</v>
      </c>
      <c r="B22" s="186"/>
      <c r="C22" s="61">
        <v>353343</v>
      </c>
      <c r="D22" s="65">
        <v>55281</v>
      </c>
      <c r="E22" s="65">
        <v>106934</v>
      </c>
      <c r="F22" s="65">
        <v>40640</v>
      </c>
      <c r="G22" s="65">
        <v>55313</v>
      </c>
      <c r="H22" s="65">
        <v>70045</v>
      </c>
      <c r="I22" s="65">
        <v>25130</v>
      </c>
      <c r="J22" s="71" t="s">
        <v>67</v>
      </c>
      <c r="K22" s="71" t="s">
        <v>67</v>
      </c>
      <c r="L22" s="62"/>
    </row>
    <row r="23" spans="1:12" s="66" customFormat="1" ht="11.25" customHeight="1" x14ac:dyDescent="0.2">
      <c r="A23" s="150"/>
      <c r="B23" s="150" t="s">
        <v>166</v>
      </c>
      <c r="C23" s="61">
        <v>79895</v>
      </c>
      <c r="D23" s="65">
        <v>13031</v>
      </c>
      <c r="E23" s="65">
        <v>23242</v>
      </c>
      <c r="F23" s="65">
        <v>8526</v>
      </c>
      <c r="G23" s="65">
        <v>10975</v>
      </c>
      <c r="H23" s="65">
        <v>18091</v>
      </c>
      <c r="I23" s="65">
        <v>6030</v>
      </c>
      <c r="J23" s="71" t="s">
        <v>67</v>
      </c>
      <c r="K23" s="71" t="s">
        <v>67</v>
      </c>
      <c r="L23" s="62"/>
    </row>
    <row r="24" spans="1:12" s="60" customFormat="1" ht="11.25" customHeight="1" x14ac:dyDescent="0.2">
      <c r="A24" s="186" t="s">
        <v>18</v>
      </c>
      <c r="B24" s="186"/>
      <c r="C24" s="74">
        <v>3.4915082511893543</v>
      </c>
      <c r="D24" s="74">
        <v>4.3902968470179626</v>
      </c>
      <c r="E24" s="74">
        <v>2.9223633269119271</v>
      </c>
      <c r="F24" s="74">
        <v>3.0708661417322833</v>
      </c>
      <c r="G24" s="74">
        <v>3.5977075913438075</v>
      </c>
      <c r="H24" s="74">
        <v>3.3849668070526091</v>
      </c>
      <c r="I24" s="74">
        <v>4.6796657381615603</v>
      </c>
      <c r="J24" s="71" t="s">
        <v>67</v>
      </c>
      <c r="K24" s="71" t="s">
        <v>67</v>
      </c>
      <c r="L24" s="62"/>
    </row>
    <row r="25" spans="1:12" s="60" customFormat="1" ht="11.25" customHeight="1" x14ac:dyDescent="0.2">
      <c r="A25" s="186" t="s">
        <v>19</v>
      </c>
      <c r="B25" s="186"/>
      <c r="C25" s="74">
        <v>10.190875524125415</v>
      </c>
      <c r="D25" s="74">
        <v>13.774844601335278</v>
      </c>
      <c r="E25" s="74">
        <v>8.5534807675759392</v>
      </c>
      <c r="F25" s="74">
        <v>9.2423176167018539</v>
      </c>
      <c r="G25" s="74">
        <v>9.7949886104783594</v>
      </c>
      <c r="H25" s="74">
        <v>9.2311093914100937</v>
      </c>
      <c r="I25" s="74">
        <v>13.698175787728026</v>
      </c>
      <c r="J25" s="71" t="s">
        <v>67</v>
      </c>
      <c r="K25" s="71" t="s">
        <v>67</v>
      </c>
      <c r="L25" s="62"/>
    </row>
    <row r="26" spans="1:12" s="60" customFormat="1" ht="11.25" customHeight="1" x14ac:dyDescent="0.2">
      <c r="A26" s="191" t="s">
        <v>61</v>
      </c>
      <c r="B26" s="191"/>
      <c r="C26" s="115">
        <v>59.982653805625354</v>
      </c>
      <c r="D26" s="115">
        <v>58.441697569015247</v>
      </c>
      <c r="E26" s="115">
        <v>68.157439999999994</v>
      </c>
      <c r="F26" s="115">
        <v>57.662660256410255</v>
      </c>
      <c r="G26" s="115">
        <v>51.282914572864321</v>
      </c>
      <c r="H26" s="115">
        <v>59.808941374947281</v>
      </c>
      <c r="I26" s="115">
        <v>58.973639455782312</v>
      </c>
      <c r="J26" s="115">
        <v>46.865834633385333</v>
      </c>
      <c r="K26" s="115">
        <v>122.69465894465894</v>
      </c>
      <c r="L26" s="62"/>
    </row>
    <row r="27" spans="1:12" s="60" customFormat="1" ht="11.25" customHeight="1" x14ac:dyDescent="0.2">
      <c r="A27" s="149"/>
      <c r="B27" s="149"/>
      <c r="C27" s="61"/>
      <c r="D27" s="61"/>
      <c r="E27" s="61"/>
      <c r="F27" s="61"/>
      <c r="G27" s="61"/>
      <c r="H27" s="61"/>
      <c r="I27" s="61"/>
      <c r="J27" s="72"/>
      <c r="K27" s="76"/>
      <c r="L27" s="62"/>
    </row>
    <row r="28" spans="1:12" s="79" customFormat="1" ht="11.25" customHeight="1" x14ac:dyDescent="0.2">
      <c r="A28" s="189" t="s">
        <v>192</v>
      </c>
      <c r="B28" s="189"/>
      <c r="C28" s="95">
        <v>642.22</v>
      </c>
      <c r="D28" s="95">
        <v>109.83000000000001</v>
      </c>
      <c r="E28" s="95">
        <v>188.11</v>
      </c>
      <c r="F28" s="95">
        <v>65.59</v>
      </c>
      <c r="G28" s="95">
        <v>106.23999999999998</v>
      </c>
      <c r="H28" s="95">
        <v>97.94</v>
      </c>
      <c r="I28" s="95">
        <v>74.510000000000005</v>
      </c>
      <c r="J28" s="172" t="s">
        <v>67</v>
      </c>
      <c r="K28" s="172" t="s">
        <v>67</v>
      </c>
      <c r="L28" s="62"/>
    </row>
    <row r="29" spans="1:12" s="60" customFormat="1" ht="11.25" customHeight="1" x14ac:dyDescent="0.2">
      <c r="A29" s="186" t="s">
        <v>21</v>
      </c>
      <c r="B29" s="186"/>
      <c r="C29" s="147">
        <v>575.09</v>
      </c>
      <c r="D29" s="74">
        <v>98.9</v>
      </c>
      <c r="E29" s="74">
        <v>174.43</v>
      </c>
      <c r="F29" s="74">
        <v>60.49</v>
      </c>
      <c r="G29" s="74">
        <v>90.579999999999984</v>
      </c>
      <c r="H29" s="74">
        <v>84.09</v>
      </c>
      <c r="I29" s="74">
        <v>66.600000000000009</v>
      </c>
      <c r="J29" s="71" t="s">
        <v>67</v>
      </c>
      <c r="K29" s="71" t="s">
        <v>67</v>
      </c>
      <c r="L29" s="62"/>
    </row>
    <row r="30" spans="1:12" s="66" customFormat="1" ht="11.25" customHeight="1" x14ac:dyDescent="0.2">
      <c r="A30" s="152"/>
      <c r="B30" s="81" t="s">
        <v>22</v>
      </c>
      <c r="C30" s="147">
        <v>226.94000000000003</v>
      </c>
      <c r="D30" s="74">
        <v>36.090000000000003</v>
      </c>
      <c r="E30" s="74">
        <v>81.8</v>
      </c>
      <c r="F30" s="74">
        <v>28.94</v>
      </c>
      <c r="G30" s="74">
        <v>29.37</v>
      </c>
      <c r="H30" s="74">
        <v>27.18</v>
      </c>
      <c r="I30" s="74">
        <v>23.56</v>
      </c>
      <c r="J30" s="71" t="s">
        <v>67</v>
      </c>
      <c r="K30" s="71" t="s">
        <v>67</v>
      </c>
      <c r="L30" s="62"/>
    </row>
    <row r="31" spans="1:12" s="66" customFormat="1" ht="11.25" customHeight="1" x14ac:dyDescent="0.2">
      <c r="A31" s="152"/>
      <c r="B31" s="81" t="s">
        <v>220</v>
      </c>
      <c r="C31" s="147">
        <v>214.51</v>
      </c>
      <c r="D31" s="74">
        <v>31.14</v>
      </c>
      <c r="E31" s="74">
        <v>59.5</v>
      </c>
      <c r="F31" s="74">
        <v>20.260000000000002</v>
      </c>
      <c r="G31" s="74">
        <v>32.229999999999997</v>
      </c>
      <c r="H31" s="74">
        <v>33.19</v>
      </c>
      <c r="I31" s="74">
        <v>38.19</v>
      </c>
      <c r="J31" s="71" t="s">
        <v>67</v>
      </c>
      <c r="K31" s="71" t="s">
        <v>67</v>
      </c>
      <c r="L31" s="62"/>
    </row>
    <row r="32" spans="1:12" s="66" customFormat="1" ht="11.25" customHeight="1" x14ac:dyDescent="0.2">
      <c r="A32" s="152"/>
      <c r="B32" s="81" t="s">
        <v>225</v>
      </c>
      <c r="C32" s="147">
        <v>81.040000000000006</v>
      </c>
      <c r="D32" s="74">
        <v>22.73</v>
      </c>
      <c r="E32" s="74">
        <v>20.239999999999998</v>
      </c>
      <c r="F32" s="74">
        <v>8.76</v>
      </c>
      <c r="G32" s="74">
        <v>16.79</v>
      </c>
      <c r="H32" s="74">
        <v>9.9</v>
      </c>
      <c r="I32" s="74">
        <v>2.62</v>
      </c>
      <c r="J32" s="71" t="s">
        <v>67</v>
      </c>
      <c r="K32" s="71" t="s">
        <v>67</v>
      </c>
      <c r="L32" s="62"/>
    </row>
    <row r="33" spans="1:12" s="66" customFormat="1" ht="11.25" customHeight="1" x14ac:dyDescent="0.2">
      <c r="A33" s="149"/>
      <c r="B33" s="81" t="s">
        <v>24</v>
      </c>
      <c r="C33" s="147">
        <v>52.599999999999994</v>
      </c>
      <c r="D33" s="74">
        <v>8.94</v>
      </c>
      <c r="E33" s="74">
        <v>12.89</v>
      </c>
      <c r="F33" s="74">
        <v>2.5299999999999998</v>
      </c>
      <c r="G33" s="74">
        <v>12.19</v>
      </c>
      <c r="H33" s="74">
        <v>13.82</v>
      </c>
      <c r="I33" s="74">
        <v>2.23</v>
      </c>
      <c r="J33" s="71" t="s">
        <v>67</v>
      </c>
      <c r="K33" s="71" t="s">
        <v>67</v>
      </c>
      <c r="L33" s="62"/>
    </row>
    <row r="34" spans="1:12" s="60" customFormat="1" ht="11.25" customHeight="1" x14ac:dyDescent="0.2">
      <c r="A34" s="186" t="s">
        <v>25</v>
      </c>
      <c r="B34" s="186"/>
      <c r="C34" s="147">
        <v>67.13000000000001</v>
      </c>
      <c r="D34" s="74">
        <v>10.93</v>
      </c>
      <c r="E34" s="74">
        <v>13.68</v>
      </c>
      <c r="F34" s="74">
        <v>5.0999999999999996</v>
      </c>
      <c r="G34" s="74">
        <v>15.66</v>
      </c>
      <c r="H34" s="74">
        <v>13.850000000000001</v>
      </c>
      <c r="I34" s="74">
        <v>7.91</v>
      </c>
      <c r="J34" s="71" t="s">
        <v>67</v>
      </c>
      <c r="K34" s="71" t="s">
        <v>67</v>
      </c>
      <c r="L34" s="62"/>
    </row>
    <row r="35" spans="1:12" s="66" customFormat="1" ht="11.25" customHeight="1" x14ac:dyDescent="0.2">
      <c r="A35" s="152"/>
      <c r="B35" s="81" t="s">
        <v>26</v>
      </c>
      <c r="C35" s="147">
        <v>6</v>
      </c>
      <c r="D35" s="74">
        <v>1</v>
      </c>
      <c r="E35" s="74">
        <v>1</v>
      </c>
      <c r="F35" s="74">
        <v>1</v>
      </c>
      <c r="G35" s="74">
        <v>1</v>
      </c>
      <c r="H35" s="74">
        <v>1</v>
      </c>
      <c r="I35" s="74">
        <v>1</v>
      </c>
      <c r="J35" s="71" t="s">
        <v>67</v>
      </c>
      <c r="K35" s="71" t="s">
        <v>67</v>
      </c>
      <c r="L35" s="62"/>
    </row>
    <row r="36" spans="1:12" s="66" customFormat="1" ht="11.25" customHeight="1" x14ac:dyDescent="0.2">
      <c r="A36" s="152"/>
      <c r="B36" s="81" t="s">
        <v>27</v>
      </c>
      <c r="C36" s="147">
        <v>22.06</v>
      </c>
      <c r="D36" s="74">
        <v>2.82</v>
      </c>
      <c r="E36" s="74">
        <v>4</v>
      </c>
      <c r="F36" s="74">
        <v>2</v>
      </c>
      <c r="G36" s="74">
        <v>3.86</v>
      </c>
      <c r="H36" s="74">
        <v>6.48</v>
      </c>
      <c r="I36" s="74">
        <v>2.9</v>
      </c>
      <c r="J36" s="71" t="s">
        <v>67</v>
      </c>
      <c r="K36" s="71" t="s">
        <v>67</v>
      </c>
      <c r="L36" s="62"/>
    </row>
    <row r="37" spans="1:12" s="66" customFormat="1" ht="11.25" customHeight="1" x14ac:dyDescent="0.2">
      <c r="A37" s="149"/>
      <c r="B37" s="81" t="s">
        <v>28</v>
      </c>
      <c r="C37" s="147">
        <v>39.07</v>
      </c>
      <c r="D37" s="74">
        <v>7.11</v>
      </c>
      <c r="E37" s="74">
        <v>8.68</v>
      </c>
      <c r="F37" s="74">
        <v>2.1</v>
      </c>
      <c r="G37" s="74">
        <v>10.8</v>
      </c>
      <c r="H37" s="74">
        <v>6.37</v>
      </c>
      <c r="I37" s="74">
        <v>4.01</v>
      </c>
      <c r="J37" s="71" t="s">
        <v>67</v>
      </c>
      <c r="K37" s="71" t="s">
        <v>67</v>
      </c>
      <c r="L37" s="62"/>
    </row>
    <row r="38" spans="1:12" s="60" customFormat="1" ht="11.25" customHeight="1" x14ac:dyDescent="0.2">
      <c r="A38" s="186" t="s">
        <v>159</v>
      </c>
      <c r="B38" s="186"/>
      <c r="C38" s="65">
        <v>21.45229442348154</v>
      </c>
      <c r="D38" s="65">
        <v>24.539939332659252</v>
      </c>
      <c r="E38" s="65">
        <v>17.915496187582409</v>
      </c>
      <c r="F38" s="65">
        <v>20.631509340386842</v>
      </c>
      <c r="G38" s="65">
        <v>21.969529697504971</v>
      </c>
      <c r="H38" s="65">
        <v>28.195980497086452</v>
      </c>
      <c r="I38" s="65">
        <v>17.657657657657655</v>
      </c>
      <c r="J38" s="71" t="s">
        <v>67</v>
      </c>
      <c r="K38" s="71" t="s">
        <v>67</v>
      </c>
      <c r="L38" s="62"/>
    </row>
    <row r="39" spans="1:12" s="60" customFormat="1" ht="11.25" customHeight="1" x14ac:dyDescent="0.2">
      <c r="A39" s="186" t="s">
        <v>167</v>
      </c>
      <c r="B39" s="186"/>
      <c r="C39" s="75">
        <v>1286.7655497400406</v>
      </c>
      <c r="D39" s="75">
        <v>1434.1557128412537</v>
      </c>
      <c r="E39" s="75">
        <v>1221.0743564753768</v>
      </c>
      <c r="F39" s="75">
        <v>1189.6677136716812</v>
      </c>
      <c r="G39" s="75">
        <v>1126.6615146831532</v>
      </c>
      <c r="H39" s="75">
        <v>1686.3717445594007</v>
      </c>
      <c r="I39" s="75">
        <v>1041.3363363363362</v>
      </c>
      <c r="J39" s="71" t="s">
        <v>67</v>
      </c>
      <c r="K39" s="71" t="s">
        <v>67</v>
      </c>
      <c r="L39" s="62"/>
    </row>
    <row r="40" spans="1:12" s="60" customFormat="1" ht="11.25" customHeight="1" x14ac:dyDescent="0.2">
      <c r="A40" s="191" t="s">
        <v>31</v>
      </c>
      <c r="B40" s="191"/>
      <c r="C40" s="115">
        <v>5192.479438001008</v>
      </c>
      <c r="D40" s="115">
        <v>4133.4277047522746</v>
      </c>
      <c r="E40" s="115">
        <v>5372.0002293183506</v>
      </c>
      <c r="F40" s="115">
        <v>5779.1039841296079</v>
      </c>
      <c r="G40" s="115">
        <v>3331.2541399867528</v>
      </c>
      <c r="H40" s="115">
        <v>5586.2409323344036</v>
      </c>
      <c r="I40" s="115">
        <v>7796.3813813813804</v>
      </c>
      <c r="J40" s="71" t="s">
        <v>67</v>
      </c>
      <c r="K40" s="71" t="s">
        <v>67</v>
      </c>
      <c r="L40" s="62"/>
    </row>
    <row r="41" spans="1:12" s="60" customFormat="1" ht="11.25" customHeight="1" x14ac:dyDescent="0.2">
      <c r="A41" s="193" t="s">
        <v>168</v>
      </c>
      <c r="B41" s="193"/>
      <c r="C41" s="83"/>
      <c r="D41" s="84"/>
      <c r="E41" s="84"/>
      <c r="F41" s="84"/>
      <c r="G41" s="84"/>
      <c r="H41" s="84"/>
      <c r="I41" s="84"/>
      <c r="J41" s="72"/>
      <c r="K41" s="85"/>
      <c r="L41" s="62"/>
    </row>
    <row r="42" spans="1:12" s="60" customFormat="1" ht="11.25" customHeight="1" x14ac:dyDescent="0.2">
      <c r="A42" s="186" t="s">
        <v>33</v>
      </c>
      <c r="B42" s="186"/>
      <c r="C42" s="86">
        <v>69808.099999999991</v>
      </c>
      <c r="D42" s="75">
        <v>14265.7</v>
      </c>
      <c r="E42" s="75">
        <v>20344</v>
      </c>
      <c r="F42" s="75">
        <v>7091.0999999999995</v>
      </c>
      <c r="G42" s="75">
        <v>9676.2000000000007</v>
      </c>
      <c r="H42" s="75">
        <v>10675.2</v>
      </c>
      <c r="I42" s="75">
        <v>7755.9000000000005</v>
      </c>
      <c r="J42" s="71" t="s">
        <v>67</v>
      </c>
      <c r="K42" s="71" t="s">
        <v>67</v>
      </c>
      <c r="L42" s="62"/>
    </row>
    <row r="43" spans="1:12" s="66" customFormat="1" ht="11.25" customHeight="1" x14ac:dyDescent="0.2">
      <c r="A43" s="151"/>
      <c r="B43" s="150" t="s">
        <v>34</v>
      </c>
      <c r="C43" s="86">
        <v>46781.1</v>
      </c>
      <c r="D43" s="75">
        <v>9352.4</v>
      </c>
      <c r="E43" s="75">
        <v>13369.5</v>
      </c>
      <c r="F43" s="75">
        <v>4791.8999999999996</v>
      </c>
      <c r="G43" s="75">
        <v>7319.6</v>
      </c>
      <c r="H43" s="75">
        <v>6322.2</v>
      </c>
      <c r="I43" s="75">
        <v>5625.5</v>
      </c>
      <c r="J43" s="71" t="s">
        <v>67</v>
      </c>
      <c r="K43" s="71" t="s">
        <v>67</v>
      </c>
      <c r="L43" s="62"/>
    </row>
    <row r="44" spans="1:12" s="66" customFormat="1" ht="11.25" customHeight="1" x14ac:dyDescent="0.2">
      <c r="A44" s="152"/>
      <c r="B44" s="150" t="s">
        <v>35</v>
      </c>
      <c r="C44" s="86">
        <v>9931.6999999999989</v>
      </c>
      <c r="D44" s="75">
        <v>2040.2</v>
      </c>
      <c r="E44" s="75">
        <v>3039.5</v>
      </c>
      <c r="F44" s="75">
        <v>1094.9000000000001</v>
      </c>
      <c r="G44" s="75">
        <v>1273</v>
      </c>
      <c r="H44" s="75">
        <v>1178.3</v>
      </c>
      <c r="I44" s="75">
        <v>1305.8</v>
      </c>
      <c r="J44" s="71" t="s">
        <v>67</v>
      </c>
      <c r="K44" s="71" t="s">
        <v>67</v>
      </c>
      <c r="L44" s="62"/>
    </row>
    <row r="45" spans="1:12" s="66" customFormat="1" ht="11.25" customHeight="1" x14ac:dyDescent="0.2">
      <c r="A45" s="149"/>
      <c r="B45" s="150" t="s">
        <v>222</v>
      </c>
      <c r="C45" s="86">
        <v>13095.300000000001</v>
      </c>
      <c r="D45" s="75">
        <v>2873.1</v>
      </c>
      <c r="E45" s="75">
        <v>3935</v>
      </c>
      <c r="F45" s="75">
        <v>1204.3</v>
      </c>
      <c r="G45" s="75">
        <v>1083.5999999999999</v>
      </c>
      <c r="H45" s="75">
        <v>3174.7</v>
      </c>
      <c r="I45" s="75">
        <v>824.6</v>
      </c>
      <c r="J45" s="71" t="s">
        <v>67</v>
      </c>
      <c r="K45" s="71" t="s">
        <v>67</v>
      </c>
      <c r="L45" s="62"/>
    </row>
    <row r="46" spans="1:12" s="60" customFormat="1" ht="11.25" customHeight="1" x14ac:dyDescent="0.2">
      <c r="A46" s="186" t="s">
        <v>38</v>
      </c>
      <c r="B46" s="186"/>
      <c r="C46" s="86">
        <v>40889.699999999997</v>
      </c>
      <c r="D46" s="75">
        <v>8546.7999999999993</v>
      </c>
      <c r="E46" s="75">
        <v>11382.9</v>
      </c>
      <c r="F46" s="75">
        <v>4288.8</v>
      </c>
      <c r="G46" s="75">
        <v>5710.8</v>
      </c>
      <c r="H46" s="75">
        <v>6768.0000000000009</v>
      </c>
      <c r="I46" s="75">
        <v>4192.3999999999996</v>
      </c>
      <c r="J46" s="71" t="s">
        <v>67</v>
      </c>
      <c r="K46" s="71" t="s">
        <v>67</v>
      </c>
      <c r="L46" s="62"/>
    </row>
    <row r="47" spans="1:12" s="66" customFormat="1" ht="11.25" customHeight="1" x14ac:dyDescent="0.2">
      <c r="A47" s="151"/>
      <c r="B47" s="150" t="s">
        <v>39</v>
      </c>
      <c r="C47" s="86">
        <v>4149</v>
      </c>
      <c r="D47" s="75">
        <v>651.5</v>
      </c>
      <c r="E47" s="75">
        <v>1688</v>
      </c>
      <c r="F47" s="75">
        <v>240.4</v>
      </c>
      <c r="G47" s="75">
        <v>469.7</v>
      </c>
      <c r="H47" s="75">
        <v>898.1</v>
      </c>
      <c r="I47" s="75">
        <v>201.3</v>
      </c>
      <c r="J47" s="71" t="s">
        <v>67</v>
      </c>
      <c r="K47" s="71" t="s">
        <v>67</v>
      </c>
      <c r="L47" s="62"/>
    </row>
    <row r="48" spans="1:12" s="66" customFormat="1" ht="11.25" customHeight="1" x14ac:dyDescent="0.2">
      <c r="A48" s="152"/>
      <c r="B48" s="150" t="s">
        <v>40</v>
      </c>
      <c r="C48" s="86">
        <v>35592.5</v>
      </c>
      <c r="D48" s="75">
        <v>7451.5</v>
      </c>
      <c r="E48" s="75">
        <v>9234.6</v>
      </c>
      <c r="F48" s="75">
        <v>4022.9</v>
      </c>
      <c r="G48" s="75">
        <v>5141.6000000000004</v>
      </c>
      <c r="H48" s="75">
        <v>5760.3</v>
      </c>
      <c r="I48" s="75">
        <v>3981.6</v>
      </c>
      <c r="J48" s="71" t="s">
        <v>67</v>
      </c>
      <c r="K48" s="71" t="s">
        <v>67</v>
      </c>
      <c r="L48" s="62"/>
    </row>
    <row r="49" spans="1:12" s="66" customFormat="1" ht="11.25" customHeight="1" x14ac:dyDescent="0.2">
      <c r="A49" s="149"/>
      <c r="B49" s="150" t="s">
        <v>41</v>
      </c>
      <c r="C49" s="86">
        <v>1148.1999999999998</v>
      </c>
      <c r="D49" s="75">
        <v>443.8</v>
      </c>
      <c r="E49" s="75">
        <v>460.3</v>
      </c>
      <c r="F49" s="75">
        <v>25.5</v>
      </c>
      <c r="G49" s="75">
        <v>99.5</v>
      </c>
      <c r="H49" s="75">
        <v>109.6</v>
      </c>
      <c r="I49" s="75">
        <v>9.5</v>
      </c>
      <c r="J49" s="71" t="s">
        <v>67</v>
      </c>
      <c r="K49" s="71" t="s">
        <v>67</v>
      </c>
      <c r="L49" s="62"/>
    </row>
    <row r="50" spans="1:12" s="60" customFormat="1" ht="11.25" customHeight="1" x14ac:dyDescent="0.2">
      <c r="A50" s="186" t="s">
        <v>42</v>
      </c>
      <c r="B50" s="186"/>
      <c r="C50" s="86">
        <v>30029.3</v>
      </c>
      <c r="D50" s="75">
        <v>5600.9</v>
      </c>
      <c r="E50" s="75">
        <v>8868.6</v>
      </c>
      <c r="F50" s="75">
        <v>3242.6</v>
      </c>
      <c r="G50" s="75">
        <v>4423.1000000000004</v>
      </c>
      <c r="H50" s="75">
        <v>4505.7</v>
      </c>
      <c r="I50" s="75">
        <v>3388.4</v>
      </c>
      <c r="J50" s="75">
        <v>1868.7</v>
      </c>
      <c r="K50" s="75">
        <v>3642.4</v>
      </c>
      <c r="L50" s="62"/>
    </row>
    <row r="51" spans="1:12" s="66" customFormat="1" ht="11.25" customHeight="1" x14ac:dyDescent="0.2">
      <c r="A51" s="151"/>
      <c r="B51" s="150" t="s">
        <v>43</v>
      </c>
      <c r="C51" s="86">
        <v>24023.440000000006</v>
      </c>
      <c r="D51" s="75">
        <v>4480.72</v>
      </c>
      <c r="E51" s="75">
        <v>7094.880000000001</v>
      </c>
      <c r="F51" s="75">
        <v>2594.08</v>
      </c>
      <c r="G51" s="75">
        <v>3538.4800000000005</v>
      </c>
      <c r="H51" s="75">
        <v>3604.56</v>
      </c>
      <c r="I51" s="75">
        <v>2710.7200000000003</v>
      </c>
      <c r="J51" s="75">
        <v>1494.96</v>
      </c>
      <c r="K51" s="75">
        <v>2913.92</v>
      </c>
      <c r="L51" s="62"/>
    </row>
    <row r="52" spans="1:12" s="66" customFormat="1" ht="11.25" customHeight="1" x14ac:dyDescent="0.2">
      <c r="A52" s="149"/>
      <c r="B52" s="149" t="s">
        <v>44</v>
      </c>
      <c r="C52" s="86">
        <v>6005.8600000000015</v>
      </c>
      <c r="D52" s="75">
        <v>1120.18</v>
      </c>
      <c r="E52" s="75">
        <v>1773.7200000000003</v>
      </c>
      <c r="F52" s="75">
        <v>648.52</v>
      </c>
      <c r="G52" s="75">
        <v>884.62000000000012</v>
      </c>
      <c r="H52" s="75">
        <v>901.14</v>
      </c>
      <c r="I52" s="75">
        <v>677.68000000000006</v>
      </c>
      <c r="J52" s="75">
        <v>373.74</v>
      </c>
      <c r="K52" s="75">
        <v>728.48</v>
      </c>
      <c r="L52" s="62"/>
    </row>
    <row r="53" spans="1:12" s="60" customFormat="1" ht="11.25" customHeight="1" x14ac:dyDescent="0.2">
      <c r="A53" s="190" t="s">
        <v>45</v>
      </c>
      <c r="B53" s="190"/>
      <c r="C53" s="86">
        <v>5.6584339790872979</v>
      </c>
      <c r="D53" s="86">
        <v>5.877915121549238</v>
      </c>
      <c r="E53" s="86">
        <v>6.5100800000000003</v>
      </c>
      <c r="F53" s="86">
        <v>5.6819711538461535</v>
      </c>
      <c r="G53" s="86">
        <v>4.8624120603015077</v>
      </c>
      <c r="H53" s="86">
        <v>4.5024040489245047</v>
      </c>
      <c r="I53" s="86">
        <v>6.5951530612244902</v>
      </c>
      <c r="J53" s="86" t="s">
        <v>67</v>
      </c>
      <c r="K53" s="86" t="s">
        <v>67</v>
      </c>
      <c r="L53" s="62"/>
    </row>
    <row r="54" spans="1:12" s="66" customFormat="1" ht="11.25" customHeight="1" x14ac:dyDescent="0.2">
      <c r="A54" s="194" t="s">
        <v>46</v>
      </c>
      <c r="B54" s="194"/>
      <c r="C54" s="87">
        <v>2.4340844613763477</v>
      </c>
      <c r="D54" s="87">
        <v>2.3077461887103419</v>
      </c>
      <c r="E54" s="87">
        <v>2.837952</v>
      </c>
      <c r="F54" s="87">
        <v>2.5982371794871795</v>
      </c>
      <c r="G54" s="87">
        <v>2.2226633165829148</v>
      </c>
      <c r="H54" s="87">
        <v>1.900337410375369</v>
      </c>
      <c r="I54" s="87">
        <v>2.8812925170068029</v>
      </c>
      <c r="J54" s="87">
        <v>0.97176287051482058</v>
      </c>
      <c r="K54" s="87">
        <v>1.1719433719433721</v>
      </c>
      <c r="L54" s="62"/>
    </row>
    <row r="55" spans="1:12" ht="11.25" customHeight="1" x14ac:dyDescent="0.2">
      <c r="A55" s="187"/>
      <c r="B55" s="187"/>
      <c r="C55" s="187"/>
      <c r="D55" s="187"/>
      <c r="E55" s="187"/>
      <c r="F55" s="187"/>
      <c r="G55" s="187"/>
      <c r="H55" s="187"/>
      <c r="I55" s="187"/>
      <c r="J55" s="187"/>
      <c r="K55" s="187"/>
    </row>
    <row r="56" spans="1:12" s="88" customFormat="1" ht="11.45" customHeight="1" x14ac:dyDescent="0.2">
      <c r="A56" s="192" t="s">
        <v>212</v>
      </c>
      <c r="B56" s="192"/>
      <c r="C56" s="192"/>
      <c r="D56" s="192"/>
      <c r="E56" s="192"/>
      <c r="F56" s="192"/>
      <c r="G56" s="192"/>
      <c r="H56" s="192"/>
      <c r="I56" s="192"/>
      <c r="J56" s="192"/>
      <c r="K56" s="192"/>
    </row>
    <row r="57" spans="1:12" s="88" customFormat="1" ht="34.5" customHeight="1" x14ac:dyDescent="0.2">
      <c r="A57" s="192" t="s">
        <v>213</v>
      </c>
      <c r="B57" s="192"/>
      <c r="C57" s="192"/>
      <c r="D57" s="192"/>
      <c r="E57" s="192"/>
      <c r="F57" s="192"/>
      <c r="G57" s="192"/>
      <c r="H57" s="192"/>
      <c r="I57" s="192"/>
      <c r="J57" s="192"/>
      <c r="K57" s="192"/>
    </row>
    <row r="58" spans="1:12" s="88" customFormat="1" ht="11.45" customHeight="1" x14ac:dyDescent="0.2">
      <c r="A58" s="192" t="s">
        <v>214</v>
      </c>
      <c r="B58" s="192"/>
      <c r="C58" s="192"/>
      <c r="D58" s="192"/>
      <c r="E58" s="192"/>
      <c r="F58" s="192"/>
      <c r="G58" s="192"/>
      <c r="H58" s="192"/>
      <c r="I58" s="192"/>
      <c r="J58" s="192"/>
      <c r="K58" s="192"/>
    </row>
    <row r="59" spans="1:12" s="88" customFormat="1" ht="11.45" customHeight="1" x14ac:dyDescent="0.2">
      <c r="A59" s="192" t="s">
        <v>215</v>
      </c>
      <c r="B59" s="192"/>
      <c r="C59" s="192"/>
      <c r="D59" s="192"/>
      <c r="E59" s="192"/>
      <c r="F59" s="192"/>
      <c r="G59" s="192"/>
      <c r="H59" s="192"/>
      <c r="I59" s="192"/>
      <c r="J59" s="192"/>
      <c r="K59" s="192"/>
    </row>
    <row r="60" spans="1:12" s="88" customFormat="1" ht="11.45" customHeight="1" x14ac:dyDescent="0.2">
      <c r="A60" s="192" t="s">
        <v>223</v>
      </c>
      <c r="B60" s="192"/>
      <c r="C60" s="192"/>
      <c r="D60" s="192"/>
      <c r="E60" s="192"/>
      <c r="F60" s="192"/>
      <c r="G60" s="192"/>
      <c r="H60" s="192"/>
      <c r="I60" s="192"/>
      <c r="J60" s="192"/>
      <c r="K60" s="192"/>
    </row>
    <row r="61" spans="1:12" s="88" customFormat="1" ht="11.25" x14ac:dyDescent="0.2">
      <c r="A61" s="153"/>
      <c r="B61" s="153"/>
      <c r="C61" s="153"/>
      <c r="D61" s="153"/>
      <c r="E61" s="153"/>
      <c r="F61" s="153"/>
      <c r="G61" s="153"/>
      <c r="H61" s="153"/>
      <c r="I61" s="153"/>
      <c r="J61" s="153"/>
      <c r="K61" s="153"/>
    </row>
    <row r="62" spans="1:12" s="66" customFormat="1" ht="11.25" x14ac:dyDescent="0.2">
      <c r="A62" s="194" t="s">
        <v>219</v>
      </c>
      <c r="B62" s="194"/>
      <c r="C62" s="194"/>
      <c r="D62" s="194"/>
      <c r="E62" s="194"/>
      <c r="F62" s="194"/>
      <c r="G62" s="194"/>
      <c r="H62" s="194"/>
      <c r="I62" s="194"/>
      <c r="J62" s="194"/>
      <c r="K62" s="194"/>
    </row>
    <row r="63" spans="1:12" s="66" customFormat="1" ht="10.5" customHeight="1" x14ac:dyDescent="0.2">
      <c r="A63" s="194"/>
      <c r="B63" s="194"/>
      <c r="C63" s="194"/>
      <c r="D63" s="194"/>
      <c r="E63" s="194"/>
      <c r="F63" s="194"/>
      <c r="G63" s="194"/>
      <c r="H63" s="194"/>
      <c r="I63" s="194"/>
      <c r="J63" s="194"/>
      <c r="K63" s="194"/>
    </row>
    <row r="64" spans="1:12" s="66" customFormat="1" ht="11.25" x14ac:dyDescent="0.2">
      <c r="A64" s="194" t="s">
        <v>230</v>
      </c>
      <c r="B64" s="194"/>
      <c r="C64" s="194"/>
      <c r="D64" s="194"/>
      <c r="E64" s="194"/>
      <c r="F64" s="194"/>
      <c r="G64" s="194"/>
      <c r="H64" s="194"/>
      <c r="I64" s="194"/>
      <c r="J64" s="194"/>
      <c r="K64" s="194"/>
    </row>
    <row r="65" spans="1:11" s="66" customFormat="1" ht="11.25" x14ac:dyDescent="0.2">
      <c r="A65" s="194" t="s">
        <v>153</v>
      </c>
      <c r="B65" s="194"/>
      <c r="C65" s="194"/>
      <c r="D65" s="194"/>
      <c r="E65" s="194"/>
      <c r="F65" s="194"/>
      <c r="G65" s="194"/>
      <c r="H65" s="194"/>
      <c r="I65" s="194"/>
      <c r="J65" s="194"/>
      <c r="K65" s="194"/>
    </row>
    <row r="66" spans="1:11" x14ac:dyDescent="0.2">
      <c r="C66" s="90"/>
      <c r="D66" s="90"/>
      <c r="E66" s="90"/>
      <c r="F66" s="90"/>
      <c r="G66" s="90"/>
      <c r="H66" s="90"/>
      <c r="I66" s="90"/>
    </row>
    <row r="67" spans="1:11" x14ac:dyDescent="0.2">
      <c r="C67" s="90"/>
      <c r="D67" s="90"/>
      <c r="E67" s="90"/>
      <c r="F67" s="90"/>
      <c r="G67" s="90"/>
      <c r="H67" s="90"/>
      <c r="I67" s="90"/>
    </row>
    <row r="68" spans="1:11" x14ac:dyDescent="0.2">
      <c r="C68" s="90"/>
      <c r="D68" s="90"/>
      <c r="E68" s="90"/>
      <c r="F68" s="90"/>
      <c r="G68" s="90"/>
      <c r="H68" s="90"/>
      <c r="I68" s="90"/>
    </row>
    <row r="69" spans="1:11" x14ac:dyDescent="0.2">
      <c r="C69" s="90"/>
      <c r="D69" s="90"/>
      <c r="E69" s="90"/>
      <c r="F69" s="90"/>
      <c r="G69" s="90"/>
      <c r="H69" s="90"/>
      <c r="I69" s="90"/>
    </row>
    <row r="70" spans="1:11" x14ac:dyDescent="0.2">
      <c r="C70" s="90"/>
      <c r="D70" s="90"/>
      <c r="E70" s="90"/>
      <c r="F70" s="90"/>
      <c r="G70" s="90"/>
      <c r="H70" s="90"/>
      <c r="I70" s="90"/>
    </row>
    <row r="71" spans="1:11" x14ac:dyDescent="0.2">
      <c r="C71" s="90"/>
      <c r="D71" s="90"/>
      <c r="E71" s="90"/>
      <c r="F71" s="90"/>
      <c r="G71" s="90"/>
      <c r="H71" s="90"/>
      <c r="I71" s="90"/>
    </row>
    <row r="72" spans="1:11" x14ac:dyDescent="0.2">
      <c r="C72" s="90"/>
      <c r="D72" s="90"/>
      <c r="E72" s="90"/>
      <c r="F72" s="90"/>
      <c r="G72" s="90"/>
      <c r="H72" s="90"/>
      <c r="I72" s="90"/>
    </row>
    <row r="73" spans="1:11" x14ac:dyDescent="0.2">
      <c r="C73" s="90"/>
      <c r="D73" s="90"/>
      <c r="E73" s="90"/>
      <c r="F73" s="90"/>
      <c r="G73" s="90"/>
      <c r="H73" s="90"/>
      <c r="I73" s="90"/>
    </row>
    <row r="74" spans="1:11" x14ac:dyDescent="0.2">
      <c r="C74" s="90"/>
      <c r="D74" s="90"/>
      <c r="E74" s="90"/>
      <c r="F74" s="90"/>
      <c r="G74" s="90"/>
      <c r="H74" s="90"/>
      <c r="I74" s="90"/>
    </row>
    <row r="75" spans="1:11" x14ac:dyDescent="0.2">
      <c r="C75" s="90"/>
      <c r="D75" s="90"/>
      <c r="E75" s="90"/>
      <c r="F75" s="90"/>
      <c r="G75" s="90"/>
      <c r="H75" s="90"/>
      <c r="I75" s="90"/>
    </row>
    <row r="76" spans="1:11" x14ac:dyDescent="0.2">
      <c r="C76" s="90"/>
      <c r="D76" s="90"/>
      <c r="E76" s="90"/>
      <c r="F76" s="90"/>
      <c r="G76" s="90"/>
      <c r="H76" s="90"/>
      <c r="I76" s="90"/>
    </row>
    <row r="77" spans="1:11" x14ac:dyDescent="0.2">
      <c r="C77" s="90"/>
      <c r="D77" s="90"/>
      <c r="E77" s="90"/>
      <c r="F77" s="90"/>
      <c r="G77" s="90"/>
      <c r="H77" s="90"/>
      <c r="I77" s="90"/>
    </row>
    <row r="78" spans="1:11" x14ac:dyDescent="0.2">
      <c r="C78" s="90"/>
      <c r="D78" s="90"/>
      <c r="E78" s="90"/>
      <c r="F78" s="90"/>
      <c r="G78" s="90"/>
      <c r="H78" s="90"/>
      <c r="I78" s="90"/>
    </row>
  </sheetData>
  <mergeCells count="37">
    <mergeCell ref="A1:K1"/>
    <mergeCell ref="A2:K2"/>
    <mergeCell ref="A3:K3"/>
    <mergeCell ref="A4:K4"/>
    <mergeCell ref="A5:B5"/>
    <mergeCell ref="C5:I5"/>
    <mergeCell ref="A6:B6"/>
    <mergeCell ref="C6:I6"/>
    <mergeCell ref="A9:I9"/>
    <mergeCell ref="A10:B10"/>
    <mergeCell ref="A14:B14"/>
    <mergeCell ref="A22:B22"/>
    <mergeCell ref="A24:B24"/>
    <mergeCell ref="A25:B25"/>
    <mergeCell ref="A26:B26"/>
    <mergeCell ref="A28:B28"/>
    <mergeCell ref="A29:B29"/>
    <mergeCell ref="A34:B34"/>
    <mergeCell ref="A38:B38"/>
    <mergeCell ref="A39:B39"/>
    <mergeCell ref="A40:B40"/>
    <mergeCell ref="A41:B41"/>
    <mergeCell ref="A42:B42"/>
    <mergeCell ref="A46:B46"/>
    <mergeCell ref="A50:B50"/>
    <mergeCell ref="A53:B53"/>
    <mergeCell ref="A54:B54"/>
    <mergeCell ref="A55:K55"/>
    <mergeCell ref="A56:K56"/>
    <mergeCell ref="A57:K57"/>
    <mergeCell ref="A65:K65"/>
    <mergeCell ref="A58:K58"/>
    <mergeCell ref="A59:K59"/>
    <mergeCell ref="A60:K60"/>
    <mergeCell ref="A62:K62"/>
    <mergeCell ref="A63:K63"/>
    <mergeCell ref="A64:K6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sqref="A1:K1"/>
    </sheetView>
  </sheetViews>
  <sheetFormatPr defaultRowHeight="12.75" x14ac:dyDescent="0.2"/>
  <cols>
    <col min="1" max="1" width="2.7109375" style="145" customWidth="1"/>
    <col min="2" max="2" width="35" style="145" customWidth="1"/>
    <col min="3" max="9" width="12.28515625" style="91" customWidth="1"/>
    <col min="10" max="10" width="14.140625" style="55" customWidth="1"/>
    <col min="11" max="11" width="13.7109375" style="55" customWidth="1"/>
    <col min="12" max="16384" width="9.140625" style="49"/>
  </cols>
  <sheetData>
    <row r="1" spans="1:12" s="48" customFormat="1" ht="15" customHeight="1" x14ac:dyDescent="0.2">
      <c r="A1" s="181"/>
      <c r="B1" s="181"/>
      <c r="C1" s="181"/>
      <c r="D1" s="181"/>
      <c r="E1" s="181"/>
      <c r="F1" s="181"/>
      <c r="G1" s="181"/>
      <c r="H1" s="181"/>
      <c r="I1" s="181"/>
      <c r="J1" s="181"/>
      <c r="K1" s="181"/>
    </row>
    <row r="2" spans="1:12" s="48" customFormat="1" x14ac:dyDescent="0.2">
      <c r="A2" s="182" t="s">
        <v>227</v>
      </c>
      <c r="B2" s="182"/>
      <c r="C2" s="182"/>
      <c r="D2" s="182"/>
      <c r="E2" s="182"/>
      <c r="F2" s="182"/>
      <c r="G2" s="182"/>
      <c r="H2" s="182"/>
      <c r="I2" s="182"/>
      <c r="J2" s="182"/>
      <c r="K2" s="182"/>
    </row>
    <row r="3" spans="1:12" s="48" customFormat="1" ht="15" customHeight="1" x14ac:dyDescent="0.2">
      <c r="A3" s="181"/>
      <c r="B3" s="181"/>
      <c r="C3" s="181"/>
      <c r="D3" s="181"/>
      <c r="E3" s="181"/>
      <c r="F3" s="181"/>
      <c r="G3" s="181"/>
      <c r="H3" s="181"/>
      <c r="I3" s="181"/>
      <c r="J3" s="181"/>
      <c r="K3" s="181"/>
    </row>
    <row r="4" spans="1:12" ht="14.25" customHeight="1" x14ac:dyDescent="0.2">
      <c r="A4" s="183"/>
      <c r="B4" s="183"/>
      <c r="C4" s="183"/>
      <c r="D4" s="183"/>
      <c r="E4" s="183"/>
      <c r="F4" s="183"/>
      <c r="G4" s="183"/>
      <c r="H4" s="183"/>
      <c r="I4" s="183"/>
      <c r="J4" s="183"/>
      <c r="K4" s="183"/>
    </row>
    <row r="5" spans="1:12" s="48" customFormat="1" ht="13.5" customHeight="1" x14ac:dyDescent="0.2">
      <c r="A5" s="184"/>
      <c r="B5" s="184"/>
      <c r="C5" s="185" t="s">
        <v>188</v>
      </c>
      <c r="D5" s="184"/>
      <c r="E5" s="184"/>
      <c r="F5" s="184"/>
      <c r="G5" s="184"/>
      <c r="H5" s="184"/>
      <c r="I5" s="184"/>
      <c r="J5" s="50" t="s">
        <v>22</v>
      </c>
      <c r="K5" s="51" t="s">
        <v>155</v>
      </c>
    </row>
    <row r="6" spans="1:12" ht="12" customHeight="1" x14ac:dyDescent="0.2">
      <c r="A6" s="187"/>
      <c r="B6" s="187"/>
      <c r="C6" s="188"/>
      <c r="D6" s="187"/>
      <c r="E6" s="187"/>
      <c r="F6" s="187"/>
      <c r="G6" s="187"/>
      <c r="H6" s="187"/>
      <c r="I6" s="187"/>
      <c r="J6" s="52" t="s">
        <v>156</v>
      </c>
      <c r="K6" s="53" t="s">
        <v>157</v>
      </c>
    </row>
    <row r="7" spans="1:12" ht="12" customHeight="1" x14ac:dyDescent="0.2">
      <c r="C7" s="145"/>
      <c r="D7" s="145"/>
      <c r="E7" s="145"/>
      <c r="F7" s="145"/>
      <c r="G7" s="145"/>
      <c r="H7" s="145"/>
      <c r="I7" s="145"/>
    </row>
    <row r="8" spans="1:12" ht="12" customHeight="1" x14ac:dyDescent="0.2">
      <c r="A8" s="56"/>
      <c r="B8" s="56"/>
      <c r="C8" s="124" t="s">
        <v>0</v>
      </c>
      <c r="D8" s="124" t="s">
        <v>1</v>
      </c>
      <c r="E8" s="124" t="s">
        <v>2</v>
      </c>
      <c r="F8" s="125" t="s">
        <v>3</v>
      </c>
      <c r="G8" s="124" t="s">
        <v>4</v>
      </c>
      <c r="H8" s="124" t="s">
        <v>217</v>
      </c>
      <c r="I8" s="124" t="s">
        <v>5</v>
      </c>
      <c r="J8" s="127"/>
      <c r="K8" s="57"/>
    </row>
    <row r="9" spans="1:12" s="60" customFormat="1" ht="11.25" x14ac:dyDescent="0.2">
      <c r="A9" s="189" t="s">
        <v>218</v>
      </c>
      <c r="B9" s="189"/>
      <c r="C9" s="189"/>
      <c r="D9" s="189"/>
      <c r="E9" s="189"/>
      <c r="F9" s="189"/>
      <c r="G9" s="189"/>
      <c r="H9" s="189"/>
      <c r="I9" s="189"/>
      <c r="J9" s="58"/>
      <c r="K9" s="59"/>
    </row>
    <row r="10" spans="1:12" s="60" customFormat="1" ht="11.25" customHeight="1" x14ac:dyDescent="0.2">
      <c r="A10" s="190" t="s">
        <v>7</v>
      </c>
      <c r="B10" s="190"/>
      <c r="C10" s="61">
        <v>12263</v>
      </c>
      <c r="D10" s="61">
        <v>2325</v>
      </c>
      <c r="E10" s="61">
        <v>3182</v>
      </c>
      <c r="F10" s="61">
        <v>1261</v>
      </c>
      <c r="G10" s="61">
        <v>1954</v>
      </c>
      <c r="H10" s="61">
        <v>2311</v>
      </c>
      <c r="I10" s="61">
        <v>1230</v>
      </c>
      <c r="J10" s="61">
        <v>1719</v>
      </c>
      <c r="K10" s="61">
        <v>2694</v>
      </c>
      <c r="L10" s="62"/>
    </row>
    <row r="11" spans="1:12" s="66" customFormat="1" ht="11.25" customHeight="1" x14ac:dyDescent="0.2">
      <c r="A11" s="146"/>
      <c r="B11" s="143" t="s">
        <v>8</v>
      </c>
      <c r="C11" s="61">
        <v>8020</v>
      </c>
      <c r="D11" s="65">
        <v>1644</v>
      </c>
      <c r="E11" s="65">
        <v>2062</v>
      </c>
      <c r="F11" s="65">
        <v>797</v>
      </c>
      <c r="G11" s="65">
        <v>1086</v>
      </c>
      <c r="H11" s="65">
        <v>1577</v>
      </c>
      <c r="I11" s="65">
        <v>854</v>
      </c>
      <c r="J11" s="58">
        <v>1542</v>
      </c>
      <c r="K11" s="59">
        <v>2183</v>
      </c>
      <c r="L11" s="62"/>
    </row>
    <row r="12" spans="1:12" s="66" customFormat="1" ht="11.25" customHeight="1" x14ac:dyDescent="0.2">
      <c r="A12" s="141"/>
      <c r="B12" s="180" t="s">
        <v>9</v>
      </c>
      <c r="C12" s="61">
        <v>1504</v>
      </c>
      <c r="D12" s="65">
        <v>297</v>
      </c>
      <c r="E12" s="65">
        <v>389</v>
      </c>
      <c r="F12" s="65">
        <v>118</v>
      </c>
      <c r="G12" s="65">
        <v>212</v>
      </c>
      <c r="H12" s="65">
        <v>344</v>
      </c>
      <c r="I12" s="65">
        <v>144</v>
      </c>
      <c r="J12" s="58">
        <v>177</v>
      </c>
      <c r="K12" s="59">
        <v>511</v>
      </c>
      <c r="L12" s="62"/>
    </row>
    <row r="13" spans="1:12" s="66" customFormat="1" ht="11.25" customHeight="1" x14ac:dyDescent="0.2">
      <c r="A13" s="144"/>
      <c r="B13" s="143" t="s">
        <v>10</v>
      </c>
      <c r="C13" s="61">
        <v>2739</v>
      </c>
      <c r="D13" s="65">
        <v>384</v>
      </c>
      <c r="E13" s="65">
        <v>731</v>
      </c>
      <c r="F13" s="65">
        <v>346</v>
      </c>
      <c r="G13" s="65">
        <v>656</v>
      </c>
      <c r="H13" s="65">
        <v>390</v>
      </c>
      <c r="I13" s="65">
        <v>232</v>
      </c>
      <c r="J13" s="58">
        <v>0</v>
      </c>
      <c r="K13" s="59">
        <v>0</v>
      </c>
      <c r="L13" s="62"/>
    </row>
    <row r="14" spans="1:12" s="60" customFormat="1" ht="11.25" customHeight="1" x14ac:dyDescent="0.2">
      <c r="A14" s="186" t="s">
        <v>163</v>
      </c>
      <c r="B14" s="186"/>
      <c r="C14" s="61">
        <v>728005</v>
      </c>
      <c r="D14" s="61">
        <v>144832</v>
      </c>
      <c r="E14" s="61">
        <v>209936</v>
      </c>
      <c r="F14" s="61">
        <v>73501</v>
      </c>
      <c r="G14" s="61">
        <v>100106</v>
      </c>
      <c r="H14" s="61">
        <v>134130</v>
      </c>
      <c r="I14" s="61">
        <v>65500</v>
      </c>
      <c r="J14" s="61">
        <v>78239</v>
      </c>
      <c r="K14" s="61">
        <v>316860</v>
      </c>
      <c r="L14" s="62"/>
    </row>
    <row r="15" spans="1:12" s="66" customFormat="1" ht="11.25" customHeight="1" x14ac:dyDescent="0.2">
      <c r="A15" s="146"/>
      <c r="B15" s="143" t="s">
        <v>206</v>
      </c>
      <c r="C15" s="61">
        <v>214696</v>
      </c>
      <c r="D15" s="65">
        <v>51342</v>
      </c>
      <c r="E15" s="65">
        <v>55927</v>
      </c>
      <c r="F15" s="65">
        <v>25650</v>
      </c>
      <c r="G15" s="65">
        <v>27138</v>
      </c>
      <c r="H15" s="65">
        <v>31274</v>
      </c>
      <c r="I15" s="65">
        <v>23365</v>
      </c>
      <c r="J15" s="58">
        <v>44227</v>
      </c>
      <c r="K15" s="59">
        <v>99805</v>
      </c>
      <c r="L15" s="62"/>
    </row>
    <row r="16" spans="1:12" s="66" customFormat="1" ht="11.25" customHeight="1" x14ac:dyDescent="0.2">
      <c r="A16" s="141"/>
      <c r="B16" s="143" t="s">
        <v>207</v>
      </c>
      <c r="C16" s="61">
        <v>332781</v>
      </c>
      <c r="D16" s="65">
        <v>66287</v>
      </c>
      <c r="E16" s="65">
        <v>81005</v>
      </c>
      <c r="F16" s="65">
        <v>35774</v>
      </c>
      <c r="G16" s="65">
        <v>51661</v>
      </c>
      <c r="H16" s="65">
        <v>64360</v>
      </c>
      <c r="I16" s="65">
        <v>33694</v>
      </c>
      <c r="J16" s="58">
        <v>34012</v>
      </c>
      <c r="K16" s="59">
        <v>217055</v>
      </c>
      <c r="L16" s="62"/>
    </row>
    <row r="17" spans="1:12" s="66" customFormat="1" ht="11.25" customHeight="1" x14ac:dyDescent="0.2">
      <c r="A17" s="141"/>
      <c r="B17" s="143" t="s">
        <v>208</v>
      </c>
      <c r="C17" s="61">
        <v>169476</v>
      </c>
      <c r="D17" s="65">
        <v>25888</v>
      </c>
      <c r="E17" s="65">
        <v>69464</v>
      </c>
      <c r="F17" s="65">
        <v>11226</v>
      </c>
      <c r="G17" s="65">
        <v>19240</v>
      </c>
      <c r="H17" s="65">
        <v>36186</v>
      </c>
      <c r="I17" s="65">
        <v>7472</v>
      </c>
      <c r="J17" s="58" t="s">
        <v>67</v>
      </c>
      <c r="K17" s="58" t="s">
        <v>67</v>
      </c>
      <c r="L17" s="62"/>
    </row>
    <row r="18" spans="1:12" s="66" customFormat="1" ht="11.25" customHeight="1" x14ac:dyDescent="0.2">
      <c r="A18" s="141"/>
      <c r="B18" s="146" t="s">
        <v>164</v>
      </c>
      <c r="C18" s="70">
        <v>11052</v>
      </c>
      <c r="D18" s="70">
        <v>1315</v>
      </c>
      <c r="E18" s="70">
        <v>3540</v>
      </c>
      <c r="F18" s="70">
        <v>851</v>
      </c>
      <c r="G18" s="70">
        <v>2067</v>
      </c>
      <c r="H18" s="70">
        <v>2310</v>
      </c>
      <c r="I18" s="70">
        <v>969</v>
      </c>
      <c r="J18" s="71" t="s">
        <v>67</v>
      </c>
      <c r="K18" s="71" t="s">
        <v>67</v>
      </c>
      <c r="L18" s="62"/>
    </row>
    <row r="19" spans="1:12" s="60" customFormat="1" ht="11.25" customHeight="1" x14ac:dyDescent="0.2">
      <c r="A19" s="136" t="s">
        <v>13</v>
      </c>
      <c r="B19" s="136"/>
      <c r="C19" s="136"/>
      <c r="D19" s="136"/>
      <c r="E19" s="136"/>
      <c r="F19" s="136"/>
      <c r="G19" s="136"/>
      <c r="H19" s="136"/>
      <c r="I19" s="136"/>
      <c r="J19" s="72"/>
      <c r="K19" s="72"/>
      <c r="L19" s="62"/>
    </row>
    <row r="20" spans="1:12" s="66" customFormat="1" ht="11.25" customHeight="1" x14ac:dyDescent="0.2">
      <c r="A20" s="146"/>
      <c r="B20" s="143" t="s">
        <v>211</v>
      </c>
      <c r="C20" s="61">
        <v>144204</v>
      </c>
      <c r="D20" s="65">
        <v>23975</v>
      </c>
      <c r="E20" s="65">
        <v>44433</v>
      </c>
      <c r="F20" s="65">
        <v>16910</v>
      </c>
      <c r="G20" s="65">
        <v>21146</v>
      </c>
      <c r="H20" s="65">
        <v>20752</v>
      </c>
      <c r="I20" s="65">
        <v>16988</v>
      </c>
      <c r="J20" s="58" t="s">
        <v>67</v>
      </c>
      <c r="K20" s="58" t="s">
        <v>67</v>
      </c>
      <c r="L20" s="62"/>
    </row>
    <row r="21" spans="1:12" s="66" customFormat="1" ht="11.25" customHeight="1" x14ac:dyDescent="0.2">
      <c r="A21" s="144"/>
      <c r="B21" s="143" t="s">
        <v>15</v>
      </c>
      <c r="C21" s="61">
        <v>3004340</v>
      </c>
      <c r="D21" s="65">
        <v>435723</v>
      </c>
      <c r="E21" s="65">
        <v>900654</v>
      </c>
      <c r="F21" s="65">
        <v>364516</v>
      </c>
      <c r="G21" s="65">
        <v>338343</v>
      </c>
      <c r="H21" s="65">
        <v>436886</v>
      </c>
      <c r="I21" s="65">
        <v>528218</v>
      </c>
      <c r="J21" s="71" t="s">
        <v>67</v>
      </c>
      <c r="K21" s="71" t="s">
        <v>67</v>
      </c>
      <c r="L21" s="62"/>
    </row>
    <row r="22" spans="1:12" s="60" customFormat="1" ht="11.25" customHeight="1" x14ac:dyDescent="0.2">
      <c r="A22" s="186" t="s">
        <v>241</v>
      </c>
      <c r="B22" s="186"/>
      <c r="C22" s="61">
        <v>353709</v>
      </c>
      <c r="D22" s="65">
        <v>55546</v>
      </c>
      <c r="E22" s="65">
        <v>107084</v>
      </c>
      <c r="F22" s="65">
        <v>40524</v>
      </c>
      <c r="G22" s="65">
        <v>55135</v>
      </c>
      <c r="H22" s="65">
        <v>70122</v>
      </c>
      <c r="I22" s="65">
        <v>25298</v>
      </c>
      <c r="J22" s="71" t="s">
        <v>67</v>
      </c>
      <c r="K22" s="71" t="s">
        <v>67</v>
      </c>
      <c r="L22" s="62"/>
    </row>
    <row r="23" spans="1:12" s="66" customFormat="1" ht="11.25" customHeight="1" x14ac:dyDescent="0.2">
      <c r="A23" s="143"/>
      <c r="B23" s="143" t="s">
        <v>166</v>
      </c>
      <c r="C23" s="61">
        <v>78899</v>
      </c>
      <c r="D23" s="65">
        <v>12886</v>
      </c>
      <c r="E23" s="65">
        <v>23106</v>
      </c>
      <c r="F23" s="65">
        <v>8415</v>
      </c>
      <c r="G23" s="65">
        <v>10755</v>
      </c>
      <c r="H23" s="65">
        <v>17776</v>
      </c>
      <c r="I23" s="65">
        <v>5961</v>
      </c>
      <c r="J23" s="71" t="s">
        <v>67</v>
      </c>
      <c r="K23" s="71" t="s">
        <v>67</v>
      </c>
      <c r="L23" s="62"/>
    </row>
    <row r="24" spans="1:12" s="60" customFormat="1" ht="11.25" customHeight="1" x14ac:dyDescent="0.2">
      <c r="A24" s="186" t="s">
        <v>18</v>
      </c>
      <c r="B24" s="186"/>
      <c r="C24" s="74">
        <v>3.4669742641549974</v>
      </c>
      <c r="D24" s="74">
        <v>4.185719943830339</v>
      </c>
      <c r="E24" s="74">
        <v>2.9714990101228942</v>
      </c>
      <c r="F24" s="74">
        <v>3.1117362550587306</v>
      </c>
      <c r="G24" s="74">
        <v>3.5440282941869952</v>
      </c>
      <c r="H24" s="74">
        <v>3.2956846638715382</v>
      </c>
      <c r="I24" s="74">
        <v>4.8620444303897541</v>
      </c>
      <c r="J24" s="71" t="s">
        <v>67</v>
      </c>
      <c r="K24" s="71" t="s">
        <v>67</v>
      </c>
      <c r="L24" s="62"/>
    </row>
    <row r="25" spans="1:12" s="60" customFormat="1" ht="11.25" customHeight="1" x14ac:dyDescent="0.2">
      <c r="A25" s="186" t="s">
        <v>19</v>
      </c>
      <c r="B25" s="186"/>
      <c r="C25" s="74">
        <v>10.164894358610375</v>
      </c>
      <c r="D25" s="74">
        <v>12.758031972683531</v>
      </c>
      <c r="E25" s="74">
        <v>8.9240889812170003</v>
      </c>
      <c r="F25" s="74">
        <v>9.4711824123588837</v>
      </c>
      <c r="G25" s="74">
        <v>10.097629009762901</v>
      </c>
      <c r="H25" s="74">
        <v>8.8715121512151214</v>
      </c>
      <c r="I25" s="74">
        <v>14.326455292736117</v>
      </c>
      <c r="J25" s="71" t="s">
        <v>67</v>
      </c>
      <c r="K25" s="71" t="s">
        <v>67</v>
      </c>
      <c r="L25" s="62"/>
    </row>
    <row r="26" spans="1:12" s="60" customFormat="1" ht="11.25" customHeight="1" x14ac:dyDescent="0.2">
      <c r="A26" s="191" t="s">
        <v>61</v>
      </c>
      <c r="B26" s="191"/>
      <c r="C26" s="115">
        <v>59.365978961102506</v>
      </c>
      <c r="D26" s="115">
        <v>62.293333333333337</v>
      </c>
      <c r="E26" s="115">
        <v>65.976115650534254</v>
      </c>
      <c r="F26" s="115">
        <v>58.287866772402857</v>
      </c>
      <c r="G26" s="115">
        <v>51.231320368474925</v>
      </c>
      <c r="H26" s="115">
        <v>58.039809606231067</v>
      </c>
      <c r="I26" s="115">
        <v>53.252032520325201</v>
      </c>
      <c r="J26" s="115">
        <v>45.514252472367659</v>
      </c>
      <c r="K26" s="115">
        <v>117.61692650334076</v>
      </c>
      <c r="L26" s="62"/>
    </row>
    <row r="27" spans="1:12" s="60" customFormat="1" ht="11.25" customHeight="1" x14ac:dyDescent="0.2">
      <c r="A27" s="144"/>
      <c r="B27" s="144"/>
      <c r="C27" s="61"/>
      <c r="D27" s="61"/>
      <c r="E27" s="61"/>
      <c r="F27" s="61"/>
      <c r="G27" s="61"/>
      <c r="H27" s="61"/>
      <c r="I27" s="61"/>
      <c r="J27" s="72"/>
      <c r="K27" s="76"/>
      <c r="L27" s="62"/>
    </row>
    <row r="28" spans="1:12" s="79" customFormat="1" ht="11.25" customHeight="1" x14ac:dyDescent="0.2">
      <c r="A28" s="189" t="s">
        <v>192</v>
      </c>
      <c r="B28" s="189"/>
      <c r="C28" s="95">
        <v>612.45000000000005</v>
      </c>
      <c r="D28" s="77">
        <v>101.02000000000001</v>
      </c>
      <c r="E28" s="77">
        <v>173.84</v>
      </c>
      <c r="F28" s="77">
        <v>68.309999999999988</v>
      </c>
      <c r="G28" s="77">
        <v>104.39</v>
      </c>
      <c r="H28" s="77">
        <v>94.16</v>
      </c>
      <c r="I28" s="77">
        <v>70.72999999999999</v>
      </c>
      <c r="J28" s="172" t="s">
        <v>67</v>
      </c>
      <c r="K28" s="172" t="s">
        <v>67</v>
      </c>
      <c r="L28" s="62"/>
    </row>
    <row r="29" spans="1:12" s="60" customFormat="1" ht="11.25" customHeight="1" x14ac:dyDescent="0.2">
      <c r="A29" s="186" t="s">
        <v>21</v>
      </c>
      <c r="B29" s="186"/>
      <c r="C29" s="147">
        <v>550.57999999999993</v>
      </c>
      <c r="D29" s="80">
        <v>91.2</v>
      </c>
      <c r="E29" s="80">
        <v>160.67000000000002</v>
      </c>
      <c r="F29" s="80">
        <v>63.209999999999994</v>
      </c>
      <c r="G29" s="80">
        <v>91.64</v>
      </c>
      <c r="H29" s="80">
        <v>80.989999999999995</v>
      </c>
      <c r="I29" s="80">
        <v>62.87</v>
      </c>
      <c r="J29" s="71" t="s">
        <v>67</v>
      </c>
      <c r="K29" s="71" t="s">
        <v>67</v>
      </c>
      <c r="L29" s="62"/>
    </row>
    <row r="30" spans="1:12" s="66" customFormat="1" ht="11.25" customHeight="1" x14ac:dyDescent="0.2">
      <c r="A30" s="141"/>
      <c r="B30" s="81" t="s">
        <v>22</v>
      </c>
      <c r="C30" s="147">
        <v>214.57999999999998</v>
      </c>
      <c r="D30" s="80">
        <v>32.26</v>
      </c>
      <c r="E30" s="80">
        <v>79.78</v>
      </c>
      <c r="F30" s="80">
        <v>27.01</v>
      </c>
      <c r="G30" s="80">
        <v>27.32</v>
      </c>
      <c r="H30" s="80">
        <v>27.22</v>
      </c>
      <c r="I30" s="80">
        <v>20.99</v>
      </c>
      <c r="J30" s="71" t="s">
        <v>67</v>
      </c>
      <c r="K30" s="71" t="s">
        <v>67</v>
      </c>
      <c r="L30" s="62"/>
    </row>
    <row r="31" spans="1:12" s="66" customFormat="1" ht="11.25" customHeight="1" x14ac:dyDescent="0.2">
      <c r="A31" s="141"/>
      <c r="B31" s="81" t="s">
        <v>220</v>
      </c>
      <c r="C31" s="147">
        <v>213.9</v>
      </c>
      <c r="D31" s="80">
        <v>32.17</v>
      </c>
      <c r="E31" s="80">
        <v>53.39</v>
      </c>
      <c r="F31" s="80">
        <v>23.88</v>
      </c>
      <c r="G31" s="80">
        <v>36.36</v>
      </c>
      <c r="H31" s="80">
        <v>30.12</v>
      </c>
      <c r="I31" s="80">
        <v>37.979999999999997</v>
      </c>
      <c r="J31" s="71" t="s">
        <v>67</v>
      </c>
      <c r="K31" s="71" t="s">
        <v>67</v>
      </c>
      <c r="L31" s="62"/>
    </row>
    <row r="32" spans="1:12" s="66" customFormat="1" ht="11.25" customHeight="1" x14ac:dyDescent="0.2">
      <c r="A32" s="141"/>
      <c r="B32" s="81" t="s">
        <v>225</v>
      </c>
      <c r="C32" s="147">
        <v>69.430000000000007</v>
      </c>
      <c r="D32" s="80">
        <v>18.97</v>
      </c>
      <c r="E32" s="80">
        <v>14.38</v>
      </c>
      <c r="F32" s="80">
        <v>8.3000000000000007</v>
      </c>
      <c r="G32" s="80">
        <v>16.23</v>
      </c>
      <c r="H32" s="80">
        <v>9.8800000000000008</v>
      </c>
      <c r="I32" s="80">
        <v>1.67</v>
      </c>
      <c r="J32" s="71" t="s">
        <v>67</v>
      </c>
      <c r="K32" s="71" t="s">
        <v>67</v>
      </c>
      <c r="L32" s="62"/>
    </row>
    <row r="33" spans="1:12" s="66" customFormat="1" ht="11.25" customHeight="1" x14ac:dyDescent="0.2">
      <c r="A33" s="144"/>
      <c r="B33" s="81" t="s">
        <v>24</v>
      </c>
      <c r="C33" s="147">
        <v>52.669999999999995</v>
      </c>
      <c r="D33" s="80">
        <v>7.8</v>
      </c>
      <c r="E33" s="80">
        <v>13.12</v>
      </c>
      <c r="F33" s="80">
        <v>4.0199999999999996</v>
      </c>
      <c r="G33" s="80">
        <v>11.73</v>
      </c>
      <c r="H33" s="80">
        <v>13.77</v>
      </c>
      <c r="I33" s="80">
        <v>2.23</v>
      </c>
      <c r="J33" s="71" t="s">
        <v>67</v>
      </c>
      <c r="K33" s="71" t="s">
        <v>67</v>
      </c>
      <c r="L33" s="62"/>
    </row>
    <row r="34" spans="1:12" s="60" customFormat="1" ht="11.25" customHeight="1" x14ac:dyDescent="0.2">
      <c r="A34" s="186" t="s">
        <v>25</v>
      </c>
      <c r="B34" s="186"/>
      <c r="C34" s="147">
        <v>61.870000000000005</v>
      </c>
      <c r="D34" s="80">
        <v>9.82</v>
      </c>
      <c r="E34" s="80">
        <v>13.17</v>
      </c>
      <c r="F34" s="80">
        <v>5.0999999999999996</v>
      </c>
      <c r="G34" s="80">
        <v>12.75</v>
      </c>
      <c r="H34" s="80">
        <v>13.17</v>
      </c>
      <c r="I34" s="80">
        <v>7.8599999999999994</v>
      </c>
      <c r="J34" s="71" t="s">
        <v>67</v>
      </c>
      <c r="K34" s="71" t="s">
        <v>67</v>
      </c>
      <c r="L34" s="62"/>
    </row>
    <row r="35" spans="1:12" s="66" customFormat="1" ht="11.25" customHeight="1" x14ac:dyDescent="0.2">
      <c r="A35" s="141"/>
      <c r="B35" s="81" t="s">
        <v>26</v>
      </c>
      <c r="C35" s="147">
        <v>6</v>
      </c>
      <c r="D35" s="80">
        <v>1</v>
      </c>
      <c r="E35" s="80">
        <v>1</v>
      </c>
      <c r="F35" s="80">
        <v>1</v>
      </c>
      <c r="G35" s="80">
        <v>1</v>
      </c>
      <c r="H35" s="80">
        <v>1</v>
      </c>
      <c r="I35" s="80">
        <v>1</v>
      </c>
      <c r="J35" s="71" t="s">
        <v>67</v>
      </c>
      <c r="K35" s="71" t="s">
        <v>67</v>
      </c>
      <c r="L35" s="62"/>
    </row>
    <row r="36" spans="1:12" s="66" customFormat="1" ht="11.25" customHeight="1" x14ac:dyDescent="0.2">
      <c r="A36" s="141"/>
      <c r="B36" s="81" t="s">
        <v>27</v>
      </c>
      <c r="C36" s="147">
        <v>23.72</v>
      </c>
      <c r="D36" s="80">
        <v>3.25</v>
      </c>
      <c r="E36" s="80">
        <v>4.88</v>
      </c>
      <c r="F36" s="80">
        <v>2</v>
      </c>
      <c r="G36" s="80">
        <v>4.7300000000000004</v>
      </c>
      <c r="H36" s="80">
        <v>6</v>
      </c>
      <c r="I36" s="80">
        <v>2.86</v>
      </c>
      <c r="J36" s="71" t="s">
        <v>67</v>
      </c>
      <c r="K36" s="71" t="s">
        <v>67</v>
      </c>
      <c r="L36" s="62"/>
    </row>
    <row r="37" spans="1:12" s="66" customFormat="1" ht="11.25" customHeight="1" x14ac:dyDescent="0.2">
      <c r="A37" s="144"/>
      <c r="B37" s="81" t="s">
        <v>28</v>
      </c>
      <c r="C37" s="147">
        <v>32.15</v>
      </c>
      <c r="D37" s="80">
        <v>5.57</v>
      </c>
      <c r="E37" s="80">
        <v>7.29</v>
      </c>
      <c r="F37" s="80">
        <v>2.1</v>
      </c>
      <c r="G37" s="80">
        <v>7.02</v>
      </c>
      <c r="H37" s="80">
        <v>6.17</v>
      </c>
      <c r="I37" s="80">
        <v>4</v>
      </c>
      <c r="J37" s="71" t="s">
        <v>67</v>
      </c>
      <c r="K37" s="71" t="s">
        <v>67</v>
      </c>
      <c r="L37" s="62"/>
    </row>
    <row r="38" spans="1:12" s="60" customFormat="1" ht="11.25" customHeight="1" x14ac:dyDescent="0.2">
      <c r="A38" s="186" t="s">
        <v>159</v>
      </c>
      <c r="B38" s="186"/>
      <c r="C38" s="65">
        <v>22.272875876348582</v>
      </c>
      <c r="D38" s="65">
        <v>25.493421052631579</v>
      </c>
      <c r="E38" s="65">
        <v>19.804568369950829</v>
      </c>
      <c r="F38" s="65">
        <v>19.949375098876761</v>
      </c>
      <c r="G38" s="65">
        <v>21.322566564818857</v>
      </c>
      <c r="H38" s="65">
        <v>28.534386961353256</v>
      </c>
      <c r="I38" s="65">
        <v>19.564180054079849</v>
      </c>
      <c r="J38" s="71" t="s">
        <v>67</v>
      </c>
      <c r="K38" s="71" t="s">
        <v>67</v>
      </c>
      <c r="L38" s="62"/>
    </row>
    <row r="39" spans="1:12" s="60" customFormat="1" ht="11.25" customHeight="1" x14ac:dyDescent="0.2">
      <c r="A39" s="186" t="s">
        <v>167</v>
      </c>
      <c r="B39" s="186"/>
      <c r="C39" s="75">
        <v>1322.2510806785574</v>
      </c>
      <c r="D39" s="75">
        <v>1588.0701754385964</v>
      </c>
      <c r="E39" s="75">
        <v>1306.6284931847886</v>
      </c>
      <c r="F39" s="75">
        <v>1162.8065179560197</v>
      </c>
      <c r="G39" s="75">
        <v>1092.3832387603666</v>
      </c>
      <c r="H39" s="75">
        <v>1656.1303864674653</v>
      </c>
      <c r="I39" s="75">
        <v>1041.8323524733578</v>
      </c>
      <c r="J39" s="71" t="s">
        <v>67</v>
      </c>
      <c r="K39" s="71" t="s">
        <v>67</v>
      </c>
      <c r="L39" s="62"/>
    </row>
    <row r="40" spans="1:12" s="60" customFormat="1" ht="11.25" customHeight="1" x14ac:dyDescent="0.2">
      <c r="A40" s="191" t="s">
        <v>31</v>
      </c>
      <c r="B40" s="191"/>
      <c r="C40" s="115">
        <v>5456.682044389554</v>
      </c>
      <c r="D40" s="115">
        <v>4777.66447368421</v>
      </c>
      <c r="E40" s="115">
        <v>5605.6139914109663</v>
      </c>
      <c r="F40" s="115">
        <v>5766.745768074672</v>
      </c>
      <c r="G40" s="115">
        <v>3692.0886075949365</v>
      </c>
      <c r="H40" s="115">
        <v>5394.3202864551185</v>
      </c>
      <c r="I40" s="115">
        <v>8401.749642118657</v>
      </c>
      <c r="J40" s="71" t="s">
        <v>67</v>
      </c>
      <c r="K40" s="71" t="s">
        <v>67</v>
      </c>
      <c r="L40" s="62"/>
    </row>
    <row r="41" spans="1:12" s="60" customFormat="1" ht="11.25" customHeight="1" x14ac:dyDescent="0.2">
      <c r="A41" s="193" t="s">
        <v>168</v>
      </c>
      <c r="B41" s="193"/>
      <c r="C41" s="83"/>
      <c r="D41" s="84"/>
      <c r="E41" s="84"/>
      <c r="F41" s="84"/>
      <c r="G41" s="84"/>
      <c r="H41" s="84"/>
      <c r="I41" s="84"/>
      <c r="J41" s="72"/>
      <c r="K41" s="85"/>
      <c r="L41" s="62"/>
    </row>
    <row r="42" spans="1:12" s="60" customFormat="1" ht="11.25" customHeight="1" x14ac:dyDescent="0.2">
      <c r="A42" s="186" t="s">
        <v>33</v>
      </c>
      <c r="B42" s="186"/>
      <c r="C42" s="86">
        <v>67800.200000000012</v>
      </c>
      <c r="D42" s="75">
        <v>13744.3</v>
      </c>
      <c r="E42" s="75">
        <v>19808.5</v>
      </c>
      <c r="F42" s="75">
        <v>7276.7000000000007</v>
      </c>
      <c r="G42" s="75">
        <v>9596.7999999999993</v>
      </c>
      <c r="H42" s="75">
        <v>10092.9</v>
      </c>
      <c r="I42" s="75">
        <v>7281.0000000000009</v>
      </c>
      <c r="J42" s="71" t="s">
        <v>67</v>
      </c>
      <c r="K42" s="71" t="s">
        <v>67</v>
      </c>
      <c r="L42" s="62"/>
    </row>
    <row r="43" spans="1:12" s="66" customFormat="1" ht="11.25" customHeight="1" x14ac:dyDescent="0.2">
      <c r="A43" s="146"/>
      <c r="B43" s="143" t="s">
        <v>34</v>
      </c>
      <c r="C43" s="86">
        <v>45235.8</v>
      </c>
      <c r="D43" s="75">
        <v>9244.2999999999993</v>
      </c>
      <c r="E43" s="75">
        <v>12794.4</v>
      </c>
      <c r="F43" s="75">
        <v>4922.1000000000004</v>
      </c>
      <c r="G43" s="75">
        <v>6892.9</v>
      </c>
      <c r="H43" s="75">
        <v>6079.8</v>
      </c>
      <c r="I43" s="75">
        <v>5302.3</v>
      </c>
      <c r="J43" s="71" t="s">
        <v>67</v>
      </c>
      <c r="K43" s="71" t="s">
        <v>67</v>
      </c>
      <c r="L43" s="62"/>
    </row>
    <row r="44" spans="1:12" s="66" customFormat="1" ht="11.25" customHeight="1" x14ac:dyDescent="0.2">
      <c r="A44" s="141"/>
      <c r="B44" s="143" t="s">
        <v>35</v>
      </c>
      <c r="C44" s="86">
        <v>10019.1</v>
      </c>
      <c r="D44" s="75">
        <v>1984.8</v>
      </c>
      <c r="E44" s="75">
        <v>2973.5</v>
      </c>
      <c r="F44" s="75">
        <v>1129.8</v>
      </c>
      <c r="G44" s="75">
        <v>1617.9</v>
      </c>
      <c r="H44" s="75">
        <v>1118.2</v>
      </c>
      <c r="I44" s="75">
        <v>1194.9000000000001</v>
      </c>
      <c r="J44" s="71" t="s">
        <v>67</v>
      </c>
      <c r="K44" s="71" t="s">
        <v>67</v>
      </c>
      <c r="L44" s="62"/>
    </row>
    <row r="45" spans="1:12" s="66" customFormat="1" ht="11.25" customHeight="1" x14ac:dyDescent="0.2">
      <c r="A45" s="144"/>
      <c r="B45" s="143" t="s">
        <v>222</v>
      </c>
      <c r="C45" s="86">
        <v>12545.299999999997</v>
      </c>
      <c r="D45" s="75">
        <v>2515.1999999999998</v>
      </c>
      <c r="E45" s="75">
        <v>4040.6</v>
      </c>
      <c r="F45" s="75">
        <v>1224.8</v>
      </c>
      <c r="G45" s="75">
        <v>1086</v>
      </c>
      <c r="H45" s="75">
        <v>2894.9</v>
      </c>
      <c r="I45" s="75">
        <v>783.8</v>
      </c>
      <c r="J45" s="71" t="s">
        <v>67</v>
      </c>
      <c r="K45" s="71" t="s">
        <v>67</v>
      </c>
      <c r="L45" s="62"/>
    </row>
    <row r="46" spans="1:12" s="60" customFormat="1" ht="11.25" customHeight="1" x14ac:dyDescent="0.2">
      <c r="A46" s="186" t="s">
        <v>38</v>
      </c>
      <c r="B46" s="186"/>
      <c r="C46" s="86">
        <v>39782</v>
      </c>
      <c r="D46" s="75">
        <v>8707.5</v>
      </c>
      <c r="E46" s="75">
        <v>11044.1</v>
      </c>
      <c r="F46" s="75">
        <v>4316.8</v>
      </c>
      <c r="G46" s="75">
        <v>5523.8</v>
      </c>
      <c r="H46" s="75">
        <v>6282</v>
      </c>
      <c r="I46" s="75">
        <v>3907.8</v>
      </c>
      <c r="J46" s="71" t="s">
        <v>67</v>
      </c>
      <c r="K46" s="71" t="s">
        <v>67</v>
      </c>
      <c r="L46" s="62"/>
    </row>
    <row r="47" spans="1:12" s="66" customFormat="1" ht="11.25" customHeight="1" x14ac:dyDescent="0.2">
      <c r="A47" s="146"/>
      <c r="B47" s="143" t="s">
        <v>39</v>
      </c>
      <c r="C47" s="86">
        <v>4422.8</v>
      </c>
      <c r="D47" s="75">
        <v>719.6</v>
      </c>
      <c r="E47" s="75">
        <v>1813.2</v>
      </c>
      <c r="F47" s="75">
        <v>268.60000000000002</v>
      </c>
      <c r="G47" s="75">
        <v>502.2</v>
      </c>
      <c r="H47" s="75">
        <v>903.7</v>
      </c>
      <c r="I47" s="75">
        <v>215.5</v>
      </c>
      <c r="J47" s="71" t="s">
        <v>67</v>
      </c>
      <c r="K47" s="71" t="s">
        <v>67</v>
      </c>
      <c r="L47" s="62"/>
    </row>
    <row r="48" spans="1:12" s="66" customFormat="1" ht="11.25" customHeight="1" x14ac:dyDescent="0.2">
      <c r="A48" s="141"/>
      <c r="B48" s="143" t="s">
        <v>40</v>
      </c>
      <c r="C48" s="86">
        <v>34133.599999999999</v>
      </c>
      <c r="D48" s="75">
        <v>7511.5</v>
      </c>
      <c r="E48" s="75">
        <v>8773.4</v>
      </c>
      <c r="F48" s="75">
        <v>4000.8</v>
      </c>
      <c r="G48" s="75">
        <v>4922.3</v>
      </c>
      <c r="H48" s="75">
        <v>5241.3</v>
      </c>
      <c r="I48" s="75">
        <v>3684.3</v>
      </c>
      <c r="J48" s="71" t="s">
        <v>67</v>
      </c>
      <c r="K48" s="71" t="s">
        <v>67</v>
      </c>
      <c r="L48" s="62"/>
    </row>
    <row r="49" spans="1:12" s="66" customFormat="1" ht="11.25" customHeight="1" x14ac:dyDescent="0.2">
      <c r="A49" s="144"/>
      <c r="B49" s="143" t="s">
        <v>41</v>
      </c>
      <c r="C49" s="86">
        <v>1225.5999999999999</v>
      </c>
      <c r="D49" s="75">
        <v>476.4</v>
      </c>
      <c r="E49" s="75">
        <v>457.5</v>
      </c>
      <c r="F49" s="75">
        <v>47.4</v>
      </c>
      <c r="G49" s="75">
        <v>99.3</v>
      </c>
      <c r="H49" s="75">
        <v>137</v>
      </c>
      <c r="I49" s="75">
        <v>8</v>
      </c>
      <c r="J49" s="71" t="s">
        <v>67</v>
      </c>
      <c r="K49" s="71" t="s">
        <v>67</v>
      </c>
      <c r="L49" s="62"/>
    </row>
    <row r="50" spans="1:12" s="60" customFormat="1" ht="11.25" customHeight="1" x14ac:dyDescent="0.2">
      <c r="A50" s="186" t="s">
        <v>42</v>
      </c>
      <c r="B50" s="186"/>
      <c r="C50" s="86">
        <v>29104.099999999995</v>
      </c>
      <c r="D50" s="75">
        <v>5319.3</v>
      </c>
      <c r="E50" s="75">
        <v>8664.2999999999993</v>
      </c>
      <c r="F50" s="75">
        <v>3274</v>
      </c>
      <c r="G50" s="75">
        <v>4256.1000000000004</v>
      </c>
      <c r="H50" s="75">
        <v>4178.1000000000004</v>
      </c>
      <c r="I50" s="75">
        <v>3412.3</v>
      </c>
      <c r="J50" s="75">
        <v>1237</v>
      </c>
      <c r="K50" s="75">
        <v>3444</v>
      </c>
      <c r="L50" s="62"/>
    </row>
    <row r="51" spans="1:12" s="66" customFormat="1" ht="11.25" customHeight="1" x14ac:dyDescent="0.2">
      <c r="A51" s="146"/>
      <c r="B51" s="143" t="s">
        <v>43</v>
      </c>
      <c r="C51" s="86">
        <v>23283.280000000002</v>
      </c>
      <c r="D51" s="75">
        <v>4255.4400000000005</v>
      </c>
      <c r="E51" s="75">
        <v>6931.44</v>
      </c>
      <c r="F51" s="75">
        <v>2619.2000000000003</v>
      </c>
      <c r="G51" s="75">
        <v>3404.8800000000006</v>
      </c>
      <c r="H51" s="75">
        <v>3342.4800000000005</v>
      </c>
      <c r="I51" s="75">
        <v>2729.84</v>
      </c>
      <c r="J51" s="75">
        <v>989.6</v>
      </c>
      <c r="K51" s="75">
        <v>2755.2000000000003</v>
      </c>
      <c r="L51" s="62"/>
    </row>
    <row r="52" spans="1:12" s="66" customFormat="1" ht="11.25" customHeight="1" x14ac:dyDescent="0.2">
      <c r="A52" s="144"/>
      <c r="B52" s="144" t="s">
        <v>44</v>
      </c>
      <c r="C52" s="86">
        <v>5684.3280000000004</v>
      </c>
      <c r="D52" s="75">
        <v>1063.8600000000001</v>
      </c>
      <c r="E52" s="75">
        <v>1732.86</v>
      </c>
      <c r="F52" s="75">
        <v>654.80000000000007</v>
      </c>
      <c r="G52" s="75">
        <v>851.22000000000014</v>
      </c>
      <c r="H52" s="75">
        <v>835.62000000000012</v>
      </c>
      <c r="I52" s="75">
        <v>545.96800000000007</v>
      </c>
      <c r="J52" s="75">
        <v>197.92000000000002</v>
      </c>
      <c r="K52" s="75">
        <v>551.04000000000008</v>
      </c>
      <c r="L52" s="62"/>
    </row>
    <row r="53" spans="1:12" s="60" customFormat="1" ht="11.25" customHeight="1" x14ac:dyDescent="0.2">
      <c r="A53" s="190" t="s">
        <v>45</v>
      </c>
      <c r="B53" s="190"/>
      <c r="C53" s="86">
        <v>5.5288428606376918</v>
      </c>
      <c r="D53" s="86">
        <v>5.9115268817204294</v>
      </c>
      <c r="E53" s="86">
        <v>6.2251728472658705</v>
      </c>
      <c r="F53" s="86">
        <v>5.7705789056304528</v>
      </c>
      <c r="G53" s="86">
        <v>4.91136131013306</v>
      </c>
      <c r="H53" s="86">
        <v>4.367330160103851</v>
      </c>
      <c r="I53" s="86">
        <v>5.9195121951219516</v>
      </c>
      <c r="J53" s="86" t="s">
        <v>67</v>
      </c>
      <c r="K53" s="86" t="s">
        <v>67</v>
      </c>
      <c r="L53" s="62"/>
    </row>
    <row r="54" spans="1:12" s="66" customFormat="1" ht="11.25" customHeight="1" x14ac:dyDescent="0.2">
      <c r="A54" s="194" t="s">
        <v>46</v>
      </c>
      <c r="B54" s="194"/>
      <c r="C54" s="87">
        <v>2.3733262660034247</v>
      </c>
      <c r="D54" s="87">
        <v>2.2878709677419358</v>
      </c>
      <c r="E54" s="87">
        <v>2.7229101194217473</v>
      </c>
      <c r="F54" s="87">
        <v>2.5963521015067408</v>
      </c>
      <c r="G54" s="87">
        <v>2.1781473899692938</v>
      </c>
      <c r="H54" s="87">
        <v>1.8079186499350932</v>
      </c>
      <c r="I54" s="87">
        <v>2.7742276422764229</v>
      </c>
      <c r="J54" s="87">
        <v>0.71960442117510182</v>
      </c>
      <c r="K54" s="87">
        <v>1.2783964365256124</v>
      </c>
      <c r="L54" s="62"/>
    </row>
    <row r="55" spans="1:12" ht="11.25" customHeight="1" x14ac:dyDescent="0.2">
      <c r="A55" s="187"/>
      <c r="B55" s="187"/>
      <c r="C55" s="187"/>
      <c r="D55" s="187"/>
      <c r="E55" s="187"/>
      <c r="F55" s="187"/>
      <c r="G55" s="187"/>
      <c r="H55" s="187"/>
      <c r="I55" s="187"/>
      <c r="J55" s="187"/>
      <c r="K55" s="187"/>
    </row>
    <row r="56" spans="1:12" s="88" customFormat="1" ht="11.45" customHeight="1" x14ac:dyDescent="0.2">
      <c r="A56" s="192" t="s">
        <v>212</v>
      </c>
      <c r="B56" s="192"/>
      <c r="C56" s="192"/>
      <c r="D56" s="192"/>
      <c r="E56" s="192"/>
      <c r="F56" s="192"/>
      <c r="G56" s="192"/>
      <c r="H56" s="192"/>
      <c r="I56" s="192"/>
      <c r="J56" s="192"/>
      <c r="K56" s="192"/>
    </row>
    <row r="57" spans="1:12" s="88" customFormat="1" ht="25.15" customHeight="1" x14ac:dyDescent="0.2">
      <c r="A57" s="192" t="s">
        <v>213</v>
      </c>
      <c r="B57" s="192"/>
      <c r="C57" s="192"/>
      <c r="D57" s="192"/>
      <c r="E57" s="192"/>
      <c r="F57" s="192"/>
      <c r="G57" s="192"/>
      <c r="H57" s="192"/>
      <c r="I57" s="192"/>
      <c r="J57" s="192"/>
      <c r="K57" s="192"/>
    </row>
    <row r="58" spans="1:12" s="88" customFormat="1" ht="11.45" customHeight="1" x14ac:dyDescent="0.2">
      <c r="A58" s="192" t="s">
        <v>214</v>
      </c>
      <c r="B58" s="192"/>
      <c r="C58" s="192"/>
      <c r="D58" s="192"/>
      <c r="E58" s="192"/>
      <c r="F58" s="192"/>
      <c r="G58" s="192"/>
      <c r="H58" s="192"/>
      <c r="I58" s="192"/>
      <c r="J58" s="192"/>
      <c r="K58" s="192"/>
    </row>
    <row r="59" spans="1:12" s="88" customFormat="1" ht="11.45" customHeight="1" x14ac:dyDescent="0.2">
      <c r="A59" s="192" t="s">
        <v>215</v>
      </c>
      <c r="B59" s="192"/>
      <c r="C59" s="192"/>
      <c r="D59" s="192"/>
      <c r="E59" s="192"/>
      <c r="F59" s="192"/>
      <c r="G59" s="192"/>
      <c r="H59" s="192"/>
      <c r="I59" s="192"/>
      <c r="J59" s="192"/>
      <c r="K59" s="192"/>
    </row>
    <row r="60" spans="1:12" s="88" customFormat="1" ht="11.45" customHeight="1" x14ac:dyDescent="0.2">
      <c r="A60" s="192" t="s">
        <v>223</v>
      </c>
      <c r="B60" s="192"/>
      <c r="C60" s="192"/>
      <c r="D60" s="192"/>
      <c r="E60" s="192"/>
      <c r="F60" s="192"/>
      <c r="G60" s="192"/>
      <c r="H60" s="192"/>
      <c r="I60" s="192"/>
      <c r="J60" s="192"/>
      <c r="K60" s="192"/>
    </row>
    <row r="61" spans="1:12" s="88" customFormat="1" ht="11.25" x14ac:dyDescent="0.2">
      <c r="A61" s="142"/>
      <c r="B61" s="142"/>
      <c r="C61" s="142"/>
      <c r="D61" s="142"/>
      <c r="E61" s="142"/>
      <c r="F61" s="142"/>
      <c r="G61" s="142"/>
      <c r="H61" s="142"/>
      <c r="I61" s="142"/>
      <c r="J61" s="142"/>
      <c r="K61" s="142"/>
    </row>
    <row r="62" spans="1:12" s="66" customFormat="1" ht="11.25" x14ac:dyDescent="0.2">
      <c r="A62" s="194" t="s">
        <v>219</v>
      </c>
      <c r="B62" s="194"/>
      <c r="C62" s="194"/>
      <c r="D62" s="194"/>
      <c r="E62" s="194"/>
      <c r="F62" s="194"/>
      <c r="G62" s="194"/>
      <c r="H62" s="194"/>
      <c r="I62" s="194"/>
      <c r="J62" s="194"/>
      <c r="K62" s="194"/>
    </row>
    <row r="63" spans="1:12" s="66" customFormat="1" ht="10.5" customHeight="1" x14ac:dyDescent="0.2">
      <c r="A63" s="194"/>
      <c r="B63" s="194"/>
      <c r="C63" s="194"/>
      <c r="D63" s="194"/>
      <c r="E63" s="194"/>
      <c r="F63" s="194"/>
      <c r="G63" s="194"/>
      <c r="H63" s="194"/>
      <c r="I63" s="194"/>
      <c r="J63" s="194"/>
      <c r="K63" s="194"/>
    </row>
    <row r="64" spans="1:12" s="66" customFormat="1" ht="11.25" x14ac:dyDescent="0.2">
      <c r="A64" s="194" t="s">
        <v>228</v>
      </c>
      <c r="B64" s="194"/>
      <c r="C64" s="194"/>
      <c r="D64" s="194"/>
      <c r="E64" s="194"/>
      <c r="F64" s="194"/>
      <c r="G64" s="194"/>
      <c r="H64" s="194"/>
      <c r="I64" s="194"/>
      <c r="J64" s="194"/>
      <c r="K64" s="194"/>
    </row>
    <row r="65" spans="1:11" s="66" customFormat="1" ht="11.25" x14ac:dyDescent="0.2">
      <c r="A65" s="194" t="s">
        <v>153</v>
      </c>
      <c r="B65" s="194"/>
      <c r="C65" s="194"/>
      <c r="D65" s="194"/>
      <c r="E65" s="194"/>
      <c r="F65" s="194"/>
      <c r="G65" s="194"/>
      <c r="H65" s="194"/>
      <c r="I65" s="194"/>
      <c r="J65" s="194"/>
      <c r="K65" s="194"/>
    </row>
    <row r="66" spans="1:11" x14ac:dyDescent="0.2">
      <c r="C66" s="90"/>
      <c r="D66" s="90"/>
      <c r="E66" s="90"/>
      <c r="F66" s="90"/>
      <c r="G66" s="90"/>
      <c r="H66" s="90"/>
      <c r="I66" s="90"/>
    </row>
    <row r="67" spans="1:11" x14ac:dyDescent="0.2">
      <c r="C67" s="90"/>
      <c r="D67" s="90"/>
      <c r="E67" s="90"/>
      <c r="F67" s="90"/>
      <c r="G67" s="90"/>
      <c r="H67" s="90"/>
      <c r="I67" s="90"/>
    </row>
    <row r="68" spans="1:11" x14ac:dyDescent="0.2">
      <c r="C68" s="90"/>
      <c r="D68" s="90"/>
      <c r="E68" s="90"/>
      <c r="F68" s="90"/>
      <c r="G68" s="90"/>
      <c r="H68" s="90"/>
      <c r="I68" s="90"/>
    </row>
    <row r="69" spans="1:11" x14ac:dyDescent="0.2">
      <c r="C69" s="90"/>
      <c r="D69" s="90"/>
      <c r="E69" s="90"/>
      <c r="F69" s="90"/>
      <c r="G69" s="90"/>
      <c r="H69" s="90"/>
      <c r="I69" s="90"/>
    </row>
    <row r="70" spans="1:11" x14ac:dyDescent="0.2">
      <c r="C70" s="90"/>
      <c r="D70" s="90"/>
      <c r="E70" s="90"/>
      <c r="F70" s="90"/>
      <c r="G70" s="90"/>
      <c r="H70" s="90"/>
      <c r="I70" s="90"/>
    </row>
    <row r="71" spans="1:11" x14ac:dyDescent="0.2">
      <c r="C71" s="90"/>
      <c r="D71" s="90"/>
      <c r="E71" s="90"/>
      <c r="F71" s="90"/>
      <c r="G71" s="90"/>
      <c r="H71" s="90"/>
      <c r="I71" s="90"/>
    </row>
    <row r="72" spans="1:11" x14ac:dyDescent="0.2">
      <c r="C72" s="90"/>
      <c r="D72" s="90"/>
      <c r="E72" s="90"/>
      <c r="F72" s="90"/>
      <c r="G72" s="90"/>
      <c r="H72" s="90"/>
      <c r="I72" s="90"/>
    </row>
    <row r="73" spans="1:11" x14ac:dyDescent="0.2">
      <c r="C73" s="90"/>
      <c r="D73" s="90"/>
      <c r="E73" s="90"/>
      <c r="F73" s="90"/>
      <c r="G73" s="90"/>
      <c r="H73" s="90"/>
      <c r="I73" s="90"/>
    </row>
    <row r="74" spans="1:11" x14ac:dyDescent="0.2">
      <c r="C74" s="90"/>
      <c r="D74" s="90"/>
      <c r="E74" s="90"/>
      <c r="F74" s="90"/>
      <c r="G74" s="90"/>
      <c r="H74" s="90"/>
      <c r="I74" s="90"/>
    </row>
    <row r="75" spans="1:11" x14ac:dyDescent="0.2">
      <c r="C75" s="90"/>
      <c r="D75" s="90"/>
      <c r="E75" s="90"/>
      <c r="F75" s="90"/>
      <c r="G75" s="90"/>
      <c r="H75" s="90"/>
      <c r="I75" s="90"/>
    </row>
    <row r="76" spans="1:11" x14ac:dyDescent="0.2">
      <c r="C76" s="90"/>
      <c r="D76" s="90"/>
      <c r="E76" s="90"/>
      <c r="F76" s="90"/>
      <c r="G76" s="90"/>
      <c r="H76" s="90"/>
      <c r="I76" s="90"/>
    </row>
    <row r="77" spans="1:11" x14ac:dyDescent="0.2">
      <c r="C77" s="90"/>
      <c r="D77" s="90"/>
      <c r="E77" s="90"/>
      <c r="F77" s="90"/>
      <c r="G77" s="90"/>
      <c r="H77" s="90"/>
      <c r="I77" s="90"/>
    </row>
    <row r="78" spans="1:11" x14ac:dyDescent="0.2">
      <c r="C78" s="90"/>
      <c r="D78" s="90"/>
      <c r="E78" s="90"/>
      <c r="F78" s="90"/>
      <c r="G78" s="90"/>
      <c r="H78" s="90"/>
      <c r="I78" s="90"/>
    </row>
  </sheetData>
  <mergeCells count="37">
    <mergeCell ref="A65:K65"/>
    <mergeCell ref="A58:K58"/>
    <mergeCell ref="A59:K59"/>
    <mergeCell ref="A60:K60"/>
    <mergeCell ref="A62:K62"/>
    <mergeCell ref="A63:K63"/>
    <mergeCell ref="A64:K64"/>
    <mergeCell ref="A57:K57"/>
    <mergeCell ref="A38:B38"/>
    <mergeCell ref="A39:B39"/>
    <mergeCell ref="A40:B40"/>
    <mergeCell ref="A41:B41"/>
    <mergeCell ref="A42:B42"/>
    <mergeCell ref="A46:B46"/>
    <mergeCell ref="A50:B50"/>
    <mergeCell ref="A53:B53"/>
    <mergeCell ref="A54:B54"/>
    <mergeCell ref="A55:K55"/>
    <mergeCell ref="A56:K56"/>
    <mergeCell ref="A34:B34"/>
    <mergeCell ref="A6:B6"/>
    <mergeCell ref="C6:I6"/>
    <mergeCell ref="A9:I9"/>
    <mergeCell ref="A10:B10"/>
    <mergeCell ref="A14:B14"/>
    <mergeCell ref="A22:B22"/>
    <mergeCell ref="A24:B24"/>
    <mergeCell ref="A25:B25"/>
    <mergeCell ref="A26:B26"/>
    <mergeCell ref="A28:B28"/>
    <mergeCell ref="A29:B29"/>
    <mergeCell ref="A1:K1"/>
    <mergeCell ref="A2:K2"/>
    <mergeCell ref="A3:K3"/>
    <mergeCell ref="A4:K4"/>
    <mergeCell ref="A5:B5"/>
    <mergeCell ref="C5:I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sqref="A1:K1"/>
    </sheetView>
  </sheetViews>
  <sheetFormatPr defaultRowHeight="12.75" x14ac:dyDescent="0.2"/>
  <cols>
    <col min="1" max="1" width="2.7109375" style="129" customWidth="1"/>
    <col min="2" max="2" width="35" style="129" customWidth="1"/>
    <col min="3" max="9" width="12.28515625" style="91" customWidth="1"/>
    <col min="10" max="10" width="14.140625" style="55" customWidth="1"/>
    <col min="11" max="11" width="13.7109375" style="55" customWidth="1"/>
    <col min="12" max="16384" width="9.140625" style="49"/>
  </cols>
  <sheetData>
    <row r="1" spans="1:12" s="48" customFormat="1" ht="15" customHeight="1" x14ac:dyDescent="0.2">
      <c r="A1" s="181"/>
      <c r="B1" s="181"/>
      <c r="C1" s="181"/>
      <c r="D1" s="181"/>
      <c r="E1" s="181"/>
      <c r="F1" s="181"/>
      <c r="G1" s="181"/>
      <c r="H1" s="181"/>
      <c r="I1" s="181"/>
      <c r="J1" s="181"/>
      <c r="K1" s="181"/>
    </row>
    <row r="2" spans="1:12" s="48" customFormat="1" x14ac:dyDescent="0.2">
      <c r="A2" s="182" t="s">
        <v>224</v>
      </c>
      <c r="B2" s="182"/>
      <c r="C2" s="182"/>
      <c r="D2" s="182"/>
      <c r="E2" s="182"/>
      <c r="F2" s="182"/>
      <c r="G2" s="182"/>
      <c r="H2" s="182"/>
      <c r="I2" s="182"/>
      <c r="J2" s="182"/>
      <c r="K2" s="182"/>
    </row>
    <row r="3" spans="1:12" s="48" customFormat="1" ht="15" customHeight="1" x14ac:dyDescent="0.2">
      <c r="A3" s="181"/>
      <c r="B3" s="181"/>
      <c r="C3" s="181"/>
      <c r="D3" s="181"/>
      <c r="E3" s="181"/>
      <c r="F3" s="181"/>
      <c r="G3" s="181"/>
      <c r="H3" s="181"/>
      <c r="I3" s="181"/>
      <c r="J3" s="181"/>
      <c r="K3" s="181"/>
    </row>
    <row r="4" spans="1:12" ht="14.25" customHeight="1" x14ac:dyDescent="0.2">
      <c r="A4" s="183"/>
      <c r="B4" s="183"/>
      <c r="C4" s="183"/>
      <c r="D4" s="183"/>
      <c r="E4" s="183"/>
      <c r="F4" s="183"/>
      <c r="G4" s="183"/>
      <c r="H4" s="183"/>
      <c r="I4" s="183"/>
      <c r="J4" s="183"/>
      <c r="K4" s="183"/>
    </row>
    <row r="5" spans="1:12" s="48" customFormat="1" ht="13.5" customHeight="1" x14ac:dyDescent="0.2">
      <c r="A5" s="184"/>
      <c r="B5" s="184"/>
      <c r="C5" s="185" t="s">
        <v>188</v>
      </c>
      <c r="D5" s="184"/>
      <c r="E5" s="184"/>
      <c r="F5" s="184"/>
      <c r="G5" s="184"/>
      <c r="H5" s="184"/>
      <c r="I5" s="184"/>
      <c r="J5" s="50" t="s">
        <v>22</v>
      </c>
      <c r="K5" s="51" t="s">
        <v>155</v>
      </c>
    </row>
    <row r="6" spans="1:12" ht="12" customHeight="1" x14ac:dyDescent="0.2">
      <c r="A6" s="187"/>
      <c r="B6" s="187"/>
      <c r="C6" s="188"/>
      <c r="D6" s="187"/>
      <c r="E6" s="187"/>
      <c r="F6" s="187"/>
      <c r="G6" s="187"/>
      <c r="H6" s="187"/>
      <c r="I6" s="187"/>
      <c r="J6" s="52" t="s">
        <v>156</v>
      </c>
      <c r="K6" s="53" t="s">
        <v>157</v>
      </c>
    </row>
    <row r="7" spans="1:12" ht="12" customHeight="1" x14ac:dyDescent="0.2">
      <c r="C7" s="129"/>
      <c r="D7" s="129"/>
      <c r="E7" s="129"/>
      <c r="F7" s="129"/>
      <c r="G7" s="129"/>
      <c r="H7" s="129"/>
      <c r="I7" s="129"/>
    </row>
    <row r="8" spans="1:12" ht="12" customHeight="1" x14ac:dyDescent="0.2">
      <c r="A8" s="56"/>
      <c r="B8" s="56"/>
      <c r="C8" s="124" t="s">
        <v>0</v>
      </c>
      <c r="D8" s="124" t="s">
        <v>1</v>
      </c>
      <c r="E8" s="124" t="s">
        <v>2</v>
      </c>
      <c r="F8" s="125" t="s">
        <v>3</v>
      </c>
      <c r="G8" s="124" t="s">
        <v>4</v>
      </c>
      <c r="H8" s="124" t="s">
        <v>217</v>
      </c>
      <c r="I8" s="124" t="s">
        <v>5</v>
      </c>
      <c r="J8" s="127"/>
      <c r="K8" s="57"/>
    </row>
    <row r="9" spans="1:12" s="60" customFormat="1" ht="11.25" x14ac:dyDescent="0.2">
      <c r="A9" s="189" t="s">
        <v>218</v>
      </c>
      <c r="B9" s="189"/>
      <c r="C9" s="189"/>
      <c r="D9" s="189"/>
      <c r="E9" s="189"/>
      <c r="F9" s="189"/>
      <c r="G9" s="189"/>
      <c r="H9" s="189"/>
      <c r="I9" s="189"/>
      <c r="J9" s="58"/>
      <c r="K9" s="59"/>
    </row>
    <row r="10" spans="1:12" s="60" customFormat="1" ht="11.25" customHeight="1" x14ac:dyDescent="0.2">
      <c r="A10" s="190" t="s">
        <v>7</v>
      </c>
      <c r="B10" s="190"/>
      <c r="C10" s="61">
        <v>12293</v>
      </c>
      <c r="D10" s="61">
        <v>2283</v>
      </c>
      <c r="E10" s="61">
        <v>3225</v>
      </c>
      <c r="F10" s="61">
        <v>1320</v>
      </c>
      <c r="G10" s="61">
        <v>1765</v>
      </c>
      <c r="H10" s="61">
        <v>2534</v>
      </c>
      <c r="I10" s="61">
        <v>1166</v>
      </c>
      <c r="J10" s="61">
        <v>1782</v>
      </c>
      <c r="K10" s="61">
        <v>2443</v>
      </c>
      <c r="L10" s="62"/>
    </row>
    <row r="11" spans="1:12" s="66" customFormat="1" ht="11.25" customHeight="1" x14ac:dyDescent="0.2">
      <c r="A11" s="132"/>
      <c r="B11" s="131" t="s">
        <v>8</v>
      </c>
      <c r="C11" s="61">
        <v>8113</v>
      </c>
      <c r="D11" s="65">
        <v>1640</v>
      </c>
      <c r="E11" s="65">
        <v>2138</v>
      </c>
      <c r="F11" s="65">
        <v>819</v>
      </c>
      <c r="G11" s="65">
        <v>1057</v>
      </c>
      <c r="H11" s="65">
        <v>1636</v>
      </c>
      <c r="I11" s="65">
        <v>823</v>
      </c>
      <c r="J11" s="58">
        <v>1604</v>
      </c>
      <c r="K11" s="59">
        <v>1980</v>
      </c>
      <c r="L11" s="62"/>
    </row>
    <row r="12" spans="1:12" s="66" customFormat="1" ht="11.25" customHeight="1" x14ac:dyDescent="0.2">
      <c r="A12" s="133"/>
      <c r="B12" s="180" t="s">
        <v>9</v>
      </c>
      <c r="C12" s="61">
        <v>1403</v>
      </c>
      <c r="D12" s="65">
        <v>257</v>
      </c>
      <c r="E12" s="65">
        <v>369</v>
      </c>
      <c r="F12" s="65">
        <v>122</v>
      </c>
      <c r="G12" s="65">
        <v>190</v>
      </c>
      <c r="H12" s="65">
        <v>320</v>
      </c>
      <c r="I12" s="65">
        <v>145</v>
      </c>
      <c r="J12" s="58">
        <v>178</v>
      </c>
      <c r="K12" s="59">
        <v>325</v>
      </c>
      <c r="L12" s="62"/>
    </row>
    <row r="13" spans="1:12" s="66" customFormat="1" ht="11.25" customHeight="1" x14ac:dyDescent="0.2">
      <c r="A13" s="130"/>
      <c r="B13" s="131" t="s">
        <v>10</v>
      </c>
      <c r="C13" s="61">
        <v>2777</v>
      </c>
      <c r="D13" s="65">
        <v>386</v>
      </c>
      <c r="E13" s="65">
        <v>718</v>
      </c>
      <c r="F13" s="65">
        <v>379</v>
      </c>
      <c r="G13" s="65">
        <v>518</v>
      </c>
      <c r="H13" s="65">
        <v>578</v>
      </c>
      <c r="I13" s="65">
        <v>198</v>
      </c>
      <c r="J13" s="58">
        <v>0</v>
      </c>
      <c r="K13" s="59">
        <v>138</v>
      </c>
      <c r="L13" s="62"/>
    </row>
    <row r="14" spans="1:12" s="60" customFormat="1" ht="11.25" customHeight="1" x14ac:dyDescent="0.2">
      <c r="A14" s="186" t="s">
        <v>163</v>
      </c>
      <c r="B14" s="186"/>
      <c r="C14" s="61">
        <v>696657.9</v>
      </c>
      <c r="D14" s="65">
        <v>135507.9</v>
      </c>
      <c r="E14" s="65">
        <v>207227</v>
      </c>
      <c r="F14" s="65">
        <v>68712</v>
      </c>
      <c r="G14" s="65">
        <v>99427</v>
      </c>
      <c r="H14" s="65">
        <v>123994</v>
      </c>
      <c r="I14" s="65">
        <v>61790</v>
      </c>
      <c r="J14" s="65">
        <v>81268</v>
      </c>
      <c r="K14" s="65">
        <v>277747.34999999998</v>
      </c>
      <c r="L14" s="62"/>
    </row>
    <row r="15" spans="1:12" s="66" customFormat="1" ht="11.25" customHeight="1" x14ac:dyDescent="0.2">
      <c r="A15" s="132"/>
      <c r="B15" s="131" t="s">
        <v>206</v>
      </c>
      <c r="C15" s="61">
        <v>188160</v>
      </c>
      <c r="D15" s="65">
        <v>47371</v>
      </c>
      <c r="E15" s="65">
        <v>48772</v>
      </c>
      <c r="F15" s="65">
        <v>23120</v>
      </c>
      <c r="G15" s="65">
        <v>23834</v>
      </c>
      <c r="H15" s="65">
        <v>25598</v>
      </c>
      <c r="I15" s="65">
        <v>19465</v>
      </c>
      <c r="J15" s="58">
        <v>44424</v>
      </c>
      <c r="K15" s="59">
        <v>82131.649999999994</v>
      </c>
      <c r="L15" s="62"/>
    </row>
    <row r="16" spans="1:12" s="66" customFormat="1" ht="11.25" customHeight="1" x14ac:dyDescent="0.2">
      <c r="A16" s="133"/>
      <c r="B16" s="131" t="s">
        <v>207</v>
      </c>
      <c r="C16" s="61">
        <v>317036</v>
      </c>
      <c r="D16" s="65">
        <v>58549</v>
      </c>
      <c r="E16" s="65">
        <v>80829</v>
      </c>
      <c r="F16" s="65">
        <v>31455</v>
      </c>
      <c r="G16" s="65">
        <v>53296</v>
      </c>
      <c r="H16" s="65">
        <v>59323</v>
      </c>
      <c r="I16" s="65">
        <v>33584</v>
      </c>
      <c r="J16" s="58">
        <v>36844</v>
      </c>
      <c r="K16" s="59">
        <v>195615.69999999995</v>
      </c>
      <c r="L16" s="62"/>
    </row>
    <row r="17" spans="1:12" s="66" customFormat="1" ht="11.25" customHeight="1" x14ac:dyDescent="0.2">
      <c r="A17" s="133"/>
      <c r="B17" s="131" t="s">
        <v>208</v>
      </c>
      <c r="C17" s="61">
        <v>178489</v>
      </c>
      <c r="D17" s="65">
        <v>27581</v>
      </c>
      <c r="E17" s="65">
        <v>74183</v>
      </c>
      <c r="F17" s="65">
        <v>12514</v>
      </c>
      <c r="G17" s="65">
        <v>20638</v>
      </c>
      <c r="H17" s="65">
        <v>36165</v>
      </c>
      <c r="I17" s="65">
        <v>7408</v>
      </c>
      <c r="J17" s="58" t="s">
        <v>67</v>
      </c>
      <c r="K17" s="58" t="s">
        <v>67</v>
      </c>
      <c r="L17" s="62"/>
    </row>
    <row r="18" spans="1:12" s="66" customFormat="1" ht="11.25" customHeight="1" x14ac:dyDescent="0.2">
      <c r="A18" s="133"/>
      <c r="B18" s="132" t="s">
        <v>164</v>
      </c>
      <c r="C18" s="70">
        <v>12972.9</v>
      </c>
      <c r="D18" s="70">
        <v>2006.9</v>
      </c>
      <c r="E18" s="70">
        <v>3443</v>
      </c>
      <c r="F18" s="70">
        <v>1623</v>
      </c>
      <c r="G18" s="70">
        <v>1659</v>
      </c>
      <c r="H18" s="70">
        <v>2908</v>
      </c>
      <c r="I18" s="70">
        <v>1333</v>
      </c>
      <c r="J18" s="71" t="s">
        <v>67</v>
      </c>
      <c r="K18" s="71" t="s">
        <v>67</v>
      </c>
      <c r="L18" s="62"/>
    </row>
    <row r="19" spans="1:12" s="60" customFormat="1" ht="11.25" customHeight="1" x14ac:dyDescent="0.2">
      <c r="A19" s="136" t="s">
        <v>13</v>
      </c>
      <c r="B19" s="136"/>
      <c r="C19" s="136"/>
      <c r="D19" s="136"/>
      <c r="E19" s="136"/>
      <c r="F19" s="136"/>
      <c r="G19" s="136"/>
      <c r="H19" s="136"/>
      <c r="I19" s="136"/>
      <c r="J19" s="72"/>
      <c r="K19" s="72"/>
      <c r="L19" s="62"/>
    </row>
    <row r="20" spans="1:12" s="66" customFormat="1" ht="11.25" customHeight="1" x14ac:dyDescent="0.2">
      <c r="A20" s="132"/>
      <c r="B20" s="131" t="s">
        <v>211</v>
      </c>
      <c r="C20" s="61">
        <v>133203</v>
      </c>
      <c r="D20" s="65">
        <v>20831</v>
      </c>
      <c r="E20" s="65">
        <v>41602</v>
      </c>
      <c r="F20" s="65">
        <v>14757</v>
      </c>
      <c r="G20" s="65">
        <v>20358</v>
      </c>
      <c r="H20" s="65">
        <v>19458</v>
      </c>
      <c r="I20" s="65">
        <v>16197</v>
      </c>
      <c r="J20" s="58" t="s">
        <v>67</v>
      </c>
      <c r="K20" s="58" t="s">
        <v>67</v>
      </c>
      <c r="L20" s="62"/>
    </row>
    <row r="21" spans="1:12" s="66" customFormat="1" ht="11.25" customHeight="1" x14ac:dyDescent="0.2">
      <c r="A21" s="130"/>
      <c r="B21" s="131" t="s">
        <v>15</v>
      </c>
      <c r="C21" s="61">
        <v>2741268</v>
      </c>
      <c r="D21" s="65">
        <v>429519</v>
      </c>
      <c r="E21" s="65">
        <v>788421</v>
      </c>
      <c r="F21" s="65">
        <v>318215</v>
      </c>
      <c r="G21" s="65">
        <v>289173</v>
      </c>
      <c r="H21" s="65">
        <v>390314</v>
      </c>
      <c r="I21" s="65">
        <v>525626</v>
      </c>
      <c r="J21" s="71" t="s">
        <v>67</v>
      </c>
      <c r="K21" s="71" t="s">
        <v>67</v>
      </c>
      <c r="L21" s="62"/>
    </row>
    <row r="22" spans="1:12" s="60" customFormat="1" ht="11.25" customHeight="1" x14ac:dyDescent="0.2">
      <c r="A22" s="186" t="s">
        <v>241</v>
      </c>
      <c r="B22" s="186"/>
      <c r="C22" s="61">
        <v>354375</v>
      </c>
      <c r="D22" s="65">
        <v>56018</v>
      </c>
      <c r="E22" s="65">
        <v>107207</v>
      </c>
      <c r="F22" s="65">
        <v>40926</v>
      </c>
      <c r="G22" s="65">
        <v>51679</v>
      </c>
      <c r="H22" s="65">
        <v>70214</v>
      </c>
      <c r="I22" s="65">
        <v>28331</v>
      </c>
      <c r="J22" s="71" t="s">
        <v>67</v>
      </c>
      <c r="K22" s="71" t="s">
        <v>67</v>
      </c>
      <c r="L22" s="62"/>
    </row>
    <row r="23" spans="1:12" s="66" customFormat="1" ht="11.25" customHeight="1" x14ac:dyDescent="0.2">
      <c r="A23" s="131"/>
      <c r="B23" s="131" t="s">
        <v>166</v>
      </c>
      <c r="C23" s="61">
        <v>78030</v>
      </c>
      <c r="D23" s="65">
        <v>12739</v>
      </c>
      <c r="E23" s="65">
        <v>22951</v>
      </c>
      <c r="F23" s="65">
        <v>8330</v>
      </c>
      <c r="G23" s="65">
        <v>10113</v>
      </c>
      <c r="H23" s="65">
        <v>17564</v>
      </c>
      <c r="I23" s="65">
        <v>6333</v>
      </c>
      <c r="J23" s="71" t="s">
        <v>67</v>
      </c>
      <c r="K23" s="71" t="s">
        <v>67</v>
      </c>
      <c r="L23" s="62"/>
    </row>
    <row r="24" spans="1:12" s="60" customFormat="1" ht="11.25" customHeight="1" x14ac:dyDescent="0.2">
      <c r="A24" s="186" t="s">
        <v>18</v>
      </c>
      <c r="B24" s="186"/>
      <c r="C24" s="74">
        <v>3.4689241622574953</v>
      </c>
      <c r="D24" s="74">
        <v>4.0754757399407335</v>
      </c>
      <c r="E24" s="74">
        <v>3.0081990914772359</v>
      </c>
      <c r="F24" s="74">
        <v>3.2253335288080929</v>
      </c>
      <c r="G24" s="74">
        <v>3.4153137638112194</v>
      </c>
      <c r="H24" s="74">
        <v>3.6089668727034492</v>
      </c>
      <c r="I24" s="74">
        <v>4.1156330521337043</v>
      </c>
      <c r="J24" s="71" t="s">
        <v>67</v>
      </c>
      <c r="K24" s="71" t="s">
        <v>67</v>
      </c>
      <c r="L24" s="62"/>
    </row>
    <row r="25" spans="1:12" s="60" customFormat="1" ht="11.25" customHeight="1" x14ac:dyDescent="0.2">
      <c r="A25" s="186" t="s">
        <v>19</v>
      </c>
      <c r="B25" s="186"/>
      <c r="C25" s="75">
        <v>10.397283096245035</v>
      </c>
      <c r="D25" s="75">
        <v>12.873851950702567</v>
      </c>
      <c r="E25" s="75">
        <v>9.3154982353710079</v>
      </c>
      <c r="F25" s="75">
        <v>9.8319327731092443</v>
      </c>
      <c r="G25" s="75">
        <v>10.451893602294076</v>
      </c>
      <c r="H25" s="75">
        <v>9.3145069460259613</v>
      </c>
      <c r="I25" s="75">
        <v>12.995420811621663</v>
      </c>
      <c r="J25" s="71" t="s">
        <v>67</v>
      </c>
      <c r="K25" s="71" t="s">
        <v>67</v>
      </c>
      <c r="L25" s="62"/>
    </row>
    <row r="26" spans="1:12" s="60" customFormat="1" ht="11.25" customHeight="1" x14ac:dyDescent="0.2">
      <c r="A26" s="191" t="s">
        <v>61</v>
      </c>
      <c r="B26" s="191"/>
      <c r="C26" s="115">
        <v>56.671105507199222</v>
      </c>
      <c r="D26" s="115">
        <v>59.355190538764781</v>
      </c>
      <c r="E26" s="115">
        <v>64.256434108527131</v>
      </c>
      <c r="F26" s="115">
        <v>52.054545454545455</v>
      </c>
      <c r="G26" s="115">
        <v>56.332577903682719</v>
      </c>
      <c r="H26" s="115">
        <v>48.932123125493291</v>
      </c>
      <c r="I26" s="115">
        <v>52.993138936535161</v>
      </c>
      <c r="J26" s="115">
        <v>45.604938271604937</v>
      </c>
      <c r="K26" s="115">
        <v>113.69109701187064</v>
      </c>
      <c r="L26" s="62"/>
    </row>
    <row r="27" spans="1:12" s="60" customFormat="1" ht="11.25" customHeight="1" x14ac:dyDescent="0.2">
      <c r="A27" s="130"/>
      <c r="B27" s="130"/>
      <c r="C27" s="61"/>
      <c r="D27" s="61"/>
      <c r="E27" s="61"/>
      <c r="F27" s="61"/>
      <c r="G27" s="61"/>
      <c r="H27" s="61"/>
      <c r="I27" s="61"/>
      <c r="J27" s="72"/>
      <c r="K27" s="76"/>
      <c r="L27" s="62"/>
    </row>
    <row r="28" spans="1:12" s="79" customFormat="1" ht="11.25" customHeight="1" x14ac:dyDescent="0.2">
      <c r="A28" s="189" t="s">
        <v>192</v>
      </c>
      <c r="B28" s="189"/>
      <c r="C28" s="95">
        <v>579.84</v>
      </c>
      <c r="D28" s="77">
        <v>91.44</v>
      </c>
      <c r="E28" s="77">
        <v>172.67999999999998</v>
      </c>
      <c r="F28" s="77">
        <v>64.97999999999999</v>
      </c>
      <c r="G28" s="77">
        <v>96.73</v>
      </c>
      <c r="H28" s="77">
        <v>90.089999999999989</v>
      </c>
      <c r="I28" s="77">
        <v>63.919999999999995</v>
      </c>
      <c r="J28" s="172" t="s">
        <v>67</v>
      </c>
      <c r="K28" s="172" t="s">
        <v>67</v>
      </c>
      <c r="L28" s="62"/>
    </row>
    <row r="29" spans="1:12" s="60" customFormat="1" ht="11.25" customHeight="1" x14ac:dyDescent="0.2">
      <c r="A29" s="186" t="s">
        <v>21</v>
      </c>
      <c r="B29" s="186"/>
      <c r="C29" s="147">
        <v>520.79</v>
      </c>
      <c r="D29" s="80">
        <v>83.03</v>
      </c>
      <c r="E29" s="80">
        <v>159.37999999999997</v>
      </c>
      <c r="F29" s="80">
        <v>59.879999999999995</v>
      </c>
      <c r="G29" s="80">
        <v>86.08</v>
      </c>
      <c r="H29" s="80">
        <v>76.789999999999992</v>
      </c>
      <c r="I29" s="80">
        <v>55.629999999999995</v>
      </c>
      <c r="J29" s="71" t="s">
        <v>67</v>
      </c>
      <c r="K29" s="71" t="s">
        <v>67</v>
      </c>
      <c r="L29" s="62"/>
    </row>
    <row r="30" spans="1:12" s="66" customFormat="1" ht="11.25" customHeight="1" x14ac:dyDescent="0.2">
      <c r="A30" s="133"/>
      <c r="B30" s="81" t="s">
        <v>22</v>
      </c>
      <c r="C30" s="147">
        <v>193.12</v>
      </c>
      <c r="D30" s="80">
        <v>29.02</v>
      </c>
      <c r="E30" s="80">
        <v>77.02</v>
      </c>
      <c r="F30" s="80">
        <v>22.55</v>
      </c>
      <c r="G30" s="80">
        <v>23.31</v>
      </c>
      <c r="H30" s="80">
        <v>24.65</v>
      </c>
      <c r="I30" s="80">
        <v>16.57</v>
      </c>
      <c r="J30" s="71" t="s">
        <v>67</v>
      </c>
      <c r="K30" s="71" t="s">
        <v>67</v>
      </c>
      <c r="L30" s="62"/>
    </row>
    <row r="31" spans="1:12" s="66" customFormat="1" ht="11.25" customHeight="1" x14ac:dyDescent="0.2">
      <c r="A31" s="135"/>
      <c r="B31" s="81" t="s">
        <v>220</v>
      </c>
      <c r="C31" s="147">
        <v>211.45999999999998</v>
      </c>
      <c r="D31" s="80">
        <v>29.93</v>
      </c>
      <c r="E31" s="80">
        <v>53.69</v>
      </c>
      <c r="F31" s="80">
        <v>26.58</v>
      </c>
      <c r="G31" s="80">
        <v>37.24</v>
      </c>
      <c r="H31" s="80">
        <v>28.48</v>
      </c>
      <c r="I31" s="80">
        <v>35.54</v>
      </c>
      <c r="J31" s="71" t="s">
        <v>67</v>
      </c>
      <c r="K31" s="71" t="s">
        <v>67</v>
      </c>
      <c r="L31" s="62"/>
    </row>
    <row r="32" spans="1:12" s="66" customFormat="1" ht="11.25" customHeight="1" x14ac:dyDescent="0.2">
      <c r="A32" s="133"/>
      <c r="B32" s="81" t="s">
        <v>225</v>
      </c>
      <c r="C32" s="147">
        <v>58.040000000000006</v>
      </c>
      <c r="D32" s="80">
        <v>15.89</v>
      </c>
      <c r="E32" s="80">
        <v>12.48</v>
      </c>
      <c r="F32" s="80">
        <v>5.13</v>
      </c>
      <c r="G32" s="80">
        <v>12.84</v>
      </c>
      <c r="H32" s="80">
        <v>10.59</v>
      </c>
      <c r="I32" s="80">
        <v>1.1100000000000001</v>
      </c>
      <c r="J32" s="71" t="s">
        <v>67</v>
      </c>
      <c r="K32" s="71" t="s">
        <v>67</v>
      </c>
      <c r="L32" s="62"/>
    </row>
    <row r="33" spans="1:12" s="66" customFormat="1" ht="11.25" customHeight="1" x14ac:dyDescent="0.2">
      <c r="A33" s="130"/>
      <c r="B33" s="81" t="s">
        <v>24</v>
      </c>
      <c r="C33" s="147">
        <v>58.17</v>
      </c>
      <c r="D33" s="80">
        <v>8.19</v>
      </c>
      <c r="E33" s="80">
        <v>16.190000000000001</v>
      </c>
      <c r="F33" s="80">
        <v>5.62</v>
      </c>
      <c r="G33" s="80">
        <v>12.69</v>
      </c>
      <c r="H33" s="80">
        <v>13.07</v>
      </c>
      <c r="I33" s="80">
        <v>2.41</v>
      </c>
      <c r="J33" s="71" t="s">
        <v>67</v>
      </c>
      <c r="K33" s="71" t="s">
        <v>67</v>
      </c>
      <c r="L33" s="62"/>
    </row>
    <row r="34" spans="1:12" s="60" customFormat="1" ht="11.25" customHeight="1" x14ac:dyDescent="0.2">
      <c r="A34" s="186" t="s">
        <v>25</v>
      </c>
      <c r="B34" s="186"/>
      <c r="C34" s="147">
        <v>59.050000000000004</v>
      </c>
      <c r="D34" s="80">
        <v>8.41</v>
      </c>
      <c r="E34" s="80">
        <v>13.3</v>
      </c>
      <c r="F34" s="80">
        <v>5.0999999999999996</v>
      </c>
      <c r="G34" s="80">
        <v>10.65</v>
      </c>
      <c r="H34" s="80">
        <v>13.3</v>
      </c>
      <c r="I34" s="80">
        <v>8.2899999999999991</v>
      </c>
      <c r="J34" s="71" t="s">
        <v>67</v>
      </c>
      <c r="K34" s="71" t="s">
        <v>67</v>
      </c>
      <c r="L34" s="62"/>
    </row>
    <row r="35" spans="1:12" s="66" customFormat="1" ht="11.25" customHeight="1" x14ac:dyDescent="0.2">
      <c r="A35" s="133"/>
      <c r="B35" s="81" t="s">
        <v>26</v>
      </c>
      <c r="C35" s="147">
        <v>6</v>
      </c>
      <c r="D35" s="80">
        <v>1</v>
      </c>
      <c r="E35" s="80">
        <v>1</v>
      </c>
      <c r="F35" s="80">
        <v>1</v>
      </c>
      <c r="G35" s="80">
        <v>1</v>
      </c>
      <c r="H35" s="80">
        <v>1</v>
      </c>
      <c r="I35" s="80">
        <v>1</v>
      </c>
      <c r="J35" s="71" t="s">
        <v>67</v>
      </c>
      <c r="K35" s="71" t="s">
        <v>67</v>
      </c>
      <c r="L35" s="62"/>
    </row>
    <row r="36" spans="1:12" s="66" customFormat="1" ht="11.25" customHeight="1" x14ac:dyDescent="0.2">
      <c r="A36" s="133"/>
      <c r="B36" s="81" t="s">
        <v>27</v>
      </c>
      <c r="C36" s="147">
        <v>22.67</v>
      </c>
      <c r="D36" s="80">
        <v>2.2400000000000002</v>
      </c>
      <c r="E36" s="80">
        <v>3.8</v>
      </c>
      <c r="F36" s="80">
        <v>2</v>
      </c>
      <c r="G36" s="80">
        <v>4.9400000000000004</v>
      </c>
      <c r="H36" s="80">
        <v>6.25</v>
      </c>
      <c r="I36" s="80">
        <v>3.44</v>
      </c>
      <c r="J36" s="71" t="s">
        <v>67</v>
      </c>
      <c r="K36" s="71" t="s">
        <v>67</v>
      </c>
      <c r="L36" s="62"/>
    </row>
    <row r="37" spans="1:12" s="66" customFormat="1" ht="11.25" customHeight="1" x14ac:dyDescent="0.2">
      <c r="A37" s="130"/>
      <c r="B37" s="81" t="s">
        <v>28</v>
      </c>
      <c r="C37" s="147">
        <v>30.380000000000003</v>
      </c>
      <c r="D37" s="80">
        <v>5.17</v>
      </c>
      <c r="E37" s="80">
        <v>8.5</v>
      </c>
      <c r="F37" s="80">
        <v>2.1</v>
      </c>
      <c r="G37" s="80">
        <v>4.71</v>
      </c>
      <c r="H37" s="80">
        <v>6.05</v>
      </c>
      <c r="I37" s="80">
        <v>3.85</v>
      </c>
      <c r="J37" s="71" t="s">
        <v>67</v>
      </c>
      <c r="K37" s="71" t="s">
        <v>67</v>
      </c>
      <c r="L37" s="62"/>
    </row>
    <row r="38" spans="1:12" s="60" customFormat="1" ht="11.25" customHeight="1" x14ac:dyDescent="0.2">
      <c r="A38" s="186" t="s">
        <v>159</v>
      </c>
      <c r="B38" s="186"/>
      <c r="C38" s="65">
        <v>23.60452389638818</v>
      </c>
      <c r="D38" s="65">
        <v>27.49608575213778</v>
      </c>
      <c r="E38" s="65">
        <v>20.234659304806129</v>
      </c>
      <c r="F38" s="65">
        <v>22.044088176352709</v>
      </c>
      <c r="G38" s="65">
        <v>20.50418215613383</v>
      </c>
      <c r="H38" s="65">
        <v>32.999088422971745</v>
      </c>
      <c r="I38" s="65">
        <v>20.95991371562107</v>
      </c>
      <c r="J38" s="71" t="s">
        <v>67</v>
      </c>
      <c r="K38" s="71" t="s">
        <v>67</v>
      </c>
      <c r="L38" s="62"/>
    </row>
    <row r="39" spans="1:12" s="60" customFormat="1" ht="11.25" customHeight="1" x14ac:dyDescent="0.2">
      <c r="A39" s="186" t="s">
        <v>167</v>
      </c>
      <c r="B39" s="186"/>
      <c r="C39" s="75">
        <v>1337.6944641794198</v>
      </c>
      <c r="D39" s="75">
        <v>1632.0354088883535</v>
      </c>
      <c r="E39" s="75">
        <v>1300.2070523277703</v>
      </c>
      <c r="F39" s="75">
        <v>1147.4949899799601</v>
      </c>
      <c r="G39" s="75">
        <v>1155.0534386617101</v>
      </c>
      <c r="H39" s="75">
        <v>1614.7154577418937</v>
      </c>
      <c r="I39" s="75">
        <v>1110.7316196296963</v>
      </c>
      <c r="J39" s="71" t="s">
        <v>67</v>
      </c>
      <c r="K39" s="71" t="s">
        <v>67</v>
      </c>
      <c r="L39" s="62"/>
    </row>
    <row r="40" spans="1:12" s="60" customFormat="1" ht="11.25" customHeight="1" x14ac:dyDescent="0.2">
      <c r="A40" s="191" t="s">
        <v>31</v>
      </c>
      <c r="B40" s="191"/>
      <c r="C40" s="115">
        <v>5263.6724975517964</v>
      </c>
      <c r="D40" s="115">
        <v>5173.0579308683609</v>
      </c>
      <c r="E40" s="115">
        <v>4946.8001003890085</v>
      </c>
      <c r="F40" s="115">
        <v>5314.2117568470276</v>
      </c>
      <c r="G40" s="115">
        <v>3359.3517657992566</v>
      </c>
      <c r="H40" s="115">
        <v>5082.8753743977086</v>
      </c>
      <c r="I40" s="115">
        <v>9448.606866798491</v>
      </c>
      <c r="J40" s="71" t="s">
        <v>67</v>
      </c>
      <c r="K40" s="71" t="s">
        <v>67</v>
      </c>
      <c r="L40" s="62"/>
    </row>
    <row r="41" spans="1:12" s="60" customFormat="1" ht="11.25" customHeight="1" x14ac:dyDescent="0.2">
      <c r="A41" s="193" t="s">
        <v>168</v>
      </c>
      <c r="B41" s="193"/>
      <c r="C41" s="83"/>
      <c r="D41" s="84"/>
      <c r="E41" s="84"/>
      <c r="F41" s="84"/>
      <c r="G41" s="84"/>
      <c r="H41" s="84"/>
      <c r="I41" s="84"/>
      <c r="J41" s="72"/>
      <c r="K41" s="85"/>
      <c r="L41" s="62"/>
    </row>
    <row r="42" spans="1:12" s="60" customFormat="1" ht="11.25" customHeight="1" x14ac:dyDescent="0.2">
      <c r="A42" s="186" t="s">
        <v>33</v>
      </c>
      <c r="B42" s="186"/>
      <c r="C42" s="86">
        <v>63797.7</v>
      </c>
      <c r="D42" s="75">
        <v>12536.6</v>
      </c>
      <c r="E42" s="75">
        <v>18716.399999999998</v>
      </c>
      <c r="F42" s="75">
        <v>6912.5999999999995</v>
      </c>
      <c r="G42" s="75">
        <v>9130.5</v>
      </c>
      <c r="H42" s="75">
        <v>9889.2999999999993</v>
      </c>
      <c r="I42" s="75">
        <v>6612.3</v>
      </c>
      <c r="J42" s="71" t="s">
        <v>67</v>
      </c>
      <c r="K42" s="71" t="s">
        <v>67</v>
      </c>
      <c r="L42" s="62"/>
    </row>
    <row r="43" spans="1:12" s="66" customFormat="1" ht="11.25" customHeight="1" x14ac:dyDescent="0.2">
      <c r="A43" s="132"/>
      <c r="B43" s="131" t="s">
        <v>34</v>
      </c>
      <c r="C43" s="86">
        <v>42502.7</v>
      </c>
      <c r="D43" s="75">
        <v>8295.7000000000007</v>
      </c>
      <c r="E43" s="75">
        <v>12120</v>
      </c>
      <c r="F43" s="75">
        <v>4639.3999999999996</v>
      </c>
      <c r="G43" s="75">
        <v>6682</v>
      </c>
      <c r="H43" s="75">
        <v>5898.9</v>
      </c>
      <c r="I43" s="75">
        <v>4866.7</v>
      </c>
      <c r="J43" s="71" t="s">
        <v>67</v>
      </c>
      <c r="K43" s="71" t="s">
        <v>67</v>
      </c>
      <c r="L43" s="62"/>
    </row>
    <row r="44" spans="1:12" s="66" customFormat="1" ht="11.25" customHeight="1" x14ac:dyDescent="0.2">
      <c r="A44" s="133"/>
      <c r="B44" s="131" t="s">
        <v>35</v>
      </c>
      <c r="C44" s="86">
        <v>8988.4</v>
      </c>
      <c r="D44" s="75">
        <v>1714.3</v>
      </c>
      <c r="E44" s="75">
        <v>2619.8000000000002</v>
      </c>
      <c r="F44" s="75">
        <v>1047.9000000000001</v>
      </c>
      <c r="G44" s="75">
        <v>1489.8</v>
      </c>
      <c r="H44" s="75">
        <v>1082.5999999999999</v>
      </c>
      <c r="I44" s="75">
        <v>1034</v>
      </c>
      <c r="J44" s="71" t="s">
        <v>67</v>
      </c>
      <c r="K44" s="71" t="s">
        <v>67</v>
      </c>
      <c r="L44" s="62"/>
    </row>
    <row r="45" spans="1:12" s="66" customFormat="1" ht="11.25" customHeight="1" x14ac:dyDescent="0.2">
      <c r="A45" s="130"/>
      <c r="B45" s="131" t="s">
        <v>222</v>
      </c>
      <c r="C45" s="86">
        <v>12306.6</v>
      </c>
      <c r="D45" s="75">
        <v>2526.6</v>
      </c>
      <c r="E45" s="75">
        <v>3976.6</v>
      </c>
      <c r="F45" s="75">
        <v>1225.3</v>
      </c>
      <c r="G45" s="75">
        <v>958.7</v>
      </c>
      <c r="H45" s="75">
        <v>2907.8</v>
      </c>
      <c r="I45" s="75">
        <v>711.6</v>
      </c>
      <c r="J45" s="71" t="s">
        <v>67</v>
      </c>
      <c r="K45" s="71" t="s">
        <v>67</v>
      </c>
      <c r="L45" s="62"/>
    </row>
    <row r="46" spans="1:12" s="60" customFormat="1" ht="11.25" customHeight="1" x14ac:dyDescent="0.2">
      <c r="A46" s="186" t="s">
        <v>38</v>
      </c>
      <c r="B46" s="186"/>
      <c r="C46" s="86">
        <v>37531.100000000006</v>
      </c>
      <c r="D46" s="75">
        <v>8075.9</v>
      </c>
      <c r="E46" s="75">
        <v>10745.9</v>
      </c>
      <c r="F46" s="75">
        <v>3937.4</v>
      </c>
      <c r="G46" s="75">
        <v>5386.9000000000005</v>
      </c>
      <c r="H46" s="75">
        <v>5779.5999999999995</v>
      </c>
      <c r="I46" s="75">
        <v>3605.4</v>
      </c>
      <c r="J46" s="71" t="s">
        <v>67</v>
      </c>
      <c r="K46" s="71" t="s">
        <v>67</v>
      </c>
      <c r="L46" s="62"/>
    </row>
    <row r="47" spans="1:12" s="66" customFormat="1" ht="11.25" customHeight="1" x14ac:dyDescent="0.2">
      <c r="A47" s="132"/>
      <c r="B47" s="131" t="s">
        <v>39</v>
      </c>
      <c r="C47" s="86">
        <v>4712.1999999999989</v>
      </c>
      <c r="D47" s="75">
        <v>777.4</v>
      </c>
      <c r="E47" s="75">
        <v>1944.8</v>
      </c>
      <c r="F47" s="75">
        <v>330.4</v>
      </c>
      <c r="G47" s="75">
        <v>547.79999999999995</v>
      </c>
      <c r="H47" s="75">
        <v>903.9</v>
      </c>
      <c r="I47" s="75">
        <v>207.9</v>
      </c>
      <c r="J47" s="71" t="s">
        <v>67</v>
      </c>
      <c r="K47" s="71" t="s">
        <v>67</v>
      </c>
      <c r="L47" s="62"/>
    </row>
    <row r="48" spans="1:12" s="66" customFormat="1" ht="11.25" customHeight="1" x14ac:dyDescent="0.2">
      <c r="A48" s="133"/>
      <c r="B48" s="131" t="s">
        <v>40</v>
      </c>
      <c r="C48" s="86">
        <v>31449.200000000001</v>
      </c>
      <c r="D48" s="75">
        <v>6775.5</v>
      </c>
      <c r="E48" s="75">
        <v>8255.4</v>
      </c>
      <c r="F48" s="75">
        <v>3541.2</v>
      </c>
      <c r="G48" s="75">
        <v>4774.5</v>
      </c>
      <c r="H48" s="75">
        <v>4726.2</v>
      </c>
      <c r="I48" s="75">
        <v>3376.4</v>
      </c>
      <c r="J48" s="71" t="s">
        <v>67</v>
      </c>
      <c r="K48" s="71" t="s">
        <v>67</v>
      </c>
      <c r="L48" s="62"/>
    </row>
    <row r="49" spans="1:12" s="66" customFormat="1" ht="11.25" customHeight="1" x14ac:dyDescent="0.2">
      <c r="A49" s="130"/>
      <c r="B49" s="131" t="s">
        <v>41</v>
      </c>
      <c r="C49" s="86">
        <v>1369.6999999999998</v>
      </c>
      <c r="D49" s="75">
        <v>523</v>
      </c>
      <c r="E49" s="75">
        <v>545.70000000000005</v>
      </c>
      <c r="F49" s="75">
        <v>65.8</v>
      </c>
      <c r="G49" s="75">
        <v>64.599999999999994</v>
      </c>
      <c r="H49" s="75">
        <v>149.5</v>
      </c>
      <c r="I49" s="75">
        <v>21.1</v>
      </c>
      <c r="J49" s="71" t="s">
        <v>67</v>
      </c>
      <c r="K49" s="71" t="s">
        <v>67</v>
      </c>
      <c r="L49" s="62"/>
    </row>
    <row r="50" spans="1:12" s="60" customFormat="1" ht="11.25" customHeight="1" x14ac:dyDescent="0.2">
      <c r="A50" s="186" t="s">
        <v>42</v>
      </c>
      <c r="B50" s="186"/>
      <c r="C50" s="86">
        <v>29194.899999999994</v>
      </c>
      <c r="D50" s="75">
        <v>5360.7</v>
      </c>
      <c r="E50" s="75">
        <v>8577.4</v>
      </c>
      <c r="F50" s="75">
        <v>3247.8</v>
      </c>
      <c r="G50" s="75">
        <v>4216.8999999999996</v>
      </c>
      <c r="H50" s="75">
        <v>4615</v>
      </c>
      <c r="I50" s="75">
        <v>3177.1</v>
      </c>
      <c r="J50" s="75">
        <v>1325.2</v>
      </c>
      <c r="K50" s="75">
        <v>2991.9270000000001</v>
      </c>
      <c r="L50" s="62"/>
    </row>
    <row r="51" spans="1:12" s="66" customFormat="1" ht="11.25" customHeight="1" x14ac:dyDescent="0.2">
      <c r="A51" s="132"/>
      <c r="B51" s="131" t="s">
        <v>43</v>
      </c>
      <c r="C51" s="86">
        <v>23355.919999999998</v>
      </c>
      <c r="D51" s="75">
        <v>4288.5600000000004</v>
      </c>
      <c r="E51" s="75">
        <v>6861.92</v>
      </c>
      <c r="F51" s="75">
        <v>2598.2400000000002</v>
      </c>
      <c r="G51" s="75">
        <v>3373.52</v>
      </c>
      <c r="H51" s="75">
        <v>3692</v>
      </c>
      <c r="I51" s="75">
        <v>2541.6800000000003</v>
      </c>
      <c r="J51" s="75">
        <v>1060.1600000000001</v>
      </c>
      <c r="K51" s="75">
        <v>2393.5416</v>
      </c>
      <c r="L51" s="62"/>
    </row>
    <row r="52" spans="1:12" s="66" customFormat="1" ht="11.25" customHeight="1" x14ac:dyDescent="0.2">
      <c r="A52" s="130"/>
      <c r="B52" s="130" t="s">
        <v>44</v>
      </c>
      <c r="C52" s="86">
        <v>5711.8959999999997</v>
      </c>
      <c r="D52" s="75">
        <v>1072.1400000000001</v>
      </c>
      <c r="E52" s="75">
        <v>1715.48</v>
      </c>
      <c r="F52" s="75">
        <v>649.56000000000006</v>
      </c>
      <c r="G52" s="75">
        <v>843.38</v>
      </c>
      <c r="H52" s="75">
        <v>923</v>
      </c>
      <c r="I52" s="75">
        <v>508.33600000000007</v>
      </c>
      <c r="J52" s="75">
        <v>212.03200000000004</v>
      </c>
      <c r="K52" s="75">
        <v>478.70832000000001</v>
      </c>
      <c r="L52" s="62"/>
    </row>
    <row r="53" spans="1:12" s="60" customFormat="1" ht="11.25" customHeight="1" x14ac:dyDescent="0.2">
      <c r="A53" s="190" t="s">
        <v>45</v>
      </c>
      <c r="B53" s="190"/>
      <c r="C53" s="86">
        <v>5.1897583990889125</v>
      </c>
      <c r="D53" s="86">
        <v>5.4912833990363561</v>
      </c>
      <c r="E53" s="86">
        <v>5.8035348837209293</v>
      </c>
      <c r="F53" s="86">
        <v>5.2368181818181814</v>
      </c>
      <c r="G53" s="86">
        <v>5.1730878186968843</v>
      </c>
      <c r="H53" s="86">
        <v>3.9026440410418308</v>
      </c>
      <c r="I53" s="86">
        <v>5.6709262435677532</v>
      </c>
      <c r="J53" s="86" t="s">
        <v>67</v>
      </c>
      <c r="K53" s="86" t="s">
        <v>67</v>
      </c>
      <c r="L53" s="62"/>
    </row>
    <row r="54" spans="1:12" s="66" customFormat="1" ht="11.25" customHeight="1" x14ac:dyDescent="0.2">
      <c r="A54" s="194" t="s">
        <v>46</v>
      </c>
      <c r="B54" s="194"/>
      <c r="C54" s="87">
        <v>2.3749206865695918</v>
      </c>
      <c r="D54" s="87">
        <v>2.3480946123521682</v>
      </c>
      <c r="E54" s="87">
        <v>2.659658914728682</v>
      </c>
      <c r="F54" s="87">
        <v>2.4604545454545454</v>
      </c>
      <c r="G54" s="87">
        <v>2.3891784702549574</v>
      </c>
      <c r="H54" s="87">
        <v>1.8212312549329124</v>
      </c>
      <c r="I54" s="87">
        <v>2.7247855917667239</v>
      </c>
      <c r="J54" s="87">
        <v>0.74365881032547698</v>
      </c>
      <c r="K54" s="87">
        <v>1.2246938190749079</v>
      </c>
      <c r="L54" s="62"/>
    </row>
    <row r="55" spans="1:12" ht="11.25" customHeight="1" x14ac:dyDescent="0.2">
      <c r="A55" s="187"/>
      <c r="B55" s="187"/>
      <c r="C55" s="187"/>
      <c r="D55" s="187"/>
      <c r="E55" s="187"/>
      <c r="F55" s="187"/>
      <c r="G55" s="187"/>
      <c r="H55" s="187"/>
      <c r="I55" s="187"/>
      <c r="J55" s="187"/>
      <c r="K55" s="187"/>
    </row>
    <row r="56" spans="1:12" s="88" customFormat="1" ht="11.45" customHeight="1" x14ac:dyDescent="0.2">
      <c r="A56" s="192" t="s">
        <v>212</v>
      </c>
      <c r="B56" s="192"/>
      <c r="C56" s="192"/>
      <c r="D56" s="192"/>
      <c r="E56" s="192"/>
      <c r="F56" s="192"/>
      <c r="G56" s="192"/>
      <c r="H56" s="192"/>
      <c r="I56" s="192"/>
      <c r="J56" s="192"/>
      <c r="K56" s="192"/>
    </row>
    <row r="57" spans="1:12" s="88" customFormat="1" ht="25.15" customHeight="1" x14ac:dyDescent="0.2">
      <c r="A57" s="192" t="s">
        <v>213</v>
      </c>
      <c r="B57" s="192"/>
      <c r="C57" s="192"/>
      <c r="D57" s="192"/>
      <c r="E57" s="192"/>
      <c r="F57" s="192"/>
      <c r="G57" s="192"/>
      <c r="H57" s="192"/>
      <c r="I57" s="192"/>
      <c r="J57" s="192"/>
      <c r="K57" s="192"/>
    </row>
    <row r="58" spans="1:12" s="88" customFormat="1" ht="11.45" customHeight="1" x14ac:dyDescent="0.2">
      <c r="A58" s="192" t="s">
        <v>214</v>
      </c>
      <c r="B58" s="192"/>
      <c r="C58" s="192"/>
      <c r="D58" s="192"/>
      <c r="E58" s="192"/>
      <c r="F58" s="192"/>
      <c r="G58" s="192"/>
      <c r="H58" s="192"/>
      <c r="I58" s="192"/>
      <c r="J58" s="192"/>
      <c r="K58" s="192"/>
    </row>
    <row r="59" spans="1:12" s="88" customFormat="1" ht="11.45" customHeight="1" x14ac:dyDescent="0.2">
      <c r="A59" s="192" t="s">
        <v>215</v>
      </c>
      <c r="B59" s="192"/>
      <c r="C59" s="192"/>
      <c r="D59" s="192"/>
      <c r="E59" s="192"/>
      <c r="F59" s="192"/>
      <c r="G59" s="192"/>
      <c r="H59" s="192"/>
      <c r="I59" s="192"/>
      <c r="J59" s="192"/>
      <c r="K59" s="192"/>
    </row>
    <row r="60" spans="1:12" s="88" customFormat="1" ht="11.45" customHeight="1" x14ac:dyDescent="0.2">
      <c r="A60" s="192" t="s">
        <v>223</v>
      </c>
      <c r="B60" s="192"/>
      <c r="C60" s="192"/>
      <c r="D60" s="192"/>
      <c r="E60" s="192"/>
      <c r="F60" s="192"/>
      <c r="G60" s="192"/>
      <c r="H60" s="192"/>
      <c r="I60" s="192"/>
      <c r="J60" s="192"/>
      <c r="K60" s="192"/>
    </row>
    <row r="61" spans="1:12" s="88" customFormat="1" ht="11.25" x14ac:dyDescent="0.2">
      <c r="A61" s="134"/>
      <c r="B61" s="134"/>
      <c r="C61" s="134"/>
      <c r="D61" s="134"/>
      <c r="E61" s="134"/>
      <c r="F61" s="134"/>
      <c r="G61" s="134"/>
      <c r="H61" s="134"/>
      <c r="I61" s="134"/>
      <c r="J61" s="134"/>
      <c r="K61" s="134"/>
    </row>
    <row r="62" spans="1:12" s="66" customFormat="1" ht="11.25" x14ac:dyDescent="0.2">
      <c r="A62" s="194" t="s">
        <v>219</v>
      </c>
      <c r="B62" s="194"/>
      <c r="C62" s="194"/>
      <c r="D62" s="194"/>
      <c r="E62" s="194"/>
      <c r="F62" s="194"/>
      <c r="G62" s="194"/>
      <c r="H62" s="194"/>
      <c r="I62" s="194"/>
      <c r="J62" s="194"/>
      <c r="K62" s="194"/>
    </row>
    <row r="63" spans="1:12" s="66" customFormat="1" ht="10.5" customHeight="1" x14ac:dyDescent="0.2">
      <c r="A63" s="194"/>
      <c r="B63" s="194"/>
      <c r="C63" s="194"/>
      <c r="D63" s="194"/>
      <c r="E63" s="194"/>
      <c r="F63" s="194"/>
      <c r="G63" s="194"/>
      <c r="H63" s="194"/>
      <c r="I63" s="194"/>
      <c r="J63" s="194"/>
      <c r="K63" s="194"/>
    </row>
    <row r="64" spans="1:12" s="66" customFormat="1" ht="11.25" x14ac:dyDescent="0.2">
      <c r="A64" s="194" t="s">
        <v>226</v>
      </c>
      <c r="B64" s="194"/>
      <c r="C64" s="194"/>
      <c r="D64" s="194"/>
      <c r="E64" s="194"/>
      <c r="F64" s="194"/>
      <c r="G64" s="194"/>
      <c r="H64" s="194"/>
      <c r="I64" s="194"/>
      <c r="J64" s="194"/>
      <c r="K64" s="194"/>
    </row>
    <row r="65" spans="1:11" s="66" customFormat="1" ht="11.25" x14ac:dyDescent="0.2">
      <c r="A65" s="194" t="s">
        <v>153</v>
      </c>
      <c r="B65" s="194"/>
      <c r="C65" s="194"/>
      <c r="D65" s="194"/>
      <c r="E65" s="194"/>
      <c r="F65" s="194"/>
      <c r="G65" s="194"/>
      <c r="H65" s="194"/>
      <c r="I65" s="194"/>
      <c r="J65" s="194"/>
      <c r="K65" s="194"/>
    </row>
    <row r="66" spans="1:11" x14ac:dyDescent="0.2">
      <c r="C66" s="90"/>
      <c r="D66" s="90"/>
      <c r="E66" s="90"/>
      <c r="F66" s="90"/>
      <c r="G66" s="90"/>
      <c r="H66" s="90"/>
      <c r="I66" s="90"/>
    </row>
    <row r="67" spans="1:11" x14ac:dyDescent="0.2">
      <c r="C67" s="90"/>
      <c r="D67" s="90"/>
      <c r="E67" s="90"/>
      <c r="F67" s="90"/>
      <c r="G67" s="90"/>
      <c r="H67" s="90"/>
      <c r="I67" s="90"/>
    </row>
    <row r="68" spans="1:11" x14ac:dyDescent="0.2">
      <c r="C68" s="90"/>
      <c r="D68" s="90"/>
      <c r="E68" s="90"/>
      <c r="F68" s="90"/>
      <c r="G68" s="90"/>
      <c r="H68" s="90"/>
      <c r="I68" s="90"/>
    </row>
    <row r="69" spans="1:11" x14ac:dyDescent="0.2">
      <c r="C69" s="90"/>
      <c r="D69" s="90"/>
      <c r="E69" s="90"/>
      <c r="F69" s="90"/>
      <c r="G69" s="90"/>
      <c r="H69" s="90"/>
      <c r="I69" s="90"/>
    </row>
    <row r="70" spans="1:11" x14ac:dyDescent="0.2">
      <c r="C70" s="90"/>
      <c r="D70" s="90"/>
      <c r="E70" s="90"/>
      <c r="F70" s="90"/>
      <c r="G70" s="90"/>
      <c r="H70" s="90"/>
      <c r="I70" s="90"/>
    </row>
    <row r="71" spans="1:11" x14ac:dyDescent="0.2">
      <c r="C71" s="90"/>
      <c r="D71" s="90"/>
      <c r="E71" s="90"/>
      <c r="F71" s="90"/>
      <c r="G71" s="90"/>
      <c r="H71" s="90"/>
      <c r="I71" s="90"/>
    </row>
    <row r="72" spans="1:11" x14ac:dyDescent="0.2">
      <c r="C72" s="90"/>
      <c r="D72" s="90"/>
      <c r="E72" s="90"/>
      <c r="F72" s="90"/>
      <c r="G72" s="90"/>
      <c r="H72" s="90"/>
      <c r="I72" s="90"/>
    </row>
    <row r="73" spans="1:11" x14ac:dyDescent="0.2">
      <c r="C73" s="90"/>
      <c r="D73" s="90"/>
      <c r="E73" s="90"/>
      <c r="F73" s="90"/>
      <c r="G73" s="90"/>
      <c r="H73" s="90"/>
      <c r="I73" s="90"/>
    </row>
    <row r="74" spans="1:11" x14ac:dyDescent="0.2">
      <c r="C74" s="90"/>
      <c r="D74" s="90"/>
      <c r="E74" s="90"/>
      <c r="F74" s="90"/>
      <c r="G74" s="90"/>
      <c r="H74" s="90"/>
      <c r="I74" s="90"/>
    </row>
    <row r="75" spans="1:11" x14ac:dyDescent="0.2">
      <c r="C75" s="90"/>
      <c r="D75" s="90"/>
      <c r="E75" s="90"/>
      <c r="F75" s="90"/>
      <c r="G75" s="90"/>
      <c r="H75" s="90"/>
      <c r="I75" s="90"/>
    </row>
    <row r="76" spans="1:11" x14ac:dyDescent="0.2">
      <c r="C76" s="90"/>
      <c r="D76" s="90"/>
      <c r="E76" s="90"/>
      <c r="F76" s="90"/>
      <c r="G76" s="90"/>
      <c r="H76" s="90"/>
      <c r="I76" s="90"/>
    </row>
    <row r="77" spans="1:11" x14ac:dyDescent="0.2">
      <c r="C77" s="90"/>
      <c r="D77" s="90"/>
      <c r="E77" s="90"/>
      <c r="F77" s="90"/>
      <c r="G77" s="90"/>
      <c r="H77" s="90"/>
      <c r="I77" s="90"/>
    </row>
    <row r="78" spans="1:11" x14ac:dyDescent="0.2">
      <c r="C78" s="90"/>
      <c r="D78" s="90"/>
      <c r="E78" s="90"/>
      <c r="F78" s="90"/>
      <c r="G78" s="90"/>
      <c r="H78" s="90"/>
      <c r="I78" s="90"/>
    </row>
  </sheetData>
  <mergeCells count="37">
    <mergeCell ref="A53:B53"/>
    <mergeCell ref="A54:B54"/>
    <mergeCell ref="A55:K55"/>
    <mergeCell ref="A56:K56"/>
    <mergeCell ref="A42:B42"/>
    <mergeCell ref="A46:B46"/>
    <mergeCell ref="A50:B50"/>
    <mergeCell ref="A64:K64"/>
    <mergeCell ref="A65:K65"/>
    <mergeCell ref="A57:K57"/>
    <mergeCell ref="A58:K58"/>
    <mergeCell ref="A59:K59"/>
    <mergeCell ref="A60:K60"/>
    <mergeCell ref="A62:K62"/>
    <mergeCell ref="A63:K63"/>
    <mergeCell ref="A41:B41"/>
    <mergeCell ref="A24:B24"/>
    <mergeCell ref="A10:B10"/>
    <mergeCell ref="A14:B14"/>
    <mergeCell ref="A25:B25"/>
    <mergeCell ref="A26:B26"/>
    <mergeCell ref="A28:B28"/>
    <mergeCell ref="A22:B22"/>
    <mergeCell ref="A29:B29"/>
    <mergeCell ref="A34:B34"/>
    <mergeCell ref="A38:B38"/>
    <mergeCell ref="A39:B39"/>
    <mergeCell ref="A40:B40"/>
    <mergeCell ref="A6:B6"/>
    <mergeCell ref="C6:I6"/>
    <mergeCell ref="A9:I9"/>
    <mergeCell ref="A1:K1"/>
    <mergeCell ref="A2:K2"/>
    <mergeCell ref="A3:K3"/>
    <mergeCell ref="A4:K4"/>
    <mergeCell ref="A5:B5"/>
    <mergeCell ref="C5:I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selection sqref="A1:K1"/>
    </sheetView>
  </sheetViews>
  <sheetFormatPr defaultRowHeight="12.75" x14ac:dyDescent="0.2"/>
  <cols>
    <col min="1" max="1" width="2.7109375" style="120" customWidth="1"/>
    <col min="2" max="2" width="35" style="120" customWidth="1"/>
    <col min="3" max="9" width="12.28515625" style="91" customWidth="1"/>
    <col min="10" max="10" width="14.140625" style="55" customWidth="1"/>
    <col min="11" max="11" width="13.7109375" style="55" customWidth="1"/>
    <col min="12" max="16384" width="9.140625" style="49"/>
  </cols>
  <sheetData>
    <row r="1" spans="1:12" s="48" customFormat="1" ht="15" customHeight="1" x14ac:dyDescent="0.2">
      <c r="A1" s="181"/>
      <c r="B1" s="181"/>
      <c r="C1" s="181"/>
      <c r="D1" s="181"/>
      <c r="E1" s="181"/>
      <c r="F1" s="181"/>
      <c r="G1" s="181"/>
      <c r="H1" s="181"/>
      <c r="I1" s="181"/>
      <c r="J1" s="181"/>
      <c r="K1" s="181"/>
    </row>
    <row r="2" spans="1:12" s="48" customFormat="1" x14ac:dyDescent="0.2">
      <c r="A2" s="182" t="s">
        <v>216</v>
      </c>
      <c r="B2" s="182"/>
      <c r="C2" s="182"/>
      <c r="D2" s="182"/>
      <c r="E2" s="182"/>
      <c r="F2" s="182"/>
      <c r="G2" s="182"/>
      <c r="H2" s="182"/>
      <c r="I2" s="182"/>
      <c r="J2" s="182"/>
      <c r="K2" s="182"/>
    </row>
    <row r="3" spans="1:12" s="48" customFormat="1" ht="15" customHeight="1" x14ac:dyDescent="0.2">
      <c r="A3" s="181"/>
      <c r="B3" s="181"/>
      <c r="C3" s="181"/>
      <c r="D3" s="181"/>
      <c r="E3" s="181"/>
      <c r="F3" s="181"/>
      <c r="G3" s="181"/>
      <c r="H3" s="181"/>
      <c r="I3" s="181"/>
      <c r="J3" s="181"/>
      <c r="K3" s="181"/>
    </row>
    <row r="4" spans="1:12" ht="14.25" customHeight="1" x14ac:dyDescent="0.2">
      <c r="A4" s="183"/>
      <c r="B4" s="183"/>
      <c r="C4" s="183"/>
      <c r="D4" s="183"/>
      <c r="E4" s="183"/>
      <c r="F4" s="183"/>
      <c r="G4" s="183"/>
      <c r="H4" s="183"/>
      <c r="I4" s="183"/>
      <c r="J4" s="183"/>
      <c r="K4" s="183"/>
    </row>
    <row r="5" spans="1:12" s="48" customFormat="1" ht="13.5" customHeight="1" x14ac:dyDescent="0.2">
      <c r="A5" s="184"/>
      <c r="B5" s="184"/>
      <c r="C5" s="185" t="s">
        <v>188</v>
      </c>
      <c r="D5" s="184"/>
      <c r="E5" s="184"/>
      <c r="F5" s="184"/>
      <c r="G5" s="184"/>
      <c r="H5" s="184"/>
      <c r="I5" s="184"/>
      <c r="J5" s="50" t="s">
        <v>22</v>
      </c>
      <c r="K5" s="51" t="s">
        <v>155</v>
      </c>
    </row>
    <row r="6" spans="1:12" ht="12" customHeight="1" x14ac:dyDescent="0.2">
      <c r="A6" s="187"/>
      <c r="B6" s="187"/>
      <c r="C6" s="188"/>
      <c r="D6" s="187"/>
      <c r="E6" s="187"/>
      <c r="F6" s="187"/>
      <c r="G6" s="187"/>
      <c r="H6" s="187"/>
      <c r="I6" s="187"/>
      <c r="J6" s="52" t="s">
        <v>156</v>
      </c>
      <c r="K6" s="53" t="s">
        <v>157</v>
      </c>
    </row>
    <row r="7" spans="1:12" ht="12" customHeight="1" x14ac:dyDescent="0.2">
      <c r="C7" s="120"/>
      <c r="D7" s="120"/>
      <c r="E7" s="120"/>
      <c r="F7" s="120"/>
      <c r="G7" s="120"/>
      <c r="H7" s="120"/>
      <c r="I7" s="120"/>
    </row>
    <row r="8" spans="1:12" ht="12" customHeight="1" x14ac:dyDescent="0.2">
      <c r="A8" s="56"/>
      <c r="B8" s="56"/>
      <c r="C8" s="124" t="s">
        <v>0</v>
      </c>
      <c r="D8" s="124" t="s">
        <v>1</v>
      </c>
      <c r="E8" s="124" t="s">
        <v>2</v>
      </c>
      <c r="F8" s="125" t="s">
        <v>3</v>
      </c>
      <c r="G8" s="124" t="s">
        <v>4</v>
      </c>
      <c r="H8" s="124" t="s">
        <v>217</v>
      </c>
      <c r="I8" s="124" t="s">
        <v>5</v>
      </c>
      <c r="J8" s="127"/>
      <c r="K8" s="57"/>
    </row>
    <row r="9" spans="1:12" s="60" customFormat="1" ht="11.25" x14ac:dyDescent="0.2">
      <c r="A9" s="189" t="s">
        <v>218</v>
      </c>
      <c r="B9" s="189"/>
      <c r="C9" s="189"/>
      <c r="D9" s="189"/>
      <c r="E9" s="189"/>
      <c r="F9" s="189"/>
      <c r="G9" s="189"/>
      <c r="H9" s="189"/>
      <c r="I9" s="189"/>
      <c r="J9" s="58"/>
      <c r="K9" s="59"/>
    </row>
    <row r="10" spans="1:12" s="60" customFormat="1" ht="11.25" customHeight="1" x14ac:dyDescent="0.2">
      <c r="A10" s="190" t="s">
        <v>7</v>
      </c>
      <c r="B10" s="190"/>
      <c r="C10" s="61">
        <v>12105</v>
      </c>
      <c r="D10" s="61">
        <v>2231</v>
      </c>
      <c r="E10" s="61">
        <v>3249</v>
      </c>
      <c r="F10" s="61">
        <v>1253</v>
      </c>
      <c r="G10" s="61">
        <v>1729</v>
      </c>
      <c r="H10" s="61">
        <v>2474</v>
      </c>
      <c r="I10" s="61">
        <v>1169</v>
      </c>
      <c r="J10" s="58">
        <v>2013</v>
      </c>
      <c r="K10" s="59">
        <v>2155</v>
      </c>
      <c r="L10" s="62"/>
    </row>
    <row r="11" spans="1:12" s="66" customFormat="1" ht="11.25" customHeight="1" x14ac:dyDescent="0.2">
      <c r="A11" s="121"/>
      <c r="B11" s="118" t="s">
        <v>8</v>
      </c>
      <c r="C11" s="61">
        <v>8077</v>
      </c>
      <c r="D11" s="65">
        <v>1568</v>
      </c>
      <c r="E11" s="65">
        <v>2226</v>
      </c>
      <c r="F11" s="65">
        <v>829</v>
      </c>
      <c r="G11" s="65">
        <v>1035</v>
      </c>
      <c r="H11" s="65">
        <v>1611</v>
      </c>
      <c r="I11" s="65">
        <v>808</v>
      </c>
      <c r="J11" s="58">
        <v>1790</v>
      </c>
      <c r="K11" s="59">
        <v>1809</v>
      </c>
      <c r="L11" s="62"/>
    </row>
    <row r="12" spans="1:12" s="66" customFormat="1" ht="11.25" customHeight="1" x14ac:dyDescent="0.2">
      <c r="A12" s="116"/>
      <c r="B12" s="180" t="s">
        <v>9</v>
      </c>
      <c r="C12" s="61">
        <v>1428</v>
      </c>
      <c r="D12" s="65">
        <v>292</v>
      </c>
      <c r="E12" s="65">
        <v>415</v>
      </c>
      <c r="F12" s="65">
        <v>112</v>
      </c>
      <c r="G12" s="65">
        <v>191</v>
      </c>
      <c r="H12" s="65">
        <v>294</v>
      </c>
      <c r="I12" s="65">
        <v>124</v>
      </c>
      <c r="J12" s="58">
        <v>223</v>
      </c>
      <c r="K12" s="59">
        <v>241</v>
      </c>
      <c r="L12" s="62"/>
    </row>
    <row r="13" spans="1:12" s="66" customFormat="1" ht="11.25" customHeight="1" x14ac:dyDescent="0.2">
      <c r="A13" s="119"/>
      <c r="B13" s="118" t="s">
        <v>10</v>
      </c>
      <c r="C13" s="61">
        <v>2600</v>
      </c>
      <c r="D13" s="65">
        <v>371</v>
      </c>
      <c r="E13" s="65">
        <v>608</v>
      </c>
      <c r="F13" s="65">
        <v>312</v>
      </c>
      <c r="G13" s="65">
        <v>503</v>
      </c>
      <c r="H13" s="65">
        <v>569</v>
      </c>
      <c r="I13" s="65">
        <v>237</v>
      </c>
      <c r="J13" s="58">
        <v>0</v>
      </c>
      <c r="K13" s="59">
        <v>105</v>
      </c>
      <c r="L13" s="62"/>
    </row>
    <row r="14" spans="1:12" s="60" customFormat="1" ht="11.25" customHeight="1" x14ac:dyDescent="0.2">
      <c r="A14" s="186" t="s">
        <v>163</v>
      </c>
      <c r="B14" s="186"/>
      <c r="C14" s="61">
        <v>665063.4</v>
      </c>
      <c r="D14" s="65">
        <v>125656</v>
      </c>
      <c r="E14" s="65">
        <v>204676.55</v>
      </c>
      <c r="F14" s="65">
        <v>68665.56</v>
      </c>
      <c r="G14" s="65">
        <v>96614</v>
      </c>
      <c r="H14" s="65">
        <v>111426</v>
      </c>
      <c r="I14" s="65">
        <v>58025.29</v>
      </c>
      <c r="J14" s="58">
        <v>76808</v>
      </c>
      <c r="K14" s="59">
        <v>217910</v>
      </c>
      <c r="L14" s="62"/>
    </row>
    <row r="15" spans="1:12" s="66" customFormat="1" ht="11.25" customHeight="1" x14ac:dyDescent="0.2">
      <c r="A15" s="121"/>
      <c r="B15" s="118" t="s">
        <v>206</v>
      </c>
      <c r="C15" s="61">
        <v>169254.55</v>
      </c>
      <c r="D15" s="65">
        <v>43607</v>
      </c>
      <c r="E15" s="65">
        <v>44669.17</v>
      </c>
      <c r="F15" s="65">
        <v>20934.38</v>
      </c>
      <c r="G15" s="65">
        <v>21631</v>
      </c>
      <c r="H15" s="65">
        <v>21413</v>
      </c>
      <c r="I15" s="65">
        <v>17000</v>
      </c>
      <c r="J15" s="58">
        <v>43446</v>
      </c>
      <c r="K15" s="59">
        <v>65137</v>
      </c>
      <c r="L15" s="62"/>
    </row>
    <row r="16" spans="1:12" s="66" customFormat="1" ht="11.25" customHeight="1" x14ac:dyDescent="0.2">
      <c r="A16" s="116"/>
      <c r="B16" s="118" t="s">
        <v>207</v>
      </c>
      <c r="C16" s="61">
        <v>294485.8</v>
      </c>
      <c r="D16" s="65">
        <v>51830</v>
      </c>
      <c r="E16" s="65">
        <v>77291.23</v>
      </c>
      <c r="F16" s="65">
        <v>31692.57</v>
      </c>
      <c r="G16" s="65">
        <v>50938</v>
      </c>
      <c r="H16" s="65">
        <v>50125</v>
      </c>
      <c r="I16" s="65">
        <v>32609</v>
      </c>
      <c r="J16" s="58">
        <v>33362</v>
      </c>
      <c r="K16" s="59">
        <v>152773</v>
      </c>
      <c r="L16" s="62"/>
    </row>
    <row r="17" spans="1:12" s="66" customFormat="1" ht="11.25" customHeight="1" x14ac:dyDescent="0.2">
      <c r="A17" s="116"/>
      <c r="B17" s="118" t="s">
        <v>208</v>
      </c>
      <c r="C17" s="61">
        <v>189403.55</v>
      </c>
      <c r="D17" s="65">
        <v>29106</v>
      </c>
      <c r="E17" s="65">
        <v>79357.47</v>
      </c>
      <c r="F17" s="65">
        <v>14453.08</v>
      </c>
      <c r="G17" s="65">
        <v>22216</v>
      </c>
      <c r="H17" s="65">
        <v>37332</v>
      </c>
      <c r="I17" s="65">
        <v>6939</v>
      </c>
      <c r="J17" s="58" t="s">
        <v>67</v>
      </c>
      <c r="K17" s="58"/>
      <c r="L17" s="62"/>
    </row>
    <row r="18" spans="1:12" s="66" customFormat="1" ht="11.25" customHeight="1" x14ac:dyDescent="0.2">
      <c r="A18" s="116"/>
      <c r="B18" s="121" t="s">
        <v>164</v>
      </c>
      <c r="C18" s="70">
        <v>11919.5</v>
      </c>
      <c r="D18" s="70">
        <v>1113</v>
      </c>
      <c r="E18" s="70">
        <v>3358.68</v>
      </c>
      <c r="F18" s="70">
        <v>1585.53</v>
      </c>
      <c r="G18" s="70">
        <v>1829</v>
      </c>
      <c r="H18" s="70">
        <v>2556</v>
      </c>
      <c r="I18" s="70">
        <v>1477.29</v>
      </c>
      <c r="J18" s="71" t="s">
        <v>67</v>
      </c>
      <c r="K18" s="71" t="s">
        <v>67</v>
      </c>
      <c r="L18" s="62"/>
    </row>
    <row r="19" spans="1:12" s="60" customFormat="1" ht="11.25" customHeight="1" x14ac:dyDescent="0.2">
      <c r="A19" s="197" t="s">
        <v>13</v>
      </c>
      <c r="B19" s="197"/>
      <c r="C19" s="197"/>
      <c r="D19" s="197"/>
      <c r="E19" s="197"/>
      <c r="F19" s="197"/>
      <c r="G19" s="197"/>
      <c r="H19" s="197"/>
      <c r="I19" s="197"/>
      <c r="J19" s="72"/>
      <c r="K19" s="72"/>
      <c r="L19" s="62"/>
    </row>
    <row r="20" spans="1:12" s="66" customFormat="1" ht="11.25" customHeight="1" x14ac:dyDescent="0.2">
      <c r="A20" s="121"/>
      <c r="B20" s="118" t="s">
        <v>211</v>
      </c>
      <c r="C20" s="61">
        <v>128729.56</v>
      </c>
      <c r="D20" s="65">
        <v>21051.49</v>
      </c>
      <c r="E20" s="65">
        <v>40165.68</v>
      </c>
      <c r="F20" s="65">
        <v>14589.05</v>
      </c>
      <c r="G20" s="65">
        <v>18865</v>
      </c>
      <c r="H20" s="65">
        <v>19027.48</v>
      </c>
      <c r="I20" s="65">
        <v>15030.86</v>
      </c>
      <c r="J20" s="58" t="s">
        <v>67</v>
      </c>
      <c r="K20" s="58" t="s">
        <v>67</v>
      </c>
      <c r="L20" s="62"/>
    </row>
    <row r="21" spans="1:12" s="66" customFormat="1" ht="11.25" customHeight="1" x14ac:dyDescent="0.2">
      <c r="A21" s="119"/>
      <c r="B21" s="118" t="s">
        <v>15</v>
      </c>
      <c r="C21" s="61">
        <v>2652907.7999999998</v>
      </c>
      <c r="D21" s="65">
        <v>425106</v>
      </c>
      <c r="E21" s="65">
        <v>777656</v>
      </c>
      <c r="F21" s="65">
        <v>328690</v>
      </c>
      <c r="G21" s="65">
        <v>262205</v>
      </c>
      <c r="H21" s="65">
        <v>372381</v>
      </c>
      <c r="I21" s="65">
        <v>486869.8</v>
      </c>
      <c r="J21" s="58" t="s">
        <v>67</v>
      </c>
      <c r="K21" s="58" t="s">
        <v>67</v>
      </c>
      <c r="L21" s="62"/>
    </row>
    <row r="22" spans="1:12" s="60" customFormat="1" ht="11.25" customHeight="1" x14ac:dyDescent="0.2">
      <c r="A22" s="186" t="s">
        <v>241</v>
      </c>
      <c r="B22" s="186"/>
      <c r="C22" s="61">
        <v>351946</v>
      </c>
      <c r="D22" s="65">
        <v>55580</v>
      </c>
      <c r="E22" s="65">
        <v>106885</v>
      </c>
      <c r="F22" s="65">
        <v>40625</v>
      </c>
      <c r="G22" s="65">
        <v>51037</v>
      </c>
      <c r="H22" s="65">
        <v>69672</v>
      </c>
      <c r="I22" s="65">
        <v>28147</v>
      </c>
      <c r="J22" s="58" t="s">
        <v>67</v>
      </c>
      <c r="K22" s="58" t="s">
        <v>67</v>
      </c>
      <c r="L22" s="62"/>
    </row>
    <row r="23" spans="1:12" s="66" customFormat="1" ht="11.25" customHeight="1" x14ac:dyDescent="0.2">
      <c r="A23" s="118"/>
      <c r="B23" s="118" t="s">
        <v>166</v>
      </c>
      <c r="C23" s="61">
        <v>76731</v>
      </c>
      <c r="D23" s="65">
        <v>12501</v>
      </c>
      <c r="E23" s="65">
        <v>22702</v>
      </c>
      <c r="F23" s="65">
        <v>8162</v>
      </c>
      <c r="G23" s="65">
        <v>9886</v>
      </c>
      <c r="H23" s="65">
        <v>17235</v>
      </c>
      <c r="I23" s="65">
        <v>6245</v>
      </c>
      <c r="J23" s="58" t="s">
        <v>67</v>
      </c>
      <c r="K23" s="58" t="s">
        <v>67</v>
      </c>
      <c r="L23" s="62"/>
    </row>
    <row r="24" spans="1:12" s="60" customFormat="1" ht="11.25" customHeight="1" x14ac:dyDescent="0.2">
      <c r="A24" s="186" t="s">
        <v>18</v>
      </c>
      <c r="B24" s="186"/>
      <c r="C24" s="74">
        <v>3.4394480971512675</v>
      </c>
      <c r="D24" s="74">
        <v>4.0140338251169485</v>
      </c>
      <c r="E24" s="74">
        <v>3.0397155821677502</v>
      </c>
      <c r="F24" s="74">
        <v>3.0843076923076924</v>
      </c>
      <c r="G24" s="74">
        <v>3.3877383075024006</v>
      </c>
      <c r="H24" s="74">
        <v>3.5509243311516823</v>
      </c>
      <c r="I24" s="74">
        <v>4.1531957224571006</v>
      </c>
      <c r="J24" s="58" t="s">
        <v>67</v>
      </c>
      <c r="K24" s="58" t="s">
        <v>67</v>
      </c>
      <c r="L24" s="62"/>
    </row>
    <row r="25" spans="1:12" s="60" customFormat="1" ht="11.25" customHeight="1" x14ac:dyDescent="0.2">
      <c r="A25" s="186" t="s">
        <v>19</v>
      </c>
      <c r="B25" s="186"/>
      <c r="C25" s="75">
        <v>10.526384381801359</v>
      </c>
      <c r="D25" s="75">
        <v>12.542996560275178</v>
      </c>
      <c r="E25" s="75">
        <v>9.8053034974892075</v>
      </c>
      <c r="F25" s="75">
        <v>10.156824307767703</v>
      </c>
      <c r="G25" s="75">
        <v>10.46935059680356</v>
      </c>
      <c r="H25" s="75">
        <v>9.3472584856396868</v>
      </c>
      <c r="I25" s="75">
        <v>12.938350680544437</v>
      </c>
      <c r="J25" s="58" t="s">
        <v>67</v>
      </c>
      <c r="K25" s="58" t="s">
        <v>67</v>
      </c>
      <c r="L25" s="62"/>
    </row>
    <row r="26" spans="1:12" s="60" customFormat="1" ht="11.25" customHeight="1" x14ac:dyDescent="0.2">
      <c r="A26" s="191" t="s">
        <v>61</v>
      </c>
      <c r="B26" s="191"/>
      <c r="C26" s="70">
        <v>54.941214374225531</v>
      </c>
      <c r="D26" s="70">
        <v>56.322725235320483</v>
      </c>
      <c r="E26" s="70">
        <v>62.996783625730991</v>
      </c>
      <c r="F26" s="70">
        <v>54.800925778132481</v>
      </c>
      <c r="G26" s="70">
        <v>55.878542510121456</v>
      </c>
      <c r="H26" s="70">
        <v>45.038803556992725</v>
      </c>
      <c r="I26" s="70">
        <v>49.636689478186483</v>
      </c>
      <c r="J26" s="70">
        <v>38.15598609041232</v>
      </c>
      <c r="K26" s="70">
        <v>101.11832946635731</v>
      </c>
      <c r="L26" s="137"/>
    </row>
    <row r="27" spans="1:12" s="60" customFormat="1" ht="11.25" customHeight="1" x14ac:dyDescent="0.2">
      <c r="A27" s="119"/>
      <c r="B27" s="119"/>
      <c r="C27" s="61"/>
      <c r="D27" s="61"/>
      <c r="E27" s="61"/>
      <c r="F27" s="61"/>
      <c r="G27" s="61"/>
      <c r="H27" s="61"/>
      <c r="I27" s="61"/>
      <c r="J27" s="61"/>
      <c r="K27" s="61"/>
      <c r="L27" s="62"/>
    </row>
    <row r="28" spans="1:12" s="79" customFormat="1" ht="11.25" customHeight="1" x14ac:dyDescent="0.2">
      <c r="A28" s="189" t="s">
        <v>192</v>
      </c>
      <c r="B28" s="189"/>
      <c r="C28" s="122">
        <v>557.65</v>
      </c>
      <c r="D28" s="77">
        <v>96.25</v>
      </c>
      <c r="E28" s="77">
        <v>160.81</v>
      </c>
      <c r="F28" s="77">
        <v>66.459999999999994</v>
      </c>
      <c r="G28" s="77">
        <v>87.610000000000014</v>
      </c>
      <c r="H28" s="77">
        <v>87.13</v>
      </c>
      <c r="I28" s="77">
        <v>59.39</v>
      </c>
      <c r="J28" s="123" t="s">
        <v>67</v>
      </c>
      <c r="K28" s="123" t="s">
        <v>67</v>
      </c>
      <c r="L28" s="62"/>
    </row>
    <row r="29" spans="1:12" s="60" customFormat="1" ht="11.25" customHeight="1" x14ac:dyDescent="0.2">
      <c r="A29" s="186" t="s">
        <v>21</v>
      </c>
      <c r="B29" s="186"/>
      <c r="C29" s="86">
        <v>500.41999999999996</v>
      </c>
      <c r="D29" s="80">
        <v>87.45</v>
      </c>
      <c r="E29" s="80">
        <v>149.07</v>
      </c>
      <c r="F29" s="80">
        <v>61.26</v>
      </c>
      <c r="G29" s="80">
        <v>76.52000000000001</v>
      </c>
      <c r="H29" s="80">
        <v>74.02</v>
      </c>
      <c r="I29" s="80">
        <v>52.1</v>
      </c>
      <c r="J29" s="78" t="s">
        <v>67</v>
      </c>
      <c r="K29" s="78" t="s">
        <v>67</v>
      </c>
      <c r="L29" s="62"/>
    </row>
    <row r="30" spans="1:12" s="66" customFormat="1" ht="11.25" customHeight="1" x14ac:dyDescent="0.2">
      <c r="A30" s="116"/>
      <c r="B30" s="81" t="s">
        <v>22</v>
      </c>
      <c r="C30" s="86">
        <v>172.15</v>
      </c>
      <c r="D30" s="80">
        <v>29.84</v>
      </c>
      <c r="E30" s="80">
        <v>65.48</v>
      </c>
      <c r="F30" s="80">
        <v>20.72</v>
      </c>
      <c r="G30" s="80">
        <v>20.51</v>
      </c>
      <c r="H30" s="80">
        <v>21.25</v>
      </c>
      <c r="I30" s="80">
        <v>14.35</v>
      </c>
      <c r="J30" s="78" t="s">
        <v>67</v>
      </c>
      <c r="K30" s="78" t="s">
        <v>67</v>
      </c>
      <c r="L30" s="62"/>
    </row>
    <row r="31" spans="1:12" s="66" customFormat="1" ht="11.25" customHeight="1" x14ac:dyDescent="0.2">
      <c r="A31" s="116"/>
      <c r="B31" s="81" t="s">
        <v>220</v>
      </c>
      <c r="C31" s="86">
        <v>207.06</v>
      </c>
      <c r="D31" s="80">
        <v>32.74</v>
      </c>
      <c r="E31" s="80">
        <v>50.5</v>
      </c>
      <c r="F31" s="80">
        <v>27.85</v>
      </c>
      <c r="G31" s="80">
        <v>33.19</v>
      </c>
      <c r="H31" s="80">
        <v>28.66</v>
      </c>
      <c r="I31" s="80">
        <v>34.119999999999997</v>
      </c>
      <c r="J31" s="78" t="s">
        <v>67</v>
      </c>
      <c r="K31" s="78" t="s">
        <v>67</v>
      </c>
      <c r="L31" s="62"/>
    </row>
    <row r="32" spans="1:12" s="66" customFormat="1" ht="11.25" customHeight="1" x14ac:dyDescent="0.2">
      <c r="A32" s="119"/>
      <c r="B32" s="81" t="s">
        <v>24</v>
      </c>
      <c r="C32" s="86">
        <v>121.21</v>
      </c>
      <c r="D32" s="80">
        <v>24.87</v>
      </c>
      <c r="E32" s="80">
        <v>33.090000000000003</v>
      </c>
      <c r="F32" s="80">
        <v>12.69</v>
      </c>
      <c r="G32" s="80">
        <v>22.82</v>
      </c>
      <c r="H32" s="80">
        <v>24.11</v>
      </c>
      <c r="I32" s="80">
        <v>3.63</v>
      </c>
      <c r="J32" s="78" t="s">
        <v>67</v>
      </c>
      <c r="K32" s="78" t="s">
        <v>67</v>
      </c>
      <c r="L32" s="62"/>
    </row>
    <row r="33" spans="1:12" s="60" customFormat="1" ht="11.25" customHeight="1" x14ac:dyDescent="0.2">
      <c r="A33" s="186" t="s">
        <v>25</v>
      </c>
      <c r="B33" s="186"/>
      <c r="C33" s="86">
        <v>57.23</v>
      </c>
      <c r="D33" s="80">
        <v>8.8000000000000007</v>
      </c>
      <c r="E33" s="80">
        <v>11.74</v>
      </c>
      <c r="F33" s="80">
        <v>5.2</v>
      </c>
      <c r="G33" s="80">
        <v>11.09</v>
      </c>
      <c r="H33" s="80">
        <v>13.11</v>
      </c>
      <c r="I33" s="80">
        <v>7.29</v>
      </c>
      <c r="J33" s="78" t="s">
        <v>67</v>
      </c>
      <c r="K33" s="78" t="s">
        <v>67</v>
      </c>
      <c r="L33" s="62"/>
    </row>
    <row r="34" spans="1:12" s="66" customFormat="1" ht="11.25" customHeight="1" x14ac:dyDescent="0.2">
      <c r="A34" s="116"/>
      <c r="B34" s="81" t="s">
        <v>26</v>
      </c>
      <c r="C34" s="86">
        <v>6.5600000000000005</v>
      </c>
      <c r="D34" s="80">
        <v>1</v>
      </c>
      <c r="E34" s="80">
        <v>1</v>
      </c>
      <c r="F34" s="80">
        <v>1</v>
      </c>
      <c r="G34" s="80">
        <v>1</v>
      </c>
      <c r="H34" s="80">
        <v>1</v>
      </c>
      <c r="I34" s="80">
        <v>1.56</v>
      </c>
      <c r="J34" s="78" t="s">
        <v>67</v>
      </c>
      <c r="K34" s="78" t="s">
        <v>67</v>
      </c>
      <c r="L34" s="62"/>
    </row>
    <row r="35" spans="1:12" s="66" customFormat="1" ht="11.25" customHeight="1" x14ac:dyDescent="0.2">
      <c r="A35" s="116"/>
      <c r="B35" s="81" t="s">
        <v>27</v>
      </c>
      <c r="C35" s="86">
        <v>22.26</v>
      </c>
      <c r="D35" s="80">
        <v>2.93</v>
      </c>
      <c r="E35" s="80">
        <v>3.8</v>
      </c>
      <c r="F35" s="80">
        <v>2</v>
      </c>
      <c r="G35" s="80">
        <v>4.07</v>
      </c>
      <c r="H35" s="80">
        <v>6.69</v>
      </c>
      <c r="I35" s="80">
        <v>2.77</v>
      </c>
      <c r="J35" s="78" t="s">
        <v>67</v>
      </c>
      <c r="K35" s="78" t="s">
        <v>67</v>
      </c>
      <c r="L35" s="62"/>
    </row>
    <row r="36" spans="1:12" s="66" customFormat="1" ht="11.25" customHeight="1" x14ac:dyDescent="0.2">
      <c r="A36" s="119"/>
      <c r="B36" s="81" t="s">
        <v>28</v>
      </c>
      <c r="C36" s="86">
        <v>28.410000000000004</v>
      </c>
      <c r="D36" s="80">
        <v>4.87</v>
      </c>
      <c r="E36" s="80">
        <v>6.94</v>
      </c>
      <c r="F36" s="80">
        <v>2.2000000000000002</v>
      </c>
      <c r="G36" s="80">
        <v>6.02</v>
      </c>
      <c r="H36" s="80">
        <v>5.42</v>
      </c>
      <c r="I36" s="80">
        <v>2.96</v>
      </c>
      <c r="J36" s="78" t="s">
        <v>67</v>
      </c>
      <c r="K36" s="78" t="s">
        <v>67</v>
      </c>
      <c r="L36" s="62"/>
    </row>
    <row r="37" spans="1:12" s="60" customFormat="1" ht="11.25" customHeight="1" x14ac:dyDescent="0.2">
      <c r="A37" s="186" t="s">
        <v>159</v>
      </c>
      <c r="B37" s="186"/>
      <c r="C37" s="75">
        <v>24.189680668238683</v>
      </c>
      <c r="D37" s="65">
        <v>25.511720983419096</v>
      </c>
      <c r="E37" s="65">
        <v>21.795129804789696</v>
      </c>
      <c r="F37" s="65">
        <v>20.453803460659486</v>
      </c>
      <c r="G37" s="65">
        <v>22.595399895452168</v>
      </c>
      <c r="H37" s="65">
        <v>33.423399081329372</v>
      </c>
      <c r="I37" s="65">
        <v>22.437619961612285</v>
      </c>
      <c r="J37" s="78" t="s">
        <v>67</v>
      </c>
      <c r="K37" s="78" t="s">
        <v>67</v>
      </c>
      <c r="L37" s="62"/>
    </row>
    <row r="38" spans="1:12" s="60" customFormat="1" ht="11.25" customHeight="1" x14ac:dyDescent="0.2">
      <c r="A38" s="186" t="s">
        <v>167</v>
      </c>
      <c r="B38" s="186"/>
      <c r="C38" s="75">
        <v>1329.0104312377605</v>
      </c>
      <c r="D38" s="65">
        <v>1436.8896512292738</v>
      </c>
      <c r="E38" s="65">
        <v>1373.023076407057</v>
      </c>
      <c r="F38" s="65">
        <v>1120.8873653281096</v>
      </c>
      <c r="G38" s="65">
        <v>1262.5980135912178</v>
      </c>
      <c r="H38" s="65">
        <v>1505.3499054309648</v>
      </c>
      <c r="I38" s="65">
        <v>1113.7291746641074</v>
      </c>
      <c r="J38" s="78" t="s">
        <v>67</v>
      </c>
      <c r="K38" s="78" t="s">
        <v>67</v>
      </c>
      <c r="L38" s="62"/>
    </row>
    <row r="39" spans="1:12" s="60" customFormat="1" ht="11.25" customHeight="1" x14ac:dyDescent="0.2">
      <c r="A39" s="191" t="s">
        <v>31</v>
      </c>
      <c r="B39" s="191"/>
      <c r="C39" s="115">
        <v>5301.362455537349</v>
      </c>
      <c r="D39" s="70">
        <v>4861.132075471698</v>
      </c>
      <c r="E39" s="70">
        <v>5216.716978600658</v>
      </c>
      <c r="F39" s="70">
        <v>5365.4913483512901</v>
      </c>
      <c r="G39" s="70">
        <v>3426.6204913748034</v>
      </c>
      <c r="H39" s="70">
        <v>5030.8159956768441</v>
      </c>
      <c r="I39" s="70">
        <v>9344.9097888675624</v>
      </c>
      <c r="J39" s="82" t="s">
        <v>67</v>
      </c>
      <c r="K39" s="82" t="s">
        <v>67</v>
      </c>
      <c r="L39" s="62"/>
    </row>
    <row r="40" spans="1:12" s="60" customFormat="1" ht="11.25" customHeight="1" x14ac:dyDescent="0.2">
      <c r="A40" s="193" t="s">
        <v>168</v>
      </c>
      <c r="B40" s="193"/>
      <c r="C40" s="138"/>
      <c r="D40" s="138"/>
      <c r="E40" s="138"/>
      <c r="F40" s="138"/>
      <c r="G40" s="138"/>
      <c r="H40" s="138"/>
      <c r="I40" s="138"/>
      <c r="J40" s="72"/>
      <c r="K40" s="85"/>
      <c r="L40" s="62"/>
    </row>
    <row r="41" spans="1:12" s="60" customFormat="1" ht="11.25" customHeight="1" x14ac:dyDescent="0.2">
      <c r="A41" s="186" t="s">
        <v>33</v>
      </c>
      <c r="B41" s="186"/>
      <c r="C41" s="86">
        <v>59959.999999999993</v>
      </c>
      <c r="D41" s="75">
        <v>10680.2</v>
      </c>
      <c r="E41" s="75">
        <v>18389.7</v>
      </c>
      <c r="F41" s="75">
        <v>6943.7999999999993</v>
      </c>
      <c r="G41" s="75">
        <v>8685.5</v>
      </c>
      <c r="H41" s="75">
        <v>9079.7000000000007</v>
      </c>
      <c r="I41" s="75">
        <v>6181.0999999999995</v>
      </c>
      <c r="J41" s="58" t="s">
        <v>67</v>
      </c>
      <c r="K41" s="58" t="s">
        <v>67</v>
      </c>
      <c r="L41" s="62"/>
    </row>
    <row r="42" spans="1:12" s="66" customFormat="1" ht="11.25" customHeight="1" x14ac:dyDescent="0.2">
      <c r="A42" s="121"/>
      <c r="B42" s="118" t="s">
        <v>34</v>
      </c>
      <c r="C42" s="86">
        <v>39881.80000000001</v>
      </c>
      <c r="D42" s="75">
        <v>7074.6</v>
      </c>
      <c r="E42" s="75">
        <v>11494.2</v>
      </c>
      <c r="F42" s="75">
        <v>4725.8999999999996</v>
      </c>
      <c r="G42" s="75">
        <v>6371.4</v>
      </c>
      <c r="H42" s="75">
        <v>5671.3</v>
      </c>
      <c r="I42" s="75">
        <v>4544.3999999999996</v>
      </c>
      <c r="J42" s="58" t="s">
        <v>67</v>
      </c>
      <c r="K42" s="58" t="s">
        <v>67</v>
      </c>
      <c r="L42" s="62"/>
    </row>
    <row r="43" spans="1:12" s="66" customFormat="1" ht="11.25" customHeight="1" x14ac:dyDescent="0.2">
      <c r="A43" s="116"/>
      <c r="B43" s="118" t="s">
        <v>35</v>
      </c>
      <c r="C43" s="86">
        <v>8887.7000000000007</v>
      </c>
      <c r="D43" s="75">
        <v>1528.3</v>
      </c>
      <c r="E43" s="75">
        <v>2739.3</v>
      </c>
      <c r="F43" s="75">
        <v>1034.8</v>
      </c>
      <c r="G43" s="75">
        <v>1542.3</v>
      </c>
      <c r="H43" s="75">
        <v>1046</v>
      </c>
      <c r="I43" s="75">
        <v>997</v>
      </c>
      <c r="J43" s="58" t="s">
        <v>67</v>
      </c>
      <c r="K43" s="58" t="s">
        <v>67</v>
      </c>
      <c r="L43" s="62"/>
    </row>
    <row r="44" spans="1:12" s="66" customFormat="1" ht="11.25" customHeight="1" x14ac:dyDescent="0.2">
      <c r="A44" s="119"/>
      <c r="B44" s="118" t="s">
        <v>222</v>
      </c>
      <c r="C44" s="86">
        <v>11190.500000000002</v>
      </c>
      <c r="D44" s="75">
        <v>2077.3000000000002</v>
      </c>
      <c r="E44" s="75">
        <v>4156.2</v>
      </c>
      <c r="F44" s="75">
        <v>1183.0999999999999</v>
      </c>
      <c r="G44" s="75">
        <v>771.8</v>
      </c>
      <c r="H44" s="75">
        <v>2362.4</v>
      </c>
      <c r="I44" s="75">
        <v>639.70000000000005</v>
      </c>
      <c r="J44" s="58" t="s">
        <v>67</v>
      </c>
      <c r="K44" s="58" t="s">
        <v>67</v>
      </c>
      <c r="L44" s="62"/>
    </row>
    <row r="45" spans="1:12" s="60" customFormat="1" ht="11.25" customHeight="1" x14ac:dyDescent="0.2">
      <c r="A45" s="186" t="s">
        <v>38</v>
      </c>
      <c r="B45" s="186"/>
      <c r="C45" s="86">
        <v>35179.9</v>
      </c>
      <c r="D45" s="75">
        <v>7447.2</v>
      </c>
      <c r="E45" s="75">
        <v>10306.400000000001</v>
      </c>
      <c r="F45" s="75">
        <v>3829.3</v>
      </c>
      <c r="G45" s="75">
        <v>5139.6000000000004</v>
      </c>
      <c r="H45" s="75">
        <v>5058.5</v>
      </c>
      <c r="I45" s="75">
        <v>3398.9</v>
      </c>
      <c r="J45" s="58" t="s">
        <v>67</v>
      </c>
      <c r="K45" s="58" t="s">
        <v>67</v>
      </c>
      <c r="L45" s="62"/>
    </row>
    <row r="46" spans="1:12" s="66" customFormat="1" ht="11.25" customHeight="1" x14ac:dyDescent="0.2">
      <c r="A46" s="121"/>
      <c r="B46" s="118" t="s">
        <v>39</v>
      </c>
      <c r="C46" s="86">
        <v>4976.3999999999996</v>
      </c>
      <c r="D46" s="75">
        <v>796.2</v>
      </c>
      <c r="E46" s="75">
        <v>2061.1</v>
      </c>
      <c r="F46" s="75">
        <v>378.3</v>
      </c>
      <c r="G46" s="75">
        <v>594</v>
      </c>
      <c r="H46" s="75">
        <v>954.4</v>
      </c>
      <c r="I46" s="75">
        <v>192.4</v>
      </c>
      <c r="J46" s="58" t="s">
        <v>67</v>
      </c>
      <c r="K46" s="58" t="s">
        <v>67</v>
      </c>
      <c r="L46" s="62"/>
    </row>
    <row r="47" spans="1:12" s="66" customFormat="1" ht="11.25" customHeight="1" x14ac:dyDescent="0.2">
      <c r="A47" s="116"/>
      <c r="B47" s="118" t="s">
        <v>40</v>
      </c>
      <c r="C47" s="86">
        <v>28828.100000000002</v>
      </c>
      <c r="D47" s="75">
        <v>6153.8</v>
      </c>
      <c r="E47" s="75">
        <v>7762.6</v>
      </c>
      <c r="F47" s="75">
        <v>3375.5</v>
      </c>
      <c r="G47" s="75">
        <v>4490.5</v>
      </c>
      <c r="H47" s="75">
        <v>3923.5</v>
      </c>
      <c r="I47" s="75">
        <v>3122.2</v>
      </c>
      <c r="J47" s="58" t="s">
        <v>67</v>
      </c>
      <c r="K47" s="58" t="s">
        <v>67</v>
      </c>
      <c r="L47" s="62"/>
    </row>
    <row r="48" spans="1:12" s="66" customFormat="1" ht="11.25" customHeight="1" x14ac:dyDescent="0.2">
      <c r="A48" s="119"/>
      <c r="B48" s="118" t="s">
        <v>41</v>
      </c>
      <c r="C48" s="86">
        <v>1375.3999999999999</v>
      </c>
      <c r="D48" s="75">
        <v>497.2</v>
      </c>
      <c r="E48" s="75">
        <v>482.7</v>
      </c>
      <c r="F48" s="75">
        <v>75.5</v>
      </c>
      <c r="G48" s="75">
        <v>55.1</v>
      </c>
      <c r="H48" s="75">
        <v>180.6</v>
      </c>
      <c r="I48" s="75">
        <v>84.3</v>
      </c>
      <c r="J48" s="58" t="s">
        <v>67</v>
      </c>
      <c r="K48" s="58" t="s">
        <v>67</v>
      </c>
      <c r="L48" s="62"/>
    </row>
    <row r="49" spans="1:12" s="60" customFormat="1" ht="11.25" customHeight="1" x14ac:dyDescent="0.2">
      <c r="A49" s="186" t="s">
        <v>42</v>
      </c>
      <c r="B49" s="186"/>
      <c r="C49" s="86">
        <v>27878.799999999999</v>
      </c>
      <c r="D49" s="75">
        <v>5070.3</v>
      </c>
      <c r="E49" s="75">
        <v>8120.6</v>
      </c>
      <c r="F49" s="75">
        <v>3115.2</v>
      </c>
      <c r="G49" s="75">
        <v>4225.8999999999996</v>
      </c>
      <c r="H49" s="75">
        <v>4431.8</v>
      </c>
      <c r="I49" s="75">
        <v>2915</v>
      </c>
      <c r="J49" s="75">
        <v>1152.7</v>
      </c>
      <c r="K49" s="75">
        <v>1464.1</v>
      </c>
      <c r="L49" s="62"/>
    </row>
    <row r="50" spans="1:12" s="66" customFormat="1" ht="11.25" customHeight="1" x14ac:dyDescent="0.2">
      <c r="A50" s="121"/>
      <c r="B50" s="118" t="s">
        <v>43</v>
      </c>
      <c r="C50" s="86">
        <v>22303.040000000001</v>
      </c>
      <c r="D50" s="75">
        <v>4056.2400000000002</v>
      </c>
      <c r="E50" s="75">
        <v>6496.4800000000005</v>
      </c>
      <c r="F50" s="75">
        <v>2492.16</v>
      </c>
      <c r="G50" s="75">
        <v>3380.72</v>
      </c>
      <c r="H50" s="75">
        <v>3545.4400000000005</v>
      </c>
      <c r="I50" s="75">
        <v>2332</v>
      </c>
      <c r="J50" s="75">
        <v>922.16000000000008</v>
      </c>
      <c r="K50" s="75">
        <v>1171.28</v>
      </c>
      <c r="L50" s="62"/>
    </row>
    <row r="51" spans="1:12" s="66" customFormat="1" ht="11.25" customHeight="1" x14ac:dyDescent="0.2">
      <c r="A51" s="119"/>
      <c r="B51" s="119" t="s">
        <v>44</v>
      </c>
      <c r="C51" s="86">
        <v>5575.76</v>
      </c>
      <c r="D51" s="75">
        <v>1014.0600000000001</v>
      </c>
      <c r="E51" s="75">
        <v>1624.1200000000001</v>
      </c>
      <c r="F51" s="75">
        <v>623.04</v>
      </c>
      <c r="G51" s="75">
        <v>845.18</v>
      </c>
      <c r="H51" s="75">
        <v>886.36000000000013</v>
      </c>
      <c r="I51" s="75">
        <v>583</v>
      </c>
      <c r="J51" s="75">
        <v>230.54000000000002</v>
      </c>
      <c r="K51" s="75">
        <v>292.82</v>
      </c>
      <c r="L51" s="62"/>
    </row>
    <row r="52" spans="1:12" s="60" customFormat="1" ht="11.25" customHeight="1" x14ac:dyDescent="0.2">
      <c r="A52" s="190" t="s">
        <v>45</v>
      </c>
      <c r="B52" s="190"/>
      <c r="C52" s="86">
        <v>4.9533250722841791</v>
      </c>
      <c r="D52" s="86">
        <v>4.7871806364858811</v>
      </c>
      <c r="E52" s="86">
        <v>5.6601108033241001</v>
      </c>
      <c r="F52" s="86">
        <v>5.5417398244213878</v>
      </c>
      <c r="G52" s="86">
        <v>5.0234239444765763</v>
      </c>
      <c r="H52" s="86">
        <v>3.6700485044462412</v>
      </c>
      <c r="I52" s="86">
        <v>5.2875106928999136</v>
      </c>
      <c r="J52" s="58" t="s">
        <v>67</v>
      </c>
      <c r="K52" s="58" t="s">
        <v>67</v>
      </c>
      <c r="L52" s="62"/>
    </row>
    <row r="53" spans="1:12" s="66" customFormat="1" ht="11.25" customHeight="1" x14ac:dyDescent="0.2">
      <c r="A53" s="194" t="s">
        <v>46</v>
      </c>
      <c r="B53" s="194"/>
      <c r="C53" s="87">
        <v>2.3030813713341596</v>
      </c>
      <c r="D53" s="87">
        <v>2.2726580008964592</v>
      </c>
      <c r="E53" s="87">
        <v>2.4994152046783626</v>
      </c>
      <c r="F53" s="87">
        <v>2.4861931364724659</v>
      </c>
      <c r="G53" s="87">
        <v>2.4441295546558703</v>
      </c>
      <c r="H53" s="87">
        <v>1.7913500404203719</v>
      </c>
      <c r="I53" s="87">
        <v>2.4935842600513261</v>
      </c>
      <c r="J53" s="87">
        <v>0.57262791852955786</v>
      </c>
      <c r="K53" s="87">
        <v>0.67939675174013914</v>
      </c>
      <c r="L53" s="62"/>
    </row>
    <row r="54" spans="1:12" ht="11.25" customHeight="1" x14ac:dyDescent="0.2">
      <c r="A54" s="139"/>
      <c r="B54" s="139"/>
      <c r="C54" s="140"/>
      <c r="D54" s="139"/>
      <c r="E54" s="139"/>
      <c r="F54" s="139"/>
      <c r="G54" s="139"/>
      <c r="H54" s="139"/>
      <c r="I54" s="139"/>
      <c r="J54" s="139"/>
      <c r="K54" s="139"/>
    </row>
    <row r="55" spans="1:12" s="88" customFormat="1" ht="11.25" x14ac:dyDescent="0.2">
      <c r="A55" s="192" t="s">
        <v>212</v>
      </c>
      <c r="B55" s="192"/>
      <c r="C55" s="192"/>
      <c r="D55" s="192"/>
      <c r="E55" s="192"/>
      <c r="F55" s="192"/>
      <c r="G55" s="192"/>
      <c r="H55" s="192"/>
      <c r="I55" s="192"/>
      <c r="J55" s="192"/>
      <c r="K55" s="192"/>
    </row>
    <row r="56" spans="1:12" s="88" customFormat="1" ht="25.15" customHeight="1" x14ac:dyDescent="0.2">
      <c r="A56" s="192" t="s">
        <v>213</v>
      </c>
      <c r="B56" s="192"/>
      <c r="C56" s="192"/>
      <c r="D56" s="192"/>
      <c r="E56" s="192"/>
      <c r="F56" s="192"/>
      <c r="G56" s="192"/>
      <c r="H56" s="192"/>
      <c r="I56" s="192"/>
      <c r="J56" s="192"/>
      <c r="K56" s="192"/>
    </row>
    <row r="57" spans="1:12" s="88" customFormat="1" ht="11.25" x14ac:dyDescent="0.2">
      <c r="A57" s="192" t="s">
        <v>214</v>
      </c>
      <c r="B57" s="192"/>
      <c r="C57" s="192"/>
      <c r="D57" s="192"/>
      <c r="E57" s="192"/>
      <c r="F57" s="192"/>
      <c r="G57" s="192"/>
      <c r="H57" s="192"/>
      <c r="I57" s="192"/>
      <c r="J57" s="192"/>
      <c r="K57" s="192"/>
    </row>
    <row r="58" spans="1:12" s="88" customFormat="1" ht="11.25" x14ac:dyDescent="0.2">
      <c r="A58" s="192" t="s">
        <v>215</v>
      </c>
      <c r="B58" s="192"/>
      <c r="C58" s="192"/>
      <c r="D58" s="192"/>
      <c r="E58" s="192"/>
      <c r="F58" s="192"/>
      <c r="G58" s="192"/>
      <c r="H58" s="192"/>
      <c r="I58" s="192"/>
      <c r="J58" s="192"/>
      <c r="K58" s="192"/>
    </row>
    <row r="59" spans="1:12" s="88" customFormat="1" ht="11.25" x14ac:dyDescent="0.2">
      <c r="A59" s="192" t="s">
        <v>223</v>
      </c>
      <c r="B59" s="192"/>
      <c r="C59" s="192"/>
      <c r="D59" s="192"/>
      <c r="E59" s="192"/>
      <c r="F59" s="192"/>
      <c r="G59" s="192"/>
      <c r="H59" s="192"/>
      <c r="I59" s="192"/>
      <c r="J59" s="192"/>
      <c r="K59" s="192"/>
    </row>
    <row r="60" spans="1:12" s="88" customFormat="1" ht="11.25" x14ac:dyDescent="0.2">
      <c r="A60" s="117"/>
      <c r="B60" s="117"/>
      <c r="C60" s="117"/>
      <c r="D60" s="117"/>
      <c r="E60" s="117"/>
      <c r="F60" s="117"/>
      <c r="G60" s="117"/>
      <c r="H60" s="117"/>
      <c r="I60" s="117"/>
      <c r="J60" s="117"/>
      <c r="K60" s="117"/>
    </row>
    <row r="61" spans="1:12" s="66" customFormat="1" ht="11.25" x14ac:dyDescent="0.2">
      <c r="A61" s="194" t="s">
        <v>219</v>
      </c>
      <c r="B61" s="194"/>
      <c r="C61" s="194"/>
      <c r="D61" s="194"/>
      <c r="E61" s="194"/>
      <c r="F61" s="194"/>
      <c r="G61" s="194"/>
      <c r="H61" s="194"/>
      <c r="I61" s="194"/>
      <c r="J61" s="194"/>
      <c r="K61" s="194"/>
    </row>
    <row r="62" spans="1:12" s="66" customFormat="1" ht="10.5" customHeight="1" x14ac:dyDescent="0.2">
      <c r="A62" s="194"/>
      <c r="B62" s="194"/>
      <c r="C62" s="194"/>
      <c r="D62" s="194"/>
      <c r="E62" s="194"/>
      <c r="F62" s="194"/>
      <c r="G62" s="194"/>
      <c r="H62" s="194"/>
      <c r="I62" s="194"/>
      <c r="J62" s="194"/>
      <c r="K62" s="194"/>
    </row>
    <row r="63" spans="1:12" s="66" customFormat="1" ht="11.25" x14ac:dyDescent="0.2">
      <c r="A63" s="194" t="s">
        <v>221</v>
      </c>
      <c r="B63" s="194"/>
      <c r="C63" s="194"/>
      <c r="D63" s="194"/>
      <c r="E63" s="194"/>
      <c r="F63" s="194"/>
      <c r="G63" s="194"/>
      <c r="H63" s="194"/>
      <c r="I63" s="194"/>
      <c r="J63" s="194"/>
      <c r="K63" s="194"/>
    </row>
    <row r="64" spans="1:12" s="66" customFormat="1" ht="11.25" x14ac:dyDescent="0.2">
      <c r="A64" s="194" t="s">
        <v>153</v>
      </c>
      <c r="B64" s="194"/>
      <c r="C64" s="194"/>
      <c r="D64" s="194"/>
      <c r="E64" s="194"/>
      <c r="F64" s="194"/>
      <c r="G64" s="194"/>
      <c r="H64" s="194"/>
      <c r="I64" s="194"/>
      <c r="J64" s="194"/>
      <c r="K64" s="194"/>
    </row>
    <row r="65" spans="3:9" x14ac:dyDescent="0.2">
      <c r="C65" s="90"/>
      <c r="D65" s="90"/>
      <c r="E65" s="90"/>
      <c r="F65" s="90"/>
      <c r="G65" s="90"/>
      <c r="H65" s="90"/>
      <c r="I65" s="90"/>
    </row>
    <row r="66" spans="3:9" x14ac:dyDescent="0.2">
      <c r="C66" s="90"/>
      <c r="D66" s="90"/>
      <c r="E66" s="90"/>
      <c r="F66" s="90"/>
      <c r="G66" s="90"/>
      <c r="H66" s="90"/>
      <c r="I66" s="90"/>
    </row>
    <row r="67" spans="3:9" x14ac:dyDescent="0.2">
      <c r="C67" s="90"/>
      <c r="D67" s="90"/>
      <c r="E67" s="90"/>
      <c r="F67" s="90"/>
      <c r="G67" s="90"/>
      <c r="H67" s="90"/>
      <c r="I67" s="90"/>
    </row>
    <row r="68" spans="3:9" x14ac:dyDescent="0.2">
      <c r="C68" s="90"/>
      <c r="D68" s="90"/>
      <c r="E68" s="90"/>
      <c r="F68" s="90"/>
      <c r="G68" s="90"/>
      <c r="H68" s="90"/>
      <c r="I68" s="90"/>
    </row>
    <row r="69" spans="3:9" x14ac:dyDescent="0.2">
      <c r="C69" s="90"/>
      <c r="D69" s="90"/>
      <c r="E69" s="90"/>
      <c r="F69" s="90"/>
      <c r="G69" s="90"/>
      <c r="H69" s="90"/>
      <c r="I69" s="90"/>
    </row>
    <row r="70" spans="3:9" x14ac:dyDescent="0.2">
      <c r="C70" s="90"/>
      <c r="D70" s="90"/>
      <c r="E70" s="90"/>
      <c r="F70" s="90"/>
      <c r="G70" s="90"/>
      <c r="H70" s="90"/>
      <c r="I70" s="90"/>
    </row>
    <row r="71" spans="3:9" x14ac:dyDescent="0.2">
      <c r="C71" s="90"/>
      <c r="D71" s="90"/>
      <c r="E71" s="90"/>
      <c r="F71" s="90"/>
      <c r="G71" s="90"/>
      <c r="H71" s="90"/>
      <c r="I71" s="90"/>
    </row>
    <row r="72" spans="3:9" x14ac:dyDescent="0.2">
      <c r="C72" s="90"/>
      <c r="D72" s="90"/>
      <c r="E72" s="90"/>
      <c r="F72" s="90"/>
      <c r="G72" s="90"/>
      <c r="H72" s="90"/>
      <c r="I72" s="90"/>
    </row>
    <row r="73" spans="3:9" x14ac:dyDescent="0.2">
      <c r="C73" s="90"/>
      <c r="D73" s="90"/>
      <c r="E73" s="90"/>
      <c r="F73" s="90"/>
      <c r="G73" s="90"/>
      <c r="H73" s="90"/>
      <c r="I73" s="90"/>
    </row>
    <row r="74" spans="3:9" x14ac:dyDescent="0.2">
      <c r="C74" s="90"/>
      <c r="D74" s="90"/>
      <c r="E74" s="90"/>
      <c r="F74" s="90"/>
      <c r="G74" s="90"/>
      <c r="H74" s="90"/>
      <c r="I74" s="90"/>
    </row>
    <row r="75" spans="3:9" x14ac:dyDescent="0.2">
      <c r="C75" s="90"/>
      <c r="D75" s="90"/>
      <c r="E75" s="90"/>
      <c r="F75" s="90"/>
      <c r="G75" s="90"/>
      <c r="H75" s="90"/>
      <c r="I75" s="90"/>
    </row>
    <row r="76" spans="3:9" x14ac:dyDescent="0.2">
      <c r="C76" s="90"/>
      <c r="D76" s="90"/>
      <c r="E76" s="90"/>
      <c r="F76" s="90"/>
      <c r="G76" s="90"/>
      <c r="H76" s="90"/>
      <c r="I76" s="90"/>
    </row>
    <row r="77" spans="3:9" x14ac:dyDescent="0.2">
      <c r="C77" s="90"/>
      <c r="D77" s="90"/>
      <c r="E77" s="90"/>
      <c r="F77" s="90"/>
      <c r="G77" s="90"/>
      <c r="H77" s="90"/>
      <c r="I77" s="90"/>
    </row>
  </sheetData>
  <mergeCells count="37">
    <mergeCell ref="A1:K1"/>
    <mergeCell ref="A2:K2"/>
    <mergeCell ref="A3:K3"/>
    <mergeCell ref="A4:K4"/>
    <mergeCell ref="A5:B5"/>
    <mergeCell ref="C5:I5"/>
    <mergeCell ref="A6:B6"/>
    <mergeCell ref="C6:I6"/>
    <mergeCell ref="A9:I9"/>
    <mergeCell ref="A10:B10"/>
    <mergeCell ref="A14:B14"/>
    <mergeCell ref="A19:I19"/>
    <mergeCell ref="A41:B41"/>
    <mergeCell ref="A22:B22"/>
    <mergeCell ref="A24:B24"/>
    <mergeCell ref="A25:B25"/>
    <mergeCell ref="A26:B26"/>
    <mergeCell ref="A28:B28"/>
    <mergeCell ref="A29:B29"/>
    <mergeCell ref="A33:B33"/>
    <mergeCell ref="A37:B37"/>
    <mergeCell ref="A38:B38"/>
    <mergeCell ref="A39:B39"/>
    <mergeCell ref="A40:B40"/>
    <mergeCell ref="A45:B45"/>
    <mergeCell ref="A49:B49"/>
    <mergeCell ref="A52:B52"/>
    <mergeCell ref="A53:B53"/>
    <mergeCell ref="A55:K55"/>
    <mergeCell ref="A64:K64"/>
    <mergeCell ref="A56:K56"/>
    <mergeCell ref="A57:K57"/>
    <mergeCell ref="A59:K59"/>
    <mergeCell ref="A61:K61"/>
    <mergeCell ref="A62:K62"/>
    <mergeCell ref="A63:K63"/>
    <mergeCell ref="A58:K5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selection sqref="A1:K1"/>
    </sheetView>
  </sheetViews>
  <sheetFormatPr defaultRowHeight="12.75" x14ac:dyDescent="0.2"/>
  <cols>
    <col min="1" max="1" width="2.7109375" style="113" customWidth="1"/>
    <col min="2" max="2" width="35" style="113" customWidth="1"/>
    <col min="3" max="9" width="12.28515625" style="91" customWidth="1"/>
    <col min="10" max="10" width="14.140625" style="55" customWidth="1"/>
    <col min="11" max="11" width="13.7109375" style="55" customWidth="1"/>
    <col min="12" max="16384" width="9.140625" style="49"/>
  </cols>
  <sheetData>
    <row r="1" spans="1:12" s="48" customFormat="1" ht="15" customHeight="1" x14ac:dyDescent="0.2">
      <c r="A1" s="181"/>
      <c r="B1" s="181"/>
      <c r="C1" s="181"/>
      <c r="D1" s="181"/>
      <c r="E1" s="181"/>
      <c r="F1" s="181"/>
      <c r="G1" s="181"/>
      <c r="H1" s="181"/>
      <c r="I1" s="181"/>
      <c r="J1" s="181"/>
      <c r="K1" s="181"/>
    </row>
    <row r="2" spans="1:12" s="48" customFormat="1" x14ac:dyDescent="0.2">
      <c r="A2" s="182" t="s">
        <v>210</v>
      </c>
      <c r="B2" s="182"/>
      <c r="C2" s="182"/>
      <c r="D2" s="182"/>
      <c r="E2" s="182"/>
      <c r="F2" s="182"/>
      <c r="G2" s="182"/>
      <c r="H2" s="182"/>
      <c r="I2" s="182"/>
      <c r="J2" s="182"/>
      <c r="K2" s="182"/>
    </row>
    <row r="3" spans="1:12" s="48" customFormat="1" ht="15" customHeight="1" x14ac:dyDescent="0.2">
      <c r="A3" s="181"/>
      <c r="B3" s="181"/>
      <c r="C3" s="181"/>
      <c r="D3" s="181"/>
      <c r="E3" s="181"/>
      <c r="F3" s="181"/>
      <c r="G3" s="181"/>
      <c r="H3" s="181"/>
      <c r="I3" s="181"/>
      <c r="J3" s="181"/>
      <c r="K3" s="181"/>
    </row>
    <row r="4" spans="1:12" ht="14.25" customHeight="1" x14ac:dyDescent="0.2">
      <c r="A4" s="183"/>
      <c r="B4" s="183"/>
      <c r="C4" s="183"/>
      <c r="D4" s="183"/>
      <c r="E4" s="183"/>
      <c r="F4" s="183"/>
      <c r="G4" s="183"/>
      <c r="H4" s="183"/>
      <c r="I4" s="183"/>
      <c r="J4" s="183"/>
      <c r="K4" s="183"/>
    </row>
    <row r="5" spans="1:12" s="48" customFormat="1" ht="13.5" customHeight="1" x14ac:dyDescent="0.2">
      <c r="A5" s="184"/>
      <c r="B5" s="184"/>
      <c r="C5" s="185" t="s">
        <v>188</v>
      </c>
      <c r="D5" s="184"/>
      <c r="E5" s="184"/>
      <c r="F5" s="184"/>
      <c r="G5" s="184"/>
      <c r="H5" s="184"/>
      <c r="I5" s="184"/>
      <c r="J5" s="50" t="s">
        <v>22</v>
      </c>
      <c r="K5" s="51" t="s">
        <v>155</v>
      </c>
    </row>
    <row r="6" spans="1:12" ht="12" customHeight="1" x14ac:dyDescent="0.2">
      <c r="A6" s="187"/>
      <c r="B6" s="187"/>
      <c r="C6" s="188"/>
      <c r="D6" s="187"/>
      <c r="E6" s="187"/>
      <c r="F6" s="187"/>
      <c r="G6" s="187"/>
      <c r="H6" s="187"/>
      <c r="I6" s="187"/>
      <c r="J6" s="52" t="s">
        <v>156</v>
      </c>
      <c r="K6" s="53" t="s">
        <v>157</v>
      </c>
    </row>
    <row r="7" spans="1:12" ht="12" customHeight="1" x14ac:dyDescent="0.2">
      <c r="C7" s="113"/>
      <c r="D7" s="113"/>
      <c r="E7" s="113"/>
      <c r="F7" s="113"/>
      <c r="G7" s="113"/>
      <c r="H7" s="113"/>
      <c r="I7" s="113"/>
    </row>
    <row r="8" spans="1:12" ht="12" customHeight="1" x14ac:dyDescent="0.2">
      <c r="A8" s="56"/>
      <c r="B8" s="56"/>
      <c r="C8" s="124" t="s">
        <v>0</v>
      </c>
      <c r="D8" s="124" t="s">
        <v>1</v>
      </c>
      <c r="E8" s="124" t="s">
        <v>2</v>
      </c>
      <c r="F8" s="125" t="s">
        <v>3</v>
      </c>
      <c r="G8" s="124" t="s">
        <v>4</v>
      </c>
      <c r="H8" s="124" t="s">
        <v>217</v>
      </c>
      <c r="I8" s="124" t="s">
        <v>5</v>
      </c>
      <c r="J8" s="57"/>
      <c r="K8" s="57"/>
    </row>
    <row r="9" spans="1:12" s="60" customFormat="1" ht="11.25" customHeight="1" x14ac:dyDescent="0.2">
      <c r="A9" s="198" t="s">
        <v>218</v>
      </c>
      <c r="B9" s="198"/>
      <c r="C9" s="128"/>
      <c r="D9" s="128"/>
      <c r="E9" s="128"/>
      <c r="F9" s="128"/>
      <c r="G9" s="128"/>
      <c r="H9" s="128"/>
      <c r="I9" s="128"/>
      <c r="J9" s="58"/>
      <c r="K9" s="59"/>
    </row>
    <row r="10" spans="1:12" s="60" customFormat="1" ht="11.25" customHeight="1" x14ac:dyDescent="0.2">
      <c r="A10" s="190" t="s">
        <v>7</v>
      </c>
      <c r="B10" s="190"/>
      <c r="C10" s="61">
        <v>12295</v>
      </c>
      <c r="D10" s="61">
        <v>2223</v>
      </c>
      <c r="E10" s="61">
        <v>3319</v>
      </c>
      <c r="F10" s="61">
        <v>1258</v>
      </c>
      <c r="G10" s="61">
        <v>1780</v>
      </c>
      <c r="H10" s="61">
        <v>2559</v>
      </c>
      <c r="I10" s="61">
        <v>1156</v>
      </c>
      <c r="J10" s="58">
        <v>1652</v>
      </c>
      <c r="K10" s="59">
        <v>1803</v>
      </c>
      <c r="L10" s="62"/>
    </row>
    <row r="11" spans="1:12" s="66" customFormat="1" ht="11.25" customHeight="1" x14ac:dyDescent="0.2">
      <c r="A11" s="114"/>
      <c r="B11" s="111" t="s">
        <v>8</v>
      </c>
      <c r="C11" s="61">
        <v>8023</v>
      </c>
      <c r="D11" s="65">
        <v>1558</v>
      </c>
      <c r="E11" s="65">
        <v>2215</v>
      </c>
      <c r="F11" s="65">
        <v>786</v>
      </c>
      <c r="G11" s="65">
        <v>1037</v>
      </c>
      <c r="H11" s="65">
        <v>1639</v>
      </c>
      <c r="I11" s="65">
        <v>788</v>
      </c>
      <c r="J11" s="58">
        <v>1437</v>
      </c>
      <c r="K11" s="59">
        <v>1547</v>
      </c>
      <c r="L11" s="62"/>
    </row>
    <row r="12" spans="1:12" s="66" customFormat="1" ht="11.25" customHeight="1" x14ac:dyDescent="0.2">
      <c r="A12" s="109"/>
      <c r="B12" s="180" t="s">
        <v>9</v>
      </c>
      <c r="C12" s="61">
        <v>1513</v>
      </c>
      <c r="D12" s="65">
        <v>317</v>
      </c>
      <c r="E12" s="65">
        <v>411</v>
      </c>
      <c r="F12" s="65">
        <v>117</v>
      </c>
      <c r="G12" s="65">
        <v>192</v>
      </c>
      <c r="H12" s="65">
        <v>342</v>
      </c>
      <c r="I12" s="65">
        <v>134</v>
      </c>
      <c r="J12" s="58">
        <v>215</v>
      </c>
      <c r="K12" s="59">
        <v>256</v>
      </c>
      <c r="L12" s="62"/>
    </row>
    <row r="13" spans="1:12" s="66" customFormat="1" ht="11.25" customHeight="1" x14ac:dyDescent="0.2">
      <c r="A13" s="112"/>
      <c r="B13" s="111" t="s">
        <v>10</v>
      </c>
      <c r="C13" s="61">
        <v>2759</v>
      </c>
      <c r="D13" s="65">
        <v>348</v>
      </c>
      <c r="E13" s="65">
        <v>693</v>
      </c>
      <c r="F13" s="65">
        <v>355</v>
      </c>
      <c r="G13" s="65">
        <v>551</v>
      </c>
      <c r="H13" s="65">
        <v>578</v>
      </c>
      <c r="I13" s="65">
        <v>234</v>
      </c>
      <c r="J13" s="58">
        <v>0</v>
      </c>
      <c r="K13" s="59">
        <v>0</v>
      </c>
      <c r="L13" s="62"/>
    </row>
    <row r="14" spans="1:12" s="60" customFormat="1" ht="11.25" customHeight="1" x14ac:dyDescent="0.2">
      <c r="A14" s="186" t="s">
        <v>163</v>
      </c>
      <c r="B14" s="186"/>
      <c r="C14" s="61">
        <v>633690</v>
      </c>
      <c r="D14" s="65">
        <v>117904</v>
      </c>
      <c r="E14" s="65">
        <v>200751</v>
      </c>
      <c r="F14" s="65">
        <v>66118</v>
      </c>
      <c r="G14" s="65">
        <v>91923</v>
      </c>
      <c r="H14" s="65">
        <v>101981</v>
      </c>
      <c r="I14" s="65">
        <v>55013</v>
      </c>
      <c r="J14" s="58">
        <v>83505.329999999987</v>
      </c>
      <c r="K14" s="59">
        <v>202261</v>
      </c>
      <c r="L14" s="62"/>
    </row>
    <row r="15" spans="1:12" s="66" customFormat="1" ht="11.25" customHeight="1" x14ac:dyDescent="0.2">
      <c r="A15" s="114"/>
      <c r="B15" s="111" t="s">
        <v>206</v>
      </c>
      <c r="C15" s="61">
        <v>147291</v>
      </c>
      <c r="D15" s="65">
        <v>37967</v>
      </c>
      <c r="E15" s="65">
        <v>38604</v>
      </c>
      <c r="F15" s="65">
        <v>18334</v>
      </c>
      <c r="G15" s="65">
        <v>18585</v>
      </c>
      <c r="H15" s="65">
        <v>18469</v>
      </c>
      <c r="I15" s="65">
        <v>15332</v>
      </c>
      <c r="J15" s="58">
        <v>47534.81</v>
      </c>
      <c r="K15" s="59">
        <v>58759</v>
      </c>
      <c r="L15" s="62"/>
    </row>
    <row r="16" spans="1:12" s="66" customFormat="1" ht="11.25" customHeight="1" x14ac:dyDescent="0.2">
      <c r="A16" s="109"/>
      <c r="B16" s="111" t="s">
        <v>207</v>
      </c>
      <c r="C16" s="61">
        <v>271873</v>
      </c>
      <c r="D16" s="65">
        <v>45570</v>
      </c>
      <c r="E16" s="65">
        <v>73007</v>
      </c>
      <c r="F16" s="65">
        <v>30287</v>
      </c>
      <c r="G16" s="65">
        <v>48903</v>
      </c>
      <c r="H16" s="65">
        <v>42822</v>
      </c>
      <c r="I16" s="65">
        <v>31284</v>
      </c>
      <c r="J16" s="58">
        <v>35970.519999999997</v>
      </c>
      <c r="K16" s="59">
        <v>143502</v>
      </c>
      <c r="L16" s="62"/>
    </row>
    <row r="17" spans="1:12" s="66" customFormat="1" ht="11.25" customHeight="1" x14ac:dyDescent="0.2">
      <c r="A17" s="109"/>
      <c r="B17" s="111" t="s">
        <v>208</v>
      </c>
      <c r="C17" s="61">
        <v>202923</v>
      </c>
      <c r="D17" s="65">
        <v>32913</v>
      </c>
      <c r="E17" s="65">
        <v>85435</v>
      </c>
      <c r="F17" s="65">
        <v>15843</v>
      </c>
      <c r="G17" s="65">
        <v>23071</v>
      </c>
      <c r="H17" s="65">
        <v>38125</v>
      </c>
      <c r="I17" s="65">
        <v>7536</v>
      </c>
      <c r="J17" s="58" t="s">
        <v>67</v>
      </c>
      <c r="K17" s="58" t="s">
        <v>67</v>
      </c>
      <c r="L17" s="62"/>
    </row>
    <row r="18" spans="1:12" s="66" customFormat="1" ht="11.25" customHeight="1" x14ac:dyDescent="0.2">
      <c r="A18" s="109"/>
      <c r="B18" s="114" t="s">
        <v>164</v>
      </c>
      <c r="C18" s="70">
        <v>11603</v>
      </c>
      <c r="D18" s="70">
        <v>1454</v>
      </c>
      <c r="E18" s="70">
        <v>3705</v>
      </c>
      <c r="F18" s="70">
        <v>1654</v>
      </c>
      <c r="G18" s="70">
        <v>1364</v>
      </c>
      <c r="H18" s="70">
        <v>2565</v>
      </c>
      <c r="I18" s="70">
        <v>861</v>
      </c>
      <c r="J18" s="71" t="s">
        <v>67</v>
      </c>
      <c r="K18" s="71" t="s">
        <v>67</v>
      </c>
      <c r="L18" s="62"/>
    </row>
    <row r="19" spans="1:12" s="60" customFormat="1" ht="11.25" customHeight="1" x14ac:dyDescent="0.2">
      <c r="A19" s="197" t="s">
        <v>13</v>
      </c>
      <c r="B19" s="197"/>
      <c r="C19" s="197"/>
      <c r="D19" s="197"/>
      <c r="E19" s="197"/>
      <c r="F19" s="197"/>
      <c r="G19" s="197"/>
      <c r="H19" s="197"/>
      <c r="I19" s="197"/>
      <c r="J19" s="72"/>
      <c r="K19" s="72"/>
      <c r="L19" s="62"/>
    </row>
    <row r="20" spans="1:12" s="66" customFormat="1" ht="11.25" customHeight="1" x14ac:dyDescent="0.2">
      <c r="A20" s="114"/>
      <c r="B20" s="111" t="s">
        <v>211</v>
      </c>
      <c r="C20" s="61">
        <v>121939</v>
      </c>
      <c r="D20" s="65">
        <v>20515</v>
      </c>
      <c r="E20" s="65">
        <v>38199</v>
      </c>
      <c r="F20" s="65">
        <v>14688</v>
      </c>
      <c r="G20" s="65">
        <v>16790</v>
      </c>
      <c r="H20" s="65">
        <v>17724</v>
      </c>
      <c r="I20" s="65">
        <v>14023</v>
      </c>
      <c r="J20" s="58" t="s">
        <v>67</v>
      </c>
      <c r="K20" s="58" t="s">
        <v>67</v>
      </c>
      <c r="L20" s="62"/>
    </row>
    <row r="21" spans="1:12" s="66" customFormat="1" ht="11.25" customHeight="1" x14ac:dyDescent="0.2">
      <c r="A21" s="112"/>
      <c r="B21" s="111" t="s">
        <v>15</v>
      </c>
      <c r="C21" s="61">
        <v>2474155</v>
      </c>
      <c r="D21" s="65">
        <v>421447</v>
      </c>
      <c r="E21" s="65">
        <v>716583</v>
      </c>
      <c r="F21" s="65">
        <v>298973</v>
      </c>
      <c r="G21" s="65">
        <v>227518</v>
      </c>
      <c r="H21" s="65">
        <v>363649</v>
      </c>
      <c r="I21" s="65">
        <v>445985</v>
      </c>
      <c r="J21" s="58" t="s">
        <v>67</v>
      </c>
      <c r="K21" s="58" t="s">
        <v>67</v>
      </c>
      <c r="L21" s="62"/>
    </row>
    <row r="22" spans="1:12" s="60" customFormat="1" ht="11.25" customHeight="1" x14ac:dyDescent="0.2">
      <c r="A22" s="186" t="s">
        <v>241</v>
      </c>
      <c r="B22" s="186"/>
      <c r="C22" s="61">
        <v>350363</v>
      </c>
      <c r="D22" s="65">
        <v>55393</v>
      </c>
      <c r="E22" s="65">
        <v>106692</v>
      </c>
      <c r="F22" s="65">
        <v>40330</v>
      </c>
      <c r="G22" s="65">
        <v>50409</v>
      </c>
      <c r="H22" s="65">
        <v>69461</v>
      </c>
      <c r="I22" s="65">
        <v>28078</v>
      </c>
      <c r="J22" s="58" t="s">
        <v>67</v>
      </c>
      <c r="K22" s="58" t="s">
        <v>67</v>
      </c>
      <c r="L22" s="62"/>
    </row>
    <row r="23" spans="1:12" s="66" customFormat="1" ht="11.25" customHeight="1" x14ac:dyDescent="0.2">
      <c r="A23" s="111"/>
      <c r="B23" s="111" t="s">
        <v>166</v>
      </c>
      <c r="C23" s="61">
        <v>75549</v>
      </c>
      <c r="D23" s="65">
        <v>12322</v>
      </c>
      <c r="E23" s="65">
        <v>22365</v>
      </c>
      <c r="F23" s="65">
        <v>7960</v>
      </c>
      <c r="G23" s="65">
        <v>9663</v>
      </c>
      <c r="H23" s="65">
        <v>17042</v>
      </c>
      <c r="I23" s="65">
        <v>6197</v>
      </c>
      <c r="J23" s="58" t="s">
        <v>67</v>
      </c>
      <c r="K23" s="58" t="s">
        <v>67</v>
      </c>
      <c r="L23" s="62"/>
    </row>
    <row r="24" spans="1:12" s="60" customFormat="1" ht="11.25" customHeight="1" x14ac:dyDescent="0.2">
      <c r="A24" s="186" t="s">
        <v>18</v>
      </c>
      <c r="B24" s="186"/>
      <c r="C24" s="74">
        <v>3.5092175829068708</v>
      </c>
      <c r="D24" s="74">
        <v>4.0131424548228116</v>
      </c>
      <c r="E24" s="74">
        <v>3.1108236793761481</v>
      </c>
      <c r="F24" s="74">
        <v>3.1192660550458715</v>
      </c>
      <c r="G24" s="74">
        <v>3.5311154754111369</v>
      </c>
      <c r="H24" s="74">
        <v>3.6840817149191638</v>
      </c>
      <c r="I24" s="74">
        <v>4.1171023577177861</v>
      </c>
      <c r="J24" s="58" t="s">
        <v>67</v>
      </c>
      <c r="K24" s="58" t="s">
        <v>67</v>
      </c>
      <c r="L24" s="62"/>
    </row>
    <row r="25" spans="1:12" s="60" customFormat="1" ht="11.25" customHeight="1" x14ac:dyDescent="0.2">
      <c r="A25" s="186" t="s">
        <v>19</v>
      </c>
      <c r="B25" s="186"/>
      <c r="C25" s="75">
        <v>10.619597876874611</v>
      </c>
      <c r="D25" s="75">
        <v>12.644051290374939</v>
      </c>
      <c r="E25" s="75">
        <v>9.9038676503465233</v>
      </c>
      <c r="F25" s="75">
        <v>9.8743718592964829</v>
      </c>
      <c r="G25" s="75">
        <v>10.731656835351339</v>
      </c>
      <c r="H25" s="75">
        <v>9.6174157962680429</v>
      </c>
      <c r="I25" s="75">
        <v>12.715830240438923</v>
      </c>
      <c r="J25" s="58" t="s">
        <v>67</v>
      </c>
      <c r="K25" s="58" t="s">
        <v>67</v>
      </c>
      <c r="L25" s="62"/>
    </row>
    <row r="26" spans="1:12" s="60" customFormat="1" ht="11.25" customHeight="1" x14ac:dyDescent="0.2">
      <c r="A26" s="191" t="s">
        <v>61</v>
      </c>
      <c r="B26" s="191"/>
      <c r="C26" s="70">
        <v>51.540463603090686</v>
      </c>
      <c r="D26" s="70">
        <v>53.038236617183983</v>
      </c>
      <c r="E26" s="70">
        <v>60.485387164808678</v>
      </c>
      <c r="F26" s="70">
        <v>52.558028616852148</v>
      </c>
      <c r="G26" s="70">
        <v>51.642134831460673</v>
      </c>
      <c r="H26" s="70">
        <v>39.851895271590465</v>
      </c>
      <c r="I26" s="70">
        <v>47.589100346020764</v>
      </c>
      <c r="J26" s="70">
        <v>50.548020581113796</v>
      </c>
      <c r="K26" s="70">
        <v>112.18025513033832</v>
      </c>
      <c r="L26" s="62"/>
    </row>
    <row r="27" spans="1:12" s="60" customFormat="1" ht="11.25" customHeight="1" x14ac:dyDescent="0.2">
      <c r="A27" s="112"/>
      <c r="B27" s="112"/>
      <c r="C27" s="61"/>
      <c r="D27" s="61"/>
      <c r="E27" s="61"/>
      <c r="F27" s="61"/>
      <c r="G27" s="61"/>
      <c r="H27" s="61"/>
      <c r="I27" s="61"/>
      <c r="J27" s="72"/>
      <c r="K27" s="76"/>
      <c r="L27" s="62"/>
    </row>
    <row r="28" spans="1:12" s="79" customFormat="1" ht="11.25" x14ac:dyDescent="0.2">
      <c r="A28" s="189" t="s">
        <v>192</v>
      </c>
      <c r="B28" s="189"/>
      <c r="C28" s="122">
        <v>544.65</v>
      </c>
      <c r="D28" s="77">
        <v>97.649999999999991</v>
      </c>
      <c r="E28" s="77">
        <v>157.26</v>
      </c>
      <c r="F28" s="77">
        <v>64.03</v>
      </c>
      <c r="G28" s="77">
        <v>83.78</v>
      </c>
      <c r="H28" s="77">
        <v>82.53</v>
      </c>
      <c r="I28" s="77">
        <v>59.400000000000006</v>
      </c>
      <c r="J28" s="78" t="s">
        <v>67</v>
      </c>
      <c r="K28" s="78" t="s">
        <v>67</v>
      </c>
      <c r="L28" s="62"/>
    </row>
    <row r="29" spans="1:12" s="60" customFormat="1" ht="11.25" customHeight="1" x14ac:dyDescent="0.2">
      <c r="A29" s="186" t="s">
        <v>21</v>
      </c>
      <c r="B29" s="186"/>
      <c r="C29" s="86">
        <v>491.69999999999993</v>
      </c>
      <c r="D29" s="80">
        <v>87.36999999999999</v>
      </c>
      <c r="E29" s="80">
        <v>146.66</v>
      </c>
      <c r="F29" s="80">
        <v>58.75</v>
      </c>
      <c r="G29" s="80">
        <v>74.38</v>
      </c>
      <c r="H29" s="80">
        <v>72.05</v>
      </c>
      <c r="I29" s="80">
        <v>52.49</v>
      </c>
      <c r="J29" s="78" t="s">
        <v>67</v>
      </c>
      <c r="K29" s="78" t="s">
        <v>67</v>
      </c>
      <c r="L29" s="62"/>
    </row>
    <row r="30" spans="1:12" s="66" customFormat="1" ht="11.25" customHeight="1" x14ac:dyDescent="0.2">
      <c r="A30" s="109"/>
      <c r="B30" s="81" t="s">
        <v>22</v>
      </c>
      <c r="C30" s="86">
        <v>170.19999999999996</v>
      </c>
      <c r="D30" s="80">
        <v>30.86</v>
      </c>
      <c r="E30" s="80">
        <v>67.349999999999994</v>
      </c>
      <c r="F30" s="80">
        <v>17.62</v>
      </c>
      <c r="G30" s="80">
        <v>18.87</v>
      </c>
      <c r="H30" s="80">
        <v>21.33</v>
      </c>
      <c r="I30" s="80">
        <v>14.17</v>
      </c>
      <c r="J30" s="78" t="s">
        <v>67</v>
      </c>
      <c r="K30" s="78" t="s">
        <v>67</v>
      </c>
      <c r="L30" s="62"/>
    </row>
    <row r="31" spans="1:12" s="66" customFormat="1" ht="11.25" customHeight="1" x14ac:dyDescent="0.2">
      <c r="A31" s="109"/>
      <c r="B31" s="81" t="s">
        <v>220</v>
      </c>
      <c r="C31" s="86">
        <v>197.23000000000002</v>
      </c>
      <c r="D31" s="80">
        <v>33.99</v>
      </c>
      <c r="E31" s="80">
        <v>46.65</v>
      </c>
      <c r="F31" s="80">
        <v>25.05</v>
      </c>
      <c r="G31" s="80">
        <v>32.799999999999997</v>
      </c>
      <c r="H31" s="80">
        <v>25.22</v>
      </c>
      <c r="I31" s="80">
        <v>33.520000000000003</v>
      </c>
      <c r="J31" s="78" t="s">
        <v>67</v>
      </c>
      <c r="K31" s="78" t="s">
        <v>67</v>
      </c>
      <c r="L31" s="62"/>
    </row>
    <row r="32" spans="1:12" s="66" customFormat="1" ht="11.25" customHeight="1" x14ac:dyDescent="0.2">
      <c r="A32" s="112"/>
      <c r="B32" s="81" t="s">
        <v>24</v>
      </c>
      <c r="C32" s="86">
        <v>124.27</v>
      </c>
      <c r="D32" s="80">
        <v>22.52</v>
      </c>
      <c r="E32" s="80">
        <v>32.659999999999997</v>
      </c>
      <c r="F32" s="80">
        <v>16.079999999999998</v>
      </c>
      <c r="G32" s="80">
        <v>22.71</v>
      </c>
      <c r="H32" s="80">
        <v>25.5</v>
      </c>
      <c r="I32" s="80">
        <v>4.8</v>
      </c>
      <c r="J32" s="78" t="s">
        <v>67</v>
      </c>
      <c r="K32" s="78" t="s">
        <v>67</v>
      </c>
      <c r="L32" s="62"/>
    </row>
    <row r="33" spans="1:12" s="60" customFormat="1" ht="11.25" customHeight="1" x14ac:dyDescent="0.2">
      <c r="A33" s="186" t="s">
        <v>25</v>
      </c>
      <c r="B33" s="186"/>
      <c r="C33" s="86">
        <v>52.949999999999996</v>
      </c>
      <c r="D33" s="80">
        <v>10.280000000000001</v>
      </c>
      <c r="E33" s="80">
        <v>10.600000000000001</v>
      </c>
      <c r="F33" s="80">
        <v>5.2799999999999994</v>
      </c>
      <c r="G33" s="80">
        <v>9.4</v>
      </c>
      <c r="H33" s="80">
        <v>10.48</v>
      </c>
      <c r="I33" s="80">
        <v>6.91</v>
      </c>
      <c r="J33" s="78" t="s">
        <v>67</v>
      </c>
      <c r="K33" s="78" t="s">
        <v>67</v>
      </c>
      <c r="L33" s="62"/>
    </row>
    <row r="34" spans="1:12" s="66" customFormat="1" ht="11.25" customHeight="1" x14ac:dyDescent="0.2">
      <c r="A34" s="109"/>
      <c r="B34" s="81" t="s">
        <v>26</v>
      </c>
      <c r="C34" s="86">
        <v>6</v>
      </c>
      <c r="D34" s="80">
        <v>1</v>
      </c>
      <c r="E34" s="80">
        <v>1</v>
      </c>
      <c r="F34" s="80">
        <v>1</v>
      </c>
      <c r="G34" s="80">
        <v>1</v>
      </c>
      <c r="H34" s="80">
        <v>1</v>
      </c>
      <c r="I34" s="80">
        <v>1</v>
      </c>
      <c r="J34" s="78" t="s">
        <v>67</v>
      </c>
      <c r="K34" s="78" t="s">
        <v>67</v>
      </c>
      <c r="L34" s="62"/>
    </row>
    <row r="35" spans="1:12" s="66" customFormat="1" ht="11.25" customHeight="1" x14ac:dyDescent="0.2">
      <c r="A35" s="109"/>
      <c r="B35" s="81" t="s">
        <v>27</v>
      </c>
      <c r="C35" s="86">
        <v>20.319999999999997</v>
      </c>
      <c r="D35" s="80">
        <v>4</v>
      </c>
      <c r="E35" s="80">
        <v>3.7</v>
      </c>
      <c r="F35" s="80">
        <v>2</v>
      </c>
      <c r="G35" s="80">
        <v>3.46</v>
      </c>
      <c r="H35" s="80">
        <v>4.3499999999999996</v>
      </c>
      <c r="I35" s="80">
        <v>2.81</v>
      </c>
      <c r="J35" s="78" t="s">
        <v>67</v>
      </c>
      <c r="K35" s="78" t="s">
        <v>67</v>
      </c>
      <c r="L35" s="62"/>
    </row>
    <row r="36" spans="1:12" s="66" customFormat="1" ht="11.25" customHeight="1" x14ac:dyDescent="0.2">
      <c r="A36" s="112"/>
      <c r="B36" s="81" t="s">
        <v>28</v>
      </c>
      <c r="C36" s="86">
        <v>26.63</v>
      </c>
      <c r="D36" s="80">
        <v>5.28</v>
      </c>
      <c r="E36" s="80">
        <v>5.9</v>
      </c>
      <c r="F36" s="80">
        <v>2.2799999999999998</v>
      </c>
      <c r="G36" s="80">
        <v>4.9400000000000004</v>
      </c>
      <c r="H36" s="80">
        <v>5.13</v>
      </c>
      <c r="I36" s="80">
        <v>3.1</v>
      </c>
      <c r="J36" s="78" t="s">
        <v>67</v>
      </c>
      <c r="K36" s="78" t="s">
        <v>67</v>
      </c>
      <c r="L36" s="62"/>
    </row>
    <row r="37" spans="1:12" s="60" customFormat="1" ht="11.25" customHeight="1" x14ac:dyDescent="0.2">
      <c r="A37" s="186" t="s">
        <v>159</v>
      </c>
      <c r="B37" s="186"/>
      <c r="C37" s="75">
        <v>25.005084401057559</v>
      </c>
      <c r="D37" s="65">
        <v>25.443516081034684</v>
      </c>
      <c r="E37" s="65">
        <v>22.63057411700532</v>
      </c>
      <c r="F37" s="65">
        <v>21.412765957446808</v>
      </c>
      <c r="G37" s="65">
        <v>23.931164291476204</v>
      </c>
      <c r="H37" s="65">
        <v>35.517002081887583</v>
      </c>
      <c r="I37" s="65">
        <v>22.023242522385214</v>
      </c>
      <c r="J37" s="78" t="s">
        <v>67</v>
      </c>
      <c r="K37" s="78" t="s">
        <v>67</v>
      </c>
      <c r="L37" s="62"/>
    </row>
    <row r="38" spans="1:12" s="60" customFormat="1" ht="11.25" customHeight="1" x14ac:dyDescent="0.2">
      <c r="A38" s="186" t="s">
        <v>167</v>
      </c>
      <c r="B38" s="186"/>
      <c r="C38" s="75">
        <v>1288.7736424649179</v>
      </c>
      <c r="D38" s="65">
        <v>1349.4792262790434</v>
      </c>
      <c r="E38" s="65">
        <v>1368.819037228965</v>
      </c>
      <c r="F38" s="65">
        <v>1125.4127659574467</v>
      </c>
      <c r="G38" s="65">
        <v>1235.8564130142513</v>
      </c>
      <c r="H38" s="65">
        <v>1415.4198473282443</v>
      </c>
      <c r="I38" s="65">
        <v>1048.0662983425414</v>
      </c>
      <c r="J38" s="78" t="s">
        <v>67</v>
      </c>
      <c r="K38" s="78" t="s">
        <v>67</v>
      </c>
      <c r="L38" s="62"/>
    </row>
    <row r="39" spans="1:12" s="60" customFormat="1" ht="11.25" customHeight="1" x14ac:dyDescent="0.2">
      <c r="A39" s="191" t="s">
        <v>31</v>
      </c>
      <c r="B39" s="191"/>
      <c r="C39" s="115">
        <v>5031.8385194224129</v>
      </c>
      <c r="D39" s="70">
        <v>4823.7037884857509</v>
      </c>
      <c r="E39" s="70">
        <v>4886.0152734215189</v>
      </c>
      <c r="F39" s="70">
        <v>5088.902127659574</v>
      </c>
      <c r="G39" s="70">
        <v>3058.859908577575</v>
      </c>
      <c r="H39" s="70">
        <v>5047.1755725190842</v>
      </c>
      <c r="I39" s="70">
        <v>8496.5707753857878</v>
      </c>
      <c r="J39" s="82" t="s">
        <v>67</v>
      </c>
      <c r="K39" s="82" t="s">
        <v>67</v>
      </c>
      <c r="L39" s="62"/>
    </row>
    <row r="40" spans="1:12" s="60" customFormat="1" ht="11.25" customHeight="1" x14ac:dyDescent="0.2">
      <c r="A40" s="193" t="s">
        <v>168</v>
      </c>
      <c r="B40" s="193"/>
      <c r="C40" s="83"/>
      <c r="D40" s="84"/>
      <c r="E40" s="84"/>
      <c r="F40" s="84"/>
      <c r="G40" s="84"/>
      <c r="H40" s="84"/>
      <c r="I40" s="84"/>
      <c r="J40" s="72"/>
      <c r="K40" s="85"/>
      <c r="L40" s="62"/>
    </row>
    <row r="41" spans="1:12" s="60" customFormat="1" ht="11.25" customHeight="1" x14ac:dyDescent="0.2">
      <c r="A41" s="186" t="s">
        <v>33</v>
      </c>
      <c r="B41" s="186"/>
      <c r="C41" s="86">
        <v>58041.599999999991</v>
      </c>
      <c r="D41" s="75">
        <v>11210.100000000002</v>
      </c>
      <c r="E41" s="75">
        <v>17689</v>
      </c>
      <c r="F41" s="75">
        <v>6550.5999999999995</v>
      </c>
      <c r="G41" s="75">
        <v>8235.5</v>
      </c>
      <c r="H41" s="75">
        <v>8376.5</v>
      </c>
      <c r="I41" s="75">
        <v>5979.9</v>
      </c>
      <c r="J41" s="58" t="s">
        <v>67</v>
      </c>
      <c r="K41" s="58" t="s">
        <v>67</v>
      </c>
      <c r="L41" s="62"/>
    </row>
    <row r="42" spans="1:12" s="66" customFormat="1" ht="11.25" customHeight="1" x14ac:dyDescent="0.2">
      <c r="A42" s="114"/>
      <c r="B42" s="111" t="s">
        <v>34</v>
      </c>
      <c r="C42" s="86">
        <v>38716.499999999993</v>
      </c>
      <c r="D42" s="75">
        <v>7229.4</v>
      </c>
      <c r="E42" s="75">
        <v>11179.9</v>
      </c>
      <c r="F42" s="75">
        <v>4549.8999999999996</v>
      </c>
      <c r="G42" s="75">
        <v>6192</v>
      </c>
      <c r="H42" s="75">
        <v>5214.7</v>
      </c>
      <c r="I42" s="75">
        <v>4350.6000000000004</v>
      </c>
      <c r="J42" s="58" t="s">
        <v>67</v>
      </c>
      <c r="K42" s="58" t="s">
        <v>67</v>
      </c>
      <c r="L42" s="62"/>
    </row>
    <row r="43" spans="1:12" s="66" customFormat="1" ht="11.25" customHeight="1" x14ac:dyDescent="0.2">
      <c r="A43" s="109"/>
      <c r="B43" s="111" t="s">
        <v>35</v>
      </c>
      <c r="C43" s="86">
        <v>8388.1</v>
      </c>
      <c r="D43" s="75">
        <v>1540.2</v>
      </c>
      <c r="E43" s="75">
        <v>2563.9</v>
      </c>
      <c r="F43" s="75">
        <v>988</v>
      </c>
      <c r="G43" s="75">
        <v>1367</v>
      </c>
      <c r="H43" s="75">
        <v>955</v>
      </c>
      <c r="I43" s="75">
        <v>974</v>
      </c>
      <c r="J43" s="58" t="s">
        <v>67</v>
      </c>
      <c r="K43" s="58" t="s">
        <v>67</v>
      </c>
      <c r="L43" s="62"/>
    </row>
    <row r="44" spans="1:12" s="66" customFormat="1" ht="11.25" customHeight="1" x14ac:dyDescent="0.2">
      <c r="A44" s="109"/>
      <c r="B44" s="111" t="s">
        <v>36</v>
      </c>
      <c r="C44" s="86">
        <v>209.39999999999998</v>
      </c>
      <c r="D44" s="75">
        <v>71.7</v>
      </c>
      <c r="E44" s="75">
        <v>57.5</v>
      </c>
      <c r="F44" s="75">
        <v>1.7</v>
      </c>
      <c r="G44" s="75">
        <v>11.1</v>
      </c>
      <c r="H44" s="75">
        <v>57</v>
      </c>
      <c r="I44" s="75">
        <v>10.4</v>
      </c>
      <c r="J44" s="58" t="s">
        <v>67</v>
      </c>
      <c r="K44" s="58" t="s">
        <v>67</v>
      </c>
      <c r="L44" s="62"/>
    </row>
    <row r="45" spans="1:12" s="66" customFormat="1" ht="11.25" customHeight="1" x14ac:dyDescent="0.2">
      <c r="A45" s="112"/>
      <c r="B45" s="111" t="s">
        <v>37</v>
      </c>
      <c r="C45" s="86">
        <v>10727.6</v>
      </c>
      <c r="D45" s="75">
        <v>2368.8000000000002</v>
      </c>
      <c r="E45" s="75">
        <v>3887.7</v>
      </c>
      <c r="F45" s="75">
        <v>1011</v>
      </c>
      <c r="G45" s="75">
        <v>665.4</v>
      </c>
      <c r="H45" s="75">
        <v>2149.8000000000002</v>
      </c>
      <c r="I45" s="75">
        <v>644.9</v>
      </c>
      <c r="J45" s="58" t="s">
        <v>67</v>
      </c>
      <c r="K45" s="58" t="s">
        <v>67</v>
      </c>
      <c r="L45" s="62"/>
    </row>
    <row r="46" spans="1:12" s="60" customFormat="1" ht="11.25" customHeight="1" x14ac:dyDescent="0.2">
      <c r="A46" s="186" t="s">
        <v>38</v>
      </c>
      <c r="B46" s="186"/>
      <c r="C46" s="86">
        <v>32741.1</v>
      </c>
      <c r="D46" s="75">
        <v>6856.8</v>
      </c>
      <c r="E46" s="75">
        <v>9825.9</v>
      </c>
      <c r="F46" s="75">
        <v>3629.1</v>
      </c>
      <c r="G46" s="75">
        <v>4770.2</v>
      </c>
      <c r="H46" s="75">
        <v>4422.3</v>
      </c>
      <c r="I46" s="75">
        <v>3236.7999999999997</v>
      </c>
      <c r="J46" s="58" t="s">
        <v>67</v>
      </c>
      <c r="K46" s="58" t="s">
        <v>67</v>
      </c>
      <c r="L46" s="62"/>
    </row>
    <row r="47" spans="1:12" s="66" customFormat="1" ht="11.25" customHeight="1" x14ac:dyDescent="0.2">
      <c r="A47" s="114"/>
      <c r="B47" s="111" t="s">
        <v>39</v>
      </c>
      <c r="C47" s="86">
        <v>5394.9</v>
      </c>
      <c r="D47" s="75">
        <v>887</v>
      </c>
      <c r="E47" s="75">
        <v>2263.8000000000002</v>
      </c>
      <c r="F47" s="75">
        <v>435.5</v>
      </c>
      <c r="G47" s="75">
        <v>619.70000000000005</v>
      </c>
      <c r="H47" s="75">
        <v>976.5</v>
      </c>
      <c r="I47" s="75">
        <v>212.4</v>
      </c>
      <c r="J47" s="58" t="s">
        <v>67</v>
      </c>
      <c r="K47" s="58" t="s">
        <v>67</v>
      </c>
      <c r="L47" s="62"/>
    </row>
    <row r="48" spans="1:12" s="66" customFormat="1" ht="11.25" customHeight="1" x14ac:dyDescent="0.2">
      <c r="A48" s="109"/>
      <c r="B48" s="111" t="s">
        <v>40</v>
      </c>
      <c r="C48" s="86">
        <v>26047.8</v>
      </c>
      <c r="D48" s="75">
        <v>5413.6</v>
      </c>
      <c r="E48" s="75">
        <v>7120.7</v>
      </c>
      <c r="F48" s="75">
        <v>3110.6</v>
      </c>
      <c r="G48" s="75">
        <v>4112.1000000000004</v>
      </c>
      <c r="H48" s="75">
        <v>3364.6</v>
      </c>
      <c r="I48" s="75">
        <v>2926.2</v>
      </c>
      <c r="J48" s="58" t="s">
        <v>67</v>
      </c>
      <c r="K48" s="58" t="s">
        <v>67</v>
      </c>
      <c r="L48" s="62"/>
    </row>
    <row r="49" spans="1:12" s="66" customFormat="1" ht="11.25" customHeight="1" x14ac:dyDescent="0.2">
      <c r="A49" s="112"/>
      <c r="B49" s="111" t="s">
        <v>41</v>
      </c>
      <c r="C49" s="86">
        <v>1298.4000000000001</v>
      </c>
      <c r="D49" s="75">
        <v>556.20000000000005</v>
      </c>
      <c r="E49" s="75">
        <v>441.4</v>
      </c>
      <c r="F49" s="75">
        <v>83</v>
      </c>
      <c r="G49" s="75">
        <v>38.4</v>
      </c>
      <c r="H49" s="75">
        <v>81.2</v>
      </c>
      <c r="I49" s="75">
        <v>98.2</v>
      </c>
      <c r="J49" s="58" t="s">
        <v>67</v>
      </c>
      <c r="K49" s="58" t="s">
        <v>67</v>
      </c>
      <c r="L49" s="62"/>
    </row>
    <row r="50" spans="1:12" s="60" customFormat="1" ht="11.25" customHeight="1" x14ac:dyDescent="0.2">
      <c r="A50" s="186" t="s">
        <v>42</v>
      </c>
      <c r="B50" s="186"/>
      <c r="C50" s="86">
        <v>26293.800000000003</v>
      </c>
      <c r="D50" s="75">
        <v>4630.3999999999996</v>
      </c>
      <c r="E50" s="75">
        <v>7612.9</v>
      </c>
      <c r="F50" s="75">
        <v>2976.1000000000004</v>
      </c>
      <c r="G50" s="75">
        <v>3922.8</v>
      </c>
      <c r="H50" s="75">
        <v>4335.7</v>
      </c>
      <c r="I50" s="75">
        <v>2815.9000000000005</v>
      </c>
      <c r="J50" s="75">
        <v>1152.5999999999999</v>
      </c>
      <c r="K50" s="75">
        <v>1464</v>
      </c>
      <c r="L50" s="62"/>
    </row>
    <row r="51" spans="1:12" s="66" customFormat="1" ht="11.25" customHeight="1" x14ac:dyDescent="0.2">
      <c r="A51" s="114"/>
      <c r="B51" s="111" t="s">
        <v>43</v>
      </c>
      <c r="C51" s="86">
        <v>21035.040000000005</v>
      </c>
      <c r="D51" s="75">
        <v>3704.3199999999997</v>
      </c>
      <c r="E51" s="75">
        <v>6090.32</v>
      </c>
      <c r="F51" s="75">
        <v>2380.88</v>
      </c>
      <c r="G51" s="75">
        <v>3138.2400000000002</v>
      </c>
      <c r="H51" s="75">
        <v>3468.56</v>
      </c>
      <c r="I51" s="75">
        <v>2252.7200000000003</v>
      </c>
      <c r="J51" s="75">
        <v>922.1</v>
      </c>
      <c r="K51" s="75">
        <v>1171.2</v>
      </c>
      <c r="L51" s="62"/>
    </row>
    <row r="52" spans="1:12" s="66" customFormat="1" ht="11.25" customHeight="1" x14ac:dyDescent="0.2">
      <c r="A52" s="112"/>
      <c r="B52" s="112" t="s">
        <v>44</v>
      </c>
      <c r="C52" s="86">
        <v>5258.7600000000011</v>
      </c>
      <c r="D52" s="75">
        <v>926.07999999999993</v>
      </c>
      <c r="E52" s="75">
        <v>1522.58</v>
      </c>
      <c r="F52" s="75">
        <v>595.22</v>
      </c>
      <c r="G52" s="75">
        <v>784.56000000000006</v>
      </c>
      <c r="H52" s="75">
        <v>867.14</v>
      </c>
      <c r="I52" s="75">
        <v>563.18000000000006</v>
      </c>
      <c r="J52" s="75">
        <v>230.5</v>
      </c>
      <c r="K52" s="75">
        <v>292.8</v>
      </c>
      <c r="L52" s="62"/>
    </row>
    <row r="53" spans="1:12" s="60" customFormat="1" ht="11.25" customHeight="1" x14ac:dyDescent="0.2">
      <c r="A53" s="190" t="s">
        <v>45</v>
      </c>
      <c r="B53" s="190"/>
      <c r="C53" s="86">
        <v>4.7207482716551432</v>
      </c>
      <c r="D53" s="86">
        <v>5.0427800269905543</v>
      </c>
      <c r="E53" s="86">
        <v>5.3296173546248866</v>
      </c>
      <c r="F53" s="86">
        <v>5.2071542130365653</v>
      </c>
      <c r="G53" s="86">
        <v>4.6266853932584269</v>
      </c>
      <c r="H53" s="86">
        <v>3.2733489644392342</v>
      </c>
      <c r="I53" s="86">
        <v>5.1729238754325255</v>
      </c>
      <c r="J53" s="58" t="s">
        <v>67</v>
      </c>
      <c r="K53" s="58" t="s">
        <v>67</v>
      </c>
      <c r="L53" s="62"/>
    </row>
    <row r="54" spans="1:12" s="66" customFormat="1" ht="11.25" customHeight="1" x14ac:dyDescent="0.2">
      <c r="A54" s="194" t="s">
        <v>46</v>
      </c>
      <c r="B54" s="194"/>
      <c r="C54" s="87">
        <v>2.1385766571777149</v>
      </c>
      <c r="D54" s="87">
        <v>2.0829509671614934</v>
      </c>
      <c r="E54" s="87">
        <v>2.2937330521241335</v>
      </c>
      <c r="F54" s="87">
        <v>2.3657392686804455</v>
      </c>
      <c r="G54" s="87">
        <v>2.2038202247191014</v>
      </c>
      <c r="H54" s="87">
        <v>1.6942946463462289</v>
      </c>
      <c r="I54" s="87">
        <v>2.4358996539792392</v>
      </c>
      <c r="J54" s="87">
        <v>0.69769975786924932</v>
      </c>
      <c r="K54" s="87">
        <v>0.81198003327787016</v>
      </c>
      <c r="L54" s="62"/>
    </row>
    <row r="55" spans="1:12" ht="11.25" customHeight="1" x14ac:dyDescent="0.2">
      <c r="A55" s="187"/>
      <c r="B55" s="187"/>
      <c r="C55" s="187"/>
      <c r="D55" s="187"/>
      <c r="E55" s="187"/>
      <c r="F55" s="187"/>
      <c r="G55" s="187"/>
      <c r="H55" s="187"/>
      <c r="I55" s="187"/>
      <c r="J55" s="187"/>
      <c r="K55" s="187"/>
    </row>
    <row r="56" spans="1:12" s="88" customFormat="1" ht="11.25" x14ac:dyDescent="0.2">
      <c r="A56" s="192" t="s">
        <v>212</v>
      </c>
      <c r="B56" s="192"/>
      <c r="C56" s="192"/>
      <c r="D56" s="192"/>
      <c r="E56" s="192"/>
      <c r="F56" s="192"/>
      <c r="G56" s="192"/>
      <c r="H56" s="192"/>
      <c r="I56" s="192"/>
      <c r="J56" s="192"/>
      <c r="K56" s="192"/>
    </row>
    <row r="57" spans="1:12" s="88" customFormat="1" ht="25.15" customHeight="1" x14ac:dyDescent="0.2">
      <c r="A57" s="192" t="s">
        <v>213</v>
      </c>
      <c r="B57" s="192"/>
      <c r="C57" s="192"/>
      <c r="D57" s="192"/>
      <c r="E57" s="192"/>
      <c r="F57" s="192"/>
      <c r="G57" s="192"/>
      <c r="H57" s="192"/>
      <c r="I57" s="192"/>
      <c r="J57" s="192"/>
      <c r="K57" s="192"/>
    </row>
    <row r="58" spans="1:12" s="88" customFormat="1" ht="11.25" x14ac:dyDescent="0.2">
      <c r="A58" s="192" t="s">
        <v>214</v>
      </c>
      <c r="B58" s="192"/>
      <c r="C58" s="192"/>
      <c r="D58" s="192"/>
      <c r="E58" s="192"/>
      <c r="F58" s="192"/>
      <c r="G58" s="192"/>
      <c r="H58" s="192"/>
      <c r="I58" s="192"/>
      <c r="J58" s="192"/>
      <c r="K58" s="192"/>
    </row>
    <row r="59" spans="1:12" s="88" customFormat="1" ht="11.25" x14ac:dyDescent="0.2">
      <c r="A59" s="192" t="s">
        <v>215</v>
      </c>
      <c r="B59" s="192"/>
      <c r="C59" s="192"/>
      <c r="D59" s="192"/>
      <c r="E59" s="192"/>
      <c r="F59" s="192"/>
      <c r="G59" s="192"/>
      <c r="H59" s="192"/>
      <c r="I59" s="192"/>
      <c r="J59" s="192"/>
      <c r="K59" s="192"/>
    </row>
    <row r="60" spans="1:12" s="88" customFormat="1" ht="11.25" x14ac:dyDescent="0.2">
      <c r="A60" s="110"/>
      <c r="B60" s="110"/>
      <c r="C60" s="110"/>
      <c r="D60" s="110"/>
      <c r="E60" s="110"/>
      <c r="F60" s="110"/>
      <c r="G60" s="110"/>
      <c r="H60" s="110"/>
      <c r="I60" s="110"/>
      <c r="J60" s="110"/>
      <c r="K60" s="110"/>
    </row>
    <row r="61" spans="1:12" s="66" customFormat="1" ht="10.15" customHeight="1" x14ac:dyDescent="0.2">
      <c r="A61" s="194" t="s">
        <v>219</v>
      </c>
      <c r="B61" s="194"/>
      <c r="C61" s="194"/>
      <c r="D61" s="194"/>
      <c r="E61" s="194"/>
      <c r="F61" s="194"/>
      <c r="G61" s="194"/>
      <c r="H61" s="194"/>
      <c r="I61" s="194"/>
      <c r="J61" s="194"/>
      <c r="K61" s="194"/>
    </row>
    <row r="62" spans="1:12" s="66" customFormat="1" ht="10.5" customHeight="1" x14ac:dyDescent="0.2">
      <c r="A62" s="194"/>
      <c r="B62" s="194"/>
      <c r="C62" s="194"/>
      <c r="D62" s="194"/>
      <c r="E62" s="194"/>
      <c r="F62" s="194"/>
      <c r="G62" s="194"/>
      <c r="H62" s="194"/>
      <c r="I62" s="194"/>
      <c r="J62" s="194"/>
      <c r="K62" s="194"/>
    </row>
    <row r="63" spans="1:12" s="66" customFormat="1" ht="11.25" x14ac:dyDescent="0.2">
      <c r="A63" s="194" t="s">
        <v>209</v>
      </c>
      <c r="B63" s="194"/>
      <c r="C63" s="194"/>
      <c r="D63" s="194"/>
      <c r="E63" s="194"/>
      <c r="F63" s="194"/>
      <c r="G63" s="194"/>
      <c r="H63" s="194"/>
      <c r="I63" s="194"/>
      <c r="J63" s="194"/>
      <c r="K63" s="194"/>
    </row>
    <row r="64" spans="1:12" s="66" customFormat="1" ht="11.25" x14ac:dyDescent="0.2">
      <c r="A64" s="194" t="s">
        <v>153</v>
      </c>
      <c r="B64" s="194"/>
      <c r="C64" s="194"/>
      <c r="D64" s="194"/>
      <c r="E64" s="194"/>
      <c r="F64" s="194"/>
      <c r="G64" s="194"/>
      <c r="H64" s="194"/>
      <c r="I64" s="194"/>
      <c r="J64" s="194"/>
      <c r="K64" s="194"/>
    </row>
    <row r="65" spans="3:9" x14ac:dyDescent="0.2">
      <c r="C65" s="90"/>
      <c r="D65" s="90"/>
      <c r="E65" s="90"/>
      <c r="F65" s="90"/>
      <c r="G65" s="90"/>
      <c r="H65" s="90"/>
      <c r="I65" s="90"/>
    </row>
    <row r="66" spans="3:9" x14ac:dyDescent="0.2">
      <c r="C66" s="90"/>
      <c r="D66" s="90"/>
      <c r="E66" s="90"/>
      <c r="F66" s="90"/>
      <c r="G66" s="90"/>
      <c r="H66" s="90"/>
      <c r="I66" s="90"/>
    </row>
    <row r="67" spans="3:9" x14ac:dyDescent="0.2">
      <c r="C67" s="90"/>
      <c r="D67" s="90"/>
      <c r="E67" s="90"/>
      <c r="F67" s="90"/>
      <c r="G67" s="90"/>
      <c r="H67" s="90"/>
      <c r="I67" s="90"/>
    </row>
    <row r="68" spans="3:9" x14ac:dyDescent="0.2">
      <c r="C68" s="90"/>
      <c r="D68" s="90"/>
      <c r="E68" s="90"/>
      <c r="F68" s="90"/>
      <c r="G68" s="90"/>
      <c r="H68" s="90"/>
      <c r="I68" s="90"/>
    </row>
    <row r="69" spans="3:9" x14ac:dyDescent="0.2">
      <c r="C69" s="90"/>
      <c r="D69" s="90"/>
      <c r="E69" s="90"/>
      <c r="F69" s="90"/>
      <c r="G69" s="90"/>
      <c r="H69" s="90"/>
      <c r="I69" s="90"/>
    </row>
    <row r="70" spans="3:9" x14ac:dyDescent="0.2">
      <c r="C70" s="90"/>
      <c r="D70" s="90"/>
      <c r="E70" s="90"/>
      <c r="F70" s="90"/>
      <c r="G70" s="90"/>
      <c r="H70" s="90"/>
      <c r="I70" s="90"/>
    </row>
    <row r="71" spans="3:9" x14ac:dyDescent="0.2">
      <c r="C71" s="90"/>
      <c r="D71" s="90"/>
      <c r="E71" s="90"/>
      <c r="F71" s="90"/>
      <c r="G71" s="90"/>
      <c r="H71" s="90"/>
      <c r="I71" s="90"/>
    </row>
    <row r="72" spans="3:9" x14ac:dyDescent="0.2">
      <c r="C72" s="90"/>
      <c r="D72" s="90"/>
      <c r="E72" s="90"/>
      <c r="F72" s="90"/>
      <c r="G72" s="90"/>
      <c r="H72" s="90"/>
      <c r="I72" s="90"/>
    </row>
    <row r="73" spans="3:9" x14ac:dyDescent="0.2">
      <c r="C73" s="90"/>
      <c r="D73" s="90"/>
      <c r="E73" s="90"/>
      <c r="F73" s="90"/>
      <c r="G73" s="90"/>
      <c r="H73" s="90"/>
      <c r="I73" s="90"/>
    </row>
    <row r="74" spans="3:9" x14ac:dyDescent="0.2">
      <c r="C74" s="90"/>
      <c r="D74" s="90"/>
      <c r="E74" s="90"/>
      <c r="F74" s="90"/>
      <c r="G74" s="90"/>
      <c r="H74" s="90"/>
      <c r="I74" s="90"/>
    </row>
    <row r="75" spans="3:9" x14ac:dyDescent="0.2">
      <c r="C75" s="90"/>
      <c r="D75" s="90"/>
      <c r="E75" s="90"/>
      <c r="F75" s="90"/>
      <c r="G75" s="90"/>
      <c r="H75" s="90"/>
      <c r="I75" s="90"/>
    </row>
    <row r="76" spans="3:9" x14ac:dyDescent="0.2">
      <c r="C76" s="90"/>
      <c r="D76" s="90"/>
      <c r="E76" s="90"/>
      <c r="F76" s="90"/>
      <c r="G76" s="90"/>
      <c r="H76" s="90"/>
      <c r="I76" s="90"/>
    </row>
    <row r="77" spans="3:9" x14ac:dyDescent="0.2">
      <c r="C77" s="90"/>
      <c r="D77" s="90"/>
      <c r="E77" s="90"/>
      <c r="F77" s="90"/>
      <c r="G77" s="90"/>
      <c r="H77" s="90"/>
      <c r="I77" s="90"/>
    </row>
  </sheetData>
  <mergeCells count="37">
    <mergeCell ref="A1:K1"/>
    <mergeCell ref="A2:K2"/>
    <mergeCell ref="A3:K3"/>
    <mergeCell ref="A4:K4"/>
    <mergeCell ref="A5:B5"/>
    <mergeCell ref="C5:I5"/>
    <mergeCell ref="A6:B6"/>
    <mergeCell ref="C6:I6"/>
    <mergeCell ref="A10:B10"/>
    <mergeCell ref="A14:B14"/>
    <mergeCell ref="A19:I19"/>
    <mergeCell ref="A9:B9"/>
    <mergeCell ref="A22:B22"/>
    <mergeCell ref="A24:B24"/>
    <mergeCell ref="A25:B25"/>
    <mergeCell ref="A26:B26"/>
    <mergeCell ref="A28:B28"/>
    <mergeCell ref="A29:B29"/>
    <mergeCell ref="A33:B33"/>
    <mergeCell ref="A37:B37"/>
    <mergeCell ref="A38:B38"/>
    <mergeCell ref="A39:B39"/>
    <mergeCell ref="A40:B40"/>
    <mergeCell ref="A41:B41"/>
    <mergeCell ref="A46:B46"/>
    <mergeCell ref="A50:B50"/>
    <mergeCell ref="A53:B53"/>
    <mergeCell ref="A54:B54"/>
    <mergeCell ref="A55:K55"/>
    <mergeCell ref="A56:K56"/>
    <mergeCell ref="A64:K64"/>
    <mergeCell ref="A57:K57"/>
    <mergeCell ref="A58:K58"/>
    <mergeCell ref="A59:K59"/>
    <mergeCell ref="A61:K61"/>
    <mergeCell ref="A62:K62"/>
    <mergeCell ref="A63:K6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1</vt:i4>
      </vt:variant>
    </vt:vector>
  </HeadingPairs>
  <TitlesOfParts>
    <vt:vector size="21"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'2011'!Area_stampa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Associazioni di assistenza e cura a domicilio riconosciute LACD1: prestazioni, personale e conti economici, secondo l'associazione, in Ticino, nel 2009</dc:title>
  <dc:creator>Oberti Gallo Alessandra</dc:creator>
  <cp:lastModifiedBy>Charpié Antoine / T116896</cp:lastModifiedBy>
  <cp:lastPrinted>2023-01-18T08:30:52Z</cp:lastPrinted>
  <dcterms:created xsi:type="dcterms:W3CDTF">2005-10-25T08:46:57Z</dcterms:created>
  <dcterms:modified xsi:type="dcterms:W3CDTF">2024-01-24T13:55:35Z</dcterms:modified>
</cp:coreProperties>
</file>