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2"/>
  </bookViews>
  <sheets>
    <sheet name="Serie dal 2003" sheetId="1" r:id="rId1"/>
    <sheet name="1993-1999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</sheets>
  <definedNames>
    <definedName name="_xlnm.Print_Area" localSheetId="0">'Serie dal 2003'!$A$1:$M$54</definedName>
    <definedName name="_xlnm.Print_Area">'2013'!$A$1:$D$56</definedName>
    <definedName name="_xlnm.Print_Titles" localSheetId="1">'1993-1999'!$1:$7</definedName>
    <definedName name="_xlnm.Print_Titles" localSheetId="21">'2004'!$1:$9</definedName>
    <definedName name="_xlnm.Print_Titles" localSheetId="20">'2005'!$1:$9</definedName>
    <definedName name="_xlnm.Print_Titles" localSheetId="19">'2006'!$1:$9</definedName>
    <definedName name="_xlnm.Print_Titles" localSheetId="18">'2007'!$1:$9</definedName>
    <definedName name="_xlnm.Print_Titles" localSheetId="17">'2008'!$1:$9</definedName>
    <definedName name="_xlnm.Print_Titles" localSheetId="16">'2009'!$1:$9</definedName>
    <definedName name="_xlnm.Print_Titles" localSheetId="15">'2010'!$1:$9</definedName>
    <definedName name="_xlnm.Print_Titles" localSheetId="14">'2011'!$1:$9</definedName>
    <definedName name="_xlnm.Print_Titles" localSheetId="13">'2012'!$1:$9</definedName>
  </definedNames>
  <calcPr fullCalcOnLoad="1"/>
</workbook>
</file>

<file path=xl/sharedStrings.xml><?xml version="1.0" encoding="utf-8"?>
<sst xmlns="http://schemas.openxmlformats.org/spreadsheetml/2006/main" count="4882" uniqueCount="396">
  <si>
    <t>Abitaz.</t>
  </si>
  <si>
    <t>Tasso abi-</t>
  </si>
  <si>
    <t>vuote</t>
  </si>
  <si>
    <r>
      <t>taz. vuote</t>
    </r>
    <r>
      <rPr>
        <vertAlign val="superscript"/>
        <sz val="9"/>
        <color indexed="8"/>
        <rFont val="Arial"/>
        <family val="2"/>
      </rPr>
      <t>1</t>
    </r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</si>
  <si>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</si>
  <si>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</si>
  <si>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</si>
  <si>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</si>
  <si>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</si>
  <si>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</si>
  <si>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</si>
  <si>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</si>
  <si>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</si>
  <si>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</si>
  <si>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</si>
  <si>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</si>
  <si>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</si>
  <si>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</si>
  <si>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</si>
  <si>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</si>
  <si>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</si>
  <si>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</si>
  <si>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</si>
  <si>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</si>
  <si>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</si>
  <si>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</si>
  <si>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</si>
  <si>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</si>
  <si>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</si>
  <si>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</si>
  <si>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</si>
  <si>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</si>
  <si>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</si>
  <si>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</si>
  <si>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</si>
  <si>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</si>
  <si>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</si>
  <si>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</si>
  <si>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</si>
  <si>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</si>
  <si>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</si>
  <si>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</si>
  <si>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</si>
  <si>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</si>
  <si>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</si>
  <si>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</si>
  <si>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</si>
  <si>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</si>
  <si>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</si>
  <si>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</si>
  <si>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</si>
  <si>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</si>
  <si>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</si>
  <si>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</si>
  <si>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</si>
  <si>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</si>
  <si>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</si>
  <si>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</si>
  <si>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</si>
  <si>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</si>
  <si>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</si>
  <si>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</si>
  <si>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</si>
  <si>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</si>
  <si>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</si>
  <si>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</si>
  <si>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</si>
  <si>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</si>
  <si>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</si>
  <si>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</si>
  <si>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</si>
  <si>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</si>
  <si>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</si>
  <si>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</si>
  <si>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</si>
  <si>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</si>
  <si>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</si>
  <si>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</si>
  <si>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</si>
  <si>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</si>
  <si>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</si>
  <si>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</si>
  <si>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</si>
  <si>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</si>
  <si>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</si>
  <si>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</si>
  <si>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</si>
  <si>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</si>
  <si>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</si>
  <si>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</si>
  <si>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</si>
  <si>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</si>
  <si>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</si>
  <si>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</si>
  <si>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</si>
  <si>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</si>
  <si>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</si>
  <si>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</si>
  <si>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</si>
  <si>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</si>
  <si>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</si>
  <si>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</si>
  <si>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</si>
  <si>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</si>
  <si>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</si>
  <si>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</si>
  <si>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</si>
  <si>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</si>
  <si>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</si>
  <si>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</si>
  <si>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</si>
  <si>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</si>
  <si>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</si>
  <si>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</si>
  <si>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</si>
  <si>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</si>
  <si>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</si>
  <si>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</si>
  <si>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</si>
  <si>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</si>
  <si>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</si>
  <si>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</si>
  <si>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</si>
  <si>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</si>
  <si>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</si>
  <si>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</si>
  <si>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</si>
  <si>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</si>
  <si>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</si>
  <si>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</si>
  <si>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5099 Cavigliano</t>
  </si>
  <si>
    <t>5397 Centovalli</t>
  </si>
  <si>
    <t>5102 Corippo</t>
  </si>
  <si>
    <t>5138 Cugnasco-Gerra</t>
  </si>
  <si>
    <t>5105 Frasco</t>
  </si>
  <si>
    <t>5398 Gambarogno</t>
  </si>
  <si>
    <t>5108 Gordola</t>
  </si>
  <si>
    <t>5109 Gresso</t>
  </si>
  <si>
    <t>5137 Isorno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</si>
  <si>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</si>
  <si>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</si>
  <si>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</si>
  <si>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</si>
  <si>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</si>
  <si>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</si>
  <si>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</si>
  <si>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5136 Onsernone</t>
  </si>
  <si>
    <t>5121 Orselina</t>
  </si>
  <si>
    <t>5125 Ronco sopra Ascona</t>
  </si>
  <si>
    <t>5129 Sonogno</t>
  </si>
  <si>
    <t>5130 Tegna</t>
  </si>
  <si>
    <t>5131 Tenero-Contra</t>
  </si>
  <si>
    <t>5132 Vergeletto</t>
  </si>
  <si>
    <t>5133 Verscio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</si>
  <si>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</si>
  <si>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</si>
  <si>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</si>
  <si>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</si>
  <si>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</si>
  <si>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</si>
  <si>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</si>
  <si>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</si>
  <si>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</si>
  <si>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</si>
  <si>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</si>
  <si>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</si>
  <si>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</si>
  <si>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</si>
  <si>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</si>
  <si>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</si>
  <si>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</si>
  <si>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</si>
  <si>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</si>
  <si>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</si>
  <si>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</si>
  <si>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</si>
  <si>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</si>
  <si>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</si>
  <si>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</si>
  <si>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</si>
  <si>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</si>
  <si>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</si>
  <si>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</si>
  <si>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</si>
  <si>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</si>
  <si>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</si>
  <si>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</si>
  <si>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</si>
  <si>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</si>
  <si>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</si>
  <si>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</si>
  <si>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</si>
  <si>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</si>
  <si>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</si>
  <si>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</si>
  <si>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</si>
  <si>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</si>
  <si>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</si>
  <si>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</si>
  <si>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</si>
  <si>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</si>
  <si>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</si>
  <si>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</si>
  <si>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</si>
  <si>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</si>
  <si>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</si>
  <si>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</si>
  <si>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</si>
  <si>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</si>
  <si>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</si>
  <si>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</si>
  <si>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</si>
  <si>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</si>
  <si>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</si>
  <si>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</si>
  <si>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</si>
  <si>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</si>
  <si>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</si>
  <si>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</si>
  <si>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</si>
  <si>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</si>
  <si>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</si>
  <si>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</si>
  <si>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</si>
  <si>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</si>
  <si>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</si>
  <si>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Avvertenza: stato dei comuni politici: 161 (dal 25.04.2010).</t>
  </si>
  <si>
    <t>Ustat, ultima modifica: 14.10.2010</t>
  </si>
  <si>
    <t>Cantone</t>
  </si>
  <si>
    <t>5241 Arzo</t>
  </si>
  <si>
    <t>5244 Bruzella</t>
  </si>
  <si>
    <t>5245 Cabbio</t>
  </si>
  <si>
    <t>5246 Caneggio</t>
  </si>
  <si>
    <t>5247 Capolago</t>
  </si>
  <si>
    <t>5252 Genestrerio</t>
  </si>
  <si>
    <t>5258 Morbio Superiore</t>
  </si>
  <si>
    <t>5259 Muggio</t>
  </si>
  <si>
    <t>5262 Rancate</t>
  </si>
  <si>
    <t>5264 Sagno</t>
  </si>
  <si>
    <t>5267 Tremona</t>
  </si>
  <si>
    <t>5145 Arosio</t>
  </si>
  <si>
    <t>5147 Barbengo</t>
  </si>
  <si>
    <t>5150 Bidogno</t>
  </si>
  <si>
    <t>5159 Breno</t>
  </si>
  <si>
    <t>5168 Carabbia</t>
  </si>
  <si>
    <t>5177 Corticiasca</t>
  </si>
  <si>
    <t>5183 Fescoggia</t>
  </si>
  <si>
    <t>5188 Iseo</t>
  </si>
  <si>
    <t>5191 Lugaggia</t>
  </si>
  <si>
    <t>5204 Mugena</t>
  </si>
  <si>
    <t>5232 Vezio</t>
  </si>
  <si>
    <t>5235 Villa Luganese</t>
  </si>
  <si>
    <t>5094 Borgnone</t>
  </si>
  <si>
    <t>5098 Caviano</t>
  </si>
  <si>
    <t>5101 Contone</t>
  </si>
  <si>
    <t>5104 Cugnasco</t>
  </si>
  <si>
    <t>5106 Gerra (Gambarogno)</t>
  </si>
  <si>
    <t>5107 Gerra (Verzasca)</t>
  </si>
  <si>
    <t>5110 Indemini</t>
  </si>
  <si>
    <t>5111 Intragna</t>
  </si>
  <si>
    <t>5116 Magadino</t>
  </si>
  <si>
    <t>5122 Palagnedra</t>
  </si>
  <si>
    <t>5123 Piazzogna</t>
  </si>
  <si>
    <t>5127 San Nazzaro</t>
  </si>
  <si>
    <t>5128 Sant'Abbondio</t>
  </si>
  <si>
    <t>5134 Vira (Gambarogno)</t>
  </si>
  <si>
    <t>5302 Avegno</t>
  </si>
  <si>
    <t>5303 Bignasco</t>
  </si>
  <si>
    <t>5308 Cavergno</t>
  </si>
  <si>
    <t>5314 Gordevio</t>
  </si>
  <si>
    <t>5016 Robasacco</t>
  </si>
  <si>
    <t>5031 Aquila</t>
  </si>
  <si>
    <t>5032 Campo (Blenio)</t>
  </si>
  <si>
    <t>5036 Ghirone</t>
  </si>
  <si>
    <t>5043 Olivone</t>
  </si>
  <si>
    <t>5047 Torre</t>
  </si>
  <si>
    <t>5065 Calonico</t>
  </si>
  <si>
    <t>5069 Chiggiogna</t>
  </si>
  <si>
    <t>5080 Rossura</t>
  </si>
  <si>
    <t>Riepilogo per distretti</t>
  </si>
  <si>
    <t>Totale agglomerati</t>
  </si>
  <si>
    <t>Avvertenza: fa stato la situazione dei comuni nel 2004 (204 comuni).</t>
  </si>
  <si>
    <t>Ustat, ultima modifica: 20.12.2004</t>
  </si>
  <si>
    <t>Abitazioni vuote, dal 1993 al 1999</t>
  </si>
  <si>
    <t>Avvertenza: stato dei comuni politici: 176 (dal 05.04.2009).</t>
  </si>
  <si>
    <t>Ustat, ultima modifica: 21.09.2009</t>
  </si>
  <si>
    <t>2005</t>
  </si>
  <si>
    <t>Avvertenza: stato dei comuni politici: 181 (dal 20.04.2008).</t>
  </si>
  <si>
    <t>Ustat, ultima modifica: 26.11.2008</t>
  </si>
  <si>
    <t>Avvertenza: fanno stato i 190 comuni politici del 22.10.2006.</t>
  </si>
  <si>
    <t>Ustat, ultima modifica: 25.01.2008</t>
  </si>
  <si>
    <t>2006</t>
  </si>
  <si>
    <t>Ustat, ultima modifica: 25.09.2006</t>
  </si>
  <si>
    <t>Ustat, ultima modifica: 11.10.2005</t>
  </si>
  <si>
    <t>Abitazioni vuote e tasso di abitazioni vuote, nel 2004</t>
  </si>
  <si>
    <t>T_090203_020</t>
  </si>
  <si>
    <t>5238 Monteceneri</t>
  </si>
  <si>
    <t>Avvertenza: stato dei comuni politici: 157 (dal 21.11.2010).</t>
  </si>
  <si>
    <t>Ustat, ultima modifica: 22.09.2011</t>
  </si>
  <si>
    <t>5050 Serravalle</t>
  </si>
  <si>
    <t>Avvertenza: stato dei comuni politici: 147 (dal 01.04.2012).</t>
  </si>
  <si>
    <t>2004</t>
  </si>
  <si>
    <t>Ustat, ultima modifica: 01.10.2012</t>
  </si>
  <si>
    <r>
      <t>1</t>
    </r>
    <r>
      <rPr>
        <sz val="8"/>
        <color indexed="8"/>
        <rFont val="Arial"/>
        <family val="2"/>
      </rPr>
      <t>Percentuale delle abitazioni vuote 2012 relativa all'effettivo delle abitazioni al 31.12.2011.</t>
    </r>
  </si>
  <si>
    <t>Fonte: Fino al 1995: Ufficio federale di statistica, Sezione produzione e cifra d'affari, Neuchâtel; dal 1996: Statistica delle abitazioni vuote, Ufficio di statistica, Giubiasco</t>
  </si>
  <si>
    <r>
      <t>1</t>
    </r>
    <r>
      <rPr>
        <sz val="8"/>
        <color indexed="8"/>
        <rFont val="Arial"/>
        <family val="2"/>
      </rPr>
      <t>Percentuale delle abitazioni vuote 2009 relativa all'effettivo delle abitazioni al 31.12.2008.</t>
    </r>
  </si>
  <si>
    <r>
      <t>1</t>
    </r>
    <r>
      <rPr>
        <sz val="8"/>
        <rFont val="Arial"/>
        <family val="2"/>
      </rPr>
      <t>Percentuale delle abitazioni vuote 2007 relativa all'effettivo abitazioni al 31.12.2006.</t>
    </r>
  </si>
  <si>
    <r>
      <t>1</t>
    </r>
    <r>
      <rPr>
        <sz val="8"/>
        <rFont val="Arial"/>
        <family val="2"/>
      </rPr>
      <t>Percentuale delle abitazioni vuote 2006 relativa all'effettivo abitazioni al 31.12.2005.</t>
    </r>
  </si>
  <si>
    <r>
      <t>1</t>
    </r>
    <r>
      <rPr>
        <sz val="8"/>
        <rFont val="Arial"/>
        <family val="2"/>
      </rPr>
      <t>Percentuale delle abitazioni vuote 2005 relativa al rispettivo effettivo abitazioni al 31.12.2004.</t>
    </r>
  </si>
  <si>
    <r>
      <t>1</t>
    </r>
    <r>
      <rPr>
        <sz val="8"/>
        <rFont val="Arial"/>
        <family val="2"/>
      </rPr>
      <t>Percentuale delle abitazioni vuote 2004 relativa al rispettivo effettivo abitazioni al 31.12.2003.</t>
    </r>
  </si>
  <si>
    <t>Avvertenza: stato dei comuni politici: 135 (dal 14.04.2013).</t>
  </si>
  <si>
    <t>5396 Terre di Pedemonte</t>
  </si>
  <si>
    <t>Compr. Fondo Vallemaggia</t>
  </si>
  <si>
    <t>Sub-Regione Vallemaggia</t>
  </si>
  <si>
    <t>Regione Locarnese e Vallemaggia</t>
  </si>
  <si>
    <r>
      <t>1</t>
    </r>
    <r>
      <rPr>
        <sz val="8"/>
        <color indexed="8"/>
        <rFont val="Arial"/>
        <family val="2"/>
      </rPr>
      <t>Percentuale delle abitazioni vuote 2013 relativa all'effettivo delle abitazioni al 31.12.2012.</t>
    </r>
  </si>
  <si>
    <t>Ustat, ultima modifica: 25.10.2013</t>
  </si>
  <si>
    <t>Ustat, ultima modifica: 15.10.2014</t>
  </si>
  <si>
    <t>Ustat, ultima modifica: 18.12.2015</t>
  </si>
  <si>
    <t>Abitazioni vuote al 1° giugno, dal 2003</t>
  </si>
  <si>
    <t>Abitazioni vuote e tasso di abitazioni vuote, al 1° giugno 2015</t>
  </si>
  <si>
    <t>Abitazioni vuote e tasso di abitazioni vuote, al 1° giugno 2014</t>
  </si>
  <si>
    <t>Abitazioni vuote e tasso di abitazioni vuote, al 1° giugno 2013</t>
  </si>
  <si>
    <t>Abitazioni vuote e tasso di abitazioni vuote, al 1° giugno 2012</t>
  </si>
  <si>
    <t>Abitazioni vuote e tasso di abitazioni vuote, al 1° giugno 2011</t>
  </si>
  <si>
    <t>Abitazioni vuote e tasso di abitazioni vuote, al 1° giugno 2010</t>
  </si>
  <si>
    <t>Abitazioni vuote e tasso di abitazioni vuote, al 1° giugno 2009</t>
  </si>
  <si>
    <t>Abitazioni vuote e tasso di abitazioni vuote, al 1° giugno 2008</t>
  </si>
  <si>
    <t>Abitazioni vuote e tasso di abitazioni vuote al 1° giugno 2006</t>
  </si>
  <si>
    <t>Abitazioni vuote e tasso di abitazioni vuote, al 1° giugno 2005</t>
  </si>
  <si>
    <t>Abitazioni vuote e tasso di abitazioni vuote, al 1° giugno 2007</t>
  </si>
  <si>
    <r>
      <t>1</t>
    </r>
    <r>
      <rPr>
        <sz val="8"/>
        <color indexed="8"/>
        <rFont val="Arial"/>
        <family val="2"/>
      </rPr>
      <t>Percentuale delle abitazioni vuote 2015 relativa all'effettivo delle abitazioni al 31.12.2014.</t>
    </r>
  </si>
  <si>
    <t>Abitazioni vuote e tasso di abitazioni vuote, al 1° giugno 2016</t>
  </si>
  <si>
    <t>Avvertenza: stato dei comuni politici: 130 (dal 10.04.2016).</t>
  </si>
  <si>
    <r>
      <t>Spazi a carattere urbano</t>
    </r>
    <r>
      <rPr>
        <b/>
        <vertAlign val="superscript"/>
        <sz val="8"/>
        <rFont val="Arial"/>
        <family val="2"/>
      </rPr>
      <t>2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</si>
  <si>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</si>
  <si>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</si>
  <si>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</si>
  <si>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</si>
  <si>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</si>
  <si>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</si>
  <si>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Secondo la definizione del 2012.</t>
    </r>
  </si>
  <si>
    <t>Ustat, ultima modifica: 06.04.2017</t>
  </si>
  <si>
    <t>5287 Riviera</t>
  </si>
  <si>
    <t>Avvertenza: stato dei comuni politici: 115 (dal 02.04.2017).</t>
  </si>
  <si>
    <t>Abitazioni vuote e tasso di abitazioni vuote, al 1° giugno 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</si>
  <si>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Percentuale delle abitazioni vuote 2016 relativa all'effettivo delle abitazioni al 31.12.2015.</t>
    </r>
  </si>
  <si>
    <t>Ustat, ultima modifica: 12.09.2017</t>
  </si>
  <si>
    <t>Abitazioni vuote e tasso di abitazioni vuote, al 1° giugno 2018</t>
  </si>
  <si>
    <t>Ustat, ultima modifica: 13.09.2018</t>
  </si>
  <si>
    <t>Abitazioni vuote e tasso di abitazioni vuote, al 1° giugno 2019</t>
  </si>
  <si>
    <t>Ustat, ultima modifica: 09.09.2019</t>
  </si>
  <si>
    <t>Abitazioni vuote e tasso di abitazioni vuote, al 1° giugno 2020</t>
  </si>
  <si>
    <t>Fonte: Statistica delle abitazioni vuote, Ufficio federale di statistica, Neuchâtel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</si>
  <si>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Percentuale delle abitazioni vuote 2019 relativa all'effettivo delle abitazioni al 31.12.2018.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</si>
  <si>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Percentuale delle abitazioni vuote 2020 relativa all'effettivo delle abitazioni al 31.12.2019.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</si>
  <si>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Percentuale delle abitazioni vuote 2018 relativa all'effettivo delle abitazioni al 31.12.2017.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</si>
  <si>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Percentuale delle abitazioni vuote 2017 relativa all'effettivo delle abitazioni al 31.12.2016.</t>
    </r>
  </si>
  <si>
    <r>
      <t>1</t>
    </r>
    <r>
      <rPr>
        <sz val="8"/>
        <color indexed="8"/>
        <rFont val="Arial"/>
        <family val="2"/>
      </rPr>
      <t>Percentuale delle abitazioni vuote 2014 relativa all'effettivo delle abitazioni al 31.12.2013.</t>
    </r>
  </si>
  <si>
    <r>
      <t>1</t>
    </r>
    <r>
      <rPr>
        <sz val="8"/>
        <color indexed="8"/>
        <rFont val="Arial"/>
        <family val="2"/>
      </rPr>
      <t>Percentuale delle abitazioni vuote 2011 relativa all'effettivo delle abitazioni al 31.12.2010.</t>
    </r>
  </si>
  <si>
    <r>
      <t>1</t>
    </r>
    <r>
      <rPr>
        <sz val="8"/>
        <color indexed="8"/>
        <rFont val="Arial"/>
        <family val="2"/>
      </rPr>
      <t>Percentuale delle abitazioni vuote 2010 relativa all'effettivo delle abitazioni al 31.12.2009.</t>
    </r>
  </si>
  <si>
    <r>
      <t>1</t>
    </r>
    <r>
      <rPr>
        <sz val="8"/>
        <rFont val="Arial"/>
        <family val="2"/>
      </rPr>
      <t>Percentuale delle abitazioni vuote 2008 relativa all'effettivo delle abitazioni al 31.12.2007.</t>
    </r>
  </si>
  <si>
    <t>Ustat, ultima modifica: 05.10.2020</t>
  </si>
  <si>
    <t>5239 Tresa</t>
  </si>
  <si>
    <t>Avvertenza: stato dei comuni politici: 108 (dal 18.04.2021).</t>
  </si>
  <si>
    <t>Ustat, ultima modifica: 13.09.2021</t>
  </si>
  <si>
    <t>Abitazioni vuote e tasso di abitazioni vuote, al 1° giugno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</si>
  <si>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Percentuale delle abitazioni vuote 2021 relativa all'effettivo delle abitazioni al 31.12.2020.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</si>
  <si>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Il comune di Claro, aggregato il 02.04.2017 al comune di Bellinzona, è passato dalla sub-regione Riviera a quella di Bellinzona e dal distretto di Riviera a quello di Bellinzona.</t>
    </r>
  </si>
  <si>
    <r>
      <t>Spazi a carattere urbano</t>
    </r>
    <r>
      <rPr>
        <b/>
        <vertAlign val="superscript"/>
        <sz val="8"/>
        <rFont val="Arial"/>
        <family val="2"/>
      </rPr>
      <t>3</t>
    </r>
  </si>
  <si>
    <r>
      <t>Comuni senza carattere urbano</t>
    </r>
    <r>
      <rPr>
        <b/>
        <vertAlign val="superscript"/>
        <sz val="8"/>
        <rFont val="Arial"/>
        <family val="2"/>
      </rPr>
      <t>1,3</t>
    </r>
  </si>
  <si>
    <r>
      <t>5399 Verzasca</t>
    </r>
    <r>
      <rPr>
        <vertAlign val="superscript"/>
        <sz val="8"/>
        <rFont val="Arial"/>
        <family val="2"/>
      </rPr>
      <t>1</t>
    </r>
  </si>
  <si>
    <r>
      <t>5138 Cugnasco-Gerra</t>
    </r>
    <r>
      <rPr>
        <vertAlign val="superscript"/>
        <sz val="8"/>
        <rFont val="Arial"/>
        <family val="2"/>
      </rPr>
      <t>1</t>
    </r>
  </si>
  <si>
    <r>
      <t>5112 Lavertezzo</t>
    </r>
    <r>
      <rPr>
        <vertAlign val="superscript"/>
        <sz val="8"/>
        <rFont val="Arial"/>
        <family val="2"/>
      </rPr>
      <t>1</t>
    </r>
  </si>
  <si>
    <r>
      <t>5138 Cugnasco-Gerra</t>
    </r>
    <r>
      <rPr>
        <vertAlign val="superscript"/>
        <sz val="8"/>
        <rFont val="Arial"/>
        <family val="2"/>
      </rPr>
      <t>2</t>
    </r>
  </si>
  <si>
    <r>
      <t>5112 Lavertezzo</t>
    </r>
    <r>
      <rPr>
        <vertAlign val="superscript"/>
        <sz val="8"/>
        <rFont val="Arial"/>
        <family val="2"/>
      </rPr>
      <t>2</t>
    </r>
  </si>
  <si>
    <r>
      <t>5399 Verzasca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</si>
  <si>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Secondo la definizione del 2012.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</si>
  <si>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Dati dei territori "Gerra Valle" e Lavertezzo Valle": dal 2021, a seguito dell'aggregazione di Verzasca, sono compresi in quest'ultimo comune; nei fogli annuali fino al 2020 (stato dei comuni anteriore al 18.04.2021), sono compresi nei comuni di Cugnasco-Gerra rispettivamente Lavertezzo. Le due serie non sono pertanto direttamente confrontabili.</t>
    </r>
  </si>
  <si>
    <r>
      <t>Compr. Verzasca Valle</t>
    </r>
    <r>
      <rPr>
        <vertAlign val="superscript"/>
        <sz val="8"/>
        <rFont val="Arial"/>
        <family val="2"/>
      </rPr>
      <t>2</t>
    </r>
  </si>
  <si>
    <r>
      <t>Compr. Verzasca Piano</t>
    </r>
    <r>
      <rPr>
        <vertAlign val="superscript"/>
        <sz val="8"/>
        <rFont val="Arial"/>
        <family val="2"/>
      </rPr>
      <t>2</t>
    </r>
  </si>
  <si>
    <r>
      <t>Comuni pluriorientati</t>
    </r>
    <r>
      <rPr>
        <vertAlign val="superscript"/>
        <sz val="8"/>
        <rFont val="Arial"/>
        <family val="2"/>
      </rPr>
      <t>2</t>
    </r>
  </si>
  <si>
    <r>
      <t>Comuni senza carattere urbano</t>
    </r>
    <r>
      <rPr>
        <b/>
        <vertAlign val="superscript"/>
        <sz val="8"/>
        <rFont val="Arial"/>
        <family val="2"/>
      </rPr>
      <t>2,3</t>
    </r>
  </si>
  <si>
    <t>5240 Val Mara</t>
  </si>
  <si>
    <t>Avvertenza: stato dei comuni politici: 106 (dal 10.04.2022).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</si>
  <si>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Dati dei territori "Gerra Valle" e Lavertezzo Valle": fino al 2020 sono compresi nei comuni di Cugnasco-Gerra rispettivamente Lavertezzo; dal 2021, a seguito dell'aggregazione di Verzasca, sono compresi in quest'ultimo comune. Le due serie non sono pertanto direttamente confrontabili.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</si>
  <si>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Secondo la definizione del 2012.</t>
    </r>
  </si>
  <si>
    <t>Abitazioni vuote e tasso di abitazioni vuote, al 1° giugno 2022</t>
  </si>
  <si>
    <r>
      <t>1</t>
    </r>
    <r>
      <rPr>
        <sz val="8"/>
        <color indexed="8"/>
        <rFont val="Arial"/>
        <family val="2"/>
      </rPr>
      <t xml:space="preserve">Percentuale delle abitazioni vuote 2022 relativa all'effettivo delle abitazioni al 31.12.2021. </t>
    </r>
    <r>
      <rPr>
        <vertAlign val="superscript"/>
        <sz val="8"/>
        <color indexed="8"/>
        <rFont val="Arial"/>
        <family val="2"/>
      </rPr>
      <t xml:space="preserve">
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</si>
  <si>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Secondo la definizione del 2012.</t>
    </r>
  </si>
  <si>
    <t>5399 Verzasca</t>
  </si>
  <si>
    <t>Ustat, ultima modifica: 12.09.2022</t>
  </si>
  <si>
    <t>Fonte: Censimento delle abitazioni vuote, Ufficio federale di statistica, Neuchâtel, Ufficio federale di statistica, Neuchâtel</t>
  </si>
  <si>
    <t>Fonte: Censimento delle abitazioni vuote, Ufficio federale di statistica, Neuchâtel</t>
  </si>
  <si>
    <t>Ustat, ultima modifica: 11.09.2023</t>
  </si>
  <si>
    <t>Abitazioni vuote e tasso di abitazioni vuote, al 1° giugno 2023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</si>
</sst>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  <numFmt numFmtId="181" formatCode="#,##0.0"/>
    <numFmt numFmtId="182" formatCode="0.00000"/>
    <numFmt numFmtId="183" formatCode="0.0000"/>
    <numFmt numFmtId="184" formatCode="0.000"/>
    <numFmt numFmtId="185" formatCode="#,##0\ ;\(#,##0\)"/>
    <numFmt numFmtId="186" formatCode="0.0"/>
  </numFmts>
  <fonts count="72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1"/>
      <name val="Arial"/>
      <family val="2"/>
    </font>
    <font>
      <sz val="1"/>
      <color indexed="8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14"/>
      <name val="Arial"/>
      <family val="2"/>
    </font>
    <font>
      <b/>
      <vertAlign val="superscript"/>
      <sz val="1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10"/>
      <name val="Mang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8.5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80" fontId="7" fillId="0" borderId="0" xfId="0" applyNumberFormat="1" applyFont="1" applyFill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180" fontId="7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80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5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" fontId="5" fillId="0" borderId="14" xfId="0" applyNumberFormat="1" applyFont="1" applyFill="1" applyBorder="1" applyAlignment="1">
      <alignment horizontal="left"/>
    </xf>
    <xf numFmtId="1" fontId="5" fillId="0" borderId="15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80" fontId="8" fillId="0" borderId="11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180" fontId="8" fillId="0" borderId="12" xfId="0" applyNumberFormat="1" applyFont="1" applyFill="1" applyBorder="1" applyAlignment="1">
      <alignment horizontal="left"/>
    </xf>
    <xf numFmtId="180" fontId="8" fillId="0" borderId="0" xfId="0" applyNumberFormat="1" applyFont="1" applyFill="1" applyAlignment="1">
      <alignment horizontal="left"/>
    </xf>
    <xf numFmtId="180" fontId="8" fillId="0" borderId="10" xfId="0" applyNumberFormat="1" applyFont="1" applyFill="1" applyBorder="1" applyAlignment="1">
      <alignment horizontal="left"/>
    </xf>
    <xf numFmtId="180" fontId="10" fillId="0" borderId="11" xfId="0" applyNumberFormat="1" applyFont="1" applyFill="1" applyBorder="1" applyAlignment="1">
      <alignment horizontal="left"/>
    </xf>
    <xf numFmtId="180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0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180" fontId="7" fillId="0" borderId="1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" fontId="8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2" fontId="9" fillId="0" borderId="11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0" fontId="5" fillId="0" borderId="0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/>
      <protection/>
    </xf>
    <xf numFmtId="0" fontId="1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left"/>
    </xf>
    <xf numFmtId="0" fontId="0" fillId="0" borderId="0" xfId="49">
      <alignment/>
      <protection/>
    </xf>
    <xf numFmtId="0" fontId="1" fillId="0" borderId="0" xfId="48" applyFont="1">
      <alignment/>
      <protection locked="0"/>
    </xf>
    <xf numFmtId="49" fontId="1" fillId="0" borderId="0" xfId="48" applyNumberFormat="1" applyFont="1">
      <alignment/>
      <protection locked="0"/>
    </xf>
    <xf numFmtId="0" fontId="8" fillId="0" borderId="0" xfId="49" applyFont="1">
      <alignment/>
      <protection/>
    </xf>
    <xf numFmtId="0" fontId="8" fillId="0" borderId="0" xfId="48" applyFont="1">
      <alignment/>
      <protection locked="0"/>
    </xf>
    <xf numFmtId="49" fontId="8" fillId="0" borderId="0" xfId="48" applyNumberFormat="1" applyFont="1">
      <alignment/>
      <protection locked="0"/>
    </xf>
    <xf numFmtId="0" fontId="10" fillId="0" borderId="0" xfId="48" applyFont="1" applyAlignment="1">
      <alignment horizontal="left"/>
      <protection locked="0"/>
    </xf>
    <xf numFmtId="0" fontId="8" fillId="0" borderId="11" xfId="48" applyFont="1" applyBorder="1">
      <alignment/>
      <protection locked="0"/>
    </xf>
    <xf numFmtId="3" fontId="8" fillId="0" borderId="11" xfId="48" applyNumberFormat="1" applyFont="1" applyBorder="1" applyAlignment="1">
      <alignment horizontal="left"/>
      <protection locked="0"/>
    </xf>
    <xf numFmtId="0" fontId="8" fillId="0" borderId="10" xfId="49" applyFont="1" applyBorder="1">
      <alignment/>
      <protection/>
    </xf>
    <xf numFmtId="0" fontId="8" fillId="0" borderId="12" xfId="49" applyFont="1" applyBorder="1">
      <alignment/>
      <protection/>
    </xf>
    <xf numFmtId="0" fontId="8" fillId="0" borderId="11" xfId="49" applyFont="1" applyBorder="1">
      <alignment/>
      <protection/>
    </xf>
    <xf numFmtId="3" fontId="8" fillId="0" borderId="17" xfId="48" applyNumberFormat="1" applyFont="1" applyBorder="1" applyAlignment="1">
      <alignment horizontal="left"/>
      <protection locked="0"/>
    </xf>
    <xf numFmtId="3" fontId="8" fillId="0" borderId="17" xfId="48" applyNumberFormat="1" applyFont="1" applyBorder="1" applyAlignment="1">
      <alignment/>
      <protection locked="0"/>
    </xf>
    <xf numFmtId="3" fontId="8" fillId="0" borderId="0" xfId="48" applyNumberFormat="1" applyFont="1" applyAlignment="1">
      <alignment/>
      <protection locked="0"/>
    </xf>
    <xf numFmtId="3" fontId="8" fillId="0" borderId="18" xfId="48" applyNumberFormat="1" applyFont="1" applyBorder="1" applyAlignment="1">
      <alignment/>
      <protection locked="0"/>
    </xf>
    <xf numFmtId="3" fontId="9" fillId="0" borderId="17" xfId="48" applyNumberFormat="1" applyFont="1" applyBorder="1" applyAlignment="1">
      <alignment/>
      <protection locked="0"/>
    </xf>
    <xf numFmtId="3" fontId="9" fillId="0" borderId="0" xfId="48" applyNumberFormat="1" applyFont="1" applyAlignment="1">
      <alignment/>
      <protection locked="0"/>
    </xf>
    <xf numFmtId="3" fontId="9" fillId="0" borderId="19" xfId="48" applyNumberFormat="1" applyFont="1" applyBorder="1" applyAlignment="1">
      <alignment/>
      <protection locked="0"/>
    </xf>
    <xf numFmtId="3" fontId="9" fillId="0" borderId="0" xfId="48" applyNumberFormat="1" applyFont="1" applyBorder="1" applyAlignment="1">
      <alignment/>
      <protection locked="0"/>
    </xf>
    <xf numFmtId="3" fontId="9" fillId="0" borderId="17" xfId="48" applyNumberFormat="1" applyFont="1" applyBorder="1" applyAlignment="1">
      <alignment horizontal="right"/>
      <protection locked="0"/>
    </xf>
    <xf numFmtId="185" fontId="9" fillId="0" borderId="17" xfId="48" applyNumberFormat="1" applyFont="1" applyBorder="1" applyAlignment="1">
      <alignment/>
      <protection locked="0"/>
    </xf>
    <xf numFmtId="3" fontId="9" fillId="0" borderId="0" xfId="48" applyNumberFormat="1" applyFont="1" applyAlignment="1" applyProtection="1">
      <alignment horizontal="right"/>
      <protection/>
    </xf>
    <xf numFmtId="185" fontId="9" fillId="0" borderId="12" xfId="48" applyNumberFormat="1" applyFont="1" applyBorder="1" applyAlignment="1">
      <alignment horizontal="left"/>
      <protection locked="0"/>
    </xf>
    <xf numFmtId="3" fontId="9" fillId="0" borderId="18" xfId="48" applyNumberFormat="1" applyFont="1" applyBorder="1" applyAlignment="1" applyProtection="1">
      <alignment horizontal="right"/>
      <protection/>
    </xf>
    <xf numFmtId="3" fontId="8" fillId="0" borderId="18" xfId="48" applyNumberFormat="1" applyFont="1" applyBorder="1" applyAlignment="1" applyProtection="1">
      <alignment horizontal="right"/>
      <protection/>
    </xf>
    <xf numFmtId="3" fontId="8" fillId="0" borderId="19" xfId="48" applyNumberFormat="1" applyFont="1" applyBorder="1" applyAlignment="1" applyProtection="1">
      <alignment horizontal="right"/>
      <protection/>
    </xf>
    <xf numFmtId="3" fontId="9" fillId="0" borderId="17" xfId="48" applyNumberFormat="1" applyFont="1" applyBorder="1" applyAlignment="1" applyProtection="1">
      <alignment/>
      <protection/>
    </xf>
    <xf numFmtId="3" fontId="8" fillId="0" borderId="17" xfId="48" applyNumberFormat="1" applyFont="1" applyBorder="1" applyAlignment="1" applyProtection="1">
      <alignment/>
      <protection/>
    </xf>
    <xf numFmtId="3" fontId="8" fillId="0" borderId="17" xfId="48" applyNumberFormat="1" applyFont="1" applyBorder="1" applyAlignment="1" applyProtection="1">
      <alignment horizontal="right"/>
      <protection/>
    </xf>
    <xf numFmtId="3" fontId="9" fillId="0" borderId="19" xfId="48" applyNumberFormat="1" applyFont="1" applyBorder="1" applyAlignment="1" applyProtection="1">
      <alignment horizontal="right"/>
      <protection/>
    </xf>
    <xf numFmtId="0" fontId="8" fillId="0" borderId="0" xfId="49" applyFont="1" applyProtection="1">
      <alignment/>
      <protection/>
    </xf>
    <xf numFmtId="0" fontId="13" fillId="0" borderId="0" xfId="49" applyFont="1">
      <alignment/>
      <protection/>
    </xf>
    <xf numFmtId="4" fontId="9" fillId="0" borderId="19" xfId="48" applyNumberFormat="1" applyFont="1" applyBorder="1" applyAlignment="1" applyProtection="1">
      <alignment horizontal="right"/>
      <protection/>
    </xf>
    <xf numFmtId="4" fontId="8" fillId="0" borderId="19" xfId="48" applyNumberFormat="1" applyFont="1" applyBorder="1" applyAlignment="1" applyProtection="1">
      <alignment horizontal="right"/>
      <protection/>
    </xf>
    <xf numFmtId="4" fontId="9" fillId="0" borderId="0" xfId="48" applyNumberFormat="1" applyFont="1" applyBorder="1" applyAlignment="1" applyProtection="1">
      <alignment horizontal="right"/>
      <protection/>
    </xf>
    <xf numFmtId="4" fontId="9" fillId="0" borderId="12" xfId="48" applyNumberFormat="1" applyFont="1" applyBorder="1" applyAlignment="1" applyProtection="1">
      <alignment horizontal="right"/>
      <protection/>
    </xf>
    <xf numFmtId="4" fontId="8" fillId="0" borderId="12" xfId="48" applyNumberFormat="1" applyFont="1" applyBorder="1" applyAlignment="1" applyProtection="1">
      <alignment horizontal="right"/>
      <protection/>
    </xf>
    <xf numFmtId="0" fontId="8" fillId="0" borderId="0" xfId="50" applyFont="1">
      <alignment/>
      <protection/>
    </xf>
    <xf numFmtId="0" fontId="8" fillId="0" borderId="12" xfId="50" applyFont="1" applyBorder="1">
      <alignment/>
      <protection/>
    </xf>
    <xf numFmtId="0" fontId="8" fillId="0" borderId="11" xfId="50" applyFont="1" applyBorder="1">
      <alignment/>
      <protection/>
    </xf>
    <xf numFmtId="0" fontId="8" fillId="0" borderId="18" xfId="50" applyFont="1" applyBorder="1">
      <alignment/>
      <protection/>
    </xf>
    <xf numFmtId="2" fontId="7" fillId="0" borderId="0" xfId="0" applyNumberFormat="1" applyFont="1" applyFill="1" applyAlignment="1">
      <alignment horizontal="right" vertical="top"/>
    </xf>
    <xf numFmtId="4" fontId="9" fillId="0" borderId="10" xfId="48" applyNumberFormat="1" applyFont="1" applyBorder="1" applyAlignment="1" applyProtection="1">
      <alignment horizontal="right"/>
      <protection/>
    </xf>
    <xf numFmtId="185" fontId="9" fillId="0" borderId="0" xfId="48" applyNumberFormat="1" applyFont="1" applyBorder="1" applyAlignment="1">
      <alignment/>
      <protection locked="0"/>
    </xf>
    <xf numFmtId="3" fontId="9" fillId="0" borderId="10" xfId="48" applyNumberFormat="1" applyFont="1" applyBorder="1" applyAlignment="1">
      <alignment/>
      <protection locked="0"/>
    </xf>
    <xf numFmtId="180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Alignment="1">
      <alignment/>
    </xf>
    <xf numFmtId="0" fontId="5" fillId="0" borderId="0" xfId="51" applyFont="1" applyFill="1" applyBorder="1" applyAlignment="1">
      <alignment horizontal="left"/>
      <protection/>
    </xf>
    <xf numFmtId="49" fontId="5" fillId="0" borderId="0" xfId="51" applyNumberFormat="1" applyFont="1" applyFill="1" applyBorder="1" applyAlignment="1">
      <alignment/>
      <protection/>
    </xf>
    <xf numFmtId="0" fontId="5" fillId="0" borderId="0" xfId="51" applyFont="1" applyFill="1" applyAlignment="1">
      <alignment horizontal="left"/>
      <protection/>
    </xf>
    <xf numFmtId="0" fontId="5" fillId="0" borderId="15" xfId="51" applyFont="1" applyFill="1" applyBorder="1" applyAlignment="1">
      <alignment horizontal="left"/>
      <protection/>
    </xf>
    <xf numFmtId="180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0" fontId="5" fillId="0" borderId="16" xfId="51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 vertical="top"/>
    </xf>
    <xf numFmtId="0" fontId="66" fillId="0" borderId="15" xfId="51" applyFont="1" applyFill="1" applyBorder="1" applyAlignment="1">
      <alignment horizontal="left"/>
      <protection/>
    </xf>
    <xf numFmtId="3" fontId="9" fillId="0" borderId="12" xfId="0" applyNumberFormat="1" applyFont="1" applyFill="1" applyBorder="1" applyAlignment="1">
      <alignment horizontal="left"/>
    </xf>
    <xf numFmtId="2" fontId="5" fillId="0" borderId="0" xfId="51" applyNumberFormat="1" applyFont="1" applyFill="1" applyBorder="1" applyAlignment="1">
      <alignment horizontal="left"/>
      <protection/>
    </xf>
    <xf numFmtId="2" fontId="1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8" fillId="0" borderId="16" xfId="51" applyFont="1" applyFill="1" applyBorder="1" applyAlignment="1">
      <alignment horizontal="left"/>
      <protection/>
    </xf>
    <xf numFmtId="0" fontId="68" fillId="0" borderId="16" xfId="51" applyFont="1" applyFill="1" applyBorder="1" applyAlignment="1">
      <alignment horizontal="left"/>
      <protection/>
    </xf>
    <xf numFmtId="2" fontId="8" fillId="0" borderId="11" xfId="0" applyNumberFormat="1" applyFont="1" applyFill="1" applyBorder="1" applyAlignment="1">
      <alignment/>
    </xf>
    <xf numFmtId="0" fontId="68" fillId="0" borderId="16" xfId="51" applyFont="1" applyFill="1" applyBorder="1" applyAlignment="1">
      <alignment horizontal="left"/>
      <protection/>
    </xf>
    <xf numFmtId="3" fontId="8" fillId="0" borderId="11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left"/>
    </xf>
    <xf numFmtId="0" fontId="5" fillId="0" borderId="12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 horizontal="left"/>
      <protection/>
    </xf>
    <xf numFmtId="180" fontId="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180" fontId="9" fillId="0" borderId="11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180" fontId="5" fillId="0" borderId="0" xfId="0" applyNumberFormat="1" applyFont="1" applyFill="1" applyAlignment="1">
      <alignment horizontal="center"/>
    </xf>
    <xf numFmtId="180" fontId="5" fillId="0" borderId="2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80" fontId="8" fillId="0" borderId="0" xfId="0" applyNumberFormat="1" applyFont="1" applyFill="1" applyAlignment="1">
      <alignment horizontal="left"/>
    </xf>
    <xf numFmtId="180" fontId="9" fillId="0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8" fillId="0" borderId="16" xfId="51" applyFont="1" applyFill="1" applyBorder="1" applyAlignment="1">
      <alignment horizontal="left"/>
      <protection/>
    </xf>
    <xf numFmtId="0" fontId="69" fillId="0" borderId="12" xfId="0" applyFont="1" applyFill="1" applyBorder="1" applyAlignment="1">
      <alignment horizontal="left"/>
    </xf>
    <xf numFmtId="0" fontId="5" fillId="0" borderId="15" xfId="51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1" fillId="0" borderId="0" xfId="0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69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3" fontId="9" fillId="0" borderId="12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51" applyFont="1" applyFill="1" applyAlignment="1">
      <alignment horizontal="left"/>
      <protection/>
    </xf>
    <xf numFmtId="3" fontId="10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16" xfId="51" applyFont="1" applyFill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5" fillId="0" borderId="12" xfId="52" applyFont="1" applyFill="1" applyBorder="1" applyAlignment="1">
      <alignment horizontal="left"/>
      <protection/>
    </xf>
    <xf numFmtId="0" fontId="5" fillId="0" borderId="16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/>
      <protection/>
    </xf>
    <xf numFmtId="0" fontId="5" fillId="0" borderId="15" xfId="52" applyFont="1" applyFill="1" applyBorder="1" applyAlignment="1">
      <alignment horizontal="left"/>
      <protection/>
    </xf>
    <xf numFmtId="3" fontId="9" fillId="0" borderId="18" xfId="48" applyNumberFormat="1" applyFont="1" applyBorder="1" applyAlignment="1">
      <alignment horizontal="left"/>
      <protection locked="0"/>
    </xf>
    <xf numFmtId="3" fontId="8" fillId="0" borderId="18" xfId="48" applyNumberFormat="1" applyFont="1" applyBorder="1" applyAlignment="1">
      <alignment horizontal="left"/>
      <protection locked="0"/>
    </xf>
    <xf numFmtId="0" fontId="5" fillId="0" borderId="0" xfId="52" applyFont="1" applyFill="1" applyAlignment="1">
      <alignment horizontal="center"/>
      <protection/>
    </xf>
    <xf numFmtId="3" fontId="8" fillId="0" borderId="19" xfId="48" applyNumberFormat="1" applyFont="1" applyBorder="1" applyAlignment="1">
      <alignment horizontal="left"/>
      <protection locked="0"/>
    </xf>
    <xf numFmtId="3" fontId="9" fillId="0" borderId="11" xfId="48" applyNumberFormat="1" applyFont="1" applyBorder="1" applyAlignment="1">
      <alignment horizontal="left"/>
      <protection locked="0"/>
    </xf>
    <xf numFmtId="3" fontId="8" fillId="0" borderId="11" xfId="48" applyNumberFormat="1" applyFont="1" applyBorder="1" applyAlignment="1">
      <alignment horizontal="left"/>
      <protection locked="0"/>
    </xf>
    <xf numFmtId="3" fontId="8" fillId="0" borderId="22" xfId="48" applyNumberFormat="1" applyFont="1" applyBorder="1" applyAlignment="1">
      <alignment horizontal="left"/>
      <protection locked="0"/>
    </xf>
    <xf numFmtId="3" fontId="8" fillId="0" borderId="12" xfId="48" applyNumberFormat="1" applyFont="1" applyBorder="1" applyAlignment="1">
      <alignment horizontal="left"/>
      <protection locked="0"/>
    </xf>
    <xf numFmtId="3" fontId="10" fillId="0" borderId="11" xfId="48" applyNumberFormat="1" applyFont="1" applyBorder="1" applyAlignment="1">
      <alignment horizontal="left"/>
      <protection locked="0"/>
    </xf>
    <xf numFmtId="180" fontId="7" fillId="0" borderId="0" xfId="0" applyNumberFormat="1" applyFont="1" applyFill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0" fontId="13" fillId="0" borderId="0" xfId="49" applyFont="1" applyAlignment="1">
      <alignment horizontal="center"/>
      <protection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80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left"/>
    </xf>
    <xf numFmtId="0" fontId="0" fillId="0" borderId="0" xfId="0" applyAlignment="1">
      <alignment wrapText="1"/>
    </xf>
    <xf numFmtId="180" fontId="7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80" fontId="7" fillId="0" borderId="0" xfId="0" applyNumberFormat="1" applyFont="1" applyFill="1" applyAlignment="1">
      <alignment horizontal="left" vertical="top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0" fontId="9" fillId="0" borderId="12" xfId="0" applyNumberFormat="1" applyFont="1" applyFill="1" applyBorder="1" applyAlignment="1">
      <alignment horizontal="left"/>
    </xf>
    <xf numFmtId="180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23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horizontal="left"/>
    </xf>
    <xf numFmtId="49" fontId="15" fillId="0" borderId="0" xfId="0" applyNumberFormat="1" applyFont="1" applyFill="1" applyAlignment="1">
      <alignment horizontal="left"/>
    </xf>
    <xf numFmtId="180" fontId="2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8" fillId="0" borderId="12" xfId="0" applyNumberFormat="1" applyFont="1" applyFill="1" applyBorder="1" applyAlignment="1">
      <alignment horizontal="left"/>
    </xf>
    <xf numFmtId="180" fontId="8" fillId="0" borderId="11" xfId="0" applyNumberFormat="1" applyFont="1" applyFill="1" applyBorder="1" applyAlignment="1">
      <alignment horizontal="left"/>
    </xf>
    <xf numFmtId="180" fontId="8" fillId="0" borderId="10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0" fontId="5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" fontId="5" fillId="0" borderId="16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2 2" xfId="50"/>
    <cellStyle name="Normale_T_010203_020" xfId="51"/>
    <cellStyle name="Normale_T_010203_020_090203_020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W1"/>
    </sheetView>
  </sheetViews>
  <sheetFormatPr defaultColWidth="9.140625" defaultRowHeight="12.75"/>
  <cols>
    <col min="1" max="1" width="2.7109375" style="66" customWidth="1"/>
    <col min="2" max="2" width="26.28125" style="66" customWidth="1"/>
    <col min="3" max="23" width="7.7109375" style="174" customWidth="1"/>
    <col min="24" max="16384" width="9.140625" style="66" customWidth="1"/>
  </cols>
  <sheetData>
    <row r="1" spans="1:23" s="169" customFormat="1" ht="12.75" customHeight="1">
      <c r="A1" s="188"/>
      <c r="B1" s="188"/>
      <c r="C1" s="188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s="169" customFormat="1" ht="12.75" customHeight="1">
      <c r="A2" s="188" t="s">
        <v>319</v>
      </c>
      <c r="B2" s="188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s="4" customFormat="1" ht="12.75" customHeight="1">
      <c r="A3" s="190"/>
      <c r="B3" s="190"/>
      <c r="C3" s="190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s="4" customFormat="1" ht="12.75" customHeight="1">
      <c r="A4" s="191"/>
      <c r="B4" s="191"/>
      <c r="C4" s="191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spans="1:23" s="160" customFormat="1" ht="12" customHeight="1">
      <c r="A5" s="195"/>
      <c r="B5" s="195"/>
      <c r="C5" s="168">
        <v>2003</v>
      </c>
      <c r="D5" s="168" t="s">
        <v>301</v>
      </c>
      <c r="E5" s="168" t="s">
        <v>286</v>
      </c>
      <c r="F5" s="168">
        <v>2006</v>
      </c>
      <c r="G5" s="168">
        <v>2007</v>
      </c>
      <c r="H5" s="168">
        <v>2008</v>
      </c>
      <c r="I5" s="168">
        <v>2009</v>
      </c>
      <c r="J5" s="168">
        <v>2010</v>
      </c>
      <c r="K5" s="168">
        <v>2011</v>
      </c>
      <c r="L5" s="168">
        <v>2012</v>
      </c>
      <c r="M5" s="168">
        <v>2013</v>
      </c>
      <c r="N5" s="168">
        <v>2014</v>
      </c>
      <c r="O5" s="168">
        <v>2015</v>
      </c>
      <c r="P5" s="168">
        <v>2016</v>
      </c>
      <c r="Q5" s="183">
        <v>2017</v>
      </c>
      <c r="R5" s="183">
        <v>2018</v>
      </c>
      <c r="S5" s="183">
        <v>2019</v>
      </c>
      <c r="T5" s="183">
        <v>2020</v>
      </c>
      <c r="U5" s="183">
        <v>2021</v>
      </c>
      <c r="V5" s="186">
        <v>2022</v>
      </c>
      <c r="W5" s="184">
        <v>2023</v>
      </c>
    </row>
    <row r="6" spans="1:23" s="160" customFormat="1" ht="12" customHeight="1">
      <c r="A6" s="196"/>
      <c r="B6" s="196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76"/>
      <c r="R6" s="176"/>
      <c r="S6" s="176"/>
      <c r="T6" s="176"/>
      <c r="U6" s="176"/>
      <c r="V6" s="176"/>
      <c r="W6" s="176"/>
    </row>
    <row r="7" spans="1:3" s="170" customFormat="1" ht="12" customHeight="1">
      <c r="A7" s="199"/>
      <c r="B7" s="199"/>
      <c r="C7" s="199"/>
    </row>
    <row r="8" spans="1:23" s="11" customFormat="1" ht="12" customHeight="1">
      <c r="A8" s="197" t="s">
        <v>4</v>
      </c>
      <c r="B8" s="197"/>
      <c r="C8" s="12">
        <f aca="true" t="shared" si="0" ref="C8:U8">C10+C21+C36+C40+C50</f>
        <v>1750</v>
      </c>
      <c r="D8" s="83">
        <f t="shared" si="0"/>
        <v>1209</v>
      </c>
      <c r="E8" s="83">
        <f t="shared" si="0"/>
        <v>1707</v>
      </c>
      <c r="F8" s="83">
        <f t="shared" si="0"/>
        <v>1733</v>
      </c>
      <c r="G8" s="83">
        <f t="shared" si="0"/>
        <v>1777</v>
      </c>
      <c r="H8" s="83">
        <f t="shared" si="0"/>
        <v>1510</v>
      </c>
      <c r="I8" s="83">
        <f t="shared" si="0"/>
        <v>1585</v>
      </c>
      <c r="J8" s="83">
        <f t="shared" si="0"/>
        <v>1458</v>
      </c>
      <c r="K8" s="83">
        <f t="shared" si="0"/>
        <v>1680</v>
      </c>
      <c r="L8" s="83">
        <f t="shared" si="0"/>
        <v>1828</v>
      </c>
      <c r="M8" s="83">
        <f t="shared" si="0"/>
        <v>1819</v>
      </c>
      <c r="N8" s="83">
        <f t="shared" si="0"/>
        <v>1847</v>
      </c>
      <c r="O8" s="83">
        <f t="shared" si="0"/>
        <v>2284</v>
      </c>
      <c r="P8" s="83">
        <f t="shared" si="0"/>
        <v>2795</v>
      </c>
      <c r="Q8" s="83">
        <f t="shared" si="0"/>
        <v>3764</v>
      </c>
      <c r="R8" s="83">
        <f t="shared" si="0"/>
        <v>4826</v>
      </c>
      <c r="S8" s="83">
        <f t="shared" si="0"/>
        <v>5534</v>
      </c>
      <c r="T8" s="83">
        <f t="shared" si="0"/>
        <v>6639</v>
      </c>
      <c r="U8" s="83">
        <f t="shared" si="0"/>
        <v>7017</v>
      </c>
      <c r="V8" s="83">
        <v>6262</v>
      </c>
      <c r="W8" s="83">
        <v>5489</v>
      </c>
    </row>
    <row r="9" spans="1:23" s="11" customFormat="1" ht="12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71" customFormat="1" ht="12" customHeight="1">
      <c r="A10" s="194" t="s">
        <v>5</v>
      </c>
      <c r="B10" s="194"/>
      <c r="C10" s="19">
        <f aca="true" t="shared" si="1" ref="C10:U10">C11+C15+C19</f>
        <v>182</v>
      </c>
      <c r="D10" s="19">
        <f t="shared" si="1"/>
        <v>166</v>
      </c>
      <c r="E10" s="19">
        <f t="shared" si="1"/>
        <v>201</v>
      </c>
      <c r="F10" s="19">
        <f t="shared" si="1"/>
        <v>186</v>
      </c>
      <c r="G10" s="19">
        <f t="shared" si="1"/>
        <v>186</v>
      </c>
      <c r="H10" s="19">
        <f t="shared" si="1"/>
        <v>180</v>
      </c>
      <c r="I10" s="19">
        <f t="shared" si="1"/>
        <v>187</v>
      </c>
      <c r="J10" s="19">
        <f t="shared" si="1"/>
        <v>163</v>
      </c>
      <c r="K10" s="19">
        <f t="shared" si="1"/>
        <v>116</v>
      </c>
      <c r="L10" s="19">
        <f t="shared" si="1"/>
        <v>152</v>
      </c>
      <c r="M10" s="19">
        <f t="shared" si="1"/>
        <v>99</v>
      </c>
      <c r="N10" s="19">
        <f t="shared" si="1"/>
        <v>98</v>
      </c>
      <c r="O10" s="19">
        <f t="shared" si="1"/>
        <v>169</v>
      </c>
      <c r="P10" s="19">
        <f t="shared" si="1"/>
        <v>135</v>
      </c>
      <c r="Q10" s="19">
        <f t="shared" si="1"/>
        <v>160</v>
      </c>
      <c r="R10" s="19">
        <f t="shared" si="1"/>
        <v>177</v>
      </c>
      <c r="S10" s="19">
        <f t="shared" si="1"/>
        <v>249</v>
      </c>
      <c r="T10" s="19">
        <f t="shared" si="1"/>
        <v>358</v>
      </c>
      <c r="U10" s="19">
        <f t="shared" si="1"/>
        <v>340</v>
      </c>
      <c r="V10" s="19">
        <v>315</v>
      </c>
      <c r="W10" s="19">
        <v>330</v>
      </c>
    </row>
    <row r="11" spans="1:23" s="156" customFormat="1" ht="12" customHeight="1">
      <c r="A11" s="187" t="s">
        <v>6</v>
      </c>
      <c r="B11" s="187"/>
      <c r="C11" s="22">
        <f aca="true" t="shared" si="2" ref="C11:U11">C12+C13+C14</f>
        <v>136</v>
      </c>
      <c r="D11" s="22">
        <f t="shared" si="2"/>
        <v>127</v>
      </c>
      <c r="E11" s="22">
        <f t="shared" si="2"/>
        <v>158</v>
      </c>
      <c r="F11" s="22">
        <f t="shared" si="2"/>
        <v>130</v>
      </c>
      <c r="G11" s="22">
        <f t="shared" si="2"/>
        <v>123</v>
      </c>
      <c r="H11" s="22">
        <f t="shared" si="2"/>
        <v>126</v>
      </c>
      <c r="I11" s="22">
        <f t="shared" si="2"/>
        <v>108</v>
      </c>
      <c r="J11" s="22">
        <f t="shared" si="2"/>
        <v>111</v>
      </c>
      <c r="K11" s="22">
        <f t="shared" si="2"/>
        <v>87</v>
      </c>
      <c r="L11" s="22">
        <f t="shared" si="2"/>
        <v>108</v>
      </c>
      <c r="M11" s="22">
        <f t="shared" si="2"/>
        <v>84</v>
      </c>
      <c r="N11" s="22">
        <f t="shared" si="2"/>
        <v>70</v>
      </c>
      <c r="O11" s="22">
        <f t="shared" si="2"/>
        <v>97</v>
      </c>
      <c r="P11" s="22">
        <f t="shared" si="2"/>
        <v>107</v>
      </c>
      <c r="Q11" s="22">
        <f t="shared" si="2"/>
        <v>101</v>
      </c>
      <c r="R11" s="22">
        <f t="shared" si="2"/>
        <v>90</v>
      </c>
      <c r="S11" s="22">
        <f t="shared" si="2"/>
        <v>146</v>
      </c>
      <c r="T11" s="22">
        <f t="shared" si="2"/>
        <v>196</v>
      </c>
      <c r="U11" s="22">
        <f t="shared" si="2"/>
        <v>194</v>
      </c>
      <c r="V11" s="22">
        <v>176</v>
      </c>
      <c r="W11" s="22">
        <v>198</v>
      </c>
    </row>
    <row r="12" spans="1:23" s="156" customFormat="1" ht="12" customHeight="1">
      <c r="A12" s="24"/>
      <c r="B12" s="25" t="s">
        <v>7</v>
      </c>
      <c r="C12" s="22">
        <f>C166+C167+C169+C174+C175</f>
        <v>36</v>
      </c>
      <c r="D12" s="22">
        <f aca="true" t="shared" si="3" ref="D12:U12">D166+D167+D169+D174+D175</f>
        <v>35</v>
      </c>
      <c r="E12" s="22">
        <f t="shared" si="3"/>
        <v>55</v>
      </c>
      <c r="F12" s="22">
        <f t="shared" si="3"/>
        <v>76</v>
      </c>
      <c r="G12" s="22">
        <f t="shared" si="3"/>
        <v>52</v>
      </c>
      <c r="H12" s="22">
        <f t="shared" si="3"/>
        <v>58</v>
      </c>
      <c r="I12" s="22">
        <f t="shared" si="3"/>
        <v>56</v>
      </c>
      <c r="J12" s="22">
        <f t="shared" si="3"/>
        <v>58</v>
      </c>
      <c r="K12" s="22">
        <f t="shared" si="3"/>
        <v>40</v>
      </c>
      <c r="L12" s="22">
        <f t="shared" si="3"/>
        <v>56</v>
      </c>
      <c r="M12" s="22">
        <f t="shared" si="3"/>
        <v>45</v>
      </c>
      <c r="N12" s="22">
        <f t="shared" si="3"/>
        <v>47</v>
      </c>
      <c r="O12" s="22">
        <f t="shared" si="3"/>
        <v>49</v>
      </c>
      <c r="P12" s="22">
        <f t="shared" si="3"/>
        <v>51</v>
      </c>
      <c r="Q12" s="22">
        <f t="shared" si="3"/>
        <v>59</v>
      </c>
      <c r="R12" s="22">
        <f t="shared" si="3"/>
        <v>34</v>
      </c>
      <c r="S12" s="22">
        <f t="shared" si="3"/>
        <v>66</v>
      </c>
      <c r="T12" s="22">
        <f t="shared" si="3"/>
        <v>73</v>
      </c>
      <c r="U12" s="22">
        <f t="shared" si="3"/>
        <v>59</v>
      </c>
      <c r="V12" s="22">
        <v>60</v>
      </c>
      <c r="W12" s="22">
        <v>70</v>
      </c>
    </row>
    <row r="13" spans="1:23" s="156" customFormat="1" ht="12" customHeight="1">
      <c r="A13" s="24"/>
      <c r="B13" s="25" t="s">
        <v>8</v>
      </c>
      <c r="C13" s="22">
        <f>+C170</f>
        <v>43</v>
      </c>
      <c r="D13" s="22">
        <f aca="true" t="shared" si="4" ref="D13:U13">+D170</f>
        <v>29</v>
      </c>
      <c r="E13" s="22">
        <f t="shared" si="4"/>
        <v>28</v>
      </c>
      <c r="F13" s="22">
        <f t="shared" si="4"/>
        <v>15</v>
      </c>
      <c r="G13" s="22">
        <f t="shared" si="4"/>
        <v>28</v>
      </c>
      <c r="H13" s="22">
        <f t="shared" si="4"/>
        <v>38</v>
      </c>
      <c r="I13" s="22">
        <f t="shared" si="4"/>
        <v>32</v>
      </c>
      <c r="J13" s="22">
        <f t="shared" si="4"/>
        <v>25</v>
      </c>
      <c r="K13" s="22">
        <f t="shared" si="4"/>
        <v>9</v>
      </c>
      <c r="L13" s="22">
        <f t="shared" si="4"/>
        <v>12</v>
      </c>
      <c r="M13" s="22">
        <f t="shared" si="4"/>
        <v>12</v>
      </c>
      <c r="N13" s="22">
        <f t="shared" si="4"/>
        <v>7</v>
      </c>
      <c r="O13" s="22">
        <f t="shared" si="4"/>
        <v>12</v>
      </c>
      <c r="P13" s="22">
        <f t="shared" si="4"/>
        <v>18</v>
      </c>
      <c r="Q13" s="22">
        <f t="shared" si="4"/>
        <v>15</v>
      </c>
      <c r="R13" s="22">
        <f t="shared" si="4"/>
        <v>11</v>
      </c>
      <c r="S13" s="22">
        <f t="shared" si="4"/>
        <v>21</v>
      </c>
      <c r="T13" s="22">
        <f t="shared" si="4"/>
        <v>32</v>
      </c>
      <c r="U13" s="22">
        <f t="shared" si="4"/>
        <v>44</v>
      </c>
      <c r="V13" s="22">
        <v>24</v>
      </c>
      <c r="W13" s="22">
        <v>40</v>
      </c>
    </row>
    <row r="14" spans="1:23" s="156" customFormat="1" ht="12" customHeight="1">
      <c r="A14" s="24"/>
      <c r="B14" s="26" t="s">
        <v>9</v>
      </c>
      <c r="C14" s="22">
        <f>C168+C171+C172+C173</f>
        <v>57</v>
      </c>
      <c r="D14" s="22">
        <f aca="true" t="shared" si="5" ref="D14:U14">D168+D171+D172+D173</f>
        <v>63</v>
      </c>
      <c r="E14" s="22">
        <f t="shared" si="5"/>
        <v>75</v>
      </c>
      <c r="F14" s="22">
        <f t="shared" si="5"/>
        <v>39</v>
      </c>
      <c r="G14" s="22">
        <f t="shared" si="5"/>
        <v>43</v>
      </c>
      <c r="H14" s="22">
        <f t="shared" si="5"/>
        <v>30</v>
      </c>
      <c r="I14" s="22">
        <f t="shared" si="5"/>
        <v>20</v>
      </c>
      <c r="J14" s="22">
        <f t="shared" si="5"/>
        <v>28</v>
      </c>
      <c r="K14" s="22">
        <f t="shared" si="5"/>
        <v>38</v>
      </c>
      <c r="L14" s="22">
        <f t="shared" si="5"/>
        <v>40</v>
      </c>
      <c r="M14" s="22">
        <f t="shared" si="5"/>
        <v>27</v>
      </c>
      <c r="N14" s="22">
        <f t="shared" si="5"/>
        <v>16</v>
      </c>
      <c r="O14" s="22">
        <f t="shared" si="5"/>
        <v>36</v>
      </c>
      <c r="P14" s="22">
        <f t="shared" si="5"/>
        <v>38</v>
      </c>
      <c r="Q14" s="22">
        <f t="shared" si="5"/>
        <v>27</v>
      </c>
      <c r="R14" s="22">
        <f t="shared" si="5"/>
        <v>45</v>
      </c>
      <c r="S14" s="22">
        <f t="shared" si="5"/>
        <v>59</v>
      </c>
      <c r="T14" s="22">
        <f t="shared" si="5"/>
        <v>91</v>
      </c>
      <c r="U14" s="22">
        <f t="shared" si="5"/>
        <v>91</v>
      </c>
      <c r="V14" s="22">
        <v>92</v>
      </c>
      <c r="W14" s="22">
        <v>88</v>
      </c>
    </row>
    <row r="15" spans="1:23" s="156" customFormat="1" ht="12" customHeight="1">
      <c r="A15" s="187" t="s">
        <v>10</v>
      </c>
      <c r="B15" s="187"/>
      <c r="C15" s="22">
        <f aca="true" t="shared" si="6" ref="C15:U15">C16+C17+C18</f>
        <v>10</v>
      </c>
      <c r="D15" s="22">
        <f t="shared" si="6"/>
        <v>11</v>
      </c>
      <c r="E15" s="22">
        <f t="shared" si="6"/>
        <v>3</v>
      </c>
      <c r="F15" s="22">
        <f t="shared" si="6"/>
        <v>5</v>
      </c>
      <c r="G15" s="22">
        <f t="shared" si="6"/>
        <v>7</v>
      </c>
      <c r="H15" s="22">
        <f t="shared" si="6"/>
        <v>3</v>
      </c>
      <c r="I15" s="22">
        <f t="shared" si="6"/>
        <v>6</v>
      </c>
      <c r="J15" s="22">
        <f t="shared" si="6"/>
        <v>13</v>
      </c>
      <c r="K15" s="22">
        <f t="shared" si="6"/>
        <v>7</v>
      </c>
      <c r="L15" s="22">
        <f t="shared" si="6"/>
        <v>4</v>
      </c>
      <c r="M15" s="22">
        <f t="shared" si="6"/>
        <v>0</v>
      </c>
      <c r="N15" s="22">
        <f t="shared" si="6"/>
        <v>15</v>
      </c>
      <c r="O15" s="22">
        <f t="shared" si="6"/>
        <v>51</v>
      </c>
      <c r="P15" s="22">
        <f t="shared" si="6"/>
        <v>15</v>
      </c>
      <c r="Q15" s="22">
        <f t="shared" si="6"/>
        <v>15</v>
      </c>
      <c r="R15" s="22">
        <f t="shared" si="6"/>
        <v>21</v>
      </c>
      <c r="S15" s="22">
        <f t="shared" si="6"/>
        <v>20</v>
      </c>
      <c r="T15" s="22">
        <f t="shared" si="6"/>
        <v>34</v>
      </c>
      <c r="U15" s="22">
        <f t="shared" si="6"/>
        <v>29</v>
      </c>
      <c r="V15" s="22">
        <v>27</v>
      </c>
      <c r="W15" s="22">
        <v>24</v>
      </c>
    </row>
    <row r="16" spans="1:23" s="156" customFormat="1" ht="12" customHeight="1">
      <c r="A16" s="24"/>
      <c r="B16" s="25" t="s">
        <v>11</v>
      </c>
      <c r="C16" s="22">
        <f>+C162</f>
        <v>0</v>
      </c>
      <c r="D16" s="22">
        <f aca="true" t="shared" si="7" ref="D16:U16">+D162</f>
        <v>3</v>
      </c>
      <c r="E16" s="22">
        <f t="shared" si="7"/>
        <v>0</v>
      </c>
      <c r="F16" s="22">
        <f t="shared" si="7"/>
        <v>1</v>
      </c>
      <c r="G16" s="22">
        <f t="shared" si="7"/>
        <v>2</v>
      </c>
      <c r="H16" s="22">
        <f t="shared" si="7"/>
        <v>0</v>
      </c>
      <c r="I16" s="22">
        <f t="shared" si="7"/>
        <v>0</v>
      </c>
      <c r="J16" s="22">
        <f t="shared" si="7"/>
        <v>4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15</v>
      </c>
      <c r="O16" s="22">
        <f t="shared" si="7"/>
        <v>48</v>
      </c>
      <c r="P16" s="22">
        <f t="shared" si="7"/>
        <v>0</v>
      </c>
      <c r="Q16" s="22">
        <f t="shared" si="7"/>
        <v>5</v>
      </c>
      <c r="R16" s="22">
        <f t="shared" si="7"/>
        <v>7</v>
      </c>
      <c r="S16" s="22">
        <f t="shared" si="7"/>
        <v>7</v>
      </c>
      <c r="T16" s="22">
        <f t="shared" si="7"/>
        <v>10</v>
      </c>
      <c r="U16" s="22">
        <f t="shared" si="7"/>
        <v>6</v>
      </c>
      <c r="V16" s="22">
        <v>5</v>
      </c>
      <c r="W16" s="22">
        <v>4</v>
      </c>
    </row>
    <row r="17" spans="1:23" s="156" customFormat="1" ht="12" customHeight="1">
      <c r="A17" s="24"/>
      <c r="B17" s="25" t="s">
        <v>12</v>
      </c>
      <c r="C17" s="22">
        <f>+C161</f>
        <v>4</v>
      </c>
      <c r="D17" s="22">
        <f aca="true" t="shared" si="8" ref="D17:U17">+D161</f>
        <v>5</v>
      </c>
      <c r="E17" s="22">
        <f t="shared" si="8"/>
        <v>3</v>
      </c>
      <c r="F17" s="22">
        <f t="shared" si="8"/>
        <v>3</v>
      </c>
      <c r="G17" s="22">
        <f t="shared" si="8"/>
        <v>3</v>
      </c>
      <c r="H17" s="22">
        <f t="shared" si="8"/>
        <v>2</v>
      </c>
      <c r="I17" s="22">
        <f t="shared" si="8"/>
        <v>4</v>
      </c>
      <c r="J17" s="22">
        <f t="shared" si="8"/>
        <v>5</v>
      </c>
      <c r="K17" s="22">
        <f t="shared" si="8"/>
        <v>4</v>
      </c>
      <c r="L17" s="22">
        <f t="shared" si="8"/>
        <v>1</v>
      </c>
      <c r="M17" s="22">
        <f t="shared" si="8"/>
        <v>0</v>
      </c>
      <c r="N17" s="22">
        <f t="shared" si="8"/>
        <v>0</v>
      </c>
      <c r="O17" s="22">
        <f t="shared" si="8"/>
        <v>3</v>
      </c>
      <c r="P17" s="22">
        <f t="shared" si="8"/>
        <v>3</v>
      </c>
      <c r="Q17" s="22">
        <f t="shared" si="8"/>
        <v>7</v>
      </c>
      <c r="R17" s="22">
        <f t="shared" si="8"/>
        <v>10</v>
      </c>
      <c r="S17" s="22">
        <f t="shared" si="8"/>
        <v>7</v>
      </c>
      <c r="T17" s="22">
        <f t="shared" si="8"/>
        <v>8</v>
      </c>
      <c r="U17" s="22">
        <f t="shared" si="8"/>
        <v>10</v>
      </c>
      <c r="V17" s="22">
        <v>10</v>
      </c>
      <c r="W17" s="22">
        <v>12</v>
      </c>
    </row>
    <row r="18" spans="1:23" s="156" customFormat="1" ht="12" customHeight="1">
      <c r="A18" s="27"/>
      <c r="B18" s="25" t="s">
        <v>13</v>
      </c>
      <c r="C18" s="22">
        <f>C163</f>
        <v>6</v>
      </c>
      <c r="D18" s="22">
        <f aca="true" t="shared" si="9" ref="D18:U18">D163</f>
        <v>3</v>
      </c>
      <c r="E18" s="22">
        <f t="shared" si="9"/>
        <v>0</v>
      </c>
      <c r="F18" s="22">
        <f t="shared" si="9"/>
        <v>1</v>
      </c>
      <c r="G18" s="22">
        <f t="shared" si="9"/>
        <v>2</v>
      </c>
      <c r="H18" s="22">
        <f t="shared" si="9"/>
        <v>1</v>
      </c>
      <c r="I18" s="22">
        <f t="shared" si="9"/>
        <v>2</v>
      </c>
      <c r="J18" s="22">
        <f t="shared" si="9"/>
        <v>4</v>
      </c>
      <c r="K18" s="22">
        <f t="shared" si="9"/>
        <v>3</v>
      </c>
      <c r="L18" s="22">
        <f t="shared" si="9"/>
        <v>3</v>
      </c>
      <c r="M18" s="22">
        <f t="shared" si="9"/>
        <v>0</v>
      </c>
      <c r="N18" s="22">
        <f t="shared" si="9"/>
        <v>0</v>
      </c>
      <c r="O18" s="22">
        <f t="shared" si="9"/>
        <v>0</v>
      </c>
      <c r="P18" s="22">
        <f t="shared" si="9"/>
        <v>12</v>
      </c>
      <c r="Q18" s="22">
        <f t="shared" si="9"/>
        <v>3</v>
      </c>
      <c r="R18" s="22">
        <f t="shared" si="9"/>
        <v>4</v>
      </c>
      <c r="S18" s="22">
        <f t="shared" si="9"/>
        <v>6</v>
      </c>
      <c r="T18" s="22">
        <f t="shared" si="9"/>
        <v>16</v>
      </c>
      <c r="U18" s="22">
        <f t="shared" si="9"/>
        <v>13</v>
      </c>
      <c r="V18" s="22">
        <v>12</v>
      </c>
      <c r="W18" s="22">
        <v>8</v>
      </c>
    </row>
    <row r="19" spans="1:23" s="156" customFormat="1" ht="12" customHeight="1">
      <c r="A19" s="193" t="s">
        <v>14</v>
      </c>
      <c r="B19" s="193"/>
      <c r="C19" s="28">
        <f>C157+C158</f>
        <v>36</v>
      </c>
      <c r="D19" s="28">
        <f aca="true" t="shared" si="10" ref="D19:U19">D157+D158</f>
        <v>28</v>
      </c>
      <c r="E19" s="28">
        <f t="shared" si="10"/>
        <v>40</v>
      </c>
      <c r="F19" s="28">
        <f t="shared" si="10"/>
        <v>51</v>
      </c>
      <c r="G19" s="28">
        <f t="shared" si="10"/>
        <v>56</v>
      </c>
      <c r="H19" s="28">
        <f t="shared" si="10"/>
        <v>51</v>
      </c>
      <c r="I19" s="28">
        <f t="shared" si="10"/>
        <v>73</v>
      </c>
      <c r="J19" s="28">
        <f t="shared" si="10"/>
        <v>39</v>
      </c>
      <c r="K19" s="28">
        <f t="shared" si="10"/>
        <v>22</v>
      </c>
      <c r="L19" s="28">
        <f t="shared" si="10"/>
        <v>40</v>
      </c>
      <c r="M19" s="28">
        <f t="shared" si="10"/>
        <v>15</v>
      </c>
      <c r="N19" s="28">
        <f t="shared" si="10"/>
        <v>13</v>
      </c>
      <c r="O19" s="28">
        <f t="shared" si="10"/>
        <v>21</v>
      </c>
      <c r="P19" s="28">
        <f t="shared" si="10"/>
        <v>13</v>
      </c>
      <c r="Q19" s="28">
        <f t="shared" si="10"/>
        <v>44</v>
      </c>
      <c r="R19" s="28">
        <f t="shared" si="10"/>
        <v>66</v>
      </c>
      <c r="S19" s="28">
        <f t="shared" si="10"/>
        <v>83</v>
      </c>
      <c r="T19" s="28">
        <f t="shared" si="10"/>
        <v>128</v>
      </c>
      <c r="U19" s="28">
        <f t="shared" si="10"/>
        <v>117</v>
      </c>
      <c r="V19" s="28">
        <v>112</v>
      </c>
      <c r="W19" s="28">
        <v>108</v>
      </c>
    </row>
    <row r="20" spans="1:23" s="156" customFormat="1" ht="12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171" customFormat="1" ht="12" customHeight="1">
      <c r="A21" s="194" t="s">
        <v>314</v>
      </c>
      <c r="B21" s="194"/>
      <c r="C21" s="19">
        <f aca="true" t="shared" si="11" ref="C21:U21">C22+C23+C24+C27+C30+C31</f>
        <v>249</v>
      </c>
      <c r="D21" s="19">
        <f t="shared" si="11"/>
        <v>181</v>
      </c>
      <c r="E21" s="19">
        <f t="shared" si="11"/>
        <v>335</v>
      </c>
      <c r="F21" s="19">
        <f t="shared" si="11"/>
        <v>411</v>
      </c>
      <c r="G21" s="19">
        <f t="shared" si="11"/>
        <v>317</v>
      </c>
      <c r="H21" s="19">
        <f t="shared" si="11"/>
        <v>252</v>
      </c>
      <c r="I21" s="19">
        <f t="shared" si="11"/>
        <v>262</v>
      </c>
      <c r="J21" s="19">
        <f t="shared" si="11"/>
        <v>210</v>
      </c>
      <c r="K21" s="19">
        <f t="shared" si="11"/>
        <v>197</v>
      </c>
      <c r="L21" s="19">
        <f t="shared" si="11"/>
        <v>373</v>
      </c>
      <c r="M21" s="19">
        <f t="shared" si="11"/>
        <v>327</v>
      </c>
      <c r="N21" s="19">
        <f t="shared" si="11"/>
        <v>485</v>
      </c>
      <c r="O21" s="19">
        <f t="shared" si="11"/>
        <v>652</v>
      </c>
      <c r="P21" s="19">
        <f t="shared" si="11"/>
        <v>775</v>
      </c>
      <c r="Q21" s="19">
        <f t="shared" si="11"/>
        <v>1161</v>
      </c>
      <c r="R21" s="19">
        <f t="shared" si="11"/>
        <v>1219</v>
      </c>
      <c r="S21" s="19">
        <f t="shared" si="11"/>
        <v>1291</v>
      </c>
      <c r="T21" s="19">
        <f t="shared" si="11"/>
        <v>1407</v>
      </c>
      <c r="U21" s="19">
        <f t="shared" si="11"/>
        <v>1286</v>
      </c>
      <c r="V21" s="19">
        <v>1062</v>
      </c>
      <c r="W21" s="19">
        <v>789</v>
      </c>
    </row>
    <row r="22" spans="1:23" s="156" customFormat="1" ht="12" customHeight="1">
      <c r="A22" s="187" t="s">
        <v>16</v>
      </c>
      <c r="B22" s="187"/>
      <c r="C22" s="22">
        <f aca="true" t="shared" si="12" ref="C22:U22">C118+C119+C120+C126+C127+C129+C130+C132+C133</f>
        <v>191</v>
      </c>
      <c r="D22" s="22">
        <f t="shared" si="12"/>
        <v>139</v>
      </c>
      <c r="E22" s="22">
        <f t="shared" si="12"/>
        <v>254</v>
      </c>
      <c r="F22" s="22">
        <f t="shared" si="12"/>
        <v>325</v>
      </c>
      <c r="G22" s="22">
        <f t="shared" si="12"/>
        <v>236</v>
      </c>
      <c r="H22" s="22">
        <f t="shared" si="12"/>
        <v>196</v>
      </c>
      <c r="I22" s="22">
        <f t="shared" si="12"/>
        <v>212</v>
      </c>
      <c r="J22" s="22">
        <f t="shared" si="12"/>
        <v>174</v>
      </c>
      <c r="K22" s="22">
        <f t="shared" si="12"/>
        <v>169</v>
      </c>
      <c r="L22" s="22">
        <f t="shared" si="12"/>
        <v>318</v>
      </c>
      <c r="M22" s="22">
        <f t="shared" si="12"/>
        <v>255</v>
      </c>
      <c r="N22" s="22">
        <f t="shared" si="12"/>
        <v>390</v>
      </c>
      <c r="O22" s="22">
        <f t="shared" si="12"/>
        <v>508</v>
      </c>
      <c r="P22" s="22">
        <f t="shared" si="12"/>
        <v>616</v>
      </c>
      <c r="Q22" s="22">
        <f t="shared" si="12"/>
        <v>849</v>
      </c>
      <c r="R22" s="22">
        <f t="shared" si="12"/>
        <v>851</v>
      </c>
      <c r="S22" s="22">
        <f t="shared" si="12"/>
        <v>903</v>
      </c>
      <c r="T22" s="22">
        <f t="shared" si="12"/>
        <v>1024</v>
      </c>
      <c r="U22" s="22">
        <f t="shared" si="12"/>
        <v>947</v>
      </c>
      <c r="V22" s="22">
        <v>789</v>
      </c>
      <c r="W22" s="22">
        <v>540</v>
      </c>
    </row>
    <row r="23" spans="1:23" s="156" customFormat="1" ht="12" customHeight="1">
      <c r="A23" s="187" t="s">
        <v>17</v>
      </c>
      <c r="B23" s="187"/>
      <c r="C23" s="22">
        <f aca="true" t="shared" si="13" ref="C23:U23">C123</f>
        <v>11</v>
      </c>
      <c r="D23" s="22">
        <f t="shared" si="13"/>
        <v>9</v>
      </c>
      <c r="E23" s="22">
        <f t="shared" si="13"/>
        <v>7</v>
      </c>
      <c r="F23" s="22">
        <f t="shared" si="13"/>
        <v>18</v>
      </c>
      <c r="G23" s="22">
        <f t="shared" si="13"/>
        <v>13</v>
      </c>
      <c r="H23" s="22">
        <f t="shared" si="13"/>
        <v>10</v>
      </c>
      <c r="I23" s="22">
        <f t="shared" si="13"/>
        <v>3</v>
      </c>
      <c r="J23" s="22">
        <f t="shared" si="13"/>
        <v>0</v>
      </c>
      <c r="K23" s="22">
        <f t="shared" si="13"/>
        <v>4</v>
      </c>
      <c r="L23" s="22">
        <f t="shared" si="13"/>
        <v>5</v>
      </c>
      <c r="M23" s="22">
        <f t="shared" si="13"/>
        <v>7</v>
      </c>
      <c r="N23" s="22">
        <f t="shared" si="13"/>
        <v>8</v>
      </c>
      <c r="O23" s="22">
        <f t="shared" si="13"/>
        <v>9</v>
      </c>
      <c r="P23" s="22">
        <f t="shared" si="13"/>
        <v>5</v>
      </c>
      <c r="Q23" s="22">
        <f t="shared" si="13"/>
        <v>114</v>
      </c>
      <c r="R23" s="22">
        <f t="shared" si="13"/>
        <v>109</v>
      </c>
      <c r="S23" s="22">
        <f t="shared" si="13"/>
        <v>128</v>
      </c>
      <c r="T23" s="22">
        <f t="shared" si="13"/>
        <v>136</v>
      </c>
      <c r="U23" s="22">
        <f t="shared" si="13"/>
        <v>135</v>
      </c>
      <c r="V23" s="22">
        <v>132</v>
      </c>
      <c r="W23" s="22">
        <v>134</v>
      </c>
    </row>
    <row r="24" spans="1:23" s="156" customFormat="1" ht="12" customHeight="1">
      <c r="A24" s="187" t="s">
        <v>18</v>
      </c>
      <c r="B24" s="187"/>
      <c r="C24" s="22">
        <f aca="true" t="shared" si="14" ref="C24:U24">C25+C26</f>
        <v>9</v>
      </c>
      <c r="D24" s="22">
        <f t="shared" si="14"/>
        <v>15</v>
      </c>
      <c r="E24" s="22">
        <f t="shared" si="14"/>
        <v>24</v>
      </c>
      <c r="F24" s="22">
        <f t="shared" si="14"/>
        <v>18</v>
      </c>
      <c r="G24" s="22">
        <f t="shared" si="14"/>
        <v>28</v>
      </c>
      <c r="H24" s="22">
        <f t="shared" si="14"/>
        <v>11</v>
      </c>
      <c r="I24" s="22">
        <f t="shared" si="14"/>
        <v>1</v>
      </c>
      <c r="J24" s="22">
        <f t="shared" si="14"/>
        <v>2</v>
      </c>
      <c r="K24" s="22">
        <f t="shared" si="14"/>
        <v>0</v>
      </c>
      <c r="L24" s="22">
        <f t="shared" si="14"/>
        <v>27</v>
      </c>
      <c r="M24" s="22">
        <f t="shared" si="14"/>
        <v>43</v>
      </c>
      <c r="N24" s="22">
        <f t="shared" si="14"/>
        <v>63</v>
      </c>
      <c r="O24" s="22">
        <f t="shared" si="14"/>
        <v>75</v>
      </c>
      <c r="P24" s="22">
        <f t="shared" si="14"/>
        <v>81</v>
      </c>
      <c r="Q24" s="22">
        <f t="shared" si="14"/>
        <v>131</v>
      </c>
      <c r="R24" s="22">
        <f t="shared" si="14"/>
        <v>182</v>
      </c>
      <c r="S24" s="22">
        <f t="shared" si="14"/>
        <v>171</v>
      </c>
      <c r="T24" s="22">
        <f t="shared" si="14"/>
        <v>154</v>
      </c>
      <c r="U24" s="22">
        <f t="shared" si="14"/>
        <v>110</v>
      </c>
      <c r="V24" s="22">
        <v>89</v>
      </c>
      <c r="W24" s="22">
        <v>71</v>
      </c>
    </row>
    <row r="25" spans="1:23" s="156" customFormat="1" ht="12" customHeight="1">
      <c r="A25" s="31"/>
      <c r="B25" s="25" t="s">
        <v>19</v>
      </c>
      <c r="C25" s="22">
        <f>+C128+C136</f>
        <v>0</v>
      </c>
      <c r="D25" s="22">
        <f aca="true" t="shared" si="15" ref="D25:U25">+D128+D136</f>
        <v>0</v>
      </c>
      <c r="E25" s="22">
        <f t="shared" si="15"/>
        <v>0</v>
      </c>
      <c r="F25" s="22">
        <f t="shared" si="15"/>
        <v>1</v>
      </c>
      <c r="G25" s="22">
        <f t="shared" si="15"/>
        <v>2</v>
      </c>
      <c r="H25" s="22">
        <f t="shared" si="15"/>
        <v>0</v>
      </c>
      <c r="I25" s="22">
        <f t="shared" si="15"/>
        <v>0</v>
      </c>
      <c r="J25" s="22">
        <f t="shared" si="15"/>
        <v>0</v>
      </c>
      <c r="K25" s="22">
        <f t="shared" si="15"/>
        <v>0</v>
      </c>
      <c r="L25" s="22">
        <f t="shared" si="15"/>
        <v>0</v>
      </c>
      <c r="M25" s="22">
        <f t="shared" si="15"/>
        <v>0</v>
      </c>
      <c r="N25" s="22">
        <f t="shared" si="15"/>
        <v>0</v>
      </c>
      <c r="O25" s="22">
        <f t="shared" si="15"/>
        <v>7</v>
      </c>
      <c r="P25" s="22">
        <f t="shared" si="15"/>
        <v>12</v>
      </c>
      <c r="Q25" s="22">
        <f t="shared" si="15"/>
        <v>13</v>
      </c>
      <c r="R25" s="22">
        <f t="shared" si="15"/>
        <v>14</v>
      </c>
      <c r="S25" s="22">
        <f t="shared" si="15"/>
        <v>13</v>
      </c>
      <c r="T25" s="22">
        <f t="shared" si="15"/>
        <v>15</v>
      </c>
      <c r="U25" s="22">
        <f t="shared" si="15"/>
        <v>7</v>
      </c>
      <c r="V25" s="22">
        <v>9</v>
      </c>
      <c r="W25" s="22">
        <v>10</v>
      </c>
    </row>
    <row r="26" spans="1:23" s="156" customFormat="1" ht="12" customHeight="1">
      <c r="A26" s="27"/>
      <c r="B26" s="25" t="s">
        <v>20</v>
      </c>
      <c r="C26" s="22">
        <f aca="true" t="shared" si="16" ref="C26:U26">C122+C124+C125+C134</f>
        <v>9</v>
      </c>
      <c r="D26" s="22">
        <f t="shared" si="16"/>
        <v>15</v>
      </c>
      <c r="E26" s="22">
        <f t="shared" si="16"/>
        <v>24</v>
      </c>
      <c r="F26" s="22">
        <f t="shared" si="16"/>
        <v>17</v>
      </c>
      <c r="G26" s="22">
        <f t="shared" si="16"/>
        <v>26</v>
      </c>
      <c r="H26" s="22">
        <f t="shared" si="16"/>
        <v>11</v>
      </c>
      <c r="I26" s="22">
        <f t="shared" si="16"/>
        <v>1</v>
      </c>
      <c r="J26" s="22">
        <f t="shared" si="16"/>
        <v>2</v>
      </c>
      <c r="K26" s="22">
        <f t="shared" si="16"/>
        <v>0</v>
      </c>
      <c r="L26" s="22">
        <f t="shared" si="16"/>
        <v>27</v>
      </c>
      <c r="M26" s="22">
        <f t="shared" si="16"/>
        <v>43</v>
      </c>
      <c r="N26" s="22">
        <f t="shared" si="16"/>
        <v>63</v>
      </c>
      <c r="O26" s="22">
        <f t="shared" si="16"/>
        <v>68</v>
      </c>
      <c r="P26" s="22">
        <f t="shared" si="16"/>
        <v>69</v>
      </c>
      <c r="Q26" s="22">
        <f t="shared" si="16"/>
        <v>118</v>
      </c>
      <c r="R26" s="22">
        <f t="shared" si="16"/>
        <v>168</v>
      </c>
      <c r="S26" s="22">
        <f t="shared" si="16"/>
        <v>158</v>
      </c>
      <c r="T26" s="22">
        <f t="shared" si="16"/>
        <v>139</v>
      </c>
      <c r="U26" s="22">
        <f t="shared" si="16"/>
        <v>103</v>
      </c>
      <c r="V26" s="22">
        <v>80</v>
      </c>
      <c r="W26" s="22">
        <v>61</v>
      </c>
    </row>
    <row r="27" spans="1:23" s="156" customFormat="1" ht="12" customHeight="1">
      <c r="A27" s="187" t="s">
        <v>21</v>
      </c>
      <c r="B27" s="187"/>
      <c r="C27" s="22">
        <f aca="true" t="shared" si="17" ref="C27:U27">C28+C29</f>
        <v>2</v>
      </c>
      <c r="D27" s="22">
        <f t="shared" si="17"/>
        <v>5</v>
      </c>
      <c r="E27" s="22">
        <f t="shared" si="17"/>
        <v>20</v>
      </c>
      <c r="F27" s="22">
        <f t="shared" si="17"/>
        <v>20</v>
      </c>
      <c r="G27" s="22">
        <f t="shared" si="17"/>
        <v>20</v>
      </c>
      <c r="H27" s="22">
        <f t="shared" si="17"/>
        <v>16</v>
      </c>
      <c r="I27" s="22">
        <f t="shared" si="17"/>
        <v>18</v>
      </c>
      <c r="J27" s="22">
        <f t="shared" si="17"/>
        <v>18</v>
      </c>
      <c r="K27" s="22">
        <f t="shared" si="17"/>
        <v>11</v>
      </c>
      <c r="L27" s="22">
        <f t="shared" si="17"/>
        <v>7</v>
      </c>
      <c r="M27" s="22">
        <f t="shared" si="17"/>
        <v>0</v>
      </c>
      <c r="N27" s="22">
        <f t="shared" si="17"/>
        <v>9</v>
      </c>
      <c r="O27" s="22">
        <f t="shared" si="17"/>
        <v>16</v>
      </c>
      <c r="P27" s="22">
        <f t="shared" si="17"/>
        <v>23</v>
      </c>
      <c r="Q27" s="22">
        <f t="shared" si="17"/>
        <v>29</v>
      </c>
      <c r="R27" s="22">
        <f t="shared" si="17"/>
        <v>30</v>
      </c>
      <c r="S27" s="22">
        <f t="shared" si="17"/>
        <v>33</v>
      </c>
      <c r="T27" s="22">
        <f t="shared" si="17"/>
        <v>26</v>
      </c>
      <c r="U27" s="22">
        <f t="shared" si="17"/>
        <v>25</v>
      </c>
      <c r="V27" s="22">
        <v>13</v>
      </c>
      <c r="W27" s="22">
        <v>9</v>
      </c>
    </row>
    <row r="28" spans="1:23" s="156" customFormat="1" ht="12" customHeight="1">
      <c r="A28" s="31"/>
      <c r="B28" s="25" t="s">
        <v>22</v>
      </c>
      <c r="C28" s="22">
        <f aca="true" t="shared" si="18" ref="C28:U28">+C121</f>
        <v>1</v>
      </c>
      <c r="D28" s="22">
        <f t="shared" si="18"/>
        <v>2</v>
      </c>
      <c r="E28" s="22">
        <f t="shared" si="18"/>
        <v>2</v>
      </c>
      <c r="F28" s="22">
        <f t="shared" si="18"/>
        <v>0</v>
      </c>
      <c r="G28" s="22">
        <f t="shared" si="18"/>
        <v>2</v>
      </c>
      <c r="H28" s="22">
        <f t="shared" si="18"/>
        <v>1</v>
      </c>
      <c r="I28" s="22">
        <f t="shared" si="18"/>
        <v>1</v>
      </c>
      <c r="J28" s="22">
        <f t="shared" si="18"/>
        <v>0</v>
      </c>
      <c r="K28" s="22">
        <f t="shared" si="18"/>
        <v>0</v>
      </c>
      <c r="L28" s="22">
        <f t="shared" si="18"/>
        <v>0</v>
      </c>
      <c r="M28" s="22">
        <f t="shared" si="18"/>
        <v>0</v>
      </c>
      <c r="N28" s="22">
        <f t="shared" si="18"/>
        <v>9</v>
      </c>
      <c r="O28" s="22">
        <f t="shared" si="18"/>
        <v>14</v>
      </c>
      <c r="P28" s="22">
        <f t="shared" si="18"/>
        <v>13</v>
      </c>
      <c r="Q28" s="22">
        <f t="shared" si="18"/>
        <v>16</v>
      </c>
      <c r="R28" s="22">
        <f t="shared" si="18"/>
        <v>14</v>
      </c>
      <c r="S28" s="22">
        <f t="shared" si="18"/>
        <v>16</v>
      </c>
      <c r="T28" s="22">
        <f t="shared" si="18"/>
        <v>18</v>
      </c>
      <c r="U28" s="22">
        <f t="shared" si="18"/>
        <v>14</v>
      </c>
      <c r="V28" s="22">
        <v>5</v>
      </c>
      <c r="W28" s="22">
        <v>1</v>
      </c>
    </row>
    <row r="29" spans="1:23" s="156" customFormat="1" ht="12" customHeight="1">
      <c r="A29" s="27"/>
      <c r="B29" s="25" t="s">
        <v>23</v>
      </c>
      <c r="C29" s="22">
        <f aca="true" t="shared" si="19" ref="C29:U29">C135</f>
        <v>1</v>
      </c>
      <c r="D29" s="22">
        <f t="shared" si="19"/>
        <v>3</v>
      </c>
      <c r="E29" s="22">
        <f t="shared" si="19"/>
        <v>18</v>
      </c>
      <c r="F29" s="22">
        <f t="shared" si="19"/>
        <v>20</v>
      </c>
      <c r="G29" s="22">
        <f t="shared" si="19"/>
        <v>18</v>
      </c>
      <c r="H29" s="22">
        <f t="shared" si="19"/>
        <v>15</v>
      </c>
      <c r="I29" s="22">
        <f t="shared" si="19"/>
        <v>17</v>
      </c>
      <c r="J29" s="22">
        <f t="shared" si="19"/>
        <v>18</v>
      </c>
      <c r="K29" s="22">
        <f t="shared" si="19"/>
        <v>11</v>
      </c>
      <c r="L29" s="22">
        <f t="shared" si="19"/>
        <v>7</v>
      </c>
      <c r="M29" s="22">
        <f t="shared" si="19"/>
        <v>0</v>
      </c>
      <c r="N29" s="22">
        <f t="shared" si="19"/>
        <v>0</v>
      </c>
      <c r="O29" s="22">
        <f t="shared" si="19"/>
        <v>2</v>
      </c>
      <c r="P29" s="22">
        <f t="shared" si="19"/>
        <v>10</v>
      </c>
      <c r="Q29" s="22">
        <f t="shared" si="19"/>
        <v>13</v>
      </c>
      <c r="R29" s="22">
        <f t="shared" si="19"/>
        <v>16</v>
      </c>
      <c r="S29" s="22">
        <f t="shared" si="19"/>
        <v>17</v>
      </c>
      <c r="T29" s="22">
        <f t="shared" si="19"/>
        <v>8</v>
      </c>
      <c r="U29" s="22">
        <f t="shared" si="19"/>
        <v>11</v>
      </c>
      <c r="V29" s="22">
        <v>8</v>
      </c>
      <c r="W29" s="22">
        <v>8</v>
      </c>
    </row>
    <row r="30" spans="1:23" s="156" customFormat="1" ht="12" customHeight="1">
      <c r="A30" s="187" t="s">
        <v>24</v>
      </c>
      <c r="B30" s="187"/>
      <c r="C30" s="22">
        <f>C131</f>
        <v>30</v>
      </c>
      <c r="D30" s="22">
        <f aca="true" t="shared" si="20" ref="D30:U30">D131</f>
        <v>7</v>
      </c>
      <c r="E30" s="22">
        <f t="shared" si="20"/>
        <v>19</v>
      </c>
      <c r="F30" s="22">
        <f t="shared" si="20"/>
        <v>21</v>
      </c>
      <c r="G30" s="22">
        <f t="shared" si="20"/>
        <v>16</v>
      </c>
      <c r="H30" s="22">
        <f t="shared" si="20"/>
        <v>13</v>
      </c>
      <c r="I30" s="22">
        <f t="shared" si="20"/>
        <v>16</v>
      </c>
      <c r="J30" s="22">
        <f t="shared" si="20"/>
        <v>12</v>
      </c>
      <c r="K30" s="22">
        <f t="shared" si="20"/>
        <v>6</v>
      </c>
      <c r="L30" s="22">
        <f t="shared" si="20"/>
        <v>10</v>
      </c>
      <c r="M30" s="22">
        <f t="shared" si="20"/>
        <v>11</v>
      </c>
      <c r="N30" s="22">
        <f t="shared" si="20"/>
        <v>5</v>
      </c>
      <c r="O30" s="22">
        <f t="shared" si="20"/>
        <v>7</v>
      </c>
      <c r="P30" s="22">
        <f t="shared" si="20"/>
        <v>4</v>
      </c>
      <c r="Q30" s="22">
        <f t="shared" si="20"/>
        <v>1</v>
      </c>
      <c r="R30" s="22">
        <f t="shared" si="20"/>
        <v>6</v>
      </c>
      <c r="S30" s="22">
        <f t="shared" si="20"/>
        <v>9</v>
      </c>
      <c r="T30" s="22">
        <f t="shared" si="20"/>
        <v>3</v>
      </c>
      <c r="U30" s="22">
        <f t="shared" si="20"/>
        <v>22</v>
      </c>
      <c r="V30" s="22">
        <v>3</v>
      </c>
      <c r="W30" s="22">
        <v>4</v>
      </c>
    </row>
    <row r="31" spans="1:23" s="156" customFormat="1" ht="12" customHeight="1">
      <c r="A31" s="187" t="s">
        <v>313</v>
      </c>
      <c r="B31" s="187"/>
      <c r="C31" s="22">
        <f aca="true" t="shared" si="21" ref="C31:U31">C32+C33+C34</f>
        <v>6</v>
      </c>
      <c r="D31" s="22">
        <f t="shared" si="21"/>
        <v>6</v>
      </c>
      <c r="E31" s="22">
        <f t="shared" si="21"/>
        <v>11</v>
      </c>
      <c r="F31" s="22">
        <f t="shared" si="21"/>
        <v>9</v>
      </c>
      <c r="G31" s="22">
        <f t="shared" si="21"/>
        <v>4</v>
      </c>
      <c r="H31" s="22">
        <f t="shared" si="21"/>
        <v>6</v>
      </c>
      <c r="I31" s="22">
        <f t="shared" si="21"/>
        <v>12</v>
      </c>
      <c r="J31" s="22">
        <f t="shared" si="21"/>
        <v>4</v>
      </c>
      <c r="K31" s="22">
        <f t="shared" si="21"/>
        <v>7</v>
      </c>
      <c r="L31" s="22">
        <f t="shared" si="21"/>
        <v>6</v>
      </c>
      <c r="M31" s="22">
        <f t="shared" si="21"/>
        <v>11</v>
      </c>
      <c r="N31" s="22">
        <f t="shared" si="21"/>
        <v>10</v>
      </c>
      <c r="O31" s="22">
        <f t="shared" si="21"/>
        <v>37</v>
      </c>
      <c r="P31" s="22">
        <f t="shared" si="21"/>
        <v>46</v>
      </c>
      <c r="Q31" s="22">
        <f t="shared" si="21"/>
        <v>37</v>
      </c>
      <c r="R31" s="22">
        <f t="shared" si="21"/>
        <v>41</v>
      </c>
      <c r="S31" s="22">
        <f t="shared" si="21"/>
        <v>47</v>
      </c>
      <c r="T31" s="22">
        <f t="shared" si="21"/>
        <v>64</v>
      </c>
      <c r="U31" s="22">
        <f t="shared" si="21"/>
        <v>47</v>
      </c>
      <c r="V31" s="22">
        <v>36</v>
      </c>
      <c r="W31" s="22">
        <v>31</v>
      </c>
    </row>
    <row r="32" spans="1:23" s="156" customFormat="1" ht="12" customHeight="1">
      <c r="A32" s="31"/>
      <c r="B32" s="25" t="s">
        <v>26</v>
      </c>
      <c r="C32" s="22">
        <f aca="true" t="shared" si="22" ref="C32:U32">C144</f>
        <v>0</v>
      </c>
      <c r="D32" s="22">
        <f t="shared" si="22"/>
        <v>0</v>
      </c>
      <c r="E32" s="22">
        <f t="shared" si="22"/>
        <v>0</v>
      </c>
      <c r="F32" s="22">
        <f t="shared" si="22"/>
        <v>0</v>
      </c>
      <c r="G32" s="22">
        <f t="shared" si="22"/>
        <v>0</v>
      </c>
      <c r="H32" s="22">
        <f t="shared" si="22"/>
        <v>0</v>
      </c>
      <c r="I32" s="22">
        <f t="shared" si="22"/>
        <v>0</v>
      </c>
      <c r="J32" s="22">
        <f t="shared" si="22"/>
        <v>0</v>
      </c>
      <c r="K32" s="22">
        <f t="shared" si="22"/>
        <v>0</v>
      </c>
      <c r="L32" s="22">
        <f t="shared" si="22"/>
        <v>0</v>
      </c>
      <c r="M32" s="22">
        <f t="shared" si="22"/>
        <v>0</v>
      </c>
      <c r="N32" s="22">
        <f t="shared" si="22"/>
        <v>0</v>
      </c>
      <c r="O32" s="22">
        <f t="shared" si="22"/>
        <v>16</v>
      </c>
      <c r="P32" s="22">
        <f t="shared" si="22"/>
        <v>10</v>
      </c>
      <c r="Q32" s="22">
        <f t="shared" si="22"/>
        <v>7</v>
      </c>
      <c r="R32" s="22">
        <f t="shared" si="22"/>
        <v>7</v>
      </c>
      <c r="S32" s="22">
        <f t="shared" si="22"/>
        <v>2</v>
      </c>
      <c r="T32" s="22">
        <f t="shared" si="22"/>
        <v>6</v>
      </c>
      <c r="U32" s="22">
        <f t="shared" si="22"/>
        <v>4</v>
      </c>
      <c r="V32" s="22">
        <v>3</v>
      </c>
      <c r="W32" s="22">
        <v>2</v>
      </c>
    </row>
    <row r="33" spans="1:23" s="156" customFormat="1" ht="12" customHeight="1">
      <c r="A33" s="24"/>
      <c r="B33" s="25" t="s">
        <v>27</v>
      </c>
      <c r="C33" s="22">
        <f aca="true" t="shared" si="23" ref="C33:U33">C140+C141+C142+C145</f>
        <v>1</v>
      </c>
      <c r="D33" s="22">
        <f t="shared" si="23"/>
        <v>0</v>
      </c>
      <c r="E33" s="22">
        <f t="shared" si="23"/>
        <v>3</v>
      </c>
      <c r="F33" s="22">
        <f t="shared" si="23"/>
        <v>0</v>
      </c>
      <c r="G33" s="22">
        <f t="shared" si="23"/>
        <v>0</v>
      </c>
      <c r="H33" s="22">
        <f t="shared" si="23"/>
        <v>1</v>
      </c>
      <c r="I33" s="22">
        <f t="shared" si="23"/>
        <v>0</v>
      </c>
      <c r="J33" s="22">
        <f t="shared" si="23"/>
        <v>0</v>
      </c>
      <c r="K33" s="22">
        <f t="shared" si="23"/>
        <v>0</v>
      </c>
      <c r="L33" s="22">
        <f t="shared" si="23"/>
        <v>0</v>
      </c>
      <c r="M33" s="22">
        <f t="shared" si="23"/>
        <v>0</v>
      </c>
      <c r="N33" s="22">
        <f t="shared" si="23"/>
        <v>0</v>
      </c>
      <c r="O33" s="22">
        <f t="shared" si="23"/>
        <v>6</v>
      </c>
      <c r="P33" s="22">
        <f t="shared" si="23"/>
        <v>7</v>
      </c>
      <c r="Q33" s="22">
        <f t="shared" si="23"/>
        <v>8</v>
      </c>
      <c r="R33" s="22">
        <f t="shared" si="23"/>
        <v>7</v>
      </c>
      <c r="S33" s="22">
        <f t="shared" si="23"/>
        <v>11</v>
      </c>
      <c r="T33" s="22">
        <f t="shared" si="23"/>
        <v>8</v>
      </c>
      <c r="U33" s="22">
        <f t="shared" si="23"/>
        <v>8</v>
      </c>
      <c r="V33" s="22">
        <v>9</v>
      </c>
      <c r="W33" s="22">
        <v>7</v>
      </c>
    </row>
    <row r="34" spans="1:23" s="156" customFormat="1" ht="12" customHeight="1">
      <c r="A34" s="24"/>
      <c r="B34" s="32" t="s">
        <v>312</v>
      </c>
      <c r="C34" s="28">
        <f aca="true" t="shared" si="24" ref="C34:U34">C139+C143+C146</f>
        <v>5</v>
      </c>
      <c r="D34" s="28">
        <f t="shared" si="24"/>
        <v>6</v>
      </c>
      <c r="E34" s="28">
        <f t="shared" si="24"/>
        <v>8</v>
      </c>
      <c r="F34" s="28">
        <f t="shared" si="24"/>
        <v>9</v>
      </c>
      <c r="G34" s="28">
        <f t="shared" si="24"/>
        <v>4</v>
      </c>
      <c r="H34" s="28">
        <f t="shared" si="24"/>
        <v>5</v>
      </c>
      <c r="I34" s="28">
        <f t="shared" si="24"/>
        <v>12</v>
      </c>
      <c r="J34" s="28">
        <f t="shared" si="24"/>
        <v>4</v>
      </c>
      <c r="K34" s="28">
        <f t="shared" si="24"/>
        <v>7</v>
      </c>
      <c r="L34" s="28">
        <f t="shared" si="24"/>
        <v>6</v>
      </c>
      <c r="M34" s="28">
        <f t="shared" si="24"/>
        <v>11</v>
      </c>
      <c r="N34" s="28">
        <f t="shared" si="24"/>
        <v>10</v>
      </c>
      <c r="O34" s="28">
        <f t="shared" si="24"/>
        <v>15</v>
      </c>
      <c r="P34" s="28">
        <f t="shared" si="24"/>
        <v>29</v>
      </c>
      <c r="Q34" s="28">
        <f t="shared" si="24"/>
        <v>22</v>
      </c>
      <c r="R34" s="28">
        <f t="shared" si="24"/>
        <v>27</v>
      </c>
      <c r="S34" s="28">
        <f t="shared" si="24"/>
        <v>34</v>
      </c>
      <c r="T34" s="28">
        <f t="shared" si="24"/>
        <v>50</v>
      </c>
      <c r="U34" s="28">
        <f t="shared" si="24"/>
        <v>35</v>
      </c>
      <c r="V34" s="28">
        <v>24</v>
      </c>
      <c r="W34" s="28">
        <v>22</v>
      </c>
    </row>
    <row r="35" spans="1:23" s="156" customFormat="1" ht="12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171" customFormat="1" ht="12" customHeight="1">
      <c r="A36" s="194" t="s">
        <v>29</v>
      </c>
      <c r="B36" s="194"/>
      <c r="C36" s="19">
        <f aca="true" t="shared" si="25" ref="C36:U36">C37+C38</f>
        <v>57</v>
      </c>
      <c r="D36" s="19">
        <f t="shared" si="25"/>
        <v>103</v>
      </c>
      <c r="E36" s="19">
        <f t="shared" si="25"/>
        <v>225</v>
      </c>
      <c r="F36" s="19">
        <f t="shared" si="25"/>
        <v>230</v>
      </c>
      <c r="G36" s="19">
        <f t="shared" si="25"/>
        <v>327</v>
      </c>
      <c r="H36" s="19">
        <f t="shared" si="25"/>
        <v>253</v>
      </c>
      <c r="I36" s="19">
        <f t="shared" si="25"/>
        <v>256</v>
      </c>
      <c r="J36" s="19">
        <f t="shared" si="25"/>
        <v>183</v>
      </c>
      <c r="K36" s="19">
        <f t="shared" si="25"/>
        <v>171</v>
      </c>
      <c r="L36" s="19">
        <f t="shared" si="25"/>
        <v>157</v>
      </c>
      <c r="M36" s="19">
        <f t="shared" si="25"/>
        <v>169</v>
      </c>
      <c r="N36" s="19">
        <f t="shared" si="25"/>
        <v>245</v>
      </c>
      <c r="O36" s="19">
        <f t="shared" si="25"/>
        <v>337</v>
      </c>
      <c r="P36" s="19">
        <f t="shared" si="25"/>
        <v>338</v>
      </c>
      <c r="Q36" s="19">
        <f t="shared" si="25"/>
        <v>436</v>
      </c>
      <c r="R36" s="19">
        <f t="shared" si="25"/>
        <v>621</v>
      </c>
      <c r="S36" s="19">
        <f t="shared" si="25"/>
        <v>805</v>
      </c>
      <c r="T36" s="19">
        <f t="shared" si="25"/>
        <v>1042</v>
      </c>
      <c r="U36" s="19">
        <f t="shared" si="25"/>
        <v>1109</v>
      </c>
      <c r="V36" s="19">
        <v>853</v>
      </c>
      <c r="W36" s="19">
        <v>815</v>
      </c>
    </row>
    <row r="37" spans="1:23" s="156" customFormat="1" ht="12" customHeight="1">
      <c r="A37" s="187" t="s">
        <v>30</v>
      </c>
      <c r="B37" s="187"/>
      <c r="C37" s="22">
        <f>C149+C150+C153</f>
        <v>53</v>
      </c>
      <c r="D37" s="22">
        <f aca="true" t="shared" si="26" ref="D37:U37">D149+D150+D153</f>
        <v>93</v>
      </c>
      <c r="E37" s="22">
        <f t="shared" si="26"/>
        <v>219</v>
      </c>
      <c r="F37" s="22">
        <f t="shared" si="26"/>
        <v>216</v>
      </c>
      <c r="G37" s="22">
        <f t="shared" si="26"/>
        <v>282</v>
      </c>
      <c r="H37" s="22">
        <f t="shared" si="26"/>
        <v>238</v>
      </c>
      <c r="I37" s="22">
        <f t="shared" si="26"/>
        <v>242</v>
      </c>
      <c r="J37" s="22">
        <f t="shared" si="26"/>
        <v>176</v>
      </c>
      <c r="K37" s="22">
        <f t="shared" si="26"/>
        <v>156</v>
      </c>
      <c r="L37" s="22">
        <f t="shared" si="26"/>
        <v>157</v>
      </c>
      <c r="M37" s="22">
        <f t="shared" si="26"/>
        <v>167</v>
      </c>
      <c r="N37" s="22">
        <f t="shared" si="26"/>
        <v>243</v>
      </c>
      <c r="O37" s="22">
        <f t="shared" si="26"/>
        <v>303</v>
      </c>
      <c r="P37" s="22">
        <f t="shared" si="26"/>
        <v>330</v>
      </c>
      <c r="Q37" s="22">
        <f t="shared" si="26"/>
        <v>418</v>
      </c>
      <c r="R37" s="22">
        <f t="shared" si="26"/>
        <v>576</v>
      </c>
      <c r="S37" s="22">
        <f t="shared" si="26"/>
        <v>762</v>
      </c>
      <c r="T37" s="22">
        <f t="shared" si="26"/>
        <v>993</v>
      </c>
      <c r="U37" s="22">
        <f t="shared" si="26"/>
        <v>1063</v>
      </c>
      <c r="V37" s="22">
        <v>825</v>
      </c>
      <c r="W37" s="22">
        <v>774</v>
      </c>
    </row>
    <row r="38" spans="1:23" s="156" customFormat="1" ht="12" customHeight="1">
      <c r="A38" s="193" t="s">
        <v>31</v>
      </c>
      <c r="B38" s="193"/>
      <c r="C38" s="28">
        <f>+C151+C154</f>
        <v>4</v>
      </c>
      <c r="D38" s="28">
        <f aca="true" t="shared" si="27" ref="D38:U38">+D151+D154</f>
        <v>10</v>
      </c>
      <c r="E38" s="28">
        <f t="shared" si="27"/>
        <v>6</v>
      </c>
      <c r="F38" s="28">
        <f t="shared" si="27"/>
        <v>14</v>
      </c>
      <c r="G38" s="28">
        <f t="shared" si="27"/>
        <v>45</v>
      </c>
      <c r="H38" s="28">
        <f t="shared" si="27"/>
        <v>15</v>
      </c>
      <c r="I38" s="28">
        <f t="shared" si="27"/>
        <v>14</v>
      </c>
      <c r="J38" s="28">
        <f t="shared" si="27"/>
        <v>7</v>
      </c>
      <c r="K38" s="28">
        <f t="shared" si="27"/>
        <v>15</v>
      </c>
      <c r="L38" s="28">
        <f t="shared" si="27"/>
        <v>0</v>
      </c>
      <c r="M38" s="28">
        <f t="shared" si="27"/>
        <v>2</v>
      </c>
      <c r="N38" s="28">
        <f t="shared" si="27"/>
        <v>2</v>
      </c>
      <c r="O38" s="28">
        <f t="shared" si="27"/>
        <v>34</v>
      </c>
      <c r="P38" s="28">
        <f t="shared" si="27"/>
        <v>8</v>
      </c>
      <c r="Q38" s="28">
        <f t="shared" si="27"/>
        <v>18</v>
      </c>
      <c r="R38" s="28">
        <f t="shared" si="27"/>
        <v>45</v>
      </c>
      <c r="S38" s="28">
        <f t="shared" si="27"/>
        <v>43</v>
      </c>
      <c r="T38" s="28">
        <f t="shared" si="27"/>
        <v>49</v>
      </c>
      <c r="U38" s="28">
        <f t="shared" si="27"/>
        <v>46</v>
      </c>
      <c r="V38" s="28">
        <v>28</v>
      </c>
      <c r="W38" s="28">
        <v>41</v>
      </c>
    </row>
    <row r="39" spans="1:23" s="156" customFormat="1" ht="12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171" customFormat="1" ht="12" customHeight="1">
      <c r="A40" s="194" t="s">
        <v>32</v>
      </c>
      <c r="B40" s="194"/>
      <c r="C40" s="19">
        <f aca="true" t="shared" si="28" ref="C40:U40">C41+C42+C45</f>
        <v>656</v>
      </c>
      <c r="D40" s="19">
        <f t="shared" si="28"/>
        <v>349</v>
      </c>
      <c r="E40" s="19">
        <f t="shared" si="28"/>
        <v>507</v>
      </c>
      <c r="F40" s="19">
        <f t="shared" si="28"/>
        <v>454</v>
      </c>
      <c r="G40" s="19">
        <f t="shared" si="28"/>
        <v>462</v>
      </c>
      <c r="H40" s="19">
        <f t="shared" si="28"/>
        <v>375</v>
      </c>
      <c r="I40" s="19">
        <f t="shared" si="28"/>
        <v>375</v>
      </c>
      <c r="J40" s="19">
        <f t="shared" si="28"/>
        <v>421</v>
      </c>
      <c r="K40" s="19">
        <f t="shared" si="28"/>
        <v>740</v>
      </c>
      <c r="L40" s="19">
        <f t="shared" si="28"/>
        <v>605</v>
      </c>
      <c r="M40" s="19">
        <f t="shared" si="28"/>
        <v>766</v>
      </c>
      <c r="N40" s="19">
        <f t="shared" si="28"/>
        <v>608</v>
      </c>
      <c r="O40" s="19">
        <f t="shared" si="28"/>
        <v>718</v>
      </c>
      <c r="P40" s="19">
        <f t="shared" si="28"/>
        <v>929</v>
      </c>
      <c r="Q40" s="19">
        <f t="shared" si="28"/>
        <v>1164</v>
      </c>
      <c r="R40" s="19">
        <f t="shared" si="28"/>
        <v>1758</v>
      </c>
      <c r="S40" s="19">
        <f t="shared" si="28"/>
        <v>2054</v>
      </c>
      <c r="T40" s="19">
        <f t="shared" si="28"/>
        <v>2442</v>
      </c>
      <c r="U40" s="19">
        <f t="shared" si="28"/>
        <v>2793</v>
      </c>
      <c r="V40" s="19">
        <v>2437</v>
      </c>
      <c r="W40" s="19">
        <v>1916</v>
      </c>
    </row>
    <row r="41" spans="1:23" s="156" customFormat="1" ht="12" customHeight="1">
      <c r="A41" s="187" t="s">
        <v>33</v>
      </c>
      <c r="B41" s="187"/>
      <c r="C41" s="22">
        <f>C80+C81+C84+C85+C86+C88+C90+C91+C94+C95+C99+C100+C104+C106+C108+C109+C114+C115</f>
        <v>588</v>
      </c>
      <c r="D41" s="22">
        <f aca="true" t="shared" si="29" ref="D41:U41">D80+D81+D84+D85+D86+D88+D90+D91+D94+D95+D99+D100+D104+D106+D108+D109+D114+D115</f>
        <v>300</v>
      </c>
      <c r="E41" s="22">
        <f t="shared" si="29"/>
        <v>441</v>
      </c>
      <c r="F41" s="22">
        <f t="shared" si="29"/>
        <v>390</v>
      </c>
      <c r="G41" s="22">
        <f t="shared" si="29"/>
        <v>395</v>
      </c>
      <c r="H41" s="22">
        <f t="shared" si="29"/>
        <v>298</v>
      </c>
      <c r="I41" s="22">
        <f t="shared" si="29"/>
        <v>318</v>
      </c>
      <c r="J41" s="22">
        <f t="shared" si="29"/>
        <v>360</v>
      </c>
      <c r="K41" s="22">
        <f t="shared" si="29"/>
        <v>650</v>
      </c>
      <c r="L41" s="22">
        <f t="shared" si="29"/>
        <v>496</v>
      </c>
      <c r="M41" s="22">
        <f t="shared" si="29"/>
        <v>619</v>
      </c>
      <c r="N41" s="22">
        <f t="shared" si="29"/>
        <v>479</v>
      </c>
      <c r="O41" s="22">
        <f t="shared" si="29"/>
        <v>509</v>
      </c>
      <c r="P41" s="22">
        <f t="shared" si="29"/>
        <v>748</v>
      </c>
      <c r="Q41" s="22">
        <f t="shared" si="29"/>
        <v>885</v>
      </c>
      <c r="R41" s="22">
        <f t="shared" si="29"/>
        <v>1357</v>
      </c>
      <c r="S41" s="22">
        <f t="shared" si="29"/>
        <v>1622</v>
      </c>
      <c r="T41" s="22">
        <f t="shared" si="29"/>
        <v>1891</v>
      </c>
      <c r="U41" s="22">
        <f t="shared" si="29"/>
        <v>2241</v>
      </c>
      <c r="V41" s="22">
        <v>1987</v>
      </c>
      <c r="W41" s="22">
        <v>1470</v>
      </c>
    </row>
    <row r="42" spans="1:23" s="156" customFormat="1" ht="12" customHeight="1">
      <c r="A42" s="200" t="s">
        <v>34</v>
      </c>
      <c r="B42" s="200"/>
      <c r="C42" s="22">
        <f aca="true" t="shared" si="30" ref="C42:U42">C43+C44</f>
        <v>29</v>
      </c>
      <c r="D42" s="22">
        <f t="shared" si="30"/>
        <v>13</v>
      </c>
      <c r="E42" s="22">
        <f t="shared" si="30"/>
        <v>26</v>
      </c>
      <c r="F42" s="22">
        <f t="shared" si="30"/>
        <v>23</v>
      </c>
      <c r="G42" s="22">
        <f t="shared" si="30"/>
        <v>16</v>
      </c>
      <c r="H42" s="22">
        <f t="shared" si="30"/>
        <v>26</v>
      </c>
      <c r="I42" s="22">
        <f t="shared" si="30"/>
        <v>9</v>
      </c>
      <c r="J42" s="22">
        <f t="shared" si="30"/>
        <v>8</v>
      </c>
      <c r="K42" s="22">
        <f t="shared" si="30"/>
        <v>17</v>
      </c>
      <c r="L42" s="22">
        <f t="shared" si="30"/>
        <v>19</v>
      </c>
      <c r="M42" s="22">
        <f t="shared" si="30"/>
        <v>37</v>
      </c>
      <c r="N42" s="22">
        <f t="shared" si="30"/>
        <v>38</v>
      </c>
      <c r="O42" s="22">
        <f t="shared" si="30"/>
        <v>50</v>
      </c>
      <c r="P42" s="22">
        <f t="shared" si="30"/>
        <v>35</v>
      </c>
      <c r="Q42" s="22">
        <f t="shared" si="30"/>
        <v>58</v>
      </c>
      <c r="R42" s="22">
        <f t="shared" si="30"/>
        <v>81</v>
      </c>
      <c r="S42" s="22">
        <f t="shared" si="30"/>
        <v>81</v>
      </c>
      <c r="T42" s="22">
        <f t="shared" si="30"/>
        <v>137</v>
      </c>
      <c r="U42" s="22">
        <f t="shared" si="30"/>
        <v>159</v>
      </c>
      <c r="V42" s="22">
        <v>149</v>
      </c>
      <c r="W42" s="22">
        <v>159</v>
      </c>
    </row>
    <row r="43" spans="1:23" s="156" customFormat="1" ht="12" customHeight="1">
      <c r="A43" s="32"/>
      <c r="B43" s="25" t="s">
        <v>35</v>
      </c>
      <c r="C43" s="22">
        <f>C74+C98+C89+C152+C93+C96+C110</f>
        <v>13</v>
      </c>
      <c r="D43" s="22">
        <f aca="true" t="shared" si="31" ref="D43:U43">D74+D98+D89+D152+D93+D96+D110</f>
        <v>9</v>
      </c>
      <c r="E43" s="22">
        <f t="shared" si="31"/>
        <v>16</v>
      </c>
      <c r="F43" s="22">
        <f t="shared" si="31"/>
        <v>18</v>
      </c>
      <c r="G43" s="22">
        <f t="shared" si="31"/>
        <v>13</v>
      </c>
      <c r="H43" s="22">
        <f t="shared" si="31"/>
        <v>26</v>
      </c>
      <c r="I43" s="22">
        <f t="shared" si="31"/>
        <v>9</v>
      </c>
      <c r="J43" s="22">
        <f t="shared" si="31"/>
        <v>8</v>
      </c>
      <c r="K43" s="22">
        <f t="shared" si="31"/>
        <v>16</v>
      </c>
      <c r="L43" s="22">
        <f t="shared" si="31"/>
        <v>16</v>
      </c>
      <c r="M43" s="22">
        <f t="shared" si="31"/>
        <v>21</v>
      </c>
      <c r="N43" s="22">
        <f t="shared" si="31"/>
        <v>31</v>
      </c>
      <c r="O43" s="22">
        <f t="shared" si="31"/>
        <v>27</v>
      </c>
      <c r="P43" s="22">
        <f t="shared" si="31"/>
        <v>29</v>
      </c>
      <c r="Q43" s="22">
        <f t="shared" si="31"/>
        <v>39</v>
      </c>
      <c r="R43" s="22">
        <f t="shared" si="31"/>
        <v>50</v>
      </c>
      <c r="S43" s="22">
        <f t="shared" si="31"/>
        <v>43</v>
      </c>
      <c r="T43" s="22">
        <f t="shared" si="31"/>
        <v>83</v>
      </c>
      <c r="U43" s="22">
        <f t="shared" si="31"/>
        <v>97</v>
      </c>
      <c r="V43" s="22">
        <v>92</v>
      </c>
      <c r="W43" s="22">
        <v>89</v>
      </c>
    </row>
    <row r="44" spans="1:23" s="156" customFormat="1" ht="12" customHeight="1">
      <c r="A44" s="32"/>
      <c r="B44" s="25" t="s">
        <v>36</v>
      </c>
      <c r="C44" s="22">
        <f>C82+C103+C105</f>
        <v>16</v>
      </c>
      <c r="D44" s="22">
        <f aca="true" t="shared" si="32" ref="D44:U44">D82+D103+D105</f>
        <v>4</v>
      </c>
      <c r="E44" s="22">
        <f t="shared" si="32"/>
        <v>10</v>
      </c>
      <c r="F44" s="22">
        <f t="shared" si="32"/>
        <v>5</v>
      </c>
      <c r="G44" s="22">
        <f t="shared" si="32"/>
        <v>3</v>
      </c>
      <c r="H44" s="22">
        <f t="shared" si="32"/>
        <v>0</v>
      </c>
      <c r="I44" s="22">
        <f t="shared" si="32"/>
        <v>0</v>
      </c>
      <c r="J44" s="22">
        <f t="shared" si="32"/>
        <v>0</v>
      </c>
      <c r="K44" s="22">
        <f t="shared" si="32"/>
        <v>1</v>
      </c>
      <c r="L44" s="22">
        <f t="shared" si="32"/>
        <v>3</v>
      </c>
      <c r="M44" s="22">
        <f t="shared" si="32"/>
        <v>16</v>
      </c>
      <c r="N44" s="22">
        <f t="shared" si="32"/>
        <v>7</v>
      </c>
      <c r="O44" s="22">
        <f t="shared" si="32"/>
        <v>23</v>
      </c>
      <c r="P44" s="22">
        <f t="shared" si="32"/>
        <v>6</v>
      </c>
      <c r="Q44" s="22">
        <f t="shared" si="32"/>
        <v>19</v>
      </c>
      <c r="R44" s="22">
        <f t="shared" si="32"/>
        <v>31</v>
      </c>
      <c r="S44" s="22">
        <f t="shared" si="32"/>
        <v>38</v>
      </c>
      <c r="T44" s="22">
        <f t="shared" si="32"/>
        <v>54</v>
      </c>
      <c r="U44" s="22">
        <f t="shared" si="32"/>
        <v>62</v>
      </c>
      <c r="V44" s="22">
        <v>57</v>
      </c>
      <c r="W44" s="22">
        <v>70</v>
      </c>
    </row>
    <row r="45" spans="1:23" s="156" customFormat="1" ht="12" customHeight="1">
      <c r="A45" s="187" t="s">
        <v>38</v>
      </c>
      <c r="B45" s="187"/>
      <c r="C45" s="22">
        <f aca="true" t="shared" si="33" ref="C45:U45">C46+C47+C48</f>
        <v>39</v>
      </c>
      <c r="D45" s="22">
        <f t="shared" si="33"/>
        <v>36</v>
      </c>
      <c r="E45" s="22">
        <f t="shared" si="33"/>
        <v>40</v>
      </c>
      <c r="F45" s="22">
        <f t="shared" si="33"/>
        <v>41</v>
      </c>
      <c r="G45" s="22">
        <f t="shared" si="33"/>
        <v>51</v>
      </c>
      <c r="H45" s="22">
        <f t="shared" si="33"/>
        <v>51</v>
      </c>
      <c r="I45" s="22">
        <f t="shared" si="33"/>
        <v>48</v>
      </c>
      <c r="J45" s="22">
        <f t="shared" si="33"/>
        <v>53</v>
      </c>
      <c r="K45" s="22">
        <f t="shared" si="33"/>
        <v>73</v>
      </c>
      <c r="L45" s="22">
        <f t="shared" si="33"/>
        <v>90</v>
      </c>
      <c r="M45" s="22">
        <f t="shared" si="33"/>
        <v>110</v>
      </c>
      <c r="N45" s="22">
        <f t="shared" si="33"/>
        <v>91</v>
      </c>
      <c r="O45" s="22">
        <f t="shared" si="33"/>
        <v>159</v>
      </c>
      <c r="P45" s="22">
        <f t="shared" si="33"/>
        <v>146</v>
      </c>
      <c r="Q45" s="22">
        <f t="shared" si="33"/>
        <v>221</v>
      </c>
      <c r="R45" s="22">
        <f t="shared" si="33"/>
        <v>320</v>
      </c>
      <c r="S45" s="22">
        <f t="shared" si="33"/>
        <v>351</v>
      </c>
      <c r="T45" s="22">
        <f t="shared" si="33"/>
        <v>414</v>
      </c>
      <c r="U45" s="22">
        <f t="shared" si="33"/>
        <v>393</v>
      </c>
      <c r="V45" s="22">
        <v>301</v>
      </c>
      <c r="W45" s="22">
        <v>287</v>
      </c>
    </row>
    <row r="46" spans="1:23" s="156" customFormat="1" ht="12" customHeight="1">
      <c r="A46" s="32"/>
      <c r="B46" s="25" t="s">
        <v>39</v>
      </c>
      <c r="C46" s="22">
        <f>+C70+C71+C79+C97</f>
        <v>9</v>
      </c>
      <c r="D46" s="22">
        <f aca="true" t="shared" si="34" ref="D46:U46">+D70+D71+D79+D97</f>
        <v>3</v>
      </c>
      <c r="E46" s="22">
        <f t="shared" si="34"/>
        <v>8</v>
      </c>
      <c r="F46" s="22">
        <f t="shared" si="34"/>
        <v>4</v>
      </c>
      <c r="G46" s="22">
        <f t="shared" si="34"/>
        <v>5</v>
      </c>
      <c r="H46" s="22">
        <f t="shared" si="34"/>
        <v>1</v>
      </c>
      <c r="I46" s="22">
        <f t="shared" si="34"/>
        <v>0</v>
      </c>
      <c r="J46" s="22">
        <f t="shared" si="34"/>
        <v>3</v>
      </c>
      <c r="K46" s="22">
        <f t="shared" si="34"/>
        <v>5</v>
      </c>
      <c r="L46" s="22">
        <f t="shared" si="34"/>
        <v>5</v>
      </c>
      <c r="M46" s="22">
        <f t="shared" si="34"/>
        <v>6</v>
      </c>
      <c r="N46" s="22">
        <f t="shared" si="34"/>
        <v>9</v>
      </c>
      <c r="O46" s="22">
        <f t="shared" si="34"/>
        <v>8</v>
      </c>
      <c r="P46" s="22">
        <f t="shared" si="34"/>
        <v>12</v>
      </c>
      <c r="Q46" s="22">
        <f t="shared" si="34"/>
        <v>13</v>
      </c>
      <c r="R46" s="22">
        <f t="shared" si="34"/>
        <v>34</v>
      </c>
      <c r="S46" s="22">
        <f t="shared" si="34"/>
        <v>29</v>
      </c>
      <c r="T46" s="22">
        <f t="shared" si="34"/>
        <v>36</v>
      </c>
      <c r="U46" s="22">
        <f t="shared" si="34"/>
        <v>35</v>
      </c>
      <c r="V46" s="22">
        <v>36</v>
      </c>
      <c r="W46" s="22">
        <v>35</v>
      </c>
    </row>
    <row r="47" spans="1:23" s="156" customFormat="1" ht="12" customHeight="1">
      <c r="A47" s="32"/>
      <c r="B47" s="25" t="s">
        <v>40</v>
      </c>
      <c r="C47" s="22">
        <f>C73+C75+C87+C102+C107+C111</f>
        <v>7</v>
      </c>
      <c r="D47" s="22">
        <f aca="true" t="shared" si="35" ref="D47:U47">D73+D75+D87+D102+D107+D111</f>
        <v>16</v>
      </c>
      <c r="E47" s="22">
        <f t="shared" si="35"/>
        <v>9</v>
      </c>
      <c r="F47" s="22">
        <f t="shared" si="35"/>
        <v>8</v>
      </c>
      <c r="G47" s="22">
        <f t="shared" si="35"/>
        <v>12</v>
      </c>
      <c r="H47" s="22">
        <f t="shared" si="35"/>
        <v>13</v>
      </c>
      <c r="I47" s="22">
        <f t="shared" si="35"/>
        <v>14</v>
      </c>
      <c r="J47" s="22">
        <f t="shared" si="35"/>
        <v>21</v>
      </c>
      <c r="K47" s="22">
        <f t="shared" si="35"/>
        <v>35</v>
      </c>
      <c r="L47" s="22">
        <f t="shared" si="35"/>
        <v>45</v>
      </c>
      <c r="M47" s="22">
        <f t="shared" si="35"/>
        <v>40</v>
      </c>
      <c r="N47" s="22">
        <f t="shared" si="35"/>
        <v>28</v>
      </c>
      <c r="O47" s="22">
        <f t="shared" si="35"/>
        <v>43</v>
      </c>
      <c r="P47" s="22">
        <f t="shared" si="35"/>
        <v>39</v>
      </c>
      <c r="Q47" s="22">
        <f t="shared" si="35"/>
        <v>81</v>
      </c>
      <c r="R47" s="22">
        <f t="shared" si="35"/>
        <v>102</v>
      </c>
      <c r="S47" s="22">
        <f t="shared" si="35"/>
        <v>77</v>
      </c>
      <c r="T47" s="22">
        <f t="shared" si="35"/>
        <v>124</v>
      </c>
      <c r="U47" s="22">
        <f t="shared" si="35"/>
        <v>105</v>
      </c>
      <c r="V47" s="22">
        <v>91</v>
      </c>
      <c r="W47" s="22">
        <v>109</v>
      </c>
    </row>
    <row r="48" spans="1:23" s="156" customFormat="1" ht="12" customHeight="1">
      <c r="A48" s="32"/>
      <c r="B48" s="32" t="s">
        <v>41</v>
      </c>
      <c r="C48" s="28">
        <f>C69+C76+C83+C92+C101+C113</f>
        <v>23</v>
      </c>
      <c r="D48" s="28">
        <f aca="true" t="shared" si="36" ref="D48:U48">D69+D76+D83+D92+D101+D113</f>
        <v>17</v>
      </c>
      <c r="E48" s="28">
        <f t="shared" si="36"/>
        <v>23</v>
      </c>
      <c r="F48" s="28">
        <f t="shared" si="36"/>
        <v>29</v>
      </c>
      <c r="G48" s="28">
        <f t="shared" si="36"/>
        <v>34</v>
      </c>
      <c r="H48" s="28">
        <f t="shared" si="36"/>
        <v>37</v>
      </c>
      <c r="I48" s="28">
        <f t="shared" si="36"/>
        <v>34</v>
      </c>
      <c r="J48" s="28">
        <f t="shared" si="36"/>
        <v>29</v>
      </c>
      <c r="K48" s="28">
        <f t="shared" si="36"/>
        <v>33</v>
      </c>
      <c r="L48" s="28">
        <f t="shared" si="36"/>
        <v>40</v>
      </c>
      <c r="M48" s="28">
        <f t="shared" si="36"/>
        <v>64</v>
      </c>
      <c r="N48" s="28">
        <f t="shared" si="36"/>
        <v>54</v>
      </c>
      <c r="O48" s="28">
        <f t="shared" si="36"/>
        <v>108</v>
      </c>
      <c r="P48" s="28">
        <f t="shared" si="36"/>
        <v>95</v>
      </c>
      <c r="Q48" s="28">
        <f t="shared" si="36"/>
        <v>127</v>
      </c>
      <c r="R48" s="28">
        <f t="shared" si="36"/>
        <v>184</v>
      </c>
      <c r="S48" s="28">
        <f t="shared" si="36"/>
        <v>245</v>
      </c>
      <c r="T48" s="28">
        <f t="shared" si="36"/>
        <v>254</v>
      </c>
      <c r="U48" s="28">
        <f t="shared" si="36"/>
        <v>253</v>
      </c>
      <c r="V48" s="28">
        <v>174</v>
      </c>
      <c r="W48" s="28">
        <v>143</v>
      </c>
    </row>
    <row r="49" spans="1:23" s="156" customFormat="1" ht="12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171" customFormat="1" ht="12" customHeight="1">
      <c r="A50" s="194" t="s">
        <v>42</v>
      </c>
      <c r="B50" s="194"/>
      <c r="C50" s="19">
        <f aca="true" t="shared" si="37" ref="C50:U50">C51+C52+C53</f>
        <v>606</v>
      </c>
      <c r="D50" s="19">
        <f t="shared" si="37"/>
        <v>410</v>
      </c>
      <c r="E50" s="19">
        <f t="shared" si="37"/>
        <v>439</v>
      </c>
      <c r="F50" s="19">
        <f t="shared" si="37"/>
        <v>452</v>
      </c>
      <c r="G50" s="19">
        <f t="shared" si="37"/>
        <v>485</v>
      </c>
      <c r="H50" s="19">
        <f t="shared" si="37"/>
        <v>450</v>
      </c>
      <c r="I50" s="19">
        <f t="shared" si="37"/>
        <v>505</v>
      </c>
      <c r="J50" s="19">
        <f t="shared" si="37"/>
        <v>481</v>
      </c>
      <c r="K50" s="19">
        <f t="shared" si="37"/>
        <v>456</v>
      </c>
      <c r="L50" s="19">
        <f t="shared" si="37"/>
        <v>541</v>
      </c>
      <c r="M50" s="19">
        <f t="shared" si="37"/>
        <v>458</v>
      </c>
      <c r="N50" s="19">
        <f t="shared" si="37"/>
        <v>411</v>
      </c>
      <c r="O50" s="19">
        <f t="shared" si="37"/>
        <v>408</v>
      </c>
      <c r="P50" s="19">
        <f t="shared" si="37"/>
        <v>618</v>
      </c>
      <c r="Q50" s="19">
        <f t="shared" si="37"/>
        <v>843</v>
      </c>
      <c r="R50" s="19">
        <f t="shared" si="37"/>
        <v>1051</v>
      </c>
      <c r="S50" s="19">
        <f t="shared" si="37"/>
        <v>1135</v>
      </c>
      <c r="T50" s="19">
        <f t="shared" si="37"/>
        <v>1390</v>
      </c>
      <c r="U50" s="19">
        <f t="shared" si="37"/>
        <v>1489</v>
      </c>
      <c r="V50" s="19">
        <v>1595</v>
      </c>
      <c r="W50" s="19">
        <v>1639</v>
      </c>
    </row>
    <row r="51" spans="1:23" s="156" customFormat="1" ht="12" customHeight="1">
      <c r="A51" s="187" t="s">
        <v>43</v>
      </c>
      <c r="B51" s="187"/>
      <c r="C51" s="22">
        <f aca="true" t="shared" si="38" ref="C51:U51">C56+C59+C62+C66</f>
        <v>559</v>
      </c>
      <c r="D51" s="22">
        <f t="shared" si="38"/>
        <v>315</v>
      </c>
      <c r="E51" s="22">
        <f t="shared" si="38"/>
        <v>355</v>
      </c>
      <c r="F51" s="22">
        <f t="shared" si="38"/>
        <v>338</v>
      </c>
      <c r="G51" s="22">
        <f t="shared" si="38"/>
        <v>355</v>
      </c>
      <c r="H51" s="22">
        <f t="shared" si="38"/>
        <v>306</v>
      </c>
      <c r="I51" s="22">
        <f t="shared" si="38"/>
        <v>369</v>
      </c>
      <c r="J51" s="22">
        <f t="shared" si="38"/>
        <v>339</v>
      </c>
      <c r="K51" s="22">
        <f t="shared" si="38"/>
        <v>282</v>
      </c>
      <c r="L51" s="22">
        <f t="shared" si="38"/>
        <v>326</v>
      </c>
      <c r="M51" s="22">
        <f t="shared" si="38"/>
        <v>258</v>
      </c>
      <c r="N51" s="22">
        <f t="shared" si="38"/>
        <v>208</v>
      </c>
      <c r="O51" s="22">
        <f t="shared" si="38"/>
        <v>201</v>
      </c>
      <c r="P51" s="22">
        <f t="shared" si="38"/>
        <v>351</v>
      </c>
      <c r="Q51" s="22">
        <f t="shared" si="38"/>
        <v>380</v>
      </c>
      <c r="R51" s="22">
        <f t="shared" si="38"/>
        <v>482</v>
      </c>
      <c r="S51" s="22">
        <f t="shared" si="38"/>
        <v>520</v>
      </c>
      <c r="T51" s="22">
        <f t="shared" si="38"/>
        <v>645</v>
      </c>
      <c r="U51" s="22">
        <f t="shared" si="38"/>
        <v>796</v>
      </c>
      <c r="V51" s="22">
        <v>964</v>
      </c>
      <c r="W51" s="22">
        <v>1010</v>
      </c>
    </row>
    <row r="52" spans="1:23" s="156" customFormat="1" ht="12" customHeight="1">
      <c r="A52" s="187" t="s">
        <v>44</v>
      </c>
      <c r="B52" s="187"/>
      <c r="C52" s="22">
        <f>C72+C77+C78+C60+C61+C63+C64+C65+C112</f>
        <v>42</v>
      </c>
      <c r="D52" s="22">
        <f aca="true" t="shared" si="39" ref="D52:U52">D72+D77+D78+D60+D61+D63+D64+D65+D112</f>
        <v>86</v>
      </c>
      <c r="E52" s="22">
        <f t="shared" si="39"/>
        <v>73</v>
      </c>
      <c r="F52" s="22">
        <f t="shared" si="39"/>
        <v>108</v>
      </c>
      <c r="G52" s="22">
        <f t="shared" si="39"/>
        <v>123</v>
      </c>
      <c r="H52" s="22">
        <f t="shared" si="39"/>
        <v>132</v>
      </c>
      <c r="I52" s="22">
        <f t="shared" si="39"/>
        <v>131</v>
      </c>
      <c r="J52" s="22">
        <f t="shared" si="39"/>
        <v>130</v>
      </c>
      <c r="K52" s="22">
        <f t="shared" si="39"/>
        <v>160</v>
      </c>
      <c r="L52" s="22">
        <f t="shared" si="39"/>
        <v>206</v>
      </c>
      <c r="M52" s="22">
        <f t="shared" si="39"/>
        <v>194</v>
      </c>
      <c r="N52" s="22">
        <f t="shared" si="39"/>
        <v>186</v>
      </c>
      <c r="O52" s="22">
        <f t="shared" si="39"/>
        <v>189</v>
      </c>
      <c r="P52" s="22">
        <f t="shared" si="39"/>
        <v>246</v>
      </c>
      <c r="Q52" s="22">
        <f t="shared" si="39"/>
        <v>421</v>
      </c>
      <c r="R52" s="22">
        <f t="shared" si="39"/>
        <v>532</v>
      </c>
      <c r="S52" s="22">
        <f t="shared" si="39"/>
        <v>588</v>
      </c>
      <c r="T52" s="22">
        <f t="shared" si="39"/>
        <v>717</v>
      </c>
      <c r="U52" s="22">
        <f t="shared" si="39"/>
        <v>673</v>
      </c>
      <c r="V52" s="22">
        <v>615</v>
      </c>
      <c r="W52" s="22">
        <v>617</v>
      </c>
    </row>
    <row r="53" spans="1:23" s="156" customFormat="1" ht="12" customHeight="1">
      <c r="A53" s="193" t="s">
        <v>45</v>
      </c>
      <c r="B53" s="193"/>
      <c r="C53" s="28">
        <f>C58+C57</f>
        <v>5</v>
      </c>
      <c r="D53" s="28">
        <f aca="true" t="shared" si="40" ref="D53:U53">D58+D57</f>
        <v>9</v>
      </c>
      <c r="E53" s="28">
        <f t="shared" si="40"/>
        <v>11</v>
      </c>
      <c r="F53" s="28">
        <f t="shared" si="40"/>
        <v>6</v>
      </c>
      <c r="G53" s="28">
        <f t="shared" si="40"/>
        <v>7</v>
      </c>
      <c r="H53" s="28">
        <f t="shared" si="40"/>
        <v>12</v>
      </c>
      <c r="I53" s="28">
        <f t="shared" si="40"/>
        <v>5</v>
      </c>
      <c r="J53" s="28">
        <f t="shared" si="40"/>
        <v>12</v>
      </c>
      <c r="K53" s="28">
        <f t="shared" si="40"/>
        <v>14</v>
      </c>
      <c r="L53" s="28">
        <f t="shared" si="40"/>
        <v>9</v>
      </c>
      <c r="M53" s="28">
        <f t="shared" si="40"/>
        <v>6</v>
      </c>
      <c r="N53" s="28">
        <f t="shared" si="40"/>
        <v>17</v>
      </c>
      <c r="O53" s="28">
        <f t="shared" si="40"/>
        <v>18</v>
      </c>
      <c r="P53" s="28">
        <f t="shared" si="40"/>
        <v>21</v>
      </c>
      <c r="Q53" s="28">
        <f t="shared" si="40"/>
        <v>42</v>
      </c>
      <c r="R53" s="28">
        <f t="shared" si="40"/>
        <v>37</v>
      </c>
      <c r="S53" s="28">
        <f t="shared" si="40"/>
        <v>27</v>
      </c>
      <c r="T53" s="28">
        <f t="shared" si="40"/>
        <v>28</v>
      </c>
      <c r="U53" s="28">
        <f t="shared" si="40"/>
        <v>20</v>
      </c>
      <c r="V53" s="28">
        <v>16</v>
      </c>
      <c r="W53" s="28">
        <v>12</v>
      </c>
    </row>
    <row r="54" spans="1:23" s="156" customFormat="1" ht="12" customHeight="1">
      <c r="A54" s="26"/>
      <c r="B54" s="3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s="156" customFormat="1" ht="12" customHeight="1">
      <c r="A55" s="201" t="s">
        <v>46</v>
      </c>
      <c r="B55" s="201"/>
      <c r="C55" s="16">
        <f aca="true" t="shared" si="41" ref="C55:U55">SUM(C56:C66)</f>
        <v>599</v>
      </c>
      <c r="D55" s="16">
        <f t="shared" si="41"/>
        <v>403</v>
      </c>
      <c r="E55" s="16">
        <f t="shared" si="41"/>
        <v>432</v>
      </c>
      <c r="F55" s="16">
        <f t="shared" si="41"/>
        <v>436</v>
      </c>
      <c r="G55" s="16">
        <f t="shared" si="41"/>
        <v>470</v>
      </c>
      <c r="H55" s="16">
        <f t="shared" si="41"/>
        <v>438</v>
      </c>
      <c r="I55" s="16">
        <f t="shared" si="41"/>
        <v>479</v>
      </c>
      <c r="J55" s="16">
        <f t="shared" si="41"/>
        <v>456</v>
      </c>
      <c r="K55" s="16">
        <f t="shared" si="41"/>
        <v>428</v>
      </c>
      <c r="L55" s="16">
        <f t="shared" si="41"/>
        <v>509</v>
      </c>
      <c r="M55" s="16">
        <f t="shared" si="41"/>
        <v>427</v>
      </c>
      <c r="N55" s="16">
        <f t="shared" si="41"/>
        <v>377</v>
      </c>
      <c r="O55" s="16">
        <f t="shared" si="41"/>
        <v>380</v>
      </c>
      <c r="P55" s="16">
        <f t="shared" si="41"/>
        <v>587</v>
      </c>
      <c r="Q55" s="16">
        <f t="shared" si="41"/>
        <v>771</v>
      </c>
      <c r="R55" s="16">
        <f t="shared" si="41"/>
        <v>955</v>
      </c>
      <c r="S55" s="16">
        <f t="shared" si="41"/>
        <v>1045</v>
      </c>
      <c r="T55" s="16">
        <f t="shared" si="41"/>
        <v>1274</v>
      </c>
      <c r="U55" s="16">
        <f t="shared" si="41"/>
        <v>1395</v>
      </c>
      <c r="V55" s="16">
        <v>1521</v>
      </c>
      <c r="W55" s="16">
        <v>1549</v>
      </c>
    </row>
    <row r="56" spans="1:23" s="156" customFormat="1" ht="12" customHeight="1">
      <c r="A56" s="187" t="s">
        <v>47</v>
      </c>
      <c r="B56" s="187"/>
      <c r="C56" s="22">
        <v>24</v>
      </c>
      <c r="D56" s="22">
        <v>22</v>
      </c>
      <c r="E56" s="22">
        <v>27</v>
      </c>
      <c r="F56" s="22">
        <v>22</v>
      </c>
      <c r="G56" s="22">
        <v>22</v>
      </c>
      <c r="H56" s="22">
        <v>33</v>
      </c>
      <c r="I56" s="22">
        <v>31</v>
      </c>
      <c r="J56" s="22">
        <v>30</v>
      </c>
      <c r="K56" s="22">
        <v>14</v>
      </c>
      <c r="L56" s="22">
        <v>18</v>
      </c>
      <c r="M56" s="22">
        <v>16</v>
      </c>
      <c r="N56" s="22">
        <v>16</v>
      </c>
      <c r="O56" s="22">
        <v>20</v>
      </c>
      <c r="P56" s="22">
        <v>49</v>
      </c>
      <c r="Q56" s="22">
        <v>29</v>
      </c>
      <c r="R56" s="22">
        <v>41</v>
      </c>
      <c r="S56" s="22">
        <v>78</v>
      </c>
      <c r="T56" s="22">
        <v>86</v>
      </c>
      <c r="U56" s="22">
        <v>142</v>
      </c>
      <c r="V56" s="22">
        <v>136</v>
      </c>
      <c r="W56" s="22">
        <v>119</v>
      </c>
    </row>
    <row r="57" spans="1:23" s="156" customFormat="1" ht="12" customHeight="1">
      <c r="A57" s="187" t="s">
        <v>49</v>
      </c>
      <c r="B57" s="187"/>
      <c r="C57" s="22">
        <v>0</v>
      </c>
      <c r="D57" s="22">
        <v>2</v>
      </c>
      <c r="E57" s="22">
        <v>1</v>
      </c>
      <c r="F57" s="22">
        <v>1</v>
      </c>
      <c r="G57" s="22">
        <v>3</v>
      </c>
      <c r="H57" s="22">
        <v>5</v>
      </c>
      <c r="I57" s="22">
        <v>0</v>
      </c>
      <c r="J57" s="22">
        <v>1</v>
      </c>
      <c r="K57" s="22">
        <v>2</v>
      </c>
      <c r="L57" s="22">
        <v>1</v>
      </c>
      <c r="M57" s="22">
        <v>2</v>
      </c>
      <c r="N57" s="22">
        <v>10</v>
      </c>
      <c r="O57" s="22">
        <v>6</v>
      </c>
      <c r="P57" s="22">
        <v>4</v>
      </c>
      <c r="Q57" s="22">
        <v>16</v>
      </c>
      <c r="R57" s="22">
        <v>12</v>
      </c>
      <c r="S57" s="22">
        <v>10</v>
      </c>
      <c r="T57" s="22">
        <v>5</v>
      </c>
      <c r="U57" s="22">
        <v>5</v>
      </c>
      <c r="V57" s="22">
        <v>6</v>
      </c>
      <c r="W57" s="22">
        <v>4</v>
      </c>
    </row>
    <row r="58" spans="1:23" s="156" customFormat="1" ht="12" customHeight="1">
      <c r="A58" s="187" t="s">
        <v>50</v>
      </c>
      <c r="B58" s="187"/>
      <c r="C58" s="22">
        <v>5</v>
      </c>
      <c r="D58" s="22">
        <v>7</v>
      </c>
      <c r="E58" s="22">
        <v>10</v>
      </c>
      <c r="F58" s="22">
        <v>5</v>
      </c>
      <c r="G58" s="22">
        <v>4</v>
      </c>
      <c r="H58" s="22">
        <v>7</v>
      </c>
      <c r="I58" s="22">
        <v>5</v>
      </c>
      <c r="J58" s="22">
        <v>11</v>
      </c>
      <c r="K58" s="22">
        <v>12</v>
      </c>
      <c r="L58" s="22">
        <v>8</v>
      </c>
      <c r="M58" s="22">
        <v>4</v>
      </c>
      <c r="N58" s="22">
        <v>7</v>
      </c>
      <c r="O58" s="22">
        <v>12</v>
      </c>
      <c r="P58" s="22">
        <v>17</v>
      </c>
      <c r="Q58" s="22">
        <v>26</v>
      </c>
      <c r="R58" s="22">
        <v>25</v>
      </c>
      <c r="S58" s="22">
        <v>17</v>
      </c>
      <c r="T58" s="22">
        <v>23</v>
      </c>
      <c r="U58" s="22">
        <v>15</v>
      </c>
      <c r="V58" s="22">
        <v>10</v>
      </c>
      <c r="W58" s="22">
        <v>8</v>
      </c>
    </row>
    <row r="59" spans="1:23" s="156" customFormat="1" ht="12" customHeight="1">
      <c r="A59" s="187" t="s">
        <v>51</v>
      </c>
      <c r="B59" s="187"/>
      <c r="C59" s="22">
        <v>466</v>
      </c>
      <c r="D59" s="22">
        <v>174</v>
      </c>
      <c r="E59" s="22">
        <v>209</v>
      </c>
      <c r="F59" s="22">
        <v>210</v>
      </c>
      <c r="G59" s="22">
        <v>184</v>
      </c>
      <c r="H59" s="22">
        <v>161</v>
      </c>
      <c r="I59" s="22">
        <v>235</v>
      </c>
      <c r="J59" s="22">
        <v>200</v>
      </c>
      <c r="K59" s="22">
        <v>185</v>
      </c>
      <c r="L59" s="22">
        <v>226</v>
      </c>
      <c r="M59" s="22">
        <v>162</v>
      </c>
      <c r="N59" s="22">
        <v>143</v>
      </c>
      <c r="O59" s="22">
        <v>143</v>
      </c>
      <c r="P59" s="22">
        <v>222</v>
      </c>
      <c r="Q59" s="22">
        <v>226</v>
      </c>
      <c r="R59" s="22">
        <v>296</v>
      </c>
      <c r="S59" s="22">
        <v>301</v>
      </c>
      <c r="T59" s="22">
        <v>355</v>
      </c>
      <c r="U59" s="22">
        <v>392</v>
      </c>
      <c r="V59" s="22">
        <v>559</v>
      </c>
      <c r="W59" s="22">
        <v>655</v>
      </c>
    </row>
    <row r="60" spans="1:23" s="156" customFormat="1" ht="12" customHeight="1">
      <c r="A60" s="187" t="s">
        <v>52</v>
      </c>
      <c r="B60" s="187"/>
      <c r="C60" s="22">
        <v>0</v>
      </c>
      <c r="D60" s="22">
        <v>14</v>
      </c>
      <c r="E60" s="22">
        <v>4</v>
      </c>
      <c r="F60" s="22">
        <v>2</v>
      </c>
      <c r="G60" s="22">
        <v>2</v>
      </c>
      <c r="H60" s="22">
        <v>9</v>
      </c>
      <c r="I60" s="22">
        <v>4</v>
      </c>
      <c r="J60" s="22">
        <v>0</v>
      </c>
      <c r="K60" s="22">
        <v>10</v>
      </c>
      <c r="L60" s="22">
        <v>15</v>
      </c>
      <c r="M60" s="22">
        <v>17</v>
      </c>
      <c r="N60" s="22">
        <v>8</v>
      </c>
      <c r="O60" s="22">
        <v>27</v>
      </c>
      <c r="P60" s="22">
        <v>35</v>
      </c>
      <c r="Q60" s="22">
        <v>29</v>
      </c>
      <c r="R60" s="22">
        <v>36</v>
      </c>
      <c r="S60" s="22">
        <v>65</v>
      </c>
      <c r="T60" s="22">
        <v>60</v>
      </c>
      <c r="U60" s="22">
        <v>65</v>
      </c>
      <c r="V60" s="22">
        <v>56</v>
      </c>
      <c r="W60" s="22">
        <v>52</v>
      </c>
    </row>
    <row r="61" spans="1:23" s="156" customFormat="1" ht="12" customHeight="1">
      <c r="A61" s="187" t="s">
        <v>54</v>
      </c>
      <c r="B61" s="187"/>
      <c r="C61" s="22">
        <v>27</v>
      </c>
      <c r="D61" s="22">
        <v>44</v>
      </c>
      <c r="E61" s="22">
        <v>40</v>
      </c>
      <c r="F61" s="22">
        <v>48</v>
      </c>
      <c r="G61" s="22">
        <v>65</v>
      </c>
      <c r="H61" s="22">
        <v>76</v>
      </c>
      <c r="I61" s="22">
        <v>73</v>
      </c>
      <c r="J61" s="22">
        <v>81</v>
      </c>
      <c r="K61" s="22">
        <v>95</v>
      </c>
      <c r="L61" s="22">
        <v>131</v>
      </c>
      <c r="M61" s="22">
        <v>99</v>
      </c>
      <c r="N61" s="22">
        <v>113</v>
      </c>
      <c r="O61" s="22">
        <v>110</v>
      </c>
      <c r="P61" s="22">
        <v>146</v>
      </c>
      <c r="Q61" s="22">
        <v>255</v>
      </c>
      <c r="R61" s="22">
        <v>273</v>
      </c>
      <c r="S61" s="22">
        <v>290</v>
      </c>
      <c r="T61" s="22">
        <v>393</v>
      </c>
      <c r="U61" s="22">
        <v>374</v>
      </c>
      <c r="V61" s="22">
        <v>369</v>
      </c>
      <c r="W61" s="22">
        <v>319</v>
      </c>
    </row>
    <row r="62" spans="1:23" s="156" customFormat="1" ht="12" customHeight="1">
      <c r="A62" s="187" t="s">
        <v>56</v>
      </c>
      <c r="B62" s="187"/>
      <c r="C62" s="22">
        <v>25</v>
      </c>
      <c r="D62" s="22">
        <v>70</v>
      </c>
      <c r="E62" s="22">
        <v>64</v>
      </c>
      <c r="F62" s="22">
        <v>56</v>
      </c>
      <c r="G62" s="22">
        <v>103</v>
      </c>
      <c r="H62" s="22">
        <v>70</v>
      </c>
      <c r="I62" s="22">
        <v>62</v>
      </c>
      <c r="J62" s="22">
        <v>72</v>
      </c>
      <c r="K62" s="22">
        <v>61</v>
      </c>
      <c r="L62" s="22">
        <v>56</v>
      </c>
      <c r="M62" s="22">
        <v>58</v>
      </c>
      <c r="N62" s="22">
        <v>37</v>
      </c>
      <c r="O62" s="22">
        <v>13</v>
      </c>
      <c r="P62" s="22">
        <v>44</v>
      </c>
      <c r="Q62" s="22">
        <v>52</v>
      </c>
      <c r="R62" s="22">
        <v>74</v>
      </c>
      <c r="S62" s="22">
        <v>79</v>
      </c>
      <c r="T62" s="22">
        <v>101</v>
      </c>
      <c r="U62" s="22">
        <v>127</v>
      </c>
      <c r="V62" s="22">
        <v>142</v>
      </c>
      <c r="W62" s="22">
        <v>131</v>
      </c>
    </row>
    <row r="63" spans="1:23" s="156" customFormat="1" ht="12" customHeight="1">
      <c r="A63" s="187" t="s">
        <v>57</v>
      </c>
      <c r="B63" s="187"/>
      <c r="C63" s="22">
        <v>5</v>
      </c>
      <c r="D63" s="22">
        <v>7</v>
      </c>
      <c r="E63" s="22">
        <v>2</v>
      </c>
      <c r="F63" s="22">
        <v>11</v>
      </c>
      <c r="G63" s="22">
        <v>17</v>
      </c>
      <c r="H63" s="22">
        <v>16</v>
      </c>
      <c r="I63" s="22">
        <v>14</v>
      </c>
      <c r="J63" s="22">
        <v>12</v>
      </c>
      <c r="K63" s="22">
        <v>15</v>
      </c>
      <c r="L63" s="22">
        <v>9</v>
      </c>
      <c r="M63" s="22">
        <v>15</v>
      </c>
      <c r="N63" s="22">
        <v>8</v>
      </c>
      <c r="O63" s="22">
        <v>1</v>
      </c>
      <c r="P63" s="22">
        <v>4</v>
      </c>
      <c r="Q63" s="22">
        <v>9</v>
      </c>
      <c r="R63" s="22">
        <v>41</v>
      </c>
      <c r="S63" s="22">
        <v>39</v>
      </c>
      <c r="T63" s="22">
        <v>40</v>
      </c>
      <c r="U63" s="22">
        <v>38</v>
      </c>
      <c r="V63" s="22">
        <v>37</v>
      </c>
      <c r="W63" s="22">
        <v>35</v>
      </c>
    </row>
    <row r="64" spans="1:23" s="156" customFormat="1" ht="12" customHeight="1">
      <c r="A64" s="187" t="s">
        <v>58</v>
      </c>
      <c r="B64" s="187"/>
      <c r="C64" s="22">
        <v>0</v>
      </c>
      <c r="D64" s="22">
        <v>0</v>
      </c>
      <c r="E64" s="22">
        <v>1</v>
      </c>
      <c r="F64" s="22">
        <v>5</v>
      </c>
      <c r="G64" s="22">
        <v>0</v>
      </c>
      <c r="H64" s="22">
        <v>0</v>
      </c>
      <c r="I64" s="22">
        <v>0</v>
      </c>
      <c r="J64" s="22">
        <v>0</v>
      </c>
      <c r="K64" s="22">
        <v>3</v>
      </c>
      <c r="L64" s="22">
        <v>7</v>
      </c>
      <c r="M64" s="22">
        <v>9</v>
      </c>
      <c r="N64" s="22">
        <v>8</v>
      </c>
      <c r="O64" s="22">
        <v>2</v>
      </c>
      <c r="P64" s="22">
        <v>8</v>
      </c>
      <c r="Q64" s="22">
        <v>14</v>
      </c>
      <c r="R64" s="22">
        <v>41</v>
      </c>
      <c r="S64" s="22">
        <v>52</v>
      </c>
      <c r="T64" s="22">
        <v>53</v>
      </c>
      <c r="U64" s="22">
        <v>45</v>
      </c>
      <c r="V64" s="22">
        <v>20</v>
      </c>
      <c r="W64" s="22">
        <v>45</v>
      </c>
    </row>
    <row r="65" spans="1:23" s="156" customFormat="1" ht="12" customHeight="1">
      <c r="A65" s="187" t="s">
        <v>59</v>
      </c>
      <c r="B65" s="187"/>
      <c r="C65" s="22">
        <v>3</v>
      </c>
      <c r="D65" s="22">
        <v>14</v>
      </c>
      <c r="E65" s="22">
        <v>19</v>
      </c>
      <c r="F65" s="22">
        <v>26</v>
      </c>
      <c r="G65" s="22">
        <v>24</v>
      </c>
      <c r="H65" s="22">
        <v>19</v>
      </c>
      <c r="I65" s="22">
        <v>14</v>
      </c>
      <c r="J65" s="22">
        <v>12</v>
      </c>
      <c r="K65" s="22">
        <v>9</v>
      </c>
      <c r="L65" s="22">
        <v>12</v>
      </c>
      <c r="M65" s="22">
        <v>23</v>
      </c>
      <c r="N65" s="22">
        <v>15</v>
      </c>
      <c r="O65" s="22">
        <v>21</v>
      </c>
      <c r="P65" s="22">
        <v>22</v>
      </c>
      <c r="Q65" s="22">
        <v>42</v>
      </c>
      <c r="R65" s="22">
        <v>45</v>
      </c>
      <c r="S65" s="22">
        <v>52</v>
      </c>
      <c r="T65" s="22">
        <v>55</v>
      </c>
      <c r="U65" s="22">
        <v>57</v>
      </c>
      <c r="V65" s="22">
        <v>59</v>
      </c>
      <c r="W65" s="22">
        <v>76</v>
      </c>
    </row>
    <row r="66" spans="1:23" s="156" customFormat="1" ht="12" customHeight="1">
      <c r="A66" s="193" t="s">
        <v>60</v>
      </c>
      <c r="B66" s="193"/>
      <c r="C66" s="28">
        <v>44</v>
      </c>
      <c r="D66" s="28">
        <v>49</v>
      </c>
      <c r="E66" s="28">
        <v>55</v>
      </c>
      <c r="F66" s="28">
        <v>50</v>
      </c>
      <c r="G66" s="28">
        <v>46</v>
      </c>
      <c r="H66" s="28">
        <v>42</v>
      </c>
      <c r="I66" s="28">
        <v>41</v>
      </c>
      <c r="J66" s="28">
        <v>37</v>
      </c>
      <c r="K66" s="28">
        <v>22</v>
      </c>
      <c r="L66" s="28">
        <v>26</v>
      </c>
      <c r="M66" s="28">
        <v>22</v>
      </c>
      <c r="N66" s="28">
        <v>12</v>
      </c>
      <c r="O66" s="28">
        <v>25</v>
      </c>
      <c r="P66" s="28">
        <v>36</v>
      </c>
      <c r="Q66" s="28">
        <v>73</v>
      </c>
      <c r="R66" s="28">
        <v>71</v>
      </c>
      <c r="S66" s="28">
        <v>62</v>
      </c>
      <c r="T66" s="28">
        <v>103</v>
      </c>
      <c r="U66" s="28">
        <v>135</v>
      </c>
      <c r="V66" s="28">
        <v>127</v>
      </c>
      <c r="W66" s="28">
        <v>105</v>
      </c>
    </row>
    <row r="67" spans="1:23" s="156" customFormat="1" ht="12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1:23" s="156" customFormat="1" ht="12" customHeight="1">
      <c r="A68" s="194" t="s">
        <v>61</v>
      </c>
      <c r="B68" s="194"/>
      <c r="C68" s="19">
        <f>SUM(C69:C115)</f>
        <v>663</v>
      </c>
      <c r="D68" s="19">
        <f aca="true" t="shared" si="42" ref="D68:U68">SUM(D69:D115)</f>
        <v>356</v>
      </c>
      <c r="E68" s="19">
        <f t="shared" si="42"/>
        <v>514</v>
      </c>
      <c r="F68" s="19">
        <f t="shared" si="42"/>
        <v>470</v>
      </c>
      <c r="G68" s="19">
        <f t="shared" si="42"/>
        <v>477</v>
      </c>
      <c r="H68" s="19">
        <f t="shared" si="42"/>
        <v>387</v>
      </c>
      <c r="I68" s="19">
        <f t="shared" si="42"/>
        <v>401</v>
      </c>
      <c r="J68" s="19">
        <f t="shared" si="42"/>
        <v>446</v>
      </c>
      <c r="K68" s="19">
        <f t="shared" si="42"/>
        <v>768</v>
      </c>
      <c r="L68" s="19">
        <f t="shared" si="42"/>
        <v>637</v>
      </c>
      <c r="M68" s="19">
        <f t="shared" si="42"/>
        <v>797</v>
      </c>
      <c r="N68" s="19">
        <f t="shared" si="42"/>
        <v>642</v>
      </c>
      <c r="O68" s="19">
        <f t="shared" si="42"/>
        <v>746</v>
      </c>
      <c r="P68" s="19">
        <f t="shared" si="42"/>
        <v>958</v>
      </c>
      <c r="Q68" s="19">
        <f t="shared" si="42"/>
        <v>1234</v>
      </c>
      <c r="R68" s="19">
        <f t="shared" si="42"/>
        <v>1848</v>
      </c>
      <c r="S68" s="19">
        <f t="shared" si="42"/>
        <v>2144</v>
      </c>
      <c r="T68" s="19">
        <f t="shared" si="42"/>
        <v>2557</v>
      </c>
      <c r="U68" s="19">
        <f t="shared" si="42"/>
        <v>2884</v>
      </c>
      <c r="V68" s="19">
        <v>2509</v>
      </c>
      <c r="W68" s="19">
        <v>2006</v>
      </c>
    </row>
    <row r="69" spans="1:23" s="156" customFormat="1" ht="12" customHeight="1">
      <c r="A69" s="187" t="s">
        <v>62</v>
      </c>
      <c r="B69" s="187"/>
      <c r="C69" s="22">
        <v>6</v>
      </c>
      <c r="D69" s="22">
        <v>1</v>
      </c>
      <c r="E69" s="22">
        <v>12</v>
      </c>
      <c r="F69" s="22">
        <v>16</v>
      </c>
      <c r="G69" s="22">
        <v>15</v>
      </c>
      <c r="H69" s="22">
        <v>13</v>
      </c>
      <c r="I69" s="22">
        <v>18</v>
      </c>
      <c r="J69" s="22">
        <v>13</v>
      </c>
      <c r="K69" s="22">
        <v>20</v>
      </c>
      <c r="L69" s="22">
        <v>16</v>
      </c>
      <c r="M69" s="22">
        <v>17</v>
      </c>
      <c r="N69" s="22">
        <v>24</v>
      </c>
      <c r="O69" s="22">
        <v>31</v>
      </c>
      <c r="P69" s="22">
        <v>25</v>
      </c>
      <c r="Q69" s="22">
        <v>26</v>
      </c>
      <c r="R69" s="22">
        <v>46</v>
      </c>
      <c r="S69" s="22">
        <v>73</v>
      </c>
      <c r="T69" s="22">
        <v>73</v>
      </c>
      <c r="U69" s="22">
        <v>91</v>
      </c>
      <c r="V69" s="22">
        <v>59</v>
      </c>
      <c r="W69" s="22">
        <v>48</v>
      </c>
    </row>
    <row r="70" spans="1:23" s="156" customFormat="1" ht="12" customHeight="1">
      <c r="A70" s="187" t="s">
        <v>63</v>
      </c>
      <c r="B70" s="187"/>
      <c r="C70" s="22">
        <v>3</v>
      </c>
      <c r="D70" s="22">
        <v>3</v>
      </c>
      <c r="E70" s="22">
        <v>2</v>
      </c>
      <c r="F70" s="22">
        <v>0</v>
      </c>
      <c r="G70" s="22">
        <v>0</v>
      </c>
      <c r="H70" s="22">
        <v>0</v>
      </c>
      <c r="I70" s="22">
        <v>0</v>
      </c>
      <c r="J70" s="22">
        <v>3</v>
      </c>
      <c r="K70" s="22">
        <v>4</v>
      </c>
      <c r="L70" s="22">
        <v>4</v>
      </c>
      <c r="M70" s="22">
        <v>3</v>
      </c>
      <c r="N70" s="22">
        <v>3</v>
      </c>
      <c r="O70" s="22">
        <v>4</v>
      </c>
      <c r="P70" s="22">
        <v>2</v>
      </c>
      <c r="Q70" s="22">
        <v>2</v>
      </c>
      <c r="R70" s="22">
        <v>9</v>
      </c>
      <c r="S70" s="22">
        <v>13</v>
      </c>
      <c r="T70" s="22">
        <v>12</v>
      </c>
      <c r="U70" s="22">
        <v>17</v>
      </c>
      <c r="V70" s="22">
        <v>15</v>
      </c>
      <c r="W70" s="22">
        <v>13</v>
      </c>
    </row>
    <row r="71" spans="1:23" s="156" customFormat="1" ht="12" customHeight="1">
      <c r="A71" s="187" t="s">
        <v>64</v>
      </c>
      <c r="B71" s="187"/>
      <c r="C71" s="22">
        <v>0</v>
      </c>
      <c r="D71" s="22">
        <v>0</v>
      </c>
      <c r="E71" s="22">
        <v>1</v>
      </c>
      <c r="F71" s="22">
        <v>1</v>
      </c>
      <c r="G71" s="22">
        <v>3</v>
      </c>
      <c r="H71" s="22">
        <v>1</v>
      </c>
      <c r="I71" s="22">
        <v>0</v>
      </c>
      <c r="J71" s="22">
        <v>0</v>
      </c>
      <c r="K71" s="22">
        <v>0</v>
      </c>
      <c r="L71" s="22">
        <v>0</v>
      </c>
      <c r="M71" s="22">
        <v>1</v>
      </c>
      <c r="N71" s="22">
        <v>1</v>
      </c>
      <c r="O71" s="22">
        <v>2</v>
      </c>
      <c r="P71" s="22">
        <v>1</v>
      </c>
      <c r="Q71" s="22">
        <v>1</v>
      </c>
      <c r="R71" s="22">
        <v>2</v>
      </c>
      <c r="S71" s="22">
        <v>0</v>
      </c>
      <c r="T71" s="22">
        <v>4</v>
      </c>
      <c r="U71" s="22">
        <v>2</v>
      </c>
      <c r="V71" s="22">
        <v>1</v>
      </c>
      <c r="W71" s="22">
        <v>4</v>
      </c>
    </row>
    <row r="72" spans="1:23" s="156" customFormat="1" ht="12" customHeight="1">
      <c r="A72" s="187" t="s">
        <v>65</v>
      </c>
      <c r="B72" s="187"/>
      <c r="C72" s="22">
        <v>4</v>
      </c>
      <c r="D72" s="22">
        <v>2</v>
      </c>
      <c r="E72" s="22">
        <v>1</v>
      </c>
      <c r="F72" s="22">
        <v>1</v>
      </c>
      <c r="G72" s="22">
        <v>2</v>
      </c>
      <c r="H72" s="22">
        <v>6</v>
      </c>
      <c r="I72" s="22">
        <v>7</v>
      </c>
      <c r="J72" s="22">
        <v>13</v>
      </c>
      <c r="K72" s="22">
        <v>11</v>
      </c>
      <c r="L72" s="22">
        <v>6</v>
      </c>
      <c r="M72" s="22">
        <v>4</v>
      </c>
      <c r="N72" s="22">
        <v>3</v>
      </c>
      <c r="O72" s="22">
        <v>6</v>
      </c>
      <c r="P72" s="22">
        <v>3</v>
      </c>
      <c r="Q72" s="22">
        <v>17</v>
      </c>
      <c r="R72" s="22">
        <v>13</v>
      </c>
      <c r="S72" s="22">
        <v>10</v>
      </c>
      <c r="T72" s="22">
        <v>14</v>
      </c>
      <c r="U72" s="22">
        <v>13</v>
      </c>
      <c r="V72" s="22">
        <v>12</v>
      </c>
      <c r="W72" s="22">
        <v>9</v>
      </c>
    </row>
    <row r="73" spans="1:23" s="156" customFormat="1" ht="12" customHeight="1">
      <c r="A73" s="187" t="s">
        <v>66</v>
      </c>
      <c r="B73" s="187"/>
      <c r="C73" s="22">
        <v>0</v>
      </c>
      <c r="D73" s="22">
        <v>0</v>
      </c>
      <c r="E73" s="22">
        <v>0</v>
      </c>
      <c r="F73" s="22">
        <v>4</v>
      </c>
      <c r="G73" s="22">
        <v>2</v>
      </c>
      <c r="H73" s="22">
        <v>3</v>
      </c>
      <c r="I73" s="22">
        <v>0</v>
      </c>
      <c r="J73" s="22">
        <v>3</v>
      </c>
      <c r="K73" s="22">
        <v>7</v>
      </c>
      <c r="L73" s="22">
        <v>4</v>
      </c>
      <c r="M73" s="22">
        <v>9</v>
      </c>
      <c r="N73" s="22">
        <v>2</v>
      </c>
      <c r="O73" s="22">
        <v>5</v>
      </c>
      <c r="P73" s="22">
        <v>4</v>
      </c>
      <c r="Q73" s="22">
        <v>2</v>
      </c>
      <c r="R73" s="22">
        <v>6</v>
      </c>
      <c r="S73" s="22">
        <v>3</v>
      </c>
      <c r="T73" s="22">
        <v>6</v>
      </c>
      <c r="U73" s="22">
        <v>4</v>
      </c>
      <c r="V73" s="22">
        <v>4</v>
      </c>
      <c r="W73" s="22">
        <v>9</v>
      </c>
    </row>
    <row r="74" spans="1:23" s="156" customFormat="1" ht="12" customHeight="1">
      <c r="A74" s="187" t="s">
        <v>67</v>
      </c>
      <c r="B74" s="187"/>
      <c r="C74" s="22">
        <v>4</v>
      </c>
      <c r="D74" s="22">
        <v>4</v>
      </c>
      <c r="E74" s="22">
        <v>3</v>
      </c>
      <c r="F74" s="22">
        <v>4</v>
      </c>
      <c r="G74" s="22">
        <v>3</v>
      </c>
      <c r="H74" s="22">
        <v>3</v>
      </c>
      <c r="I74" s="22">
        <v>2</v>
      </c>
      <c r="J74" s="22">
        <v>5</v>
      </c>
      <c r="K74" s="22">
        <v>12</v>
      </c>
      <c r="L74" s="22">
        <v>1</v>
      </c>
      <c r="M74" s="22">
        <v>2</v>
      </c>
      <c r="N74" s="22">
        <v>3</v>
      </c>
      <c r="O74" s="22">
        <v>1</v>
      </c>
      <c r="P74" s="22">
        <v>1</v>
      </c>
      <c r="Q74" s="22">
        <v>2</v>
      </c>
      <c r="R74" s="22">
        <v>4</v>
      </c>
      <c r="S74" s="22">
        <v>4</v>
      </c>
      <c r="T74" s="22">
        <v>6</v>
      </c>
      <c r="U74" s="22">
        <v>4</v>
      </c>
      <c r="V74" s="22">
        <v>3</v>
      </c>
      <c r="W74" s="22">
        <v>6</v>
      </c>
    </row>
    <row r="75" spans="1:23" s="156" customFormat="1" ht="12" customHeight="1">
      <c r="A75" s="187" t="s">
        <v>68</v>
      </c>
      <c r="B75" s="187"/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2</v>
      </c>
      <c r="P75" s="22">
        <v>1</v>
      </c>
      <c r="Q75" s="22">
        <v>4</v>
      </c>
      <c r="R75" s="22">
        <v>3</v>
      </c>
      <c r="S75" s="22">
        <v>3</v>
      </c>
      <c r="T75" s="22">
        <v>3</v>
      </c>
      <c r="U75" s="22">
        <v>4</v>
      </c>
      <c r="V75" s="22">
        <v>3</v>
      </c>
      <c r="W75" s="22">
        <v>3</v>
      </c>
    </row>
    <row r="76" spans="1:23" s="156" customFormat="1" ht="12" customHeight="1">
      <c r="A76" s="187" t="s">
        <v>69</v>
      </c>
      <c r="B76" s="187"/>
      <c r="C76" s="22">
        <v>0</v>
      </c>
      <c r="D76" s="22">
        <v>3</v>
      </c>
      <c r="E76" s="22">
        <v>0</v>
      </c>
      <c r="F76" s="22">
        <v>3</v>
      </c>
      <c r="G76" s="22">
        <v>2</v>
      </c>
      <c r="H76" s="22">
        <v>3</v>
      </c>
      <c r="I76" s="22">
        <v>0</v>
      </c>
      <c r="J76" s="22">
        <v>0</v>
      </c>
      <c r="K76" s="22">
        <v>0</v>
      </c>
      <c r="L76" s="22">
        <v>7</v>
      </c>
      <c r="M76" s="22">
        <v>23</v>
      </c>
      <c r="N76" s="22">
        <v>11</v>
      </c>
      <c r="O76" s="22">
        <v>11</v>
      </c>
      <c r="P76" s="22">
        <v>16</v>
      </c>
      <c r="Q76" s="22">
        <v>26</v>
      </c>
      <c r="R76" s="22">
        <v>39</v>
      </c>
      <c r="S76" s="22">
        <v>44</v>
      </c>
      <c r="T76" s="22">
        <v>44</v>
      </c>
      <c r="U76" s="22">
        <v>52</v>
      </c>
      <c r="V76" s="22">
        <v>39</v>
      </c>
      <c r="W76" s="22">
        <v>32</v>
      </c>
    </row>
    <row r="77" spans="1:23" s="156" customFormat="1" ht="12" customHeight="1">
      <c r="A77" s="187" t="s">
        <v>71</v>
      </c>
      <c r="B77" s="187"/>
      <c r="C77" s="22">
        <v>2</v>
      </c>
      <c r="D77" s="22">
        <v>0</v>
      </c>
      <c r="E77" s="22">
        <v>0</v>
      </c>
      <c r="F77" s="22">
        <v>0</v>
      </c>
      <c r="G77" s="22">
        <v>3</v>
      </c>
      <c r="H77" s="22">
        <v>0</v>
      </c>
      <c r="I77" s="22">
        <v>1</v>
      </c>
      <c r="J77" s="22">
        <v>0</v>
      </c>
      <c r="K77" s="22">
        <v>1</v>
      </c>
      <c r="L77" s="22">
        <v>2</v>
      </c>
      <c r="M77" s="22">
        <v>7</v>
      </c>
      <c r="N77" s="22">
        <v>4</v>
      </c>
      <c r="O77" s="22">
        <v>3</v>
      </c>
      <c r="P77" s="22">
        <v>4</v>
      </c>
      <c r="Q77" s="22">
        <v>14</v>
      </c>
      <c r="R77" s="22">
        <v>21</v>
      </c>
      <c r="S77" s="22">
        <v>15</v>
      </c>
      <c r="T77" s="22">
        <v>46</v>
      </c>
      <c r="U77" s="22">
        <v>30</v>
      </c>
      <c r="V77" s="22">
        <v>29</v>
      </c>
      <c r="W77" s="22">
        <v>19</v>
      </c>
    </row>
    <row r="78" spans="1:23" s="156" customFormat="1" ht="12" customHeight="1">
      <c r="A78" s="187" t="s">
        <v>73</v>
      </c>
      <c r="B78" s="187"/>
      <c r="C78" s="22">
        <v>0</v>
      </c>
      <c r="D78" s="22">
        <v>0</v>
      </c>
      <c r="E78" s="22">
        <v>1</v>
      </c>
      <c r="F78" s="22">
        <v>0</v>
      </c>
      <c r="G78" s="22">
        <v>0</v>
      </c>
      <c r="H78" s="22">
        <v>0</v>
      </c>
      <c r="I78" s="22">
        <v>5</v>
      </c>
      <c r="J78" s="22">
        <v>0</v>
      </c>
      <c r="K78" s="22">
        <v>0</v>
      </c>
      <c r="L78" s="22">
        <v>0</v>
      </c>
      <c r="M78" s="22">
        <v>0</v>
      </c>
      <c r="N78" s="22">
        <v>4</v>
      </c>
      <c r="O78" s="22">
        <v>9</v>
      </c>
      <c r="P78" s="22">
        <v>11</v>
      </c>
      <c r="Q78" s="22">
        <v>1</v>
      </c>
      <c r="R78" s="22">
        <v>6</v>
      </c>
      <c r="S78" s="22">
        <v>8</v>
      </c>
      <c r="T78" s="22">
        <v>5</v>
      </c>
      <c r="U78" s="22">
        <v>4</v>
      </c>
      <c r="V78" s="22">
        <v>6</v>
      </c>
      <c r="W78" s="22">
        <v>2</v>
      </c>
    </row>
    <row r="79" spans="1:23" s="156" customFormat="1" ht="12" customHeight="1">
      <c r="A79" s="187" t="s">
        <v>74</v>
      </c>
      <c r="B79" s="187"/>
      <c r="C79" s="22">
        <v>6</v>
      </c>
      <c r="D79" s="22">
        <v>0</v>
      </c>
      <c r="E79" s="22">
        <v>5</v>
      </c>
      <c r="F79" s="22">
        <v>3</v>
      </c>
      <c r="G79" s="22">
        <v>2</v>
      </c>
      <c r="H79" s="22">
        <v>0</v>
      </c>
      <c r="I79" s="22">
        <v>0</v>
      </c>
      <c r="J79" s="22">
        <v>0</v>
      </c>
      <c r="K79" s="22">
        <v>1</v>
      </c>
      <c r="L79" s="22">
        <v>1</v>
      </c>
      <c r="M79" s="22">
        <v>0</v>
      </c>
      <c r="N79" s="22">
        <v>2</v>
      </c>
      <c r="O79" s="22">
        <v>1</v>
      </c>
      <c r="P79" s="22">
        <v>6</v>
      </c>
      <c r="Q79" s="22">
        <v>8</v>
      </c>
      <c r="R79" s="22">
        <v>15</v>
      </c>
      <c r="S79" s="22">
        <v>14</v>
      </c>
      <c r="T79" s="22">
        <v>17</v>
      </c>
      <c r="U79" s="22">
        <v>13</v>
      </c>
      <c r="V79" s="22">
        <v>17</v>
      </c>
      <c r="W79" s="22">
        <v>15</v>
      </c>
    </row>
    <row r="80" spans="1:23" s="156" customFormat="1" ht="12" customHeight="1">
      <c r="A80" s="187" t="s">
        <v>75</v>
      </c>
      <c r="B80" s="187"/>
      <c r="C80" s="22">
        <v>1</v>
      </c>
      <c r="D80" s="22">
        <v>4</v>
      </c>
      <c r="E80" s="22">
        <v>4</v>
      </c>
      <c r="F80" s="22">
        <v>8</v>
      </c>
      <c r="G80" s="22">
        <v>8</v>
      </c>
      <c r="H80" s="22">
        <v>4</v>
      </c>
      <c r="I80" s="22">
        <v>4</v>
      </c>
      <c r="J80" s="22">
        <v>4</v>
      </c>
      <c r="K80" s="22">
        <v>1</v>
      </c>
      <c r="L80" s="22">
        <v>4</v>
      </c>
      <c r="M80" s="22">
        <v>3</v>
      </c>
      <c r="N80" s="22">
        <v>3</v>
      </c>
      <c r="O80" s="22">
        <v>1</v>
      </c>
      <c r="P80" s="22">
        <v>3</v>
      </c>
      <c r="Q80" s="22">
        <v>6</v>
      </c>
      <c r="R80" s="22">
        <v>7</v>
      </c>
      <c r="S80" s="22">
        <v>4</v>
      </c>
      <c r="T80" s="22">
        <v>2</v>
      </c>
      <c r="U80" s="22">
        <v>9</v>
      </c>
      <c r="V80" s="22">
        <v>10</v>
      </c>
      <c r="W80" s="22">
        <v>7</v>
      </c>
    </row>
    <row r="81" spans="1:23" s="156" customFormat="1" ht="12" customHeight="1">
      <c r="A81" s="187" t="s">
        <v>78</v>
      </c>
      <c r="B81" s="187"/>
      <c r="C81" s="22">
        <v>1</v>
      </c>
      <c r="D81" s="22">
        <v>1</v>
      </c>
      <c r="E81" s="22">
        <v>0</v>
      </c>
      <c r="F81" s="22">
        <v>1</v>
      </c>
      <c r="G81" s="22">
        <v>5</v>
      </c>
      <c r="H81" s="22">
        <v>1</v>
      </c>
      <c r="I81" s="22">
        <v>0</v>
      </c>
      <c r="J81" s="22">
        <v>0</v>
      </c>
      <c r="K81" s="22">
        <v>0</v>
      </c>
      <c r="L81" s="22">
        <v>3</v>
      </c>
      <c r="M81" s="22">
        <v>10</v>
      </c>
      <c r="N81" s="22">
        <v>11</v>
      </c>
      <c r="O81" s="22">
        <v>13</v>
      </c>
      <c r="P81" s="22">
        <v>16</v>
      </c>
      <c r="Q81" s="22">
        <v>17</v>
      </c>
      <c r="R81" s="22">
        <v>16</v>
      </c>
      <c r="S81" s="22">
        <v>34</v>
      </c>
      <c r="T81" s="22">
        <v>33</v>
      </c>
      <c r="U81" s="22">
        <v>31</v>
      </c>
      <c r="V81" s="22">
        <v>33</v>
      </c>
      <c r="W81" s="22">
        <v>22</v>
      </c>
    </row>
    <row r="82" spans="1:23" s="156" customFormat="1" ht="12" customHeight="1">
      <c r="A82" s="187" t="s">
        <v>79</v>
      </c>
      <c r="B82" s="187"/>
      <c r="C82" s="22">
        <v>12</v>
      </c>
      <c r="D82" s="22">
        <v>1</v>
      </c>
      <c r="E82" s="22">
        <v>5</v>
      </c>
      <c r="F82" s="22">
        <v>4</v>
      </c>
      <c r="G82" s="22">
        <v>3</v>
      </c>
      <c r="H82" s="22">
        <v>0</v>
      </c>
      <c r="I82" s="22">
        <v>0</v>
      </c>
      <c r="J82" s="22">
        <v>0</v>
      </c>
      <c r="K82" s="22">
        <v>0</v>
      </c>
      <c r="L82" s="22">
        <v>3</v>
      </c>
      <c r="M82" s="22">
        <v>11</v>
      </c>
      <c r="N82" s="22">
        <v>6</v>
      </c>
      <c r="O82" s="22">
        <v>7</v>
      </c>
      <c r="P82" s="22">
        <v>2</v>
      </c>
      <c r="Q82" s="22">
        <v>13</v>
      </c>
      <c r="R82" s="22">
        <v>15</v>
      </c>
      <c r="S82" s="22">
        <v>20</v>
      </c>
      <c r="T82" s="22">
        <v>27</v>
      </c>
      <c r="U82" s="22">
        <v>32</v>
      </c>
      <c r="V82" s="22">
        <v>40</v>
      </c>
      <c r="W82" s="22">
        <v>47</v>
      </c>
    </row>
    <row r="83" spans="1:23" s="156" customFormat="1" ht="12" customHeight="1">
      <c r="A83" s="187" t="s">
        <v>82</v>
      </c>
      <c r="B83" s="187"/>
      <c r="C83" s="22">
        <v>12</v>
      </c>
      <c r="D83" s="22">
        <v>6</v>
      </c>
      <c r="E83" s="22">
        <v>6</v>
      </c>
      <c r="F83" s="22">
        <v>7</v>
      </c>
      <c r="G83" s="22">
        <v>15</v>
      </c>
      <c r="H83" s="22">
        <v>13</v>
      </c>
      <c r="I83" s="22">
        <v>7</v>
      </c>
      <c r="J83" s="22">
        <v>8</v>
      </c>
      <c r="K83" s="22">
        <v>4</v>
      </c>
      <c r="L83" s="22">
        <v>15</v>
      </c>
      <c r="M83" s="22">
        <v>11</v>
      </c>
      <c r="N83" s="22">
        <v>11</v>
      </c>
      <c r="O83" s="22">
        <v>55</v>
      </c>
      <c r="P83" s="22">
        <v>44</v>
      </c>
      <c r="Q83" s="22">
        <v>62</v>
      </c>
      <c r="R83" s="22">
        <v>65</v>
      </c>
      <c r="S83" s="22">
        <v>85</v>
      </c>
      <c r="T83" s="22">
        <v>91</v>
      </c>
      <c r="U83" s="22">
        <v>81</v>
      </c>
      <c r="V83" s="22">
        <v>54</v>
      </c>
      <c r="W83" s="22">
        <v>39</v>
      </c>
    </row>
    <row r="84" spans="1:23" s="156" customFormat="1" ht="12" customHeight="1">
      <c r="A84" s="187" t="s">
        <v>85</v>
      </c>
      <c r="B84" s="187"/>
      <c r="C84" s="22">
        <v>10</v>
      </c>
      <c r="D84" s="22">
        <v>2</v>
      </c>
      <c r="E84" s="22">
        <v>28</v>
      </c>
      <c r="F84" s="22">
        <v>5</v>
      </c>
      <c r="G84" s="22">
        <v>2</v>
      </c>
      <c r="H84" s="22">
        <v>10</v>
      </c>
      <c r="I84" s="22">
        <v>19</v>
      </c>
      <c r="J84" s="22">
        <v>17</v>
      </c>
      <c r="K84" s="22">
        <v>24</v>
      </c>
      <c r="L84" s="22">
        <v>23</v>
      </c>
      <c r="M84" s="22">
        <v>37</v>
      </c>
      <c r="N84" s="22">
        <v>54</v>
      </c>
      <c r="O84" s="22">
        <v>49</v>
      </c>
      <c r="P84" s="22">
        <v>40</v>
      </c>
      <c r="Q84" s="22">
        <v>71</v>
      </c>
      <c r="R84" s="22">
        <v>62</v>
      </c>
      <c r="S84" s="22">
        <v>69</v>
      </c>
      <c r="T84" s="22">
        <v>94</v>
      </c>
      <c r="U84" s="22">
        <v>85</v>
      </c>
      <c r="V84" s="22">
        <v>63</v>
      </c>
      <c r="W84" s="22">
        <v>57</v>
      </c>
    </row>
    <row r="85" spans="1:23" s="156" customFormat="1" ht="12" customHeight="1">
      <c r="A85" s="187" t="s">
        <v>86</v>
      </c>
      <c r="B85" s="187"/>
      <c r="C85" s="22">
        <v>6</v>
      </c>
      <c r="D85" s="22">
        <v>1</v>
      </c>
      <c r="E85" s="22">
        <v>2</v>
      </c>
      <c r="F85" s="22">
        <v>3</v>
      </c>
      <c r="G85" s="22">
        <v>5</v>
      </c>
      <c r="H85" s="22">
        <v>5</v>
      </c>
      <c r="I85" s="22">
        <v>3</v>
      </c>
      <c r="J85" s="22">
        <v>7</v>
      </c>
      <c r="K85" s="22">
        <v>3</v>
      </c>
      <c r="L85" s="22">
        <v>8</v>
      </c>
      <c r="M85" s="22">
        <v>4</v>
      </c>
      <c r="N85" s="22">
        <v>5</v>
      </c>
      <c r="O85" s="22">
        <v>6</v>
      </c>
      <c r="P85" s="22">
        <v>4</v>
      </c>
      <c r="Q85" s="22">
        <v>13</v>
      </c>
      <c r="R85" s="22">
        <v>13</v>
      </c>
      <c r="S85" s="22">
        <v>21</v>
      </c>
      <c r="T85" s="22">
        <v>25</v>
      </c>
      <c r="U85" s="22">
        <v>21</v>
      </c>
      <c r="V85" s="22">
        <v>30</v>
      </c>
      <c r="W85" s="22">
        <v>22</v>
      </c>
    </row>
    <row r="86" spans="1:23" s="156" customFormat="1" ht="12" customHeight="1">
      <c r="A86" s="187" t="s">
        <v>88</v>
      </c>
      <c r="B86" s="187"/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2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1</v>
      </c>
      <c r="P86" s="22">
        <v>7</v>
      </c>
      <c r="Q86" s="22">
        <v>17</v>
      </c>
      <c r="R86" s="22">
        <v>13</v>
      </c>
      <c r="S86" s="22">
        <v>28</v>
      </c>
      <c r="T86" s="22">
        <v>21</v>
      </c>
      <c r="U86" s="22">
        <v>17</v>
      </c>
      <c r="V86" s="22">
        <v>15</v>
      </c>
      <c r="W86" s="22">
        <v>11</v>
      </c>
    </row>
    <row r="87" spans="1:23" s="156" customFormat="1" ht="12" customHeight="1">
      <c r="A87" s="187" t="s">
        <v>89</v>
      </c>
      <c r="B87" s="187"/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1</v>
      </c>
      <c r="O87" s="22">
        <v>8</v>
      </c>
      <c r="P87" s="22">
        <v>6</v>
      </c>
      <c r="Q87" s="22">
        <v>7</v>
      </c>
      <c r="R87" s="22">
        <v>8</v>
      </c>
      <c r="S87" s="22">
        <v>3</v>
      </c>
      <c r="T87" s="22">
        <v>8</v>
      </c>
      <c r="U87" s="22">
        <v>11</v>
      </c>
      <c r="V87" s="22">
        <v>7</v>
      </c>
      <c r="W87" s="22">
        <v>11</v>
      </c>
    </row>
    <row r="88" spans="1:23" s="156" customFormat="1" ht="12" customHeight="1">
      <c r="A88" s="187" t="s">
        <v>90</v>
      </c>
      <c r="B88" s="187"/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1</v>
      </c>
      <c r="P88" s="22">
        <v>1</v>
      </c>
      <c r="Q88" s="22">
        <v>7</v>
      </c>
      <c r="R88" s="22">
        <v>7</v>
      </c>
      <c r="S88" s="22">
        <v>6</v>
      </c>
      <c r="T88" s="22">
        <v>9</v>
      </c>
      <c r="U88" s="22">
        <v>5</v>
      </c>
      <c r="V88" s="22">
        <v>2</v>
      </c>
      <c r="W88" s="22">
        <v>4</v>
      </c>
    </row>
    <row r="89" spans="1:23" s="156" customFormat="1" ht="12" customHeight="1">
      <c r="A89" s="187" t="s">
        <v>91</v>
      </c>
      <c r="B89" s="187"/>
      <c r="C89" s="22">
        <v>0</v>
      </c>
      <c r="D89" s="22">
        <v>0</v>
      </c>
      <c r="E89" s="22">
        <v>0</v>
      </c>
      <c r="F89" s="22">
        <v>1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3</v>
      </c>
      <c r="O89" s="22">
        <v>6</v>
      </c>
      <c r="P89" s="22">
        <v>3</v>
      </c>
      <c r="Q89" s="22">
        <v>5</v>
      </c>
      <c r="R89" s="22">
        <v>4</v>
      </c>
      <c r="S89" s="22">
        <v>8</v>
      </c>
      <c r="T89" s="22">
        <v>12</v>
      </c>
      <c r="U89" s="22">
        <v>9</v>
      </c>
      <c r="V89" s="22">
        <v>10</v>
      </c>
      <c r="W89" s="22">
        <v>13</v>
      </c>
    </row>
    <row r="90" spans="1:23" s="156" customFormat="1" ht="12" customHeight="1">
      <c r="A90" s="187" t="s">
        <v>92</v>
      </c>
      <c r="B90" s="187"/>
      <c r="C90" s="22">
        <v>4</v>
      </c>
      <c r="D90" s="22">
        <v>0</v>
      </c>
      <c r="E90" s="22">
        <v>2</v>
      </c>
      <c r="F90" s="22">
        <v>8</v>
      </c>
      <c r="G90" s="22">
        <v>4</v>
      </c>
      <c r="H90" s="22">
        <v>4</v>
      </c>
      <c r="I90" s="22">
        <v>5</v>
      </c>
      <c r="J90" s="22">
        <v>5</v>
      </c>
      <c r="K90" s="22">
        <v>3</v>
      </c>
      <c r="L90" s="22">
        <v>1</v>
      </c>
      <c r="M90" s="22">
        <v>15</v>
      </c>
      <c r="N90" s="22">
        <v>3</v>
      </c>
      <c r="O90" s="22">
        <v>0</v>
      </c>
      <c r="P90" s="22">
        <v>1</v>
      </c>
      <c r="Q90" s="22">
        <v>1</v>
      </c>
      <c r="R90" s="22">
        <v>8</v>
      </c>
      <c r="S90" s="22">
        <v>13</v>
      </c>
      <c r="T90" s="22">
        <v>9</v>
      </c>
      <c r="U90" s="22">
        <v>16</v>
      </c>
      <c r="V90" s="22">
        <v>27</v>
      </c>
      <c r="W90" s="22">
        <v>22</v>
      </c>
    </row>
    <row r="91" spans="1:23" s="156" customFormat="1" ht="12" customHeight="1">
      <c r="A91" s="187" t="s">
        <v>93</v>
      </c>
      <c r="B91" s="187"/>
      <c r="C91" s="22">
        <v>447</v>
      </c>
      <c r="D91" s="22">
        <v>192</v>
      </c>
      <c r="E91" s="22">
        <v>290</v>
      </c>
      <c r="F91" s="22">
        <v>237</v>
      </c>
      <c r="G91" s="22">
        <v>254</v>
      </c>
      <c r="H91" s="22">
        <v>197</v>
      </c>
      <c r="I91" s="22">
        <v>213</v>
      </c>
      <c r="J91" s="22">
        <v>234</v>
      </c>
      <c r="K91" s="22">
        <v>475</v>
      </c>
      <c r="L91" s="22">
        <v>356</v>
      </c>
      <c r="M91" s="22">
        <v>432</v>
      </c>
      <c r="N91" s="22">
        <v>267</v>
      </c>
      <c r="O91" s="22">
        <v>302</v>
      </c>
      <c r="P91" s="22">
        <v>487</v>
      </c>
      <c r="Q91" s="22">
        <v>494</v>
      </c>
      <c r="R91" s="22">
        <v>880</v>
      </c>
      <c r="S91" s="22">
        <v>1066</v>
      </c>
      <c r="T91" s="22">
        <v>1275</v>
      </c>
      <c r="U91" s="22">
        <v>1555</v>
      </c>
      <c r="V91" s="22">
        <v>1334</v>
      </c>
      <c r="W91" s="22">
        <v>902</v>
      </c>
    </row>
    <row r="92" spans="1:23" s="156" customFormat="1" ht="12" customHeight="1">
      <c r="A92" s="187" t="s">
        <v>94</v>
      </c>
      <c r="B92" s="187"/>
      <c r="C92" s="22">
        <v>5</v>
      </c>
      <c r="D92" s="22">
        <v>5</v>
      </c>
      <c r="E92" s="22">
        <v>4</v>
      </c>
      <c r="F92" s="22">
        <v>2</v>
      </c>
      <c r="G92" s="22">
        <v>1</v>
      </c>
      <c r="H92" s="22">
        <v>4</v>
      </c>
      <c r="I92" s="22">
        <v>4</v>
      </c>
      <c r="J92" s="22">
        <v>3</v>
      </c>
      <c r="K92" s="22">
        <v>7</v>
      </c>
      <c r="L92" s="22">
        <v>1</v>
      </c>
      <c r="M92" s="22">
        <v>6</v>
      </c>
      <c r="N92" s="22">
        <v>3</v>
      </c>
      <c r="O92" s="22">
        <v>2</v>
      </c>
      <c r="P92" s="22">
        <v>3</v>
      </c>
      <c r="Q92" s="22">
        <v>4</v>
      </c>
      <c r="R92" s="22">
        <v>18</v>
      </c>
      <c r="S92" s="22">
        <v>28</v>
      </c>
      <c r="T92" s="22">
        <v>25</v>
      </c>
      <c r="U92" s="22">
        <v>14</v>
      </c>
      <c r="V92" s="22">
        <v>12</v>
      </c>
      <c r="W92" s="22">
        <v>20</v>
      </c>
    </row>
    <row r="93" spans="1:23" s="156" customFormat="1" ht="12" customHeight="1">
      <c r="A93" s="187" t="s">
        <v>95</v>
      </c>
      <c r="B93" s="187"/>
      <c r="C93" s="22">
        <v>1</v>
      </c>
      <c r="D93" s="22">
        <v>0</v>
      </c>
      <c r="E93" s="22">
        <v>5</v>
      </c>
      <c r="F93" s="22">
        <v>4</v>
      </c>
      <c r="G93" s="22">
        <v>1</v>
      </c>
      <c r="H93" s="22">
        <v>17</v>
      </c>
      <c r="I93" s="22">
        <v>1</v>
      </c>
      <c r="J93" s="22">
        <v>0</v>
      </c>
      <c r="K93" s="22">
        <v>2</v>
      </c>
      <c r="L93" s="22">
        <v>1</v>
      </c>
      <c r="M93" s="22">
        <v>1</v>
      </c>
      <c r="N93" s="22">
        <v>1</v>
      </c>
      <c r="O93" s="22">
        <v>3</v>
      </c>
      <c r="P93" s="22">
        <v>2</v>
      </c>
      <c r="Q93" s="22">
        <v>6</v>
      </c>
      <c r="R93" s="22">
        <v>7</v>
      </c>
      <c r="S93" s="22">
        <v>8</v>
      </c>
      <c r="T93" s="22">
        <v>4</v>
      </c>
      <c r="U93" s="22">
        <v>13</v>
      </c>
      <c r="V93" s="22">
        <v>5</v>
      </c>
      <c r="W93" s="22">
        <v>11</v>
      </c>
    </row>
    <row r="94" spans="1:23" s="156" customFormat="1" ht="12" customHeight="1">
      <c r="A94" s="187" t="s">
        <v>97</v>
      </c>
      <c r="B94" s="187"/>
      <c r="C94" s="22">
        <v>24</v>
      </c>
      <c r="D94" s="22">
        <v>31</v>
      </c>
      <c r="E94" s="22">
        <v>35</v>
      </c>
      <c r="F94" s="22">
        <v>36</v>
      </c>
      <c r="G94" s="22">
        <v>32</v>
      </c>
      <c r="H94" s="22">
        <v>21</v>
      </c>
      <c r="I94" s="22">
        <v>14</v>
      </c>
      <c r="J94" s="22">
        <v>14</v>
      </c>
      <c r="K94" s="22">
        <v>42</v>
      </c>
      <c r="L94" s="22">
        <v>38</v>
      </c>
      <c r="M94" s="22">
        <v>16</v>
      </c>
      <c r="N94" s="22">
        <v>29</v>
      </c>
      <c r="O94" s="22">
        <v>34</v>
      </c>
      <c r="P94" s="22">
        <v>45</v>
      </c>
      <c r="Q94" s="22">
        <v>67</v>
      </c>
      <c r="R94" s="22">
        <v>85</v>
      </c>
      <c r="S94" s="22">
        <v>83</v>
      </c>
      <c r="T94" s="22">
        <v>92</v>
      </c>
      <c r="U94" s="22">
        <v>143</v>
      </c>
      <c r="V94" s="22">
        <v>172</v>
      </c>
      <c r="W94" s="22">
        <v>158</v>
      </c>
    </row>
    <row r="95" spans="1:23" s="156" customFormat="1" ht="12" customHeight="1">
      <c r="A95" s="187" t="s">
        <v>99</v>
      </c>
      <c r="B95" s="187"/>
      <c r="C95" s="22">
        <v>3</v>
      </c>
      <c r="D95" s="22">
        <v>4</v>
      </c>
      <c r="E95" s="22">
        <v>2</v>
      </c>
      <c r="F95" s="22">
        <v>2</v>
      </c>
      <c r="G95" s="22">
        <v>6</v>
      </c>
      <c r="H95" s="22">
        <v>14</v>
      </c>
      <c r="I95" s="22">
        <v>0</v>
      </c>
      <c r="J95" s="22">
        <v>0</v>
      </c>
      <c r="K95" s="22">
        <v>2</v>
      </c>
      <c r="L95" s="22">
        <v>0</v>
      </c>
      <c r="M95" s="22">
        <v>2</v>
      </c>
      <c r="N95" s="22">
        <v>1</v>
      </c>
      <c r="O95" s="22">
        <v>5</v>
      </c>
      <c r="P95" s="22">
        <v>7</v>
      </c>
      <c r="Q95" s="22">
        <v>20</v>
      </c>
      <c r="R95" s="22">
        <v>19</v>
      </c>
      <c r="S95" s="22">
        <v>20</v>
      </c>
      <c r="T95" s="22">
        <v>26</v>
      </c>
      <c r="U95" s="22">
        <v>18</v>
      </c>
      <c r="V95" s="22">
        <v>25</v>
      </c>
      <c r="W95" s="22">
        <v>9</v>
      </c>
    </row>
    <row r="96" spans="1:23" s="156" customFormat="1" ht="12" customHeight="1">
      <c r="A96" s="187" t="s">
        <v>100</v>
      </c>
      <c r="B96" s="187"/>
      <c r="C96" s="22">
        <v>3</v>
      </c>
      <c r="D96" s="22">
        <v>5</v>
      </c>
      <c r="E96" s="22">
        <v>5</v>
      </c>
      <c r="F96" s="22">
        <v>7</v>
      </c>
      <c r="G96" s="22">
        <v>7</v>
      </c>
      <c r="H96" s="22">
        <v>3</v>
      </c>
      <c r="I96" s="22">
        <v>1</v>
      </c>
      <c r="J96" s="22">
        <v>1</v>
      </c>
      <c r="K96" s="22">
        <v>2</v>
      </c>
      <c r="L96" s="22">
        <v>4</v>
      </c>
      <c r="M96" s="22">
        <v>2</v>
      </c>
      <c r="N96" s="22">
        <v>7</v>
      </c>
      <c r="O96" s="22">
        <v>5</v>
      </c>
      <c r="P96" s="22">
        <v>1</v>
      </c>
      <c r="Q96" s="22">
        <v>3</v>
      </c>
      <c r="R96" s="22">
        <v>5</v>
      </c>
      <c r="S96" s="22">
        <v>7</v>
      </c>
      <c r="T96" s="22">
        <v>15</v>
      </c>
      <c r="U96" s="22">
        <v>13</v>
      </c>
      <c r="V96" s="22">
        <v>15</v>
      </c>
      <c r="W96" s="22">
        <v>9</v>
      </c>
    </row>
    <row r="97" spans="1:23" s="156" customFormat="1" ht="12" customHeight="1">
      <c r="A97" s="187" t="s">
        <v>101</v>
      </c>
      <c r="B97" s="187"/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2</v>
      </c>
      <c r="N97" s="22">
        <v>3</v>
      </c>
      <c r="O97" s="22">
        <v>1</v>
      </c>
      <c r="P97" s="22">
        <v>3</v>
      </c>
      <c r="Q97" s="22">
        <v>2</v>
      </c>
      <c r="R97" s="22">
        <v>8</v>
      </c>
      <c r="S97" s="22">
        <v>2</v>
      </c>
      <c r="T97" s="22">
        <v>3</v>
      </c>
      <c r="U97" s="22">
        <v>3</v>
      </c>
      <c r="V97" s="22">
        <v>3</v>
      </c>
      <c r="W97" s="22">
        <v>3</v>
      </c>
    </row>
    <row r="98" spans="1:23" s="156" customFormat="1" ht="12" customHeight="1">
      <c r="A98" s="187" t="s">
        <v>296</v>
      </c>
      <c r="B98" s="187"/>
      <c r="C98" s="22">
        <v>5</v>
      </c>
      <c r="D98" s="22">
        <v>0</v>
      </c>
      <c r="E98" s="22">
        <v>2</v>
      </c>
      <c r="F98" s="22">
        <v>2</v>
      </c>
      <c r="G98" s="22">
        <v>0</v>
      </c>
      <c r="H98" s="22">
        <v>2</v>
      </c>
      <c r="I98" s="22">
        <v>3</v>
      </c>
      <c r="J98" s="22">
        <v>2</v>
      </c>
      <c r="K98" s="22">
        <v>0</v>
      </c>
      <c r="L98" s="22">
        <v>6</v>
      </c>
      <c r="M98" s="22">
        <v>4</v>
      </c>
      <c r="N98" s="22">
        <v>8</v>
      </c>
      <c r="O98" s="22">
        <v>3</v>
      </c>
      <c r="P98" s="22">
        <v>5</v>
      </c>
      <c r="Q98" s="22">
        <v>5</v>
      </c>
      <c r="R98" s="22">
        <v>3</v>
      </c>
      <c r="S98" s="22">
        <v>4</v>
      </c>
      <c r="T98" s="22">
        <v>8</v>
      </c>
      <c r="U98" s="22">
        <v>28</v>
      </c>
      <c r="V98" s="22">
        <v>40</v>
      </c>
      <c r="W98" s="22">
        <v>29</v>
      </c>
    </row>
    <row r="99" spans="1:23" s="156" customFormat="1" ht="12" customHeight="1">
      <c r="A99" s="187" t="s">
        <v>103</v>
      </c>
      <c r="B99" s="187"/>
      <c r="C99" s="22">
        <v>15</v>
      </c>
      <c r="D99" s="22">
        <v>18</v>
      </c>
      <c r="E99" s="22">
        <v>6</v>
      </c>
      <c r="F99" s="22">
        <v>0</v>
      </c>
      <c r="G99" s="22">
        <v>9</v>
      </c>
      <c r="H99" s="22">
        <v>9</v>
      </c>
      <c r="I99" s="22">
        <v>8</v>
      </c>
      <c r="J99" s="22">
        <v>7</v>
      </c>
      <c r="K99" s="22">
        <v>14</v>
      </c>
      <c r="L99" s="22">
        <v>3</v>
      </c>
      <c r="M99" s="22">
        <v>6</v>
      </c>
      <c r="N99" s="22">
        <v>17</v>
      </c>
      <c r="O99" s="22">
        <v>4</v>
      </c>
      <c r="P99" s="22">
        <v>31</v>
      </c>
      <c r="Q99" s="22">
        <v>14</v>
      </c>
      <c r="R99" s="22">
        <v>20</v>
      </c>
      <c r="S99" s="22">
        <v>22</v>
      </c>
      <c r="T99" s="22">
        <v>14</v>
      </c>
      <c r="U99" s="22">
        <v>26</v>
      </c>
      <c r="V99" s="22">
        <v>10</v>
      </c>
      <c r="W99" s="22">
        <v>19</v>
      </c>
    </row>
    <row r="100" spans="1:23" s="156" customFormat="1" ht="12" customHeight="1">
      <c r="A100" s="187" t="s">
        <v>104</v>
      </c>
      <c r="B100" s="187"/>
      <c r="C100" s="22">
        <v>0</v>
      </c>
      <c r="D100" s="22">
        <v>0</v>
      </c>
      <c r="E100" s="22">
        <v>0</v>
      </c>
      <c r="F100" s="22">
        <v>1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2</v>
      </c>
      <c r="P100" s="22">
        <v>7</v>
      </c>
      <c r="Q100" s="22">
        <v>4</v>
      </c>
      <c r="R100" s="22">
        <v>18</v>
      </c>
      <c r="S100" s="22">
        <v>22</v>
      </c>
      <c r="T100" s="22">
        <v>22</v>
      </c>
      <c r="U100" s="22">
        <v>6</v>
      </c>
      <c r="V100" s="22">
        <v>7</v>
      </c>
      <c r="W100" s="22">
        <v>10</v>
      </c>
    </row>
    <row r="101" spans="1:23" s="156" customFormat="1" ht="12" customHeight="1">
      <c r="A101" s="187" t="s">
        <v>105</v>
      </c>
      <c r="B101" s="187"/>
      <c r="C101" s="22">
        <v>0</v>
      </c>
      <c r="D101" s="22">
        <v>2</v>
      </c>
      <c r="E101" s="22">
        <v>1</v>
      </c>
      <c r="F101" s="22">
        <v>1</v>
      </c>
      <c r="G101" s="22">
        <v>1</v>
      </c>
      <c r="H101" s="22">
        <v>4</v>
      </c>
      <c r="I101" s="22">
        <v>0</v>
      </c>
      <c r="J101" s="22">
        <v>2</v>
      </c>
      <c r="K101" s="22">
        <v>0</v>
      </c>
      <c r="L101" s="22">
        <v>0</v>
      </c>
      <c r="M101" s="22">
        <v>4</v>
      </c>
      <c r="N101" s="22">
        <v>0</v>
      </c>
      <c r="O101" s="22">
        <v>4</v>
      </c>
      <c r="P101" s="22">
        <v>5</v>
      </c>
      <c r="Q101" s="22">
        <v>2</v>
      </c>
      <c r="R101" s="22">
        <v>7</v>
      </c>
      <c r="S101" s="22">
        <v>4</v>
      </c>
      <c r="T101" s="22">
        <v>5</v>
      </c>
      <c r="U101" s="22">
        <v>6</v>
      </c>
      <c r="V101" s="22">
        <v>4</v>
      </c>
      <c r="W101" s="22">
        <v>4</v>
      </c>
    </row>
    <row r="102" spans="1:23" s="156" customFormat="1" ht="12" customHeight="1">
      <c r="A102" s="187" t="s">
        <v>106</v>
      </c>
      <c r="B102" s="187"/>
      <c r="C102" s="22">
        <v>1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1</v>
      </c>
      <c r="L102" s="22">
        <v>0</v>
      </c>
      <c r="M102" s="22">
        <v>1</v>
      </c>
      <c r="N102" s="22">
        <v>6</v>
      </c>
      <c r="O102" s="22">
        <v>5</v>
      </c>
      <c r="P102" s="22">
        <v>1</v>
      </c>
      <c r="Q102" s="22">
        <v>2</v>
      </c>
      <c r="R102" s="22">
        <v>9</v>
      </c>
      <c r="S102" s="22">
        <v>5</v>
      </c>
      <c r="T102" s="22">
        <v>13</v>
      </c>
      <c r="U102" s="22">
        <v>11</v>
      </c>
      <c r="V102" s="22">
        <v>12</v>
      </c>
      <c r="W102" s="22">
        <v>17</v>
      </c>
    </row>
    <row r="103" spans="1:23" s="156" customFormat="1" ht="12" customHeight="1">
      <c r="A103" s="187" t="s">
        <v>107</v>
      </c>
      <c r="B103" s="187"/>
      <c r="C103" s="22">
        <v>1</v>
      </c>
      <c r="D103" s="22">
        <v>3</v>
      </c>
      <c r="E103" s="22">
        <v>5</v>
      </c>
      <c r="F103" s="22">
        <v>1</v>
      </c>
      <c r="G103" s="22">
        <v>0</v>
      </c>
      <c r="H103" s="22">
        <v>0</v>
      </c>
      <c r="I103" s="22">
        <v>0</v>
      </c>
      <c r="J103" s="22">
        <v>0</v>
      </c>
      <c r="K103" s="22">
        <v>1</v>
      </c>
      <c r="L103" s="22">
        <v>0</v>
      </c>
      <c r="M103" s="22">
        <v>3</v>
      </c>
      <c r="N103" s="22">
        <v>0</v>
      </c>
      <c r="O103" s="22">
        <v>5</v>
      </c>
      <c r="P103" s="22">
        <v>4</v>
      </c>
      <c r="Q103" s="22">
        <v>4</v>
      </c>
      <c r="R103" s="22">
        <v>7</v>
      </c>
      <c r="S103" s="22">
        <v>16</v>
      </c>
      <c r="T103" s="22">
        <v>14</v>
      </c>
      <c r="U103" s="22">
        <v>14</v>
      </c>
      <c r="V103" s="22">
        <v>7</v>
      </c>
      <c r="W103" s="22">
        <v>6</v>
      </c>
    </row>
    <row r="104" spans="1:23" s="156" customFormat="1" ht="12" customHeight="1">
      <c r="A104" s="187" t="s">
        <v>108</v>
      </c>
      <c r="B104" s="187"/>
      <c r="C104" s="22">
        <v>61</v>
      </c>
      <c r="D104" s="22">
        <v>30</v>
      </c>
      <c r="E104" s="22">
        <v>49</v>
      </c>
      <c r="F104" s="22">
        <v>63</v>
      </c>
      <c r="G104" s="22">
        <v>49</v>
      </c>
      <c r="H104" s="22">
        <v>24</v>
      </c>
      <c r="I104" s="22">
        <v>28</v>
      </c>
      <c r="J104" s="22">
        <v>37</v>
      </c>
      <c r="K104" s="22">
        <v>54</v>
      </c>
      <c r="L104" s="22">
        <v>42</v>
      </c>
      <c r="M104" s="22">
        <v>58</v>
      </c>
      <c r="N104" s="22">
        <v>50</v>
      </c>
      <c r="O104" s="22">
        <v>49</v>
      </c>
      <c r="P104" s="22">
        <v>55</v>
      </c>
      <c r="Q104" s="22">
        <v>98</v>
      </c>
      <c r="R104" s="22">
        <v>146</v>
      </c>
      <c r="S104" s="22">
        <v>141</v>
      </c>
      <c r="T104" s="22">
        <v>142</v>
      </c>
      <c r="U104" s="22">
        <v>205</v>
      </c>
      <c r="V104" s="22">
        <v>168</v>
      </c>
      <c r="W104" s="22">
        <v>129</v>
      </c>
    </row>
    <row r="105" spans="1:23" s="156" customFormat="1" ht="12" customHeight="1">
      <c r="A105" s="187" t="s">
        <v>109</v>
      </c>
      <c r="B105" s="187"/>
      <c r="C105" s="22">
        <v>3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2</v>
      </c>
      <c r="N105" s="22">
        <v>1</v>
      </c>
      <c r="O105" s="22">
        <v>11</v>
      </c>
      <c r="P105" s="22">
        <v>0</v>
      </c>
      <c r="Q105" s="22">
        <v>2</v>
      </c>
      <c r="R105" s="22">
        <v>9</v>
      </c>
      <c r="S105" s="22">
        <v>2</v>
      </c>
      <c r="T105" s="22">
        <v>13</v>
      </c>
      <c r="U105" s="22">
        <v>16</v>
      </c>
      <c r="V105" s="22">
        <v>10</v>
      </c>
      <c r="W105" s="22">
        <v>17</v>
      </c>
    </row>
    <row r="106" spans="1:23" s="156" customFormat="1" ht="12" customHeight="1">
      <c r="A106" s="187" t="s">
        <v>111</v>
      </c>
      <c r="B106" s="187"/>
      <c r="C106" s="22">
        <v>4</v>
      </c>
      <c r="D106" s="22">
        <v>7</v>
      </c>
      <c r="E106" s="22">
        <v>5</v>
      </c>
      <c r="F106" s="22">
        <v>6</v>
      </c>
      <c r="G106" s="22">
        <v>4</v>
      </c>
      <c r="H106" s="22">
        <v>0</v>
      </c>
      <c r="I106" s="22">
        <v>6</v>
      </c>
      <c r="J106" s="22">
        <v>5</v>
      </c>
      <c r="K106" s="22">
        <v>6</v>
      </c>
      <c r="L106" s="22">
        <v>1</v>
      </c>
      <c r="M106" s="22">
        <v>7</v>
      </c>
      <c r="N106" s="22">
        <v>14</v>
      </c>
      <c r="O106" s="22">
        <v>8</v>
      </c>
      <c r="P106" s="22">
        <v>11</v>
      </c>
      <c r="Q106" s="22">
        <v>13</v>
      </c>
      <c r="R106" s="22">
        <v>16</v>
      </c>
      <c r="S106" s="22">
        <v>26</v>
      </c>
      <c r="T106" s="22">
        <v>22</v>
      </c>
      <c r="U106" s="22">
        <v>21</v>
      </c>
      <c r="V106" s="22">
        <v>25</v>
      </c>
      <c r="W106" s="22">
        <v>19</v>
      </c>
    </row>
    <row r="107" spans="1:23" s="156" customFormat="1" ht="12" customHeight="1">
      <c r="A107" s="187" t="s">
        <v>112</v>
      </c>
      <c r="B107" s="187"/>
      <c r="C107" s="22">
        <v>0</v>
      </c>
      <c r="D107" s="22">
        <v>0</v>
      </c>
      <c r="E107" s="22">
        <v>4</v>
      </c>
      <c r="F107" s="22">
        <v>1</v>
      </c>
      <c r="G107" s="22">
        <v>1</v>
      </c>
      <c r="H107" s="22">
        <v>0</v>
      </c>
      <c r="I107" s="22">
        <v>0</v>
      </c>
      <c r="J107" s="22">
        <v>0</v>
      </c>
      <c r="K107" s="22">
        <v>1</v>
      </c>
      <c r="L107" s="22">
        <v>1</v>
      </c>
      <c r="M107" s="22">
        <v>1</v>
      </c>
      <c r="N107" s="22">
        <v>1</v>
      </c>
      <c r="O107" s="22">
        <v>1</v>
      </c>
      <c r="P107" s="22">
        <v>1</v>
      </c>
      <c r="Q107" s="22">
        <v>38</v>
      </c>
      <c r="R107" s="22">
        <v>37</v>
      </c>
      <c r="S107" s="22">
        <v>34</v>
      </c>
      <c r="T107" s="22">
        <v>27</v>
      </c>
      <c r="U107" s="22">
        <v>13</v>
      </c>
      <c r="V107" s="22">
        <v>10</v>
      </c>
      <c r="W107" s="22">
        <v>11</v>
      </c>
    </row>
    <row r="108" spans="1:23" s="156" customFormat="1" ht="12" customHeight="1">
      <c r="A108" s="187" t="s">
        <v>115</v>
      </c>
      <c r="B108" s="187"/>
      <c r="C108" s="22">
        <v>3</v>
      </c>
      <c r="D108" s="22">
        <v>4</v>
      </c>
      <c r="E108" s="22">
        <v>7</v>
      </c>
      <c r="F108" s="22">
        <v>5</v>
      </c>
      <c r="G108" s="22">
        <v>8</v>
      </c>
      <c r="H108" s="22">
        <v>5</v>
      </c>
      <c r="I108" s="22">
        <v>10</v>
      </c>
      <c r="J108" s="22">
        <v>19</v>
      </c>
      <c r="K108" s="22">
        <v>17</v>
      </c>
      <c r="L108" s="22">
        <v>7</v>
      </c>
      <c r="M108" s="22">
        <v>16</v>
      </c>
      <c r="N108" s="22">
        <v>14</v>
      </c>
      <c r="O108" s="22">
        <v>26</v>
      </c>
      <c r="P108" s="22">
        <v>14</v>
      </c>
      <c r="Q108" s="22">
        <v>22</v>
      </c>
      <c r="R108" s="22">
        <v>20</v>
      </c>
      <c r="S108" s="22">
        <v>26</v>
      </c>
      <c r="T108" s="22">
        <v>19</v>
      </c>
      <c r="U108" s="22">
        <v>23</v>
      </c>
      <c r="V108" s="22">
        <v>28</v>
      </c>
      <c r="W108" s="22">
        <v>28</v>
      </c>
    </row>
    <row r="109" spans="1:23" s="156" customFormat="1" ht="12" customHeight="1">
      <c r="A109" s="187" t="s">
        <v>119</v>
      </c>
      <c r="B109" s="187"/>
      <c r="C109" s="22">
        <v>4</v>
      </c>
      <c r="D109" s="22">
        <v>4</v>
      </c>
      <c r="E109" s="22">
        <v>6</v>
      </c>
      <c r="F109" s="22">
        <v>7</v>
      </c>
      <c r="G109" s="22">
        <v>6</v>
      </c>
      <c r="H109" s="22">
        <v>2</v>
      </c>
      <c r="I109" s="22">
        <v>4</v>
      </c>
      <c r="J109" s="22">
        <v>4</v>
      </c>
      <c r="K109" s="22">
        <v>3</v>
      </c>
      <c r="L109" s="22">
        <v>7</v>
      </c>
      <c r="M109" s="22">
        <v>11</v>
      </c>
      <c r="N109" s="22">
        <v>5</v>
      </c>
      <c r="O109" s="22">
        <v>3</v>
      </c>
      <c r="P109" s="22">
        <v>10</v>
      </c>
      <c r="Q109" s="22">
        <v>15</v>
      </c>
      <c r="R109" s="22">
        <v>10</v>
      </c>
      <c r="S109" s="22">
        <v>22</v>
      </c>
      <c r="T109" s="22">
        <v>62</v>
      </c>
      <c r="U109" s="22">
        <v>42</v>
      </c>
      <c r="V109" s="22">
        <v>16</v>
      </c>
      <c r="W109" s="22">
        <v>35</v>
      </c>
    </row>
    <row r="110" spans="1:23" s="156" customFormat="1" ht="12" customHeight="1">
      <c r="A110" s="187" t="s">
        <v>120</v>
      </c>
      <c r="B110" s="187"/>
      <c r="C110" s="22">
        <v>0</v>
      </c>
      <c r="D110" s="22">
        <v>0</v>
      </c>
      <c r="E110" s="22">
        <v>1</v>
      </c>
      <c r="F110" s="22">
        <v>0</v>
      </c>
      <c r="G110" s="22">
        <v>2</v>
      </c>
      <c r="H110" s="22">
        <v>1</v>
      </c>
      <c r="I110" s="22">
        <v>2</v>
      </c>
      <c r="J110" s="22">
        <v>0</v>
      </c>
      <c r="K110" s="22">
        <v>0</v>
      </c>
      <c r="L110" s="22">
        <v>4</v>
      </c>
      <c r="M110" s="22">
        <v>12</v>
      </c>
      <c r="N110" s="22">
        <v>9</v>
      </c>
      <c r="O110" s="22">
        <v>9</v>
      </c>
      <c r="P110" s="22">
        <v>15</v>
      </c>
      <c r="Q110" s="22">
        <v>16</v>
      </c>
      <c r="R110" s="22">
        <v>21</v>
      </c>
      <c r="S110" s="22">
        <v>12</v>
      </c>
      <c r="T110" s="22">
        <v>37</v>
      </c>
      <c r="U110" s="22">
        <v>27</v>
      </c>
      <c r="V110" s="22">
        <v>17</v>
      </c>
      <c r="W110" s="22">
        <v>21</v>
      </c>
    </row>
    <row r="111" spans="1:23" s="156" customFormat="1" ht="12" customHeight="1">
      <c r="A111" s="187" t="s">
        <v>363</v>
      </c>
      <c r="B111" s="203"/>
      <c r="C111" s="22">
        <v>6</v>
      </c>
      <c r="D111" s="22">
        <v>16</v>
      </c>
      <c r="E111" s="22">
        <v>5</v>
      </c>
      <c r="F111" s="22">
        <v>3</v>
      </c>
      <c r="G111" s="22">
        <v>9</v>
      </c>
      <c r="H111" s="22">
        <v>9</v>
      </c>
      <c r="I111" s="22">
        <v>14</v>
      </c>
      <c r="J111" s="22">
        <v>18</v>
      </c>
      <c r="K111" s="22">
        <v>26</v>
      </c>
      <c r="L111" s="22">
        <v>40</v>
      </c>
      <c r="M111" s="22">
        <v>29</v>
      </c>
      <c r="N111" s="22">
        <v>18</v>
      </c>
      <c r="O111" s="22">
        <v>22</v>
      </c>
      <c r="P111" s="22">
        <v>26</v>
      </c>
      <c r="Q111" s="22">
        <v>28</v>
      </c>
      <c r="R111" s="22">
        <v>39</v>
      </c>
      <c r="S111" s="22">
        <v>29</v>
      </c>
      <c r="T111" s="22">
        <v>67</v>
      </c>
      <c r="U111" s="22">
        <v>62</v>
      </c>
      <c r="V111" s="22">
        <v>55</v>
      </c>
      <c r="W111" s="22">
        <v>58</v>
      </c>
    </row>
    <row r="112" spans="1:23" s="156" customFormat="1" ht="12" customHeight="1">
      <c r="A112" s="187" t="s">
        <v>383</v>
      </c>
      <c r="B112" s="203"/>
      <c r="C112" s="22">
        <v>1</v>
      </c>
      <c r="D112" s="22">
        <v>5</v>
      </c>
      <c r="E112" s="22">
        <v>5</v>
      </c>
      <c r="F112" s="22">
        <v>15</v>
      </c>
      <c r="G112" s="22">
        <v>10</v>
      </c>
      <c r="H112" s="22">
        <v>6</v>
      </c>
      <c r="I112" s="22">
        <v>13</v>
      </c>
      <c r="J112" s="22">
        <v>12</v>
      </c>
      <c r="K112" s="22">
        <v>16</v>
      </c>
      <c r="L112" s="22">
        <v>24</v>
      </c>
      <c r="M112" s="22">
        <v>20</v>
      </c>
      <c r="N112" s="22">
        <v>23</v>
      </c>
      <c r="O112" s="22">
        <v>10</v>
      </c>
      <c r="P112" s="22">
        <v>13</v>
      </c>
      <c r="Q112" s="22">
        <v>40</v>
      </c>
      <c r="R112" s="22">
        <v>56</v>
      </c>
      <c r="S112" s="22">
        <v>57</v>
      </c>
      <c r="T112" s="22">
        <v>51</v>
      </c>
      <c r="U112" s="22">
        <v>47</v>
      </c>
      <c r="V112" s="22">
        <v>27</v>
      </c>
      <c r="W112" s="22">
        <v>60</v>
      </c>
    </row>
    <row r="113" spans="1:23" s="156" customFormat="1" ht="12" customHeight="1">
      <c r="A113" s="187" t="s">
        <v>122</v>
      </c>
      <c r="B113" s="187"/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5</v>
      </c>
      <c r="J113" s="22">
        <v>3</v>
      </c>
      <c r="K113" s="22">
        <v>2</v>
      </c>
      <c r="L113" s="22">
        <v>1</v>
      </c>
      <c r="M113" s="22">
        <v>3</v>
      </c>
      <c r="N113" s="22">
        <v>5</v>
      </c>
      <c r="O113" s="22">
        <v>5</v>
      </c>
      <c r="P113" s="22">
        <v>2</v>
      </c>
      <c r="Q113" s="22">
        <v>7</v>
      </c>
      <c r="R113" s="22">
        <v>9</v>
      </c>
      <c r="S113" s="22">
        <v>11</v>
      </c>
      <c r="T113" s="22">
        <v>16</v>
      </c>
      <c r="U113" s="22">
        <v>9</v>
      </c>
      <c r="V113" s="22">
        <v>6</v>
      </c>
      <c r="W113" s="22">
        <v>0</v>
      </c>
    </row>
    <row r="114" spans="1:23" s="156" customFormat="1" ht="12" customHeight="1">
      <c r="A114" s="187" t="s">
        <v>123</v>
      </c>
      <c r="B114" s="187"/>
      <c r="C114" s="22">
        <v>5</v>
      </c>
      <c r="D114" s="22">
        <v>0</v>
      </c>
      <c r="E114" s="22">
        <v>5</v>
      </c>
      <c r="F114" s="22">
        <v>8</v>
      </c>
      <c r="G114" s="22">
        <v>3</v>
      </c>
      <c r="H114" s="22">
        <v>2</v>
      </c>
      <c r="I114" s="22">
        <v>2</v>
      </c>
      <c r="J114" s="22">
        <v>7</v>
      </c>
      <c r="K114" s="22">
        <v>3</v>
      </c>
      <c r="L114" s="22">
        <v>2</v>
      </c>
      <c r="M114" s="22">
        <v>2</v>
      </c>
      <c r="N114" s="22">
        <v>3</v>
      </c>
      <c r="O114" s="22">
        <v>3</v>
      </c>
      <c r="P114" s="22">
        <v>7</v>
      </c>
      <c r="Q114" s="22">
        <v>4</v>
      </c>
      <c r="R114" s="22">
        <v>9</v>
      </c>
      <c r="S114" s="22">
        <v>16</v>
      </c>
      <c r="T114" s="22">
        <v>19</v>
      </c>
      <c r="U114" s="22">
        <v>11</v>
      </c>
      <c r="V114" s="22">
        <v>15</v>
      </c>
      <c r="W114" s="22">
        <v>8</v>
      </c>
    </row>
    <row r="115" spans="1:23" s="156" customFormat="1" ht="12" customHeight="1">
      <c r="A115" s="202" t="s">
        <v>124</v>
      </c>
      <c r="B115" s="202"/>
      <c r="C115" s="28">
        <v>0</v>
      </c>
      <c r="D115" s="28">
        <v>2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3</v>
      </c>
      <c r="L115" s="28">
        <v>1</v>
      </c>
      <c r="M115" s="28">
        <v>0</v>
      </c>
      <c r="N115" s="28">
        <v>3</v>
      </c>
      <c r="O115" s="28">
        <v>2</v>
      </c>
      <c r="P115" s="28">
        <v>2</v>
      </c>
      <c r="Q115" s="28">
        <v>2</v>
      </c>
      <c r="R115" s="28">
        <v>8</v>
      </c>
      <c r="S115" s="28">
        <v>3</v>
      </c>
      <c r="T115" s="28">
        <v>5</v>
      </c>
      <c r="U115" s="28">
        <v>7</v>
      </c>
      <c r="V115" s="28">
        <v>7</v>
      </c>
      <c r="W115" s="28">
        <v>8</v>
      </c>
    </row>
    <row r="116" spans="1:23" s="156" customFormat="1" ht="12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s="156" customFormat="1" ht="12" customHeight="1">
      <c r="A117" s="194" t="s">
        <v>125</v>
      </c>
      <c r="B117" s="194"/>
      <c r="C117" s="19">
        <f aca="true" t="shared" si="43" ref="C117:U117">SUM(C118:C136)</f>
        <v>243</v>
      </c>
      <c r="D117" s="19">
        <f t="shared" si="43"/>
        <v>175</v>
      </c>
      <c r="E117" s="19">
        <f t="shared" si="43"/>
        <v>324</v>
      </c>
      <c r="F117" s="19">
        <f t="shared" si="43"/>
        <v>402</v>
      </c>
      <c r="G117" s="19">
        <f t="shared" si="43"/>
        <v>313</v>
      </c>
      <c r="H117" s="19">
        <f t="shared" si="43"/>
        <v>246</v>
      </c>
      <c r="I117" s="19">
        <f t="shared" si="43"/>
        <v>250</v>
      </c>
      <c r="J117" s="19">
        <f t="shared" si="43"/>
        <v>206</v>
      </c>
      <c r="K117" s="19">
        <f t="shared" si="43"/>
        <v>190</v>
      </c>
      <c r="L117" s="19">
        <f t="shared" si="43"/>
        <v>367</v>
      </c>
      <c r="M117" s="19">
        <f t="shared" si="43"/>
        <v>316</v>
      </c>
      <c r="N117" s="19">
        <f t="shared" si="43"/>
        <v>475</v>
      </c>
      <c r="O117" s="19">
        <f t="shared" si="43"/>
        <v>615</v>
      </c>
      <c r="P117" s="19">
        <f t="shared" si="43"/>
        <v>729</v>
      </c>
      <c r="Q117" s="19">
        <f t="shared" si="43"/>
        <v>1124</v>
      </c>
      <c r="R117" s="19">
        <f t="shared" si="43"/>
        <v>1178</v>
      </c>
      <c r="S117" s="19">
        <f t="shared" si="43"/>
        <v>1244</v>
      </c>
      <c r="T117" s="19">
        <f t="shared" si="43"/>
        <v>1343</v>
      </c>
      <c r="U117" s="19">
        <f t="shared" si="43"/>
        <v>1239</v>
      </c>
      <c r="V117" s="19">
        <v>1026</v>
      </c>
      <c r="W117" s="19">
        <v>758</v>
      </c>
    </row>
    <row r="118" spans="1:23" s="156" customFormat="1" ht="12" customHeight="1">
      <c r="A118" s="187" t="s">
        <v>126</v>
      </c>
      <c r="B118" s="187"/>
      <c r="C118" s="22">
        <v>25</v>
      </c>
      <c r="D118" s="22">
        <v>23</v>
      </c>
      <c r="E118" s="22">
        <v>59</v>
      </c>
      <c r="F118" s="22">
        <v>47</v>
      </c>
      <c r="G118" s="22">
        <v>38</v>
      </c>
      <c r="H118" s="22">
        <v>34</v>
      </c>
      <c r="I118" s="22">
        <v>41</v>
      </c>
      <c r="J118" s="22">
        <v>54</v>
      </c>
      <c r="K118" s="22">
        <v>49</v>
      </c>
      <c r="L118" s="22">
        <v>41</v>
      </c>
      <c r="M118" s="22">
        <v>51</v>
      </c>
      <c r="N118" s="22">
        <v>101</v>
      </c>
      <c r="O118" s="22">
        <v>95</v>
      </c>
      <c r="P118" s="22">
        <v>98</v>
      </c>
      <c r="Q118" s="22">
        <v>140</v>
      </c>
      <c r="R118" s="22">
        <v>141</v>
      </c>
      <c r="S118" s="22">
        <v>154</v>
      </c>
      <c r="T118" s="22">
        <v>162</v>
      </c>
      <c r="U118" s="22">
        <v>149</v>
      </c>
      <c r="V118" s="22">
        <v>117</v>
      </c>
      <c r="W118" s="22">
        <v>102</v>
      </c>
    </row>
    <row r="119" spans="1:23" s="156" customFormat="1" ht="12" customHeight="1">
      <c r="A119" s="187" t="s">
        <v>128</v>
      </c>
      <c r="B119" s="187"/>
      <c r="C119" s="22">
        <v>0</v>
      </c>
      <c r="D119" s="22">
        <v>0</v>
      </c>
      <c r="E119" s="22">
        <v>0</v>
      </c>
      <c r="F119" s="22">
        <v>0</v>
      </c>
      <c r="G119" s="22">
        <v>3</v>
      </c>
      <c r="H119" s="22">
        <v>0</v>
      </c>
      <c r="I119" s="22">
        <v>0</v>
      </c>
      <c r="J119" s="22">
        <v>0</v>
      </c>
      <c r="K119" s="22">
        <v>0</v>
      </c>
      <c r="L119" s="22">
        <v>16</v>
      </c>
      <c r="M119" s="22">
        <v>7</v>
      </c>
      <c r="N119" s="22">
        <v>8</v>
      </c>
      <c r="O119" s="22">
        <v>6</v>
      </c>
      <c r="P119" s="22">
        <v>11</v>
      </c>
      <c r="Q119" s="22">
        <v>14</v>
      </c>
      <c r="R119" s="22">
        <v>8</v>
      </c>
      <c r="S119" s="22">
        <v>11</v>
      </c>
      <c r="T119" s="22">
        <v>9</v>
      </c>
      <c r="U119" s="22">
        <v>6</v>
      </c>
      <c r="V119" s="22">
        <v>7</v>
      </c>
      <c r="W119" s="22">
        <v>3</v>
      </c>
    </row>
    <row r="120" spans="1:23" s="156" customFormat="1" ht="12" customHeight="1">
      <c r="A120" s="187" t="s">
        <v>129</v>
      </c>
      <c r="B120" s="187"/>
      <c r="C120" s="22">
        <v>17</v>
      </c>
      <c r="D120" s="22">
        <v>23</v>
      </c>
      <c r="E120" s="22">
        <v>24</v>
      </c>
      <c r="F120" s="22">
        <v>14</v>
      </c>
      <c r="G120" s="22">
        <v>17</v>
      </c>
      <c r="H120" s="22">
        <v>12</v>
      </c>
      <c r="I120" s="22">
        <v>13</v>
      </c>
      <c r="J120" s="22">
        <v>22</v>
      </c>
      <c r="K120" s="22">
        <v>23</v>
      </c>
      <c r="L120" s="22">
        <v>30</v>
      </c>
      <c r="M120" s="22">
        <v>15</v>
      </c>
      <c r="N120" s="22">
        <v>12</v>
      </c>
      <c r="O120" s="22">
        <v>13</v>
      </c>
      <c r="P120" s="22">
        <v>28</v>
      </c>
      <c r="Q120" s="22">
        <v>42</v>
      </c>
      <c r="R120" s="22">
        <v>51</v>
      </c>
      <c r="S120" s="22">
        <v>47</v>
      </c>
      <c r="T120" s="22">
        <v>56</v>
      </c>
      <c r="U120" s="22">
        <v>45</v>
      </c>
      <c r="V120" s="22">
        <v>26</v>
      </c>
      <c r="W120" s="22">
        <v>26</v>
      </c>
    </row>
    <row r="121" spans="1:23" s="156" customFormat="1" ht="12" customHeight="1">
      <c r="A121" s="187" t="s">
        <v>131</v>
      </c>
      <c r="B121" s="187"/>
      <c r="C121" s="22">
        <v>1</v>
      </c>
      <c r="D121" s="22">
        <v>2</v>
      </c>
      <c r="E121" s="22">
        <v>2</v>
      </c>
      <c r="F121" s="22">
        <v>0</v>
      </c>
      <c r="G121" s="22">
        <v>2</v>
      </c>
      <c r="H121" s="22">
        <v>1</v>
      </c>
      <c r="I121" s="22">
        <v>1</v>
      </c>
      <c r="J121" s="22">
        <v>0</v>
      </c>
      <c r="K121" s="22">
        <v>0</v>
      </c>
      <c r="L121" s="22">
        <v>0</v>
      </c>
      <c r="M121" s="22">
        <v>0</v>
      </c>
      <c r="N121" s="22">
        <v>9</v>
      </c>
      <c r="O121" s="22">
        <v>14</v>
      </c>
      <c r="P121" s="22">
        <v>13</v>
      </c>
      <c r="Q121" s="22">
        <v>16</v>
      </c>
      <c r="R121" s="22">
        <v>14</v>
      </c>
      <c r="S121" s="22">
        <v>16</v>
      </c>
      <c r="T121" s="22">
        <v>18</v>
      </c>
      <c r="U121" s="22">
        <v>14</v>
      </c>
      <c r="V121" s="22">
        <v>5</v>
      </c>
      <c r="W121" s="22">
        <v>1</v>
      </c>
    </row>
    <row r="122" spans="1:23" s="156" customFormat="1" ht="12" customHeight="1">
      <c r="A122" s="187" t="s">
        <v>372</v>
      </c>
      <c r="B122" s="187"/>
      <c r="C122" s="22">
        <v>3</v>
      </c>
      <c r="D122" s="22">
        <v>10</v>
      </c>
      <c r="E122" s="22">
        <v>14</v>
      </c>
      <c r="F122" s="22">
        <v>13</v>
      </c>
      <c r="G122" s="22">
        <v>19</v>
      </c>
      <c r="H122" s="22">
        <v>3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1</v>
      </c>
      <c r="O122" s="22">
        <v>5</v>
      </c>
      <c r="P122" s="22">
        <v>2</v>
      </c>
      <c r="Q122" s="22">
        <v>6</v>
      </c>
      <c r="R122" s="22">
        <v>16</v>
      </c>
      <c r="S122" s="22">
        <v>12</v>
      </c>
      <c r="T122" s="22">
        <v>8</v>
      </c>
      <c r="U122" s="22">
        <v>6</v>
      </c>
      <c r="V122" s="22">
        <v>14</v>
      </c>
      <c r="W122" s="22">
        <v>11</v>
      </c>
    </row>
    <row r="123" spans="1:23" s="156" customFormat="1" ht="12" customHeight="1">
      <c r="A123" s="187" t="s">
        <v>135</v>
      </c>
      <c r="B123" s="187"/>
      <c r="C123" s="22">
        <v>11</v>
      </c>
      <c r="D123" s="22">
        <v>9</v>
      </c>
      <c r="E123" s="22">
        <v>7</v>
      </c>
      <c r="F123" s="22">
        <v>18</v>
      </c>
      <c r="G123" s="22">
        <v>13</v>
      </c>
      <c r="H123" s="22">
        <v>10</v>
      </c>
      <c r="I123" s="22">
        <v>3</v>
      </c>
      <c r="J123" s="22">
        <v>0</v>
      </c>
      <c r="K123" s="22">
        <v>4</v>
      </c>
      <c r="L123" s="22">
        <v>5</v>
      </c>
      <c r="M123" s="22">
        <v>7</v>
      </c>
      <c r="N123" s="22">
        <v>8</v>
      </c>
      <c r="O123" s="22">
        <v>9</v>
      </c>
      <c r="P123" s="22">
        <v>5</v>
      </c>
      <c r="Q123" s="22">
        <v>114</v>
      </c>
      <c r="R123" s="22">
        <v>109</v>
      </c>
      <c r="S123" s="22">
        <v>128</v>
      </c>
      <c r="T123" s="22">
        <v>136</v>
      </c>
      <c r="U123" s="22">
        <v>135</v>
      </c>
      <c r="V123" s="22">
        <v>132</v>
      </c>
      <c r="W123" s="22">
        <v>134</v>
      </c>
    </row>
    <row r="124" spans="1:23" s="156" customFormat="1" ht="12" customHeight="1">
      <c r="A124" s="187" t="s">
        <v>136</v>
      </c>
      <c r="B124" s="187"/>
      <c r="C124" s="22">
        <v>1</v>
      </c>
      <c r="D124" s="22">
        <v>4</v>
      </c>
      <c r="E124" s="22">
        <v>6</v>
      </c>
      <c r="F124" s="22">
        <v>3</v>
      </c>
      <c r="G124" s="22">
        <v>5</v>
      </c>
      <c r="H124" s="22">
        <v>7</v>
      </c>
      <c r="I124" s="22">
        <v>1</v>
      </c>
      <c r="J124" s="22">
        <v>2</v>
      </c>
      <c r="K124" s="22">
        <v>0</v>
      </c>
      <c r="L124" s="22">
        <v>22</v>
      </c>
      <c r="M124" s="22">
        <v>22</v>
      </c>
      <c r="N124" s="22">
        <v>13</v>
      </c>
      <c r="O124" s="22">
        <v>26</v>
      </c>
      <c r="P124" s="22">
        <v>26</v>
      </c>
      <c r="Q124" s="22">
        <v>57</v>
      </c>
      <c r="R124" s="22">
        <v>49</v>
      </c>
      <c r="S124" s="22">
        <v>57</v>
      </c>
      <c r="T124" s="22">
        <v>49</v>
      </c>
      <c r="U124" s="22">
        <v>33</v>
      </c>
      <c r="V124" s="22">
        <v>16</v>
      </c>
      <c r="W124" s="22">
        <v>22</v>
      </c>
    </row>
    <row r="125" spans="1:23" s="156" customFormat="1" ht="12" customHeight="1">
      <c r="A125" s="187" t="s">
        <v>373</v>
      </c>
      <c r="B125" s="187"/>
      <c r="C125" s="22">
        <v>5</v>
      </c>
      <c r="D125" s="22">
        <v>0</v>
      </c>
      <c r="E125" s="22">
        <v>3</v>
      </c>
      <c r="F125" s="22">
        <v>0</v>
      </c>
      <c r="G125" s="22">
        <v>0</v>
      </c>
      <c r="H125" s="22">
        <v>1</v>
      </c>
      <c r="I125" s="22">
        <v>0</v>
      </c>
      <c r="J125" s="22">
        <v>0</v>
      </c>
      <c r="K125" s="22">
        <v>0</v>
      </c>
      <c r="L125" s="22">
        <v>5</v>
      </c>
      <c r="M125" s="22">
        <v>6</v>
      </c>
      <c r="N125" s="22">
        <v>8</v>
      </c>
      <c r="O125" s="22">
        <v>10</v>
      </c>
      <c r="P125" s="22">
        <v>1</v>
      </c>
      <c r="Q125" s="22">
        <v>7</v>
      </c>
      <c r="R125" s="22">
        <v>12</v>
      </c>
      <c r="S125" s="22">
        <v>14</v>
      </c>
      <c r="T125" s="22">
        <v>11</v>
      </c>
      <c r="U125" s="22">
        <v>10</v>
      </c>
      <c r="V125" s="22">
        <v>13</v>
      </c>
      <c r="W125" s="22">
        <v>8</v>
      </c>
    </row>
    <row r="126" spans="1:23" s="156" customFormat="1" ht="12" customHeight="1">
      <c r="A126" s="187" t="s">
        <v>140</v>
      </c>
      <c r="B126" s="187"/>
      <c r="C126" s="22">
        <v>124</v>
      </c>
      <c r="D126" s="22">
        <v>48</v>
      </c>
      <c r="E126" s="22">
        <v>77</v>
      </c>
      <c r="F126" s="22">
        <v>148</v>
      </c>
      <c r="G126" s="22">
        <v>92</v>
      </c>
      <c r="H126" s="22">
        <v>59</v>
      </c>
      <c r="I126" s="22">
        <v>59</v>
      </c>
      <c r="J126" s="22">
        <v>18</v>
      </c>
      <c r="K126" s="22">
        <v>15</v>
      </c>
      <c r="L126" s="22">
        <v>95</v>
      </c>
      <c r="M126" s="22">
        <v>56</v>
      </c>
      <c r="N126" s="22">
        <v>169</v>
      </c>
      <c r="O126" s="22">
        <v>221</v>
      </c>
      <c r="P126" s="22">
        <v>285</v>
      </c>
      <c r="Q126" s="22">
        <v>377</v>
      </c>
      <c r="R126" s="22">
        <v>377</v>
      </c>
      <c r="S126" s="22">
        <v>388</v>
      </c>
      <c r="T126" s="22">
        <v>407</v>
      </c>
      <c r="U126" s="22">
        <v>379</v>
      </c>
      <c r="V126" s="22">
        <v>391</v>
      </c>
      <c r="W126" s="22">
        <v>230</v>
      </c>
    </row>
    <row r="127" spans="1:23" s="156" customFormat="1" ht="12" customHeight="1">
      <c r="A127" s="187" t="s">
        <v>141</v>
      </c>
      <c r="B127" s="187"/>
      <c r="C127" s="22">
        <v>6</v>
      </c>
      <c r="D127" s="22">
        <v>15</v>
      </c>
      <c r="E127" s="22">
        <v>26</v>
      </c>
      <c r="F127" s="22">
        <v>17</v>
      </c>
      <c r="G127" s="22">
        <v>18</v>
      </c>
      <c r="H127" s="22">
        <v>36</v>
      </c>
      <c r="I127" s="22">
        <v>32</v>
      </c>
      <c r="J127" s="22">
        <v>19</v>
      </c>
      <c r="K127" s="22">
        <v>13</v>
      </c>
      <c r="L127" s="22">
        <v>29</v>
      </c>
      <c r="M127" s="22">
        <v>19</v>
      </c>
      <c r="N127" s="22">
        <v>23</v>
      </c>
      <c r="O127" s="22">
        <v>48</v>
      </c>
      <c r="P127" s="22">
        <v>55</v>
      </c>
      <c r="Q127" s="22">
        <v>56</v>
      </c>
      <c r="R127" s="22">
        <v>66</v>
      </c>
      <c r="S127" s="22">
        <v>70</v>
      </c>
      <c r="T127" s="22">
        <v>67</v>
      </c>
      <c r="U127" s="22">
        <v>78</v>
      </c>
      <c r="V127" s="22">
        <v>70</v>
      </c>
      <c r="W127" s="22">
        <v>55</v>
      </c>
    </row>
    <row r="128" spans="1:23" s="156" customFormat="1" ht="12" customHeight="1">
      <c r="A128" s="187" t="s">
        <v>142</v>
      </c>
      <c r="B128" s="187"/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2</v>
      </c>
      <c r="P128" s="22">
        <v>3</v>
      </c>
      <c r="Q128" s="22">
        <v>1</v>
      </c>
      <c r="R128" s="22">
        <v>2</v>
      </c>
      <c r="S128" s="22">
        <v>2</v>
      </c>
      <c r="T128" s="22">
        <v>3</v>
      </c>
      <c r="U128" s="22">
        <v>3</v>
      </c>
      <c r="V128" s="22">
        <v>2</v>
      </c>
      <c r="W128" s="22">
        <v>3</v>
      </c>
    </row>
    <row r="129" spans="1:23" s="156" customFormat="1" ht="12" customHeight="1">
      <c r="A129" s="187" t="s">
        <v>143</v>
      </c>
      <c r="B129" s="187"/>
      <c r="C129" s="22">
        <v>12</v>
      </c>
      <c r="D129" s="22">
        <v>24</v>
      </c>
      <c r="E129" s="22">
        <v>63</v>
      </c>
      <c r="F129" s="22">
        <v>93</v>
      </c>
      <c r="G129" s="22">
        <v>57</v>
      </c>
      <c r="H129" s="22">
        <v>47</v>
      </c>
      <c r="I129" s="22">
        <v>54</v>
      </c>
      <c r="J129" s="22">
        <v>54</v>
      </c>
      <c r="K129" s="22">
        <v>54</v>
      </c>
      <c r="L129" s="22">
        <v>39</v>
      </c>
      <c r="M129" s="22">
        <v>67</v>
      </c>
      <c r="N129" s="22">
        <v>23</v>
      </c>
      <c r="O129" s="22">
        <v>53</v>
      </c>
      <c r="P129" s="22">
        <v>50</v>
      </c>
      <c r="Q129" s="22">
        <v>100</v>
      </c>
      <c r="R129" s="22">
        <v>98</v>
      </c>
      <c r="S129" s="22">
        <v>101</v>
      </c>
      <c r="T129" s="22">
        <v>197</v>
      </c>
      <c r="U129" s="22">
        <v>177</v>
      </c>
      <c r="V129" s="22">
        <v>122</v>
      </c>
      <c r="W129" s="22">
        <v>79</v>
      </c>
    </row>
    <row r="130" spans="1:23" s="156" customFormat="1" ht="12" customHeight="1">
      <c r="A130" s="187" t="s">
        <v>145</v>
      </c>
      <c r="B130" s="187"/>
      <c r="C130" s="22">
        <v>7</v>
      </c>
      <c r="D130" s="22">
        <v>6</v>
      </c>
      <c r="E130" s="22">
        <v>5</v>
      </c>
      <c r="F130" s="22">
        <v>6</v>
      </c>
      <c r="G130" s="22">
        <v>11</v>
      </c>
      <c r="H130" s="22">
        <v>8</v>
      </c>
      <c r="I130" s="22">
        <v>6</v>
      </c>
      <c r="J130" s="22">
        <v>3</v>
      </c>
      <c r="K130" s="22">
        <v>4</v>
      </c>
      <c r="L130" s="22">
        <v>32</v>
      </c>
      <c r="M130" s="22">
        <v>23</v>
      </c>
      <c r="N130" s="22">
        <v>25</v>
      </c>
      <c r="O130" s="22">
        <v>42</v>
      </c>
      <c r="P130" s="22">
        <v>48</v>
      </c>
      <c r="Q130" s="22">
        <v>59</v>
      </c>
      <c r="R130" s="22">
        <v>58</v>
      </c>
      <c r="S130" s="22">
        <v>79</v>
      </c>
      <c r="T130" s="22">
        <v>74</v>
      </c>
      <c r="U130" s="22">
        <v>71</v>
      </c>
      <c r="V130" s="22">
        <v>44</v>
      </c>
      <c r="W130" s="22">
        <v>30</v>
      </c>
    </row>
    <row r="131" spans="1:23" s="156" customFormat="1" ht="12" customHeight="1">
      <c r="A131" s="187" t="s">
        <v>146</v>
      </c>
      <c r="B131" s="187"/>
      <c r="C131" s="22">
        <v>30</v>
      </c>
      <c r="D131" s="22">
        <v>7</v>
      </c>
      <c r="E131" s="22">
        <v>19</v>
      </c>
      <c r="F131" s="22">
        <v>21</v>
      </c>
      <c r="G131" s="22">
        <v>16</v>
      </c>
      <c r="H131" s="22">
        <v>13</v>
      </c>
      <c r="I131" s="22">
        <v>16</v>
      </c>
      <c r="J131" s="22">
        <v>12</v>
      </c>
      <c r="K131" s="22">
        <v>6</v>
      </c>
      <c r="L131" s="22">
        <v>10</v>
      </c>
      <c r="M131" s="22">
        <v>11</v>
      </c>
      <c r="N131" s="22">
        <v>5</v>
      </c>
      <c r="O131" s="22">
        <v>7</v>
      </c>
      <c r="P131" s="22">
        <v>4</v>
      </c>
      <c r="Q131" s="22">
        <v>1</v>
      </c>
      <c r="R131" s="22">
        <v>6</v>
      </c>
      <c r="S131" s="22">
        <v>9</v>
      </c>
      <c r="T131" s="22">
        <v>3</v>
      </c>
      <c r="U131" s="22">
        <v>22</v>
      </c>
      <c r="V131" s="22">
        <v>3</v>
      </c>
      <c r="W131" s="22">
        <v>4</v>
      </c>
    </row>
    <row r="132" spans="1:23" s="156" customFormat="1" ht="12" customHeight="1">
      <c r="A132" s="187" t="s">
        <v>147</v>
      </c>
      <c r="B132" s="187"/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7</v>
      </c>
      <c r="J132" s="22">
        <v>4</v>
      </c>
      <c r="K132" s="22">
        <v>11</v>
      </c>
      <c r="L132" s="22">
        <v>5</v>
      </c>
      <c r="M132" s="22">
        <v>7</v>
      </c>
      <c r="N132" s="22">
        <v>12</v>
      </c>
      <c r="O132" s="22">
        <v>11</v>
      </c>
      <c r="P132" s="22">
        <v>25</v>
      </c>
      <c r="Q132" s="22">
        <v>49</v>
      </c>
      <c r="R132" s="22">
        <v>42</v>
      </c>
      <c r="S132" s="22">
        <v>40</v>
      </c>
      <c r="T132" s="22">
        <v>41</v>
      </c>
      <c r="U132" s="22">
        <v>31</v>
      </c>
      <c r="V132" s="22">
        <v>7</v>
      </c>
      <c r="W132" s="22">
        <v>12</v>
      </c>
    </row>
    <row r="133" spans="1:23" s="156" customFormat="1" ht="12" customHeight="1">
      <c r="A133" s="187" t="s">
        <v>148</v>
      </c>
      <c r="B133" s="187"/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31</v>
      </c>
      <c r="M133" s="22">
        <v>10</v>
      </c>
      <c r="N133" s="22">
        <v>17</v>
      </c>
      <c r="O133" s="22">
        <v>19</v>
      </c>
      <c r="P133" s="22">
        <v>16</v>
      </c>
      <c r="Q133" s="22">
        <v>12</v>
      </c>
      <c r="R133" s="22">
        <v>10</v>
      </c>
      <c r="S133" s="22">
        <v>13</v>
      </c>
      <c r="T133" s="22">
        <v>11</v>
      </c>
      <c r="U133" s="22">
        <v>11</v>
      </c>
      <c r="V133" s="22">
        <v>5</v>
      </c>
      <c r="W133" s="22">
        <v>3</v>
      </c>
    </row>
    <row r="134" spans="1:23" s="156" customFormat="1" ht="12" customHeight="1">
      <c r="A134" s="187" t="s">
        <v>151</v>
      </c>
      <c r="B134" s="187"/>
      <c r="C134" s="22">
        <v>0</v>
      </c>
      <c r="D134" s="22">
        <v>1</v>
      </c>
      <c r="E134" s="22">
        <v>1</v>
      </c>
      <c r="F134" s="22">
        <v>1</v>
      </c>
      <c r="G134" s="22">
        <v>2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15</v>
      </c>
      <c r="N134" s="22">
        <v>41</v>
      </c>
      <c r="O134" s="22">
        <v>27</v>
      </c>
      <c r="P134" s="22">
        <v>40</v>
      </c>
      <c r="Q134" s="22">
        <v>48</v>
      </c>
      <c r="R134" s="22">
        <v>91</v>
      </c>
      <c r="S134" s="22">
        <v>75</v>
      </c>
      <c r="T134" s="22">
        <v>71</v>
      </c>
      <c r="U134" s="22">
        <v>54</v>
      </c>
      <c r="V134" s="22">
        <v>37</v>
      </c>
      <c r="W134" s="22">
        <v>20</v>
      </c>
    </row>
    <row r="135" spans="1:23" s="156" customFormat="1" ht="12" customHeight="1">
      <c r="A135" s="187" t="s">
        <v>311</v>
      </c>
      <c r="B135" s="187"/>
      <c r="C135" s="22">
        <v>1</v>
      </c>
      <c r="D135" s="22">
        <v>3</v>
      </c>
      <c r="E135" s="22">
        <v>18</v>
      </c>
      <c r="F135" s="22">
        <v>20</v>
      </c>
      <c r="G135" s="22">
        <v>18</v>
      </c>
      <c r="H135" s="22">
        <v>15</v>
      </c>
      <c r="I135" s="22">
        <v>17</v>
      </c>
      <c r="J135" s="22">
        <v>18</v>
      </c>
      <c r="K135" s="22">
        <v>11</v>
      </c>
      <c r="L135" s="22">
        <v>7</v>
      </c>
      <c r="M135" s="22">
        <v>0</v>
      </c>
      <c r="N135" s="22">
        <v>0</v>
      </c>
      <c r="O135" s="22">
        <v>2</v>
      </c>
      <c r="P135" s="22">
        <v>10</v>
      </c>
      <c r="Q135" s="22">
        <v>13</v>
      </c>
      <c r="R135" s="22">
        <v>16</v>
      </c>
      <c r="S135" s="22">
        <v>17</v>
      </c>
      <c r="T135" s="22">
        <v>8</v>
      </c>
      <c r="U135" s="22">
        <v>11</v>
      </c>
      <c r="V135" s="22">
        <v>8</v>
      </c>
      <c r="W135" s="22">
        <v>8</v>
      </c>
    </row>
    <row r="136" spans="1:23" s="156" customFormat="1" ht="12" customHeight="1">
      <c r="A136" s="44" t="s">
        <v>371</v>
      </c>
      <c r="B136" s="44"/>
      <c r="C136" s="28">
        <v>0</v>
      </c>
      <c r="D136" s="28">
        <v>0</v>
      </c>
      <c r="E136" s="28">
        <v>0</v>
      </c>
      <c r="F136" s="28">
        <v>1</v>
      </c>
      <c r="G136" s="28">
        <v>2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5</v>
      </c>
      <c r="P136" s="28">
        <v>9</v>
      </c>
      <c r="Q136" s="28">
        <v>12</v>
      </c>
      <c r="R136" s="28">
        <v>12</v>
      </c>
      <c r="S136" s="28">
        <v>11</v>
      </c>
      <c r="T136" s="28">
        <v>12</v>
      </c>
      <c r="U136" s="28">
        <v>4</v>
      </c>
      <c r="V136" s="28">
        <v>7</v>
      </c>
      <c r="W136" s="28">
        <v>7</v>
      </c>
    </row>
    <row r="137" spans="1:23" s="156" customFormat="1" ht="12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s="156" customFormat="1" ht="12" customHeight="1">
      <c r="A138" s="194" t="s">
        <v>155</v>
      </c>
      <c r="B138" s="194"/>
      <c r="C138" s="19">
        <f aca="true" t="shared" si="44" ref="C138:U138">SUM(C139:C146)</f>
        <v>6</v>
      </c>
      <c r="D138" s="19">
        <f t="shared" si="44"/>
        <v>6</v>
      </c>
      <c r="E138" s="19">
        <f t="shared" si="44"/>
        <v>11</v>
      </c>
      <c r="F138" s="19">
        <f t="shared" si="44"/>
        <v>9</v>
      </c>
      <c r="G138" s="19">
        <f t="shared" si="44"/>
        <v>4</v>
      </c>
      <c r="H138" s="19">
        <f t="shared" si="44"/>
        <v>6</v>
      </c>
      <c r="I138" s="19">
        <f t="shared" si="44"/>
        <v>12</v>
      </c>
      <c r="J138" s="19">
        <f t="shared" si="44"/>
        <v>4</v>
      </c>
      <c r="K138" s="19">
        <f t="shared" si="44"/>
        <v>7</v>
      </c>
      <c r="L138" s="19">
        <f t="shared" si="44"/>
        <v>6</v>
      </c>
      <c r="M138" s="19">
        <f t="shared" si="44"/>
        <v>11</v>
      </c>
      <c r="N138" s="19">
        <f t="shared" si="44"/>
        <v>10</v>
      </c>
      <c r="O138" s="19">
        <f t="shared" si="44"/>
        <v>37</v>
      </c>
      <c r="P138" s="19">
        <f t="shared" si="44"/>
        <v>46</v>
      </c>
      <c r="Q138" s="19">
        <f t="shared" si="44"/>
        <v>37</v>
      </c>
      <c r="R138" s="19">
        <f t="shared" si="44"/>
        <v>41</v>
      </c>
      <c r="S138" s="19">
        <f t="shared" si="44"/>
        <v>47</v>
      </c>
      <c r="T138" s="19">
        <f t="shared" si="44"/>
        <v>64</v>
      </c>
      <c r="U138" s="19">
        <f t="shared" si="44"/>
        <v>47</v>
      </c>
      <c r="V138" s="19">
        <v>36</v>
      </c>
      <c r="W138" s="19">
        <v>31</v>
      </c>
    </row>
    <row r="139" spans="1:23" s="156" customFormat="1" ht="12" customHeight="1">
      <c r="A139" s="187" t="s">
        <v>156</v>
      </c>
      <c r="B139" s="187"/>
      <c r="C139" s="22">
        <v>1</v>
      </c>
      <c r="D139" s="22">
        <v>2</v>
      </c>
      <c r="E139" s="22">
        <v>2</v>
      </c>
      <c r="F139" s="22">
        <v>0</v>
      </c>
      <c r="G139" s="22">
        <v>4</v>
      </c>
      <c r="H139" s="22">
        <v>1</v>
      </c>
      <c r="I139" s="22">
        <v>0</v>
      </c>
      <c r="J139" s="22">
        <v>0</v>
      </c>
      <c r="K139" s="22">
        <v>0</v>
      </c>
      <c r="L139" s="22">
        <v>1</v>
      </c>
      <c r="M139" s="22">
        <v>1</v>
      </c>
      <c r="N139" s="22">
        <v>1</v>
      </c>
      <c r="O139" s="22">
        <v>2</v>
      </c>
      <c r="P139" s="22">
        <v>1</v>
      </c>
      <c r="Q139" s="22">
        <v>2</v>
      </c>
      <c r="R139" s="22">
        <v>4</v>
      </c>
      <c r="S139" s="22">
        <v>7</v>
      </c>
      <c r="T139" s="22">
        <v>5</v>
      </c>
      <c r="U139" s="22">
        <v>6</v>
      </c>
      <c r="V139" s="22">
        <v>2</v>
      </c>
      <c r="W139" s="22">
        <v>3</v>
      </c>
    </row>
    <row r="140" spans="1:23" s="156" customFormat="1" ht="12" customHeight="1">
      <c r="A140" s="187" t="s">
        <v>157</v>
      </c>
      <c r="B140" s="187"/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1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1</v>
      </c>
      <c r="Q140" s="22">
        <v>1</v>
      </c>
      <c r="R140" s="22">
        <v>0</v>
      </c>
      <c r="S140" s="22">
        <v>2</v>
      </c>
      <c r="T140" s="22">
        <v>2</v>
      </c>
      <c r="U140" s="22">
        <v>1</v>
      </c>
      <c r="V140" s="22">
        <v>1</v>
      </c>
      <c r="W140" s="22">
        <v>1</v>
      </c>
    </row>
    <row r="141" spans="1:23" s="156" customFormat="1" ht="12" customHeight="1">
      <c r="A141" s="187" t="s">
        <v>158</v>
      </c>
      <c r="B141" s="187"/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1</v>
      </c>
      <c r="P141" s="22">
        <v>1</v>
      </c>
      <c r="Q141" s="22">
        <v>2</v>
      </c>
      <c r="R141" s="22">
        <v>3</v>
      </c>
      <c r="S141" s="22">
        <v>4</v>
      </c>
      <c r="T141" s="22">
        <v>2</v>
      </c>
      <c r="U141" s="22">
        <v>2</v>
      </c>
      <c r="V141" s="22">
        <v>2</v>
      </c>
      <c r="W141" s="22">
        <v>2</v>
      </c>
    </row>
    <row r="142" spans="1:23" s="156" customFormat="1" ht="12" customHeight="1">
      <c r="A142" s="187" t="s">
        <v>159</v>
      </c>
      <c r="B142" s="187"/>
      <c r="C142" s="22">
        <v>1</v>
      </c>
      <c r="D142" s="22">
        <v>0</v>
      </c>
      <c r="E142" s="22">
        <v>3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2</v>
      </c>
      <c r="P142" s="22">
        <v>2</v>
      </c>
      <c r="Q142" s="22">
        <v>4</v>
      </c>
      <c r="R142" s="22">
        <v>1</v>
      </c>
      <c r="S142" s="22">
        <v>2</v>
      </c>
      <c r="T142" s="22">
        <v>2</v>
      </c>
      <c r="U142" s="22">
        <v>4</v>
      </c>
      <c r="V142" s="22">
        <v>5</v>
      </c>
      <c r="W142" s="22">
        <v>3</v>
      </c>
    </row>
    <row r="143" spans="1:23" s="156" customFormat="1" ht="12" customHeight="1">
      <c r="A143" s="187" t="s">
        <v>160</v>
      </c>
      <c r="B143" s="187"/>
      <c r="C143" s="22">
        <v>4</v>
      </c>
      <c r="D143" s="22">
        <v>4</v>
      </c>
      <c r="E143" s="22">
        <v>6</v>
      </c>
      <c r="F143" s="22">
        <v>9</v>
      </c>
      <c r="G143" s="22">
        <v>0</v>
      </c>
      <c r="H143" s="22">
        <v>4</v>
      </c>
      <c r="I143" s="22">
        <v>12</v>
      </c>
      <c r="J143" s="22">
        <v>4</v>
      </c>
      <c r="K143" s="22">
        <v>3</v>
      </c>
      <c r="L143" s="22">
        <v>4</v>
      </c>
      <c r="M143" s="22">
        <v>9</v>
      </c>
      <c r="N143" s="22">
        <v>8</v>
      </c>
      <c r="O143" s="22">
        <v>10</v>
      </c>
      <c r="P143" s="22">
        <v>22</v>
      </c>
      <c r="Q143" s="22">
        <v>16</v>
      </c>
      <c r="R143" s="22">
        <v>19</v>
      </c>
      <c r="S143" s="22">
        <v>19</v>
      </c>
      <c r="T143" s="22">
        <v>25</v>
      </c>
      <c r="U143" s="22">
        <v>21</v>
      </c>
      <c r="V143" s="22">
        <v>18</v>
      </c>
      <c r="W143" s="22">
        <v>15</v>
      </c>
    </row>
    <row r="144" spans="1:23" s="156" customFormat="1" ht="12" customHeight="1">
      <c r="A144" s="187" t="s">
        <v>161</v>
      </c>
      <c r="B144" s="187"/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16</v>
      </c>
      <c r="P144" s="22">
        <v>10</v>
      </c>
      <c r="Q144" s="22">
        <v>7</v>
      </c>
      <c r="R144" s="22">
        <v>7</v>
      </c>
      <c r="S144" s="22">
        <v>2</v>
      </c>
      <c r="T144" s="22">
        <v>6</v>
      </c>
      <c r="U144" s="22">
        <v>4</v>
      </c>
      <c r="V144" s="22">
        <v>3</v>
      </c>
      <c r="W144" s="22">
        <v>2</v>
      </c>
    </row>
    <row r="145" spans="1:23" s="156" customFormat="1" ht="12" customHeight="1">
      <c r="A145" s="187" t="s">
        <v>162</v>
      </c>
      <c r="B145" s="187"/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3</v>
      </c>
      <c r="P145" s="22">
        <v>3</v>
      </c>
      <c r="Q145" s="22">
        <v>1</v>
      </c>
      <c r="R145" s="22">
        <v>3</v>
      </c>
      <c r="S145" s="22">
        <v>3</v>
      </c>
      <c r="T145" s="22">
        <v>2</v>
      </c>
      <c r="U145" s="22">
        <v>1</v>
      </c>
      <c r="V145" s="22">
        <v>1</v>
      </c>
      <c r="W145" s="22">
        <v>1</v>
      </c>
    </row>
    <row r="146" spans="1:23" s="156" customFormat="1" ht="12" customHeight="1">
      <c r="A146" s="193" t="s">
        <v>163</v>
      </c>
      <c r="B146" s="193"/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4</v>
      </c>
      <c r="L146" s="28">
        <v>1</v>
      </c>
      <c r="M146" s="28">
        <v>1</v>
      </c>
      <c r="N146" s="28">
        <v>1</v>
      </c>
      <c r="O146" s="28">
        <v>3</v>
      </c>
      <c r="P146" s="28">
        <v>6</v>
      </c>
      <c r="Q146" s="28">
        <v>4</v>
      </c>
      <c r="R146" s="28">
        <v>4</v>
      </c>
      <c r="S146" s="28">
        <v>8</v>
      </c>
      <c r="T146" s="28">
        <v>20</v>
      </c>
      <c r="U146" s="28">
        <v>8</v>
      </c>
      <c r="V146" s="28">
        <v>4</v>
      </c>
      <c r="W146" s="28">
        <v>4</v>
      </c>
    </row>
    <row r="147" spans="1:23" s="156" customFormat="1" ht="12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s="156" customFormat="1" ht="12" customHeight="1">
      <c r="A148" s="194" t="s">
        <v>164</v>
      </c>
      <c r="B148" s="194"/>
      <c r="C148" s="19">
        <f>SUM(C149:C154)</f>
        <v>57</v>
      </c>
      <c r="D148" s="19">
        <f aca="true" t="shared" si="45" ref="D148:U148">SUM(D149:D154)</f>
        <v>103</v>
      </c>
      <c r="E148" s="19">
        <f t="shared" si="45"/>
        <v>225</v>
      </c>
      <c r="F148" s="19">
        <f t="shared" si="45"/>
        <v>230</v>
      </c>
      <c r="G148" s="19">
        <f t="shared" si="45"/>
        <v>327</v>
      </c>
      <c r="H148" s="19">
        <f t="shared" si="45"/>
        <v>253</v>
      </c>
      <c r="I148" s="19">
        <f t="shared" si="45"/>
        <v>256</v>
      </c>
      <c r="J148" s="19">
        <f t="shared" si="45"/>
        <v>183</v>
      </c>
      <c r="K148" s="19">
        <f t="shared" si="45"/>
        <v>171</v>
      </c>
      <c r="L148" s="19">
        <f t="shared" si="45"/>
        <v>157</v>
      </c>
      <c r="M148" s="19">
        <f t="shared" si="45"/>
        <v>169</v>
      </c>
      <c r="N148" s="19">
        <f t="shared" si="45"/>
        <v>245</v>
      </c>
      <c r="O148" s="19">
        <f t="shared" si="45"/>
        <v>337</v>
      </c>
      <c r="P148" s="19">
        <f t="shared" si="45"/>
        <v>340</v>
      </c>
      <c r="Q148" s="19">
        <f t="shared" si="45"/>
        <v>438</v>
      </c>
      <c r="R148" s="19">
        <f t="shared" si="45"/>
        <v>627</v>
      </c>
      <c r="S148" s="19">
        <f t="shared" si="45"/>
        <v>805</v>
      </c>
      <c r="T148" s="19">
        <f t="shared" si="45"/>
        <v>1043</v>
      </c>
      <c r="U148" s="19">
        <f t="shared" si="45"/>
        <v>1112</v>
      </c>
      <c r="V148" s="19">
        <v>855</v>
      </c>
      <c r="W148" s="19">
        <v>815</v>
      </c>
    </row>
    <row r="149" spans="1:23" s="156" customFormat="1" ht="12" customHeight="1">
      <c r="A149" s="187" t="s">
        <v>165</v>
      </c>
      <c r="B149" s="187"/>
      <c r="C149" s="22">
        <v>4</v>
      </c>
      <c r="D149" s="22">
        <v>4</v>
      </c>
      <c r="E149" s="22">
        <v>6</v>
      </c>
      <c r="F149" s="22">
        <v>7</v>
      </c>
      <c r="G149" s="22">
        <v>8</v>
      </c>
      <c r="H149" s="22">
        <v>16</v>
      </c>
      <c r="I149" s="22">
        <v>5</v>
      </c>
      <c r="J149" s="22">
        <v>8</v>
      </c>
      <c r="K149" s="22">
        <v>2</v>
      </c>
      <c r="L149" s="22">
        <v>3</v>
      </c>
      <c r="M149" s="22">
        <v>13</v>
      </c>
      <c r="N149" s="22">
        <v>20</v>
      </c>
      <c r="O149" s="22">
        <v>38</v>
      </c>
      <c r="P149" s="22">
        <v>14</v>
      </c>
      <c r="Q149" s="22">
        <v>50</v>
      </c>
      <c r="R149" s="22">
        <v>76</v>
      </c>
      <c r="S149" s="22">
        <v>62</v>
      </c>
      <c r="T149" s="22">
        <v>55</v>
      </c>
      <c r="U149" s="22">
        <v>85</v>
      </c>
      <c r="V149" s="22">
        <v>65</v>
      </c>
      <c r="W149" s="22">
        <v>69</v>
      </c>
    </row>
    <row r="150" spans="1:23" s="156" customFormat="1" ht="12" customHeight="1">
      <c r="A150" s="187" t="s">
        <v>166</v>
      </c>
      <c r="B150" s="187"/>
      <c r="C150" s="22">
        <v>49</v>
      </c>
      <c r="D150" s="22">
        <v>89</v>
      </c>
      <c r="E150" s="22">
        <v>213</v>
      </c>
      <c r="F150" s="22">
        <v>209</v>
      </c>
      <c r="G150" s="22">
        <v>274</v>
      </c>
      <c r="H150" s="22">
        <v>222</v>
      </c>
      <c r="I150" s="22">
        <v>235</v>
      </c>
      <c r="J150" s="22">
        <v>165</v>
      </c>
      <c r="K150" s="22">
        <v>154</v>
      </c>
      <c r="L150" s="22">
        <v>153</v>
      </c>
      <c r="M150" s="22">
        <v>152</v>
      </c>
      <c r="N150" s="22">
        <v>209</v>
      </c>
      <c r="O150" s="22">
        <v>258</v>
      </c>
      <c r="P150" s="22">
        <v>302</v>
      </c>
      <c r="Q150" s="22">
        <v>347</v>
      </c>
      <c r="R150" s="22">
        <v>485</v>
      </c>
      <c r="S150" s="22">
        <v>676</v>
      </c>
      <c r="T150" s="22">
        <v>923</v>
      </c>
      <c r="U150" s="22">
        <v>960</v>
      </c>
      <c r="V150" s="22">
        <v>741</v>
      </c>
      <c r="W150" s="22">
        <v>680</v>
      </c>
    </row>
    <row r="151" spans="1:23" s="156" customFormat="1" ht="12" customHeight="1">
      <c r="A151" s="187" t="s">
        <v>167</v>
      </c>
      <c r="B151" s="187"/>
      <c r="C151" s="22">
        <v>4</v>
      </c>
      <c r="D151" s="22">
        <v>7</v>
      </c>
      <c r="E151" s="22">
        <v>6</v>
      </c>
      <c r="F151" s="22">
        <v>12</v>
      </c>
      <c r="G151" s="22">
        <v>30</v>
      </c>
      <c r="H151" s="22">
        <v>14</v>
      </c>
      <c r="I151" s="22">
        <v>10</v>
      </c>
      <c r="J151" s="22">
        <v>4</v>
      </c>
      <c r="K151" s="22">
        <v>12</v>
      </c>
      <c r="L151" s="22">
        <v>0</v>
      </c>
      <c r="M151" s="22">
        <v>1</v>
      </c>
      <c r="N151" s="22">
        <v>2</v>
      </c>
      <c r="O151" s="22">
        <v>9</v>
      </c>
      <c r="P151" s="22">
        <v>5</v>
      </c>
      <c r="Q151" s="22">
        <v>10</v>
      </c>
      <c r="R151" s="22">
        <v>18</v>
      </c>
      <c r="S151" s="22">
        <v>25</v>
      </c>
      <c r="T151" s="22">
        <v>28</v>
      </c>
      <c r="U151" s="22">
        <v>35</v>
      </c>
      <c r="V151" s="22">
        <v>21</v>
      </c>
      <c r="W151" s="22">
        <v>32</v>
      </c>
    </row>
    <row r="152" spans="1:23" s="156" customFormat="1" ht="12" customHeight="1">
      <c r="A152" s="187" t="s">
        <v>173</v>
      </c>
      <c r="B152" s="187"/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2</v>
      </c>
      <c r="Q152" s="22">
        <v>2</v>
      </c>
      <c r="R152" s="22">
        <v>6</v>
      </c>
      <c r="S152" s="22">
        <v>0</v>
      </c>
      <c r="T152" s="22">
        <v>1</v>
      </c>
      <c r="U152" s="22">
        <v>3</v>
      </c>
      <c r="V152" s="22">
        <v>2</v>
      </c>
      <c r="W152" s="22">
        <v>0</v>
      </c>
    </row>
    <row r="153" spans="1:23" s="156" customFormat="1" ht="12" customHeight="1">
      <c r="A153" s="187" t="s">
        <v>174</v>
      </c>
      <c r="B153" s="187"/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2</v>
      </c>
      <c r="J153" s="22">
        <v>3</v>
      </c>
      <c r="K153" s="22">
        <v>0</v>
      </c>
      <c r="L153" s="22">
        <v>1</v>
      </c>
      <c r="M153" s="22">
        <v>2</v>
      </c>
      <c r="N153" s="22">
        <v>14</v>
      </c>
      <c r="O153" s="22">
        <v>7</v>
      </c>
      <c r="P153" s="22">
        <v>14</v>
      </c>
      <c r="Q153" s="22">
        <v>21</v>
      </c>
      <c r="R153" s="22">
        <v>15</v>
      </c>
      <c r="S153" s="22">
        <v>24</v>
      </c>
      <c r="T153" s="22">
        <v>15</v>
      </c>
      <c r="U153" s="22">
        <v>18</v>
      </c>
      <c r="V153" s="22">
        <v>19</v>
      </c>
      <c r="W153" s="22">
        <v>25</v>
      </c>
    </row>
    <row r="154" spans="1:23" s="156" customFormat="1" ht="12" customHeight="1">
      <c r="A154" s="202" t="s">
        <v>180</v>
      </c>
      <c r="B154" s="202"/>
      <c r="C154" s="28">
        <v>0</v>
      </c>
      <c r="D154" s="28">
        <v>3</v>
      </c>
      <c r="E154" s="28">
        <v>0</v>
      </c>
      <c r="F154" s="28">
        <v>2</v>
      </c>
      <c r="G154" s="28">
        <v>15</v>
      </c>
      <c r="H154" s="28">
        <v>1</v>
      </c>
      <c r="I154" s="28">
        <v>4</v>
      </c>
      <c r="J154" s="28">
        <v>3</v>
      </c>
      <c r="K154" s="28">
        <v>3</v>
      </c>
      <c r="L154" s="28">
        <v>0</v>
      </c>
      <c r="M154" s="28">
        <v>1</v>
      </c>
      <c r="N154" s="28">
        <v>0</v>
      </c>
      <c r="O154" s="28">
        <v>25</v>
      </c>
      <c r="P154" s="28">
        <v>3</v>
      </c>
      <c r="Q154" s="28">
        <v>8</v>
      </c>
      <c r="R154" s="28">
        <v>27</v>
      </c>
      <c r="S154" s="28">
        <v>18</v>
      </c>
      <c r="T154" s="28">
        <v>21</v>
      </c>
      <c r="U154" s="28">
        <v>11</v>
      </c>
      <c r="V154" s="28">
        <v>7</v>
      </c>
      <c r="W154" s="28">
        <v>9</v>
      </c>
    </row>
    <row r="155" spans="1:23" s="156" customFormat="1" ht="12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s="156" customFormat="1" ht="12" customHeight="1">
      <c r="A156" s="194" t="s">
        <v>183</v>
      </c>
      <c r="B156" s="194"/>
      <c r="C156" s="19">
        <f>SUM(C157:C158)</f>
        <v>36</v>
      </c>
      <c r="D156" s="19">
        <f aca="true" t="shared" si="46" ref="D156:U156">SUM(D157:D158)</f>
        <v>28</v>
      </c>
      <c r="E156" s="19">
        <f t="shared" si="46"/>
        <v>40</v>
      </c>
      <c r="F156" s="19">
        <f t="shared" si="46"/>
        <v>51</v>
      </c>
      <c r="G156" s="19">
        <f t="shared" si="46"/>
        <v>56</v>
      </c>
      <c r="H156" s="19">
        <f t="shared" si="46"/>
        <v>51</v>
      </c>
      <c r="I156" s="19">
        <f t="shared" si="46"/>
        <v>73</v>
      </c>
      <c r="J156" s="19">
        <f t="shared" si="46"/>
        <v>39</v>
      </c>
      <c r="K156" s="19">
        <f t="shared" si="46"/>
        <v>22</v>
      </c>
      <c r="L156" s="19">
        <f t="shared" si="46"/>
        <v>40</v>
      </c>
      <c r="M156" s="19">
        <f t="shared" si="46"/>
        <v>15</v>
      </c>
      <c r="N156" s="19">
        <f t="shared" si="46"/>
        <v>13</v>
      </c>
      <c r="O156" s="19">
        <f t="shared" si="46"/>
        <v>21</v>
      </c>
      <c r="P156" s="19">
        <f t="shared" si="46"/>
        <v>13</v>
      </c>
      <c r="Q156" s="19">
        <f t="shared" si="46"/>
        <v>44</v>
      </c>
      <c r="R156" s="19">
        <f t="shared" si="46"/>
        <v>66</v>
      </c>
      <c r="S156" s="19">
        <f t="shared" si="46"/>
        <v>83</v>
      </c>
      <c r="T156" s="19">
        <f t="shared" si="46"/>
        <v>128</v>
      </c>
      <c r="U156" s="19">
        <f t="shared" si="46"/>
        <v>117</v>
      </c>
      <c r="V156" s="19">
        <v>112</v>
      </c>
      <c r="W156" s="19">
        <v>108</v>
      </c>
    </row>
    <row r="157" spans="1:23" s="156" customFormat="1" ht="12" customHeight="1">
      <c r="A157" s="187" t="s">
        <v>184</v>
      </c>
      <c r="B157" s="187"/>
      <c r="C157" s="22">
        <v>20</v>
      </c>
      <c r="D157" s="22">
        <v>18</v>
      </c>
      <c r="E157" s="22">
        <v>19</v>
      </c>
      <c r="F157" s="22">
        <v>33</v>
      </c>
      <c r="G157" s="22">
        <v>40</v>
      </c>
      <c r="H157" s="22">
        <v>41</v>
      </c>
      <c r="I157" s="22">
        <v>66</v>
      </c>
      <c r="J157" s="22">
        <v>31</v>
      </c>
      <c r="K157" s="22">
        <v>18</v>
      </c>
      <c r="L157" s="22">
        <v>37</v>
      </c>
      <c r="M157" s="22">
        <v>8</v>
      </c>
      <c r="N157" s="22">
        <v>7</v>
      </c>
      <c r="O157" s="22">
        <v>17</v>
      </c>
      <c r="P157" s="22">
        <v>7</v>
      </c>
      <c r="Q157" s="22">
        <v>36</v>
      </c>
      <c r="R157" s="22">
        <v>43</v>
      </c>
      <c r="S157" s="22">
        <v>64</v>
      </c>
      <c r="T157" s="22">
        <v>81</v>
      </c>
      <c r="U157" s="22">
        <v>85</v>
      </c>
      <c r="V157" s="22">
        <v>90</v>
      </c>
      <c r="W157" s="22">
        <v>86</v>
      </c>
    </row>
    <row r="158" spans="1:23" s="156" customFormat="1" ht="12" customHeight="1">
      <c r="A158" s="202" t="s">
        <v>343</v>
      </c>
      <c r="B158" s="202"/>
      <c r="C158" s="28">
        <v>16</v>
      </c>
      <c r="D158" s="28">
        <v>10</v>
      </c>
      <c r="E158" s="28">
        <v>21</v>
      </c>
      <c r="F158" s="28">
        <v>18</v>
      </c>
      <c r="G158" s="28">
        <v>16</v>
      </c>
      <c r="H158" s="28">
        <v>10</v>
      </c>
      <c r="I158" s="28">
        <v>7</v>
      </c>
      <c r="J158" s="28">
        <v>8</v>
      </c>
      <c r="K158" s="28">
        <v>4</v>
      </c>
      <c r="L158" s="28">
        <v>3</v>
      </c>
      <c r="M158" s="28">
        <v>7</v>
      </c>
      <c r="N158" s="28">
        <v>6</v>
      </c>
      <c r="O158" s="28">
        <v>4</v>
      </c>
      <c r="P158" s="28">
        <v>6</v>
      </c>
      <c r="Q158" s="28">
        <v>8</v>
      </c>
      <c r="R158" s="28">
        <v>23</v>
      </c>
      <c r="S158" s="28">
        <v>19</v>
      </c>
      <c r="T158" s="28">
        <v>47</v>
      </c>
      <c r="U158" s="28">
        <v>32</v>
      </c>
      <c r="V158" s="28">
        <v>22</v>
      </c>
      <c r="W158" s="28">
        <v>22</v>
      </c>
    </row>
    <row r="159" spans="1:23" s="156" customFormat="1" ht="12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s="156" customFormat="1" ht="12" customHeight="1">
      <c r="A160" s="194" t="s">
        <v>190</v>
      </c>
      <c r="B160" s="194"/>
      <c r="C160" s="19">
        <f aca="true" t="shared" si="47" ref="C160:U160">SUM(C161:C163)</f>
        <v>10</v>
      </c>
      <c r="D160" s="19">
        <f t="shared" si="47"/>
        <v>11</v>
      </c>
      <c r="E160" s="19">
        <f t="shared" si="47"/>
        <v>3</v>
      </c>
      <c r="F160" s="19">
        <f t="shared" si="47"/>
        <v>5</v>
      </c>
      <c r="G160" s="19">
        <f t="shared" si="47"/>
        <v>7</v>
      </c>
      <c r="H160" s="19">
        <f t="shared" si="47"/>
        <v>3</v>
      </c>
      <c r="I160" s="19">
        <f t="shared" si="47"/>
        <v>6</v>
      </c>
      <c r="J160" s="19">
        <f t="shared" si="47"/>
        <v>13</v>
      </c>
      <c r="K160" s="19">
        <f t="shared" si="47"/>
        <v>7</v>
      </c>
      <c r="L160" s="19">
        <f t="shared" si="47"/>
        <v>4</v>
      </c>
      <c r="M160" s="19">
        <f t="shared" si="47"/>
        <v>0</v>
      </c>
      <c r="N160" s="19">
        <f t="shared" si="47"/>
        <v>15</v>
      </c>
      <c r="O160" s="19">
        <f t="shared" si="47"/>
        <v>51</v>
      </c>
      <c r="P160" s="19">
        <f t="shared" si="47"/>
        <v>15</v>
      </c>
      <c r="Q160" s="19">
        <f t="shared" si="47"/>
        <v>15</v>
      </c>
      <c r="R160" s="19">
        <f t="shared" si="47"/>
        <v>21</v>
      </c>
      <c r="S160" s="19">
        <f t="shared" si="47"/>
        <v>20</v>
      </c>
      <c r="T160" s="19">
        <f t="shared" si="47"/>
        <v>34</v>
      </c>
      <c r="U160" s="19">
        <f t="shared" si="47"/>
        <v>29</v>
      </c>
      <c r="V160" s="19">
        <v>27</v>
      </c>
      <c r="W160" s="19">
        <v>24</v>
      </c>
    </row>
    <row r="161" spans="1:23" s="156" customFormat="1" ht="12" customHeight="1">
      <c r="A161" s="187" t="s">
        <v>191</v>
      </c>
      <c r="B161" s="187"/>
      <c r="C161" s="22">
        <v>4</v>
      </c>
      <c r="D161" s="22">
        <v>5</v>
      </c>
      <c r="E161" s="22">
        <v>3</v>
      </c>
      <c r="F161" s="22">
        <v>3</v>
      </c>
      <c r="G161" s="22">
        <v>3</v>
      </c>
      <c r="H161" s="22">
        <v>2</v>
      </c>
      <c r="I161" s="22">
        <v>4</v>
      </c>
      <c r="J161" s="22">
        <v>5</v>
      </c>
      <c r="K161" s="22">
        <v>4</v>
      </c>
      <c r="L161" s="22">
        <v>1</v>
      </c>
      <c r="M161" s="22">
        <v>0</v>
      </c>
      <c r="N161" s="22">
        <v>0</v>
      </c>
      <c r="O161" s="22">
        <v>3</v>
      </c>
      <c r="P161" s="22">
        <v>3</v>
      </c>
      <c r="Q161" s="22">
        <v>7</v>
      </c>
      <c r="R161" s="22">
        <v>10</v>
      </c>
      <c r="S161" s="22">
        <v>7</v>
      </c>
      <c r="T161" s="22">
        <v>8</v>
      </c>
      <c r="U161" s="22">
        <v>10</v>
      </c>
      <c r="V161" s="22">
        <v>10</v>
      </c>
      <c r="W161" s="22">
        <v>12</v>
      </c>
    </row>
    <row r="162" spans="1:23" s="156" customFormat="1" ht="12" customHeight="1">
      <c r="A162" s="187" t="s">
        <v>192</v>
      </c>
      <c r="B162" s="187"/>
      <c r="C162" s="22">
        <v>0</v>
      </c>
      <c r="D162" s="22">
        <v>3</v>
      </c>
      <c r="E162" s="22">
        <v>0</v>
      </c>
      <c r="F162" s="22">
        <v>1</v>
      </c>
      <c r="G162" s="22">
        <v>2</v>
      </c>
      <c r="H162" s="22">
        <v>0</v>
      </c>
      <c r="I162" s="22">
        <v>0</v>
      </c>
      <c r="J162" s="22">
        <v>4</v>
      </c>
      <c r="K162" s="22">
        <v>0</v>
      </c>
      <c r="L162" s="22">
        <v>0</v>
      </c>
      <c r="M162" s="22">
        <v>0</v>
      </c>
      <c r="N162" s="22">
        <v>15</v>
      </c>
      <c r="O162" s="22">
        <v>48</v>
      </c>
      <c r="P162" s="22">
        <v>0</v>
      </c>
      <c r="Q162" s="22">
        <v>5</v>
      </c>
      <c r="R162" s="22">
        <v>7</v>
      </c>
      <c r="S162" s="22">
        <v>7</v>
      </c>
      <c r="T162" s="22">
        <v>10</v>
      </c>
      <c r="U162" s="22">
        <v>6</v>
      </c>
      <c r="V162" s="22">
        <v>5</v>
      </c>
      <c r="W162" s="22">
        <v>4</v>
      </c>
    </row>
    <row r="163" spans="1:23" s="156" customFormat="1" ht="12" customHeight="1">
      <c r="A163" s="202" t="s">
        <v>299</v>
      </c>
      <c r="B163" s="202"/>
      <c r="C163" s="76">
        <v>6</v>
      </c>
      <c r="D163" s="76">
        <v>3</v>
      </c>
      <c r="E163" s="76">
        <v>0</v>
      </c>
      <c r="F163" s="76">
        <v>1</v>
      </c>
      <c r="G163" s="76">
        <v>2</v>
      </c>
      <c r="H163" s="76">
        <v>1</v>
      </c>
      <c r="I163" s="76">
        <v>2</v>
      </c>
      <c r="J163" s="76">
        <v>4</v>
      </c>
      <c r="K163" s="76">
        <v>3</v>
      </c>
      <c r="L163" s="76">
        <v>3</v>
      </c>
      <c r="M163" s="76">
        <v>0</v>
      </c>
      <c r="N163" s="76">
        <v>0</v>
      </c>
      <c r="O163" s="76">
        <v>0</v>
      </c>
      <c r="P163" s="76">
        <v>12</v>
      </c>
      <c r="Q163" s="76">
        <v>3</v>
      </c>
      <c r="R163" s="76">
        <v>4</v>
      </c>
      <c r="S163" s="76">
        <v>6</v>
      </c>
      <c r="T163" s="76">
        <v>16</v>
      </c>
      <c r="U163" s="76">
        <v>13</v>
      </c>
      <c r="V163" s="76">
        <v>12</v>
      </c>
      <c r="W163" s="76">
        <v>8</v>
      </c>
    </row>
    <row r="164" spans="1:23" s="156" customFormat="1" ht="12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s="156" customFormat="1" ht="12" customHeight="1">
      <c r="A165" s="194" t="s">
        <v>196</v>
      </c>
      <c r="B165" s="194"/>
      <c r="C165" s="19">
        <f aca="true" t="shared" si="48" ref="C165:U165">SUM(C166:C175)</f>
        <v>136</v>
      </c>
      <c r="D165" s="19">
        <f t="shared" si="48"/>
        <v>127</v>
      </c>
      <c r="E165" s="19">
        <f t="shared" si="48"/>
        <v>158</v>
      </c>
      <c r="F165" s="19">
        <f t="shared" si="48"/>
        <v>130</v>
      </c>
      <c r="G165" s="19">
        <f t="shared" si="48"/>
        <v>123</v>
      </c>
      <c r="H165" s="19">
        <f t="shared" si="48"/>
        <v>126</v>
      </c>
      <c r="I165" s="19">
        <f t="shared" si="48"/>
        <v>108</v>
      </c>
      <c r="J165" s="19">
        <f t="shared" si="48"/>
        <v>111</v>
      </c>
      <c r="K165" s="19">
        <f t="shared" si="48"/>
        <v>87</v>
      </c>
      <c r="L165" s="19">
        <f t="shared" si="48"/>
        <v>108</v>
      </c>
      <c r="M165" s="19">
        <f t="shared" si="48"/>
        <v>84</v>
      </c>
      <c r="N165" s="19">
        <f t="shared" si="48"/>
        <v>70</v>
      </c>
      <c r="O165" s="19">
        <f t="shared" si="48"/>
        <v>97</v>
      </c>
      <c r="P165" s="19">
        <f t="shared" si="48"/>
        <v>107</v>
      </c>
      <c r="Q165" s="19">
        <f t="shared" si="48"/>
        <v>101</v>
      </c>
      <c r="R165" s="19">
        <f t="shared" si="48"/>
        <v>90</v>
      </c>
      <c r="S165" s="19">
        <f t="shared" si="48"/>
        <v>146</v>
      </c>
      <c r="T165" s="19">
        <f t="shared" si="48"/>
        <v>196</v>
      </c>
      <c r="U165" s="19">
        <f t="shared" si="48"/>
        <v>194</v>
      </c>
      <c r="V165" s="19">
        <v>176</v>
      </c>
      <c r="W165" s="19">
        <v>198</v>
      </c>
    </row>
    <row r="166" spans="1:23" s="156" customFormat="1" ht="12" customHeight="1">
      <c r="A166" s="187" t="s">
        <v>197</v>
      </c>
      <c r="B166" s="187"/>
      <c r="C166" s="22">
        <v>31</v>
      </c>
      <c r="D166" s="22">
        <v>34</v>
      </c>
      <c r="E166" s="22">
        <v>45</v>
      </c>
      <c r="F166" s="22">
        <v>65</v>
      </c>
      <c r="G166" s="22">
        <v>41</v>
      </c>
      <c r="H166" s="22">
        <v>45</v>
      </c>
      <c r="I166" s="22">
        <v>45</v>
      </c>
      <c r="J166" s="22">
        <v>36</v>
      </c>
      <c r="K166" s="22">
        <v>34</v>
      </c>
      <c r="L166" s="22">
        <v>49</v>
      </c>
      <c r="M166" s="22">
        <v>29</v>
      </c>
      <c r="N166" s="22">
        <v>38</v>
      </c>
      <c r="O166" s="22">
        <v>38</v>
      </c>
      <c r="P166" s="22">
        <v>30</v>
      </c>
      <c r="Q166" s="22">
        <v>33</v>
      </c>
      <c r="R166" s="22">
        <v>21</v>
      </c>
      <c r="S166" s="22">
        <v>38</v>
      </c>
      <c r="T166" s="22">
        <v>50</v>
      </c>
      <c r="U166" s="22">
        <v>26</v>
      </c>
      <c r="V166" s="22">
        <v>39</v>
      </c>
      <c r="W166" s="22">
        <v>51</v>
      </c>
    </row>
    <row r="167" spans="1:23" s="156" customFormat="1" ht="12" customHeight="1">
      <c r="A167" s="187" t="s">
        <v>199</v>
      </c>
      <c r="B167" s="187"/>
      <c r="C167" s="22">
        <v>0</v>
      </c>
      <c r="D167" s="22">
        <v>0</v>
      </c>
      <c r="E167" s="22">
        <v>6</v>
      </c>
      <c r="F167" s="22">
        <v>2</v>
      </c>
      <c r="G167" s="22">
        <v>2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4</v>
      </c>
      <c r="T167" s="22">
        <v>1</v>
      </c>
      <c r="U167" s="22">
        <v>1</v>
      </c>
      <c r="V167" s="22">
        <v>2</v>
      </c>
      <c r="W167" s="22">
        <v>1</v>
      </c>
    </row>
    <row r="168" spans="1:23" s="156" customFormat="1" ht="12" customHeight="1">
      <c r="A168" s="187" t="s">
        <v>200</v>
      </c>
      <c r="B168" s="187"/>
      <c r="C168" s="22">
        <v>35</v>
      </c>
      <c r="D168" s="22">
        <v>49</v>
      </c>
      <c r="E168" s="22">
        <v>46</v>
      </c>
      <c r="F168" s="22">
        <v>20</v>
      </c>
      <c r="G168" s="22">
        <v>31</v>
      </c>
      <c r="H168" s="22">
        <v>15</v>
      </c>
      <c r="I168" s="22">
        <v>10</v>
      </c>
      <c r="J168" s="22">
        <v>10</v>
      </c>
      <c r="K168" s="22">
        <v>21</v>
      </c>
      <c r="L168" s="22">
        <v>25</v>
      </c>
      <c r="M168" s="22">
        <v>23</v>
      </c>
      <c r="N168" s="22">
        <v>15</v>
      </c>
      <c r="O168" s="22">
        <v>25</v>
      </c>
      <c r="P168" s="22">
        <v>29</v>
      </c>
      <c r="Q168" s="22">
        <v>19</v>
      </c>
      <c r="R168" s="22">
        <v>27</v>
      </c>
      <c r="S168" s="22">
        <v>40</v>
      </c>
      <c r="T168" s="22">
        <v>48</v>
      </c>
      <c r="U168" s="22">
        <v>62</v>
      </c>
      <c r="V168" s="22">
        <v>49</v>
      </c>
      <c r="W168" s="22">
        <v>54</v>
      </c>
    </row>
    <row r="169" spans="1:23" s="156" customFormat="1" ht="12" customHeight="1">
      <c r="A169" s="187" t="s">
        <v>205</v>
      </c>
      <c r="B169" s="187"/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1</v>
      </c>
      <c r="P169" s="22">
        <v>0</v>
      </c>
      <c r="Q169" s="22">
        <v>1</v>
      </c>
      <c r="R169" s="22">
        <v>3</v>
      </c>
      <c r="S169" s="22">
        <v>4</v>
      </c>
      <c r="T169" s="22">
        <v>1</v>
      </c>
      <c r="U169" s="22">
        <v>2</v>
      </c>
      <c r="V169" s="22">
        <v>2</v>
      </c>
      <c r="W169" s="22">
        <v>2</v>
      </c>
    </row>
    <row r="170" spans="1:23" s="156" customFormat="1" ht="12" customHeight="1">
      <c r="A170" s="187" t="s">
        <v>206</v>
      </c>
      <c r="B170" s="187"/>
      <c r="C170" s="22">
        <v>43</v>
      </c>
      <c r="D170" s="22">
        <v>29</v>
      </c>
      <c r="E170" s="22">
        <v>28</v>
      </c>
      <c r="F170" s="22">
        <v>15</v>
      </c>
      <c r="G170" s="22">
        <v>28</v>
      </c>
      <c r="H170" s="22">
        <v>38</v>
      </c>
      <c r="I170" s="22">
        <v>32</v>
      </c>
      <c r="J170" s="22">
        <v>25</v>
      </c>
      <c r="K170" s="22">
        <v>9</v>
      </c>
      <c r="L170" s="22">
        <v>12</v>
      </c>
      <c r="M170" s="22">
        <v>12</v>
      </c>
      <c r="N170" s="22">
        <v>7</v>
      </c>
      <c r="O170" s="22">
        <v>12</v>
      </c>
      <c r="P170" s="22">
        <v>18</v>
      </c>
      <c r="Q170" s="22">
        <v>15</v>
      </c>
      <c r="R170" s="22">
        <v>11</v>
      </c>
      <c r="S170" s="22">
        <v>21</v>
      </c>
      <c r="T170" s="22">
        <v>32</v>
      </c>
      <c r="U170" s="22">
        <v>44</v>
      </c>
      <c r="V170" s="22">
        <v>24</v>
      </c>
      <c r="W170" s="22">
        <v>40</v>
      </c>
    </row>
    <row r="171" spans="1:23" s="156" customFormat="1" ht="12" customHeight="1">
      <c r="A171" s="187" t="s">
        <v>207</v>
      </c>
      <c r="B171" s="187"/>
      <c r="C171" s="22">
        <v>20</v>
      </c>
      <c r="D171" s="22">
        <v>14</v>
      </c>
      <c r="E171" s="22">
        <v>29</v>
      </c>
      <c r="F171" s="22">
        <v>17</v>
      </c>
      <c r="G171" s="22">
        <v>9</v>
      </c>
      <c r="H171" s="22">
        <v>0</v>
      </c>
      <c r="I171" s="22">
        <v>5</v>
      </c>
      <c r="J171" s="22">
        <v>10</v>
      </c>
      <c r="K171" s="22">
        <v>7</v>
      </c>
      <c r="L171" s="22">
        <v>7</v>
      </c>
      <c r="M171" s="22">
        <v>2</v>
      </c>
      <c r="N171" s="22">
        <v>1</v>
      </c>
      <c r="O171" s="22">
        <v>9</v>
      </c>
      <c r="P171" s="22">
        <v>6</v>
      </c>
      <c r="Q171" s="22">
        <v>5</v>
      </c>
      <c r="R171" s="22">
        <v>14</v>
      </c>
      <c r="S171" s="22">
        <v>16</v>
      </c>
      <c r="T171" s="22">
        <v>16</v>
      </c>
      <c r="U171" s="22">
        <v>19</v>
      </c>
      <c r="V171" s="22">
        <v>35</v>
      </c>
      <c r="W171" s="22">
        <v>11</v>
      </c>
    </row>
    <row r="172" spans="1:23" s="156" customFormat="1" ht="12" customHeight="1">
      <c r="A172" s="187" t="s">
        <v>210</v>
      </c>
      <c r="B172" s="187"/>
      <c r="C172" s="22">
        <v>2</v>
      </c>
      <c r="D172" s="22">
        <v>0</v>
      </c>
      <c r="E172" s="22">
        <v>0</v>
      </c>
      <c r="F172" s="22">
        <v>0</v>
      </c>
      <c r="G172" s="22">
        <v>0</v>
      </c>
      <c r="H172" s="22">
        <v>2</v>
      </c>
      <c r="I172" s="22">
        <v>0</v>
      </c>
      <c r="J172" s="22">
        <v>1</v>
      </c>
      <c r="K172" s="22">
        <v>2</v>
      </c>
      <c r="L172" s="22">
        <v>0</v>
      </c>
      <c r="M172" s="22">
        <v>2</v>
      </c>
      <c r="N172" s="22">
        <v>0</v>
      </c>
      <c r="O172" s="22">
        <v>0</v>
      </c>
      <c r="P172" s="22">
        <v>0</v>
      </c>
      <c r="Q172" s="22">
        <v>2</v>
      </c>
      <c r="R172" s="22">
        <v>2</v>
      </c>
      <c r="S172" s="22">
        <v>1</v>
      </c>
      <c r="T172" s="22">
        <v>5</v>
      </c>
      <c r="U172" s="22">
        <v>3</v>
      </c>
      <c r="V172" s="22">
        <v>1</v>
      </c>
      <c r="W172" s="22">
        <v>15</v>
      </c>
    </row>
    <row r="173" spans="1:23" s="156" customFormat="1" ht="12" customHeight="1">
      <c r="A173" s="187" t="s">
        <v>211</v>
      </c>
      <c r="B173" s="187"/>
      <c r="C173" s="22">
        <v>0</v>
      </c>
      <c r="D173" s="22">
        <v>0</v>
      </c>
      <c r="E173" s="22">
        <v>0</v>
      </c>
      <c r="F173" s="22">
        <v>2</v>
      </c>
      <c r="G173" s="22">
        <v>3</v>
      </c>
      <c r="H173" s="22">
        <v>13</v>
      </c>
      <c r="I173" s="22">
        <v>5</v>
      </c>
      <c r="J173" s="22">
        <v>7</v>
      </c>
      <c r="K173" s="22">
        <v>8</v>
      </c>
      <c r="L173" s="22">
        <v>8</v>
      </c>
      <c r="M173" s="22">
        <v>0</v>
      </c>
      <c r="N173" s="22">
        <v>0</v>
      </c>
      <c r="O173" s="22">
        <v>2</v>
      </c>
      <c r="P173" s="22">
        <v>3</v>
      </c>
      <c r="Q173" s="22">
        <v>1</v>
      </c>
      <c r="R173" s="22">
        <v>2</v>
      </c>
      <c r="S173" s="22">
        <v>2</v>
      </c>
      <c r="T173" s="22">
        <v>22</v>
      </c>
      <c r="U173" s="22">
        <v>7</v>
      </c>
      <c r="V173" s="22">
        <v>7</v>
      </c>
      <c r="W173" s="22">
        <v>8</v>
      </c>
    </row>
    <row r="174" spans="1:23" s="156" customFormat="1" ht="12" customHeight="1">
      <c r="A174" s="187" t="s">
        <v>212</v>
      </c>
      <c r="B174" s="187"/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3</v>
      </c>
      <c r="I174" s="22">
        <v>0</v>
      </c>
      <c r="J174" s="22">
        <v>5</v>
      </c>
      <c r="K174" s="22">
        <v>0</v>
      </c>
      <c r="L174" s="22">
        <v>0</v>
      </c>
      <c r="M174" s="22">
        <v>5</v>
      </c>
      <c r="N174" s="22">
        <v>3</v>
      </c>
      <c r="O174" s="22">
        <v>2</v>
      </c>
      <c r="P174" s="22">
        <v>1</v>
      </c>
      <c r="Q174" s="22">
        <v>4</v>
      </c>
      <c r="R174" s="22">
        <v>4</v>
      </c>
      <c r="S174" s="22">
        <v>4</v>
      </c>
      <c r="T174" s="22">
        <v>4</v>
      </c>
      <c r="U174" s="22">
        <v>5</v>
      </c>
      <c r="V174" s="22">
        <v>5</v>
      </c>
      <c r="W174" s="22">
        <v>1</v>
      </c>
    </row>
    <row r="175" spans="1:23" s="156" customFormat="1" ht="12" customHeight="1">
      <c r="A175" s="202" t="s">
        <v>213</v>
      </c>
      <c r="B175" s="202"/>
      <c r="C175" s="28">
        <v>5</v>
      </c>
      <c r="D175" s="28">
        <v>1</v>
      </c>
      <c r="E175" s="28">
        <v>4</v>
      </c>
      <c r="F175" s="28">
        <v>9</v>
      </c>
      <c r="G175" s="28">
        <v>9</v>
      </c>
      <c r="H175" s="28">
        <v>10</v>
      </c>
      <c r="I175" s="28">
        <v>11</v>
      </c>
      <c r="J175" s="28">
        <v>17</v>
      </c>
      <c r="K175" s="28">
        <v>6</v>
      </c>
      <c r="L175" s="28">
        <v>7</v>
      </c>
      <c r="M175" s="28">
        <v>11</v>
      </c>
      <c r="N175" s="28">
        <v>6</v>
      </c>
      <c r="O175" s="28">
        <v>8</v>
      </c>
      <c r="P175" s="28">
        <v>20</v>
      </c>
      <c r="Q175" s="28">
        <v>21</v>
      </c>
      <c r="R175" s="28">
        <v>6</v>
      </c>
      <c r="S175" s="28">
        <v>16</v>
      </c>
      <c r="T175" s="28">
        <v>17</v>
      </c>
      <c r="U175" s="28">
        <v>25</v>
      </c>
      <c r="V175" s="28">
        <v>12</v>
      </c>
      <c r="W175" s="28">
        <v>15</v>
      </c>
    </row>
    <row r="176" spans="1:23" s="156" customFormat="1" ht="12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s="156" customFormat="1" ht="12" customHeight="1">
      <c r="A177" s="194" t="s">
        <v>215</v>
      </c>
      <c r="B177" s="194"/>
      <c r="C177" s="19">
        <f aca="true" t="shared" si="49" ref="C177:U177">SUM(C178:C185)</f>
        <v>1750</v>
      </c>
      <c r="D177" s="19">
        <f t="shared" si="49"/>
        <v>1209</v>
      </c>
      <c r="E177" s="19">
        <f t="shared" si="49"/>
        <v>1707</v>
      </c>
      <c r="F177" s="19">
        <f t="shared" si="49"/>
        <v>1733</v>
      </c>
      <c r="G177" s="19">
        <f t="shared" si="49"/>
        <v>1777</v>
      </c>
      <c r="H177" s="19">
        <f t="shared" si="49"/>
        <v>1510</v>
      </c>
      <c r="I177" s="19">
        <f t="shared" si="49"/>
        <v>1585</v>
      </c>
      <c r="J177" s="19">
        <f t="shared" si="49"/>
        <v>1458</v>
      </c>
      <c r="K177" s="19">
        <f t="shared" si="49"/>
        <v>1680</v>
      </c>
      <c r="L177" s="19">
        <f t="shared" si="49"/>
        <v>1828</v>
      </c>
      <c r="M177" s="19">
        <f t="shared" si="49"/>
        <v>1819</v>
      </c>
      <c r="N177" s="19">
        <f t="shared" si="49"/>
        <v>1847</v>
      </c>
      <c r="O177" s="19">
        <f t="shared" si="49"/>
        <v>2284</v>
      </c>
      <c r="P177" s="19">
        <f t="shared" si="49"/>
        <v>2795</v>
      </c>
      <c r="Q177" s="19">
        <f t="shared" si="49"/>
        <v>3764</v>
      </c>
      <c r="R177" s="19">
        <f t="shared" si="49"/>
        <v>4826</v>
      </c>
      <c r="S177" s="19">
        <f t="shared" si="49"/>
        <v>5534</v>
      </c>
      <c r="T177" s="19">
        <f t="shared" si="49"/>
        <v>6639</v>
      </c>
      <c r="U177" s="19">
        <f t="shared" si="49"/>
        <v>7017</v>
      </c>
      <c r="V177" s="19">
        <v>6262</v>
      </c>
      <c r="W177" s="19">
        <v>5489</v>
      </c>
    </row>
    <row r="178" spans="1:23" s="156" customFormat="1" ht="12" customHeight="1">
      <c r="A178" s="187" t="s">
        <v>216</v>
      </c>
      <c r="B178" s="187"/>
      <c r="C178" s="22">
        <f>SUM(C56:C66)</f>
        <v>599</v>
      </c>
      <c r="D178" s="22">
        <f aca="true" t="shared" si="50" ref="D178:U178">SUM(D56:D66)</f>
        <v>403</v>
      </c>
      <c r="E178" s="22">
        <f t="shared" si="50"/>
        <v>432</v>
      </c>
      <c r="F178" s="22">
        <f t="shared" si="50"/>
        <v>436</v>
      </c>
      <c r="G178" s="22">
        <f t="shared" si="50"/>
        <v>470</v>
      </c>
      <c r="H178" s="22">
        <f t="shared" si="50"/>
        <v>438</v>
      </c>
      <c r="I178" s="22">
        <f t="shared" si="50"/>
        <v>479</v>
      </c>
      <c r="J178" s="22">
        <f t="shared" si="50"/>
        <v>456</v>
      </c>
      <c r="K178" s="22">
        <f t="shared" si="50"/>
        <v>428</v>
      </c>
      <c r="L178" s="22">
        <f t="shared" si="50"/>
        <v>509</v>
      </c>
      <c r="M178" s="22">
        <f t="shared" si="50"/>
        <v>427</v>
      </c>
      <c r="N178" s="22">
        <f t="shared" si="50"/>
        <v>377</v>
      </c>
      <c r="O178" s="22">
        <f t="shared" si="50"/>
        <v>380</v>
      </c>
      <c r="P178" s="22">
        <f t="shared" si="50"/>
        <v>587</v>
      </c>
      <c r="Q178" s="22">
        <f t="shared" si="50"/>
        <v>771</v>
      </c>
      <c r="R178" s="22">
        <f t="shared" si="50"/>
        <v>955</v>
      </c>
      <c r="S178" s="22">
        <f t="shared" si="50"/>
        <v>1045</v>
      </c>
      <c r="T178" s="22">
        <f t="shared" si="50"/>
        <v>1274</v>
      </c>
      <c r="U178" s="22">
        <f t="shared" si="50"/>
        <v>1395</v>
      </c>
      <c r="V178" s="22">
        <v>1521</v>
      </c>
      <c r="W178" s="22">
        <v>1549</v>
      </c>
    </row>
    <row r="179" spans="1:23" s="156" customFormat="1" ht="12" customHeight="1">
      <c r="A179" s="187" t="s">
        <v>217</v>
      </c>
      <c r="B179" s="187"/>
      <c r="C179" s="22">
        <f>SUM(C69:C115)</f>
        <v>663</v>
      </c>
      <c r="D179" s="22">
        <f aca="true" t="shared" si="51" ref="D179:U179">SUM(D69:D115)</f>
        <v>356</v>
      </c>
      <c r="E179" s="22">
        <f t="shared" si="51"/>
        <v>514</v>
      </c>
      <c r="F179" s="22">
        <f t="shared" si="51"/>
        <v>470</v>
      </c>
      <c r="G179" s="22">
        <f t="shared" si="51"/>
        <v>477</v>
      </c>
      <c r="H179" s="22">
        <f t="shared" si="51"/>
        <v>387</v>
      </c>
      <c r="I179" s="22">
        <f t="shared" si="51"/>
        <v>401</v>
      </c>
      <c r="J179" s="22">
        <f t="shared" si="51"/>
        <v>446</v>
      </c>
      <c r="K179" s="22">
        <f t="shared" si="51"/>
        <v>768</v>
      </c>
      <c r="L179" s="22">
        <f t="shared" si="51"/>
        <v>637</v>
      </c>
      <c r="M179" s="22">
        <f t="shared" si="51"/>
        <v>797</v>
      </c>
      <c r="N179" s="22">
        <f t="shared" si="51"/>
        <v>642</v>
      </c>
      <c r="O179" s="22">
        <f t="shared" si="51"/>
        <v>746</v>
      </c>
      <c r="P179" s="22">
        <f t="shared" si="51"/>
        <v>958</v>
      </c>
      <c r="Q179" s="22">
        <f t="shared" si="51"/>
        <v>1234</v>
      </c>
      <c r="R179" s="22">
        <f t="shared" si="51"/>
        <v>1848</v>
      </c>
      <c r="S179" s="22">
        <f t="shared" si="51"/>
        <v>2144</v>
      </c>
      <c r="T179" s="22">
        <f t="shared" si="51"/>
        <v>2557</v>
      </c>
      <c r="U179" s="22">
        <f t="shared" si="51"/>
        <v>2884</v>
      </c>
      <c r="V179" s="22">
        <v>2509</v>
      </c>
      <c r="W179" s="22">
        <v>2006</v>
      </c>
    </row>
    <row r="180" spans="1:23" s="156" customFormat="1" ht="12" customHeight="1">
      <c r="A180" s="187" t="s">
        <v>218</v>
      </c>
      <c r="B180" s="187"/>
      <c r="C180" s="22">
        <f aca="true" t="shared" si="52" ref="C180:U180">SUM(C118:C136)</f>
        <v>243</v>
      </c>
      <c r="D180" s="22">
        <f t="shared" si="52"/>
        <v>175</v>
      </c>
      <c r="E180" s="22">
        <f t="shared" si="52"/>
        <v>324</v>
      </c>
      <c r="F180" s="22">
        <f t="shared" si="52"/>
        <v>402</v>
      </c>
      <c r="G180" s="22">
        <f t="shared" si="52"/>
        <v>313</v>
      </c>
      <c r="H180" s="22">
        <f t="shared" si="52"/>
        <v>246</v>
      </c>
      <c r="I180" s="22">
        <f t="shared" si="52"/>
        <v>250</v>
      </c>
      <c r="J180" s="22">
        <f t="shared" si="52"/>
        <v>206</v>
      </c>
      <c r="K180" s="22">
        <f t="shared" si="52"/>
        <v>190</v>
      </c>
      <c r="L180" s="22">
        <f t="shared" si="52"/>
        <v>367</v>
      </c>
      <c r="M180" s="22">
        <f t="shared" si="52"/>
        <v>316</v>
      </c>
      <c r="N180" s="22">
        <f t="shared" si="52"/>
        <v>475</v>
      </c>
      <c r="O180" s="22">
        <f t="shared" si="52"/>
        <v>615</v>
      </c>
      <c r="P180" s="22">
        <f t="shared" si="52"/>
        <v>729</v>
      </c>
      <c r="Q180" s="22">
        <f t="shared" si="52"/>
        <v>1124</v>
      </c>
      <c r="R180" s="22">
        <f t="shared" si="52"/>
        <v>1178</v>
      </c>
      <c r="S180" s="22">
        <f t="shared" si="52"/>
        <v>1244</v>
      </c>
      <c r="T180" s="22">
        <f t="shared" si="52"/>
        <v>1343</v>
      </c>
      <c r="U180" s="22">
        <f t="shared" si="52"/>
        <v>1239</v>
      </c>
      <c r="V180" s="22">
        <v>1026</v>
      </c>
      <c r="W180" s="22">
        <v>758</v>
      </c>
    </row>
    <row r="181" spans="1:23" s="156" customFormat="1" ht="12" customHeight="1">
      <c r="A181" s="187" t="s">
        <v>219</v>
      </c>
      <c r="B181" s="187"/>
      <c r="C181" s="22">
        <f>SUM(C139:C146)</f>
        <v>6</v>
      </c>
      <c r="D181" s="22">
        <f aca="true" t="shared" si="53" ref="D181:U181">SUM(D139:D146)</f>
        <v>6</v>
      </c>
      <c r="E181" s="22">
        <f t="shared" si="53"/>
        <v>11</v>
      </c>
      <c r="F181" s="22">
        <f t="shared" si="53"/>
        <v>9</v>
      </c>
      <c r="G181" s="22">
        <f t="shared" si="53"/>
        <v>4</v>
      </c>
      <c r="H181" s="22">
        <f t="shared" si="53"/>
        <v>6</v>
      </c>
      <c r="I181" s="22">
        <f t="shared" si="53"/>
        <v>12</v>
      </c>
      <c r="J181" s="22">
        <f t="shared" si="53"/>
        <v>4</v>
      </c>
      <c r="K181" s="22">
        <f t="shared" si="53"/>
        <v>7</v>
      </c>
      <c r="L181" s="22">
        <f t="shared" si="53"/>
        <v>6</v>
      </c>
      <c r="M181" s="22">
        <f t="shared" si="53"/>
        <v>11</v>
      </c>
      <c r="N181" s="22">
        <f t="shared" si="53"/>
        <v>10</v>
      </c>
      <c r="O181" s="22">
        <f t="shared" si="53"/>
        <v>37</v>
      </c>
      <c r="P181" s="22">
        <f t="shared" si="53"/>
        <v>46</v>
      </c>
      <c r="Q181" s="22">
        <f t="shared" si="53"/>
        <v>37</v>
      </c>
      <c r="R181" s="22">
        <f t="shared" si="53"/>
        <v>41</v>
      </c>
      <c r="S181" s="22">
        <f t="shared" si="53"/>
        <v>47</v>
      </c>
      <c r="T181" s="22">
        <f t="shared" si="53"/>
        <v>64</v>
      </c>
      <c r="U181" s="22">
        <f t="shared" si="53"/>
        <v>47</v>
      </c>
      <c r="V181" s="22">
        <v>36</v>
      </c>
      <c r="W181" s="22">
        <v>31</v>
      </c>
    </row>
    <row r="182" spans="1:23" s="156" customFormat="1" ht="12" customHeight="1">
      <c r="A182" s="187" t="s">
        <v>220</v>
      </c>
      <c r="B182" s="187"/>
      <c r="C182" s="22">
        <f>SUM(C149:C154)</f>
        <v>57</v>
      </c>
      <c r="D182" s="22">
        <f aca="true" t="shared" si="54" ref="D182:U182">SUM(D149:D154)</f>
        <v>103</v>
      </c>
      <c r="E182" s="22">
        <f t="shared" si="54"/>
        <v>225</v>
      </c>
      <c r="F182" s="22">
        <f t="shared" si="54"/>
        <v>230</v>
      </c>
      <c r="G182" s="22">
        <f t="shared" si="54"/>
        <v>327</v>
      </c>
      <c r="H182" s="22">
        <f t="shared" si="54"/>
        <v>253</v>
      </c>
      <c r="I182" s="22">
        <f t="shared" si="54"/>
        <v>256</v>
      </c>
      <c r="J182" s="22">
        <f t="shared" si="54"/>
        <v>183</v>
      </c>
      <c r="K182" s="22">
        <f t="shared" si="54"/>
        <v>171</v>
      </c>
      <c r="L182" s="22">
        <f t="shared" si="54"/>
        <v>157</v>
      </c>
      <c r="M182" s="22">
        <f t="shared" si="54"/>
        <v>169</v>
      </c>
      <c r="N182" s="22">
        <f t="shared" si="54"/>
        <v>245</v>
      </c>
      <c r="O182" s="22">
        <f t="shared" si="54"/>
        <v>337</v>
      </c>
      <c r="P182" s="22">
        <f t="shared" si="54"/>
        <v>340</v>
      </c>
      <c r="Q182" s="22">
        <f t="shared" si="54"/>
        <v>438</v>
      </c>
      <c r="R182" s="22">
        <f t="shared" si="54"/>
        <v>627</v>
      </c>
      <c r="S182" s="22">
        <f t="shared" si="54"/>
        <v>805</v>
      </c>
      <c r="T182" s="22">
        <f t="shared" si="54"/>
        <v>1043</v>
      </c>
      <c r="U182" s="22">
        <f t="shared" si="54"/>
        <v>1112</v>
      </c>
      <c r="V182" s="22">
        <v>855</v>
      </c>
      <c r="W182" s="22">
        <v>815</v>
      </c>
    </row>
    <row r="183" spans="1:23" s="156" customFormat="1" ht="12" customHeight="1">
      <c r="A183" s="187" t="s">
        <v>221</v>
      </c>
      <c r="B183" s="187"/>
      <c r="C183" s="22">
        <f>SUM(C157:C158)</f>
        <v>36</v>
      </c>
      <c r="D183" s="22">
        <f aca="true" t="shared" si="55" ref="D183:U183">SUM(D157:D158)</f>
        <v>28</v>
      </c>
      <c r="E183" s="22">
        <f t="shared" si="55"/>
        <v>40</v>
      </c>
      <c r="F183" s="22">
        <f t="shared" si="55"/>
        <v>51</v>
      </c>
      <c r="G183" s="22">
        <f t="shared" si="55"/>
        <v>56</v>
      </c>
      <c r="H183" s="22">
        <f t="shared" si="55"/>
        <v>51</v>
      </c>
      <c r="I183" s="22">
        <f t="shared" si="55"/>
        <v>73</v>
      </c>
      <c r="J183" s="22">
        <f t="shared" si="55"/>
        <v>39</v>
      </c>
      <c r="K183" s="22">
        <f t="shared" si="55"/>
        <v>22</v>
      </c>
      <c r="L183" s="22">
        <f t="shared" si="55"/>
        <v>40</v>
      </c>
      <c r="M183" s="22">
        <f t="shared" si="55"/>
        <v>15</v>
      </c>
      <c r="N183" s="22">
        <f t="shared" si="55"/>
        <v>13</v>
      </c>
      <c r="O183" s="22">
        <f t="shared" si="55"/>
        <v>21</v>
      </c>
      <c r="P183" s="22">
        <f t="shared" si="55"/>
        <v>13</v>
      </c>
      <c r="Q183" s="22">
        <f t="shared" si="55"/>
        <v>44</v>
      </c>
      <c r="R183" s="22">
        <f t="shared" si="55"/>
        <v>66</v>
      </c>
      <c r="S183" s="22">
        <f t="shared" si="55"/>
        <v>83</v>
      </c>
      <c r="T183" s="22">
        <f t="shared" si="55"/>
        <v>128</v>
      </c>
      <c r="U183" s="22">
        <f t="shared" si="55"/>
        <v>117</v>
      </c>
      <c r="V183" s="22">
        <v>112</v>
      </c>
      <c r="W183" s="22">
        <v>108</v>
      </c>
    </row>
    <row r="184" spans="1:23" s="156" customFormat="1" ht="12" customHeight="1">
      <c r="A184" s="187" t="s">
        <v>222</v>
      </c>
      <c r="B184" s="187"/>
      <c r="C184" s="22">
        <f aca="true" t="shared" si="56" ref="C184:U184">SUM(C161:C163)</f>
        <v>10</v>
      </c>
      <c r="D184" s="22">
        <f t="shared" si="56"/>
        <v>11</v>
      </c>
      <c r="E184" s="22">
        <f t="shared" si="56"/>
        <v>3</v>
      </c>
      <c r="F184" s="22">
        <f t="shared" si="56"/>
        <v>5</v>
      </c>
      <c r="G184" s="22">
        <f t="shared" si="56"/>
        <v>7</v>
      </c>
      <c r="H184" s="22">
        <f t="shared" si="56"/>
        <v>3</v>
      </c>
      <c r="I184" s="22">
        <f t="shared" si="56"/>
        <v>6</v>
      </c>
      <c r="J184" s="22">
        <f t="shared" si="56"/>
        <v>13</v>
      </c>
      <c r="K184" s="22">
        <f t="shared" si="56"/>
        <v>7</v>
      </c>
      <c r="L184" s="22">
        <f t="shared" si="56"/>
        <v>4</v>
      </c>
      <c r="M184" s="22">
        <f t="shared" si="56"/>
        <v>0</v>
      </c>
      <c r="N184" s="22">
        <f t="shared" si="56"/>
        <v>15</v>
      </c>
      <c r="O184" s="22">
        <f t="shared" si="56"/>
        <v>51</v>
      </c>
      <c r="P184" s="22">
        <f t="shared" si="56"/>
        <v>15</v>
      </c>
      <c r="Q184" s="22">
        <f t="shared" si="56"/>
        <v>15</v>
      </c>
      <c r="R184" s="22">
        <f t="shared" si="56"/>
        <v>21</v>
      </c>
      <c r="S184" s="22">
        <f t="shared" si="56"/>
        <v>20</v>
      </c>
      <c r="T184" s="22">
        <f t="shared" si="56"/>
        <v>34</v>
      </c>
      <c r="U184" s="22">
        <f t="shared" si="56"/>
        <v>29</v>
      </c>
      <c r="V184" s="22">
        <v>27</v>
      </c>
      <c r="W184" s="22">
        <v>24</v>
      </c>
    </row>
    <row r="185" spans="1:23" s="156" customFormat="1" ht="12" customHeight="1">
      <c r="A185" s="193" t="s">
        <v>223</v>
      </c>
      <c r="B185" s="193"/>
      <c r="C185" s="28">
        <f aca="true" t="shared" si="57" ref="C185:U185">SUM(C166:C175)</f>
        <v>136</v>
      </c>
      <c r="D185" s="28">
        <f t="shared" si="57"/>
        <v>127</v>
      </c>
      <c r="E185" s="28">
        <f t="shared" si="57"/>
        <v>158</v>
      </c>
      <c r="F185" s="28">
        <f t="shared" si="57"/>
        <v>130</v>
      </c>
      <c r="G185" s="28">
        <f t="shared" si="57"/>
        <v>123</v>
      </c>
      <c r="H185" s="28">
        <f t="shared" si="57"/>
        <v>126</v>
      </c>
      <c r="I185" s="28">
        <f t="shared" si="57"/>
        <v>108</v>
      </c>
      <c r="J185" s="28">
        <f t="shared" si="57"/>
        <v>111</v>
      </c>
      <c r="K185" s="28">
        <f t="shared" si="57"/>
        <v>87</v>
      </c>
      <c r="L185" s="28">
        <f t="shared" si="57"/>
        <v>108</v>
      </c>
      <c r="M185" s="28">
        <f t="shared" si="57"/>
        <v>84</v>
      </c>
      <c r="N185" s="28">
        <f t="shared" si="57"/>
        <v>70</v>
      </c>
      <c r="O185" s="28">
        <f t="shared" si="57"/>
        <v>97</v>
      </c>
      <c r="P185" s="28">
        <f t="shared" si="57"/>
        <v>107</v>
      </c>
      <c r="Q185" s="28">
        <f t="shared" si="57"/>
        <v>101</v>
      </c>
      <c r="R185" s="28">
        <f t="shared" si="57"/>
        <v>90</v>
      </c>
      <c r="S185" s="28">
        <f t="shared" si="57"/>
        <v>146</v>
      </c>
      <c r="T185" s="28">
        <f t="shared" si="57"/>
        <v>196</v>
      </c>
      <c r="U185" s="28">
        <f t="shared" si="57"/>
        <v>194</v>
      </c>
      <c r="V185" s="28">
        <v>176</v>
      </c>
      <c r="W185" s="28">
        <v>198</v>
      </c>
    </row>
    <row r="186" spans="1:23" s="156" customFormat="1" ht="12" customHeight="1">
      <c r="A186" s="44"/>
      <c r="B186" s="44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</row>
    <row r="187" spans="1:23" s="156" customFormat="1" ht="12" customHeight="1">
      <c r="A187" s="194" t="s">
        <v>369</v>
      </c>
      <c r="B187" s="194"/>
      <c r="C187" s="19">
        <f>+C188+C189+C190+C191+C192</f>
        <v>1532</v>
      </c>
      <c r="D187" s="19">
        <f aca="true" t="shared" si="58" ref="D187:U187">+D188+D189+D190+D191+D192</f>
        <v>1019</v>
      </c>
      <c r="E187" s="19">
        <f t="shared" si="58"/>
        <v>1475</v>
      </c>
      <c r="F187" s="19">
        <f t="shared" si="58"/>
        <v>1520</v>
      </c>
      <c r="G187" s="19">
        <f t="shared" si="58"/>
        <v>1572</v>
      </c>
      <c r="H187" s="19">
        <f t="shared" si="58"/>
        <v>1310</v>
      </c>
      <c r="I187" s="19">
        <f t="shared" si="58"/>
        <v>1364</v>
      </c>
      <c r="J187" s="19">
        <f t="shared" si="58"/>
        <v>1265</v>
      </c>
      <c r="K187" s="19">
        <f t="shared" si="58"/>
        <v>1536</v>
      </c>
      <c r="L187" s="19">
        <f t="shared" si="58"/>
        <v>1635</v>
      </c>
      <c r="M187" s="19">
        <f t="shared" si="58"/>
        <v>1692</v>
      </c>
      <c r="N187" s="19">
        <f t="shared" si="58"/>
        <v>1730</v>
      </c>
      <c r="O187" s="19">
        <f t="shared" si="58"/>
        <v>2062</v>
      </c>
      <c r="P187" s="19">
        <f t="shared" si="58"/>
        <v>2586</v>
      </c>
      <c r="Q187" s="19">
        <f t="shared" si="58"/>
        <v>3526</v>
      </c>
      <c r="R187" s="19">
        <f t="shared" si="58"/>
        <v>4570</v>
      </c>
      <c r="S187" s="19">
        <f t="shared" si="58"/>
        <v>5205</v>
      </c>
      <c r="T187" s="19">
        <f t="shared" si="58"/>
        <v>6218</v>
      </c>
      <c r="U187" s="19">
        <f t="shared" si="58"/>
        <v>6605</v>
      </c>
      <c r="V187" s="19">
        <v>5903</v>
      </c>
      <c r="W187" s="19">
        <v>5120</v>
      </c>
    </row>
    <row r="188" spans="1:23" s="156" customFormat="1" ht="12" customHeight="1">
      <c r="A188" s="187" t="s">
        <v>335</v>
      </c>
      <c r="B188" s="187"/>
      <c r="C188" s="22">
        <f>+C149+C150+C153+C154</f>
        <v>53</v>
      </c>
      <c r="D188" s="22">
        <f aca="true" t="shared" si="59" ref="D188:U188">+D149+D150+D153+D154</f>
        <v>96</v>
      </c>
      <c r="E188" s="22">
        <f t="shared" si="59"/>
        <v>219</v>
      </c>
      <c r="F188" s="22">
        <f t="shared" si="59"/>
        <v>218</v>
      </c>
      <c r="G188" s="22">
        <f t="shared" si="59"/>
        <v>297</v>
      </c>
      <c r="H188" s="22">
        <f t="shared" si="59"/>
        <v>239</v>
      </c>
      <c r="I188" s="22">
        <f t="shared" si="59"/>
        <v>246</v>
      </c>
      <c r="J188" s="22">
        <f t="shared" si="59"/>
        <v>179</v>
      </c>
      <c r="K188" s="22">
        <f t="shared" si="59"/>
        <v>159</v>
      </c>
      <c r="L188" s="22">
        <f t="shared" si="59"/>
        <v>157</v>
      </c>
      <c r="M188" s="22">
        <f t="shared" si="59"/>
        <v>168</v>
      </c>
      <c r="N188" s="22">
        <f t="shared" si="59"/>
        <v>243</v>
      </c>
      <c r="O188" s="22">
        <f t="shared" si="59"/>
        <v>328</v>
      </c>
      <c r="P188" s="22">
        <f t="shared" si="59"/>
        <v>333</v>
      </c>
      <c r="Q188" s="22">
        <f t="shared" si="59"/>
        <v>426</v>
      </c>
      <c r="R188" s="22">
        <f t="shared" si="59"/>
        <v>603</v>
      </c>
      <c r="S188" s="22">
        <f t="shared" si="59"/>
        <v>780</v>
      </c>
      <c r="T188" s="22">
        <f t="shared" si="59"/>
        <v>1014</v>
      </c>
      <c r="U188" s="22">
        <f t="shared" si="59"/>
        <v>1074</v>
      </c>
      <c r="V188" s="22">
        <v>832</v>
      </c>
      <c r="W188" s="22">
        <v>783</v>
      </c>
    </row>
    <row r="189" spans="1:23" s="156" customFormat="1" ht="12" customHeight="1">
      <c r="A189" s="187" t="s">
        <v>336</v>
      </c>
      <c r="B189" s="187"/>
      <c r="C189" s="25">
        <f>+C56+C57+C78+C58+C59+C60+C61+C62+C63+C64+C65+C66</f>
        <v>599</v>
      </c>
      <c r="D189" s="25">
        <f aca="true" t="shared" si="60" ref="D189:U189">+D56+D57+D78+D58+D59+D60+D61+D62+D63+D64+D65+D66</f>
        <v>403</v>
      </c>
      <c r="E189" s="25">
        <f t="shared" si="60"/>
        <v>433</v>
      </c>
      <c r="F189" s="25">
        <f t="shared" si="60"/>
        <v>436</v>
      </c>
      <c r="G189" s="25">
        <f t="shared" si="60"/>
        <v>470</v>
      </c>
      <c r="H189" s="25">
        <f t="shared" si="60"/>
        <v>438</v>
      </c>
      <c r="I189" s="25">
        <f t="shared" si="60"/>
        <v>484</v>
      </c>
      <c r="J189" s="25">
        <f t="shared" si="60"/>
        <v>456</v>
      </c>
      <c r="K189" s="25">
        <f t="shared" si="60"/>
        <v>428</v>
      </c>
      <c r="L189" s="25">
        <f t="shared" si="60"/>
        <v>509</v>
      </c>
      <c r="M189" s="25">
        <f t="shared" si="60"/>
        <v>427</v>
      </c>
      <c r="N189" s="25">
        <f t="shared" si="60"/>
        <v>381</v>
      </c>
      <c r="O189" s="25">
        <f t="shared" si="60"/>
        <v>389</v>
      </c>
      <c r="P189" s="25">
        <f t="shared" si="60"/>
        <v>598</v>
      </c>
      <c r="Q189" s="25">
        <f t="shared" si="60"/>
        <v>772</v>
      </c>
      <c r="R189" s="25">
        <f t="shared" si="60"/>
        <v>961</v>
      </c>
      <c r="S189" s="25">
        <f t="shared" si="60"/>
        <v>1053</v>
      </c>
      <c r="T189" s="25">
        <f t="shared" si="60"/>
        <v>1279</v>
      </c>
      <c r="U189" s="25">
        <f t="shared" si="60"/>
        <v>1399</v>
      </c>
      <c r="V189" s="25">
        <v>1527</v>
      </c>
      <c r="W189" s="25">
        <v>1551</v>
      </c>
    </row>
    <row r="190" spans="1:23" s="156" customFormat="1" ht="12" customHeight="1">
      <c r="A190" s="187" t="s">
        <v>337</v>
      </c>
      <c r="B190" s="187"/>
      <c r="C190" s="22">
        <f>+C118+C139+C119+C121+C124+C126+C127+C146+C128+C129+C130+C132+C133+C134+C135</f>
        <v>178</v>
      </c>
      <c r="D190" s="22">
        <f aca="true" t="shared" si="61" ref="D190:U190">+D118+D139+D119+D121+D124+D126+D127+D146+D128+D129+D130+D132+D133+D134+D135</f>
        <v>128</v>
      </c>
      <c r="E190" s="22">
        <f t="shared" si="61"/>
        <v>259</v>
      </c>
      <c r="F190" s="22">
        <f t="shared" si="61"/>
        <v>335</v>
      </c>
      <c r="G190" s="22">
        <f t="shared" si="61"/>
        <v>250</v>
      </c>
      <c r="H190" s="22">
        <f t="shared" si="61"/>
        <v>208</v>
      </c>
      <c r="I190" s="22">
        <f t="shared" si="61"/>
        <v>218</v>
      </c>
      <c r="J190" s="22">
        <f t="shared" si="61"/>
        <v>172</v>
      </c>
      <c r="K190" s="22">
        <f t="shared" si="61"/>
        <v>161</v>
      </c>
      <c r="L190" s="22">
        <f t="shared" si="61"/>
        <v>319</v>
      </c>
      <c r="M190" s="22">
        <f t="shared" si="61"/>
        <v>279</v>
      </c>
      <c r="N190" s="22">
        <f t="shared" si="61"/>
        <v>443</v>
      </c>
      <c r="O190" s="22">
        <f t="shared" si="61"/>
        <v>571</v>
      </c>
      <c r="P190" s="22">
        <f t="shared" si="61"/>
        <v>687</v>
      </c>
      <c r="Q190" s="22">
        <f t="shared" si="61"/>
        <v>948</v>
      </c>
      <c r="R190" s="22">
        <f t="shared" si="61"/>
        <v>980</v>
      </c>
      <c r="S190" s="22">
        <f t="shared" si="61"/>
        <v>1038</v>
      </c>
      <c r="T190" s="22">
        <f t="shared" si="61"/>
        <v>1142</v>
      </c>
      <c r="U190" s="22">
        <f t="shared" si="61"/>
        <v>1031</v>
      </c>
      <c r="V190" s="22">
        <v>837</v>
      </c>
      <c r="W190" s="22">
        <v>575</v>
      </c>
    </row>
    <row r="191" spans="1:23" s="156" customFormat="1" ht="12" customHeight="1">
      <c r="A191" s="187" t="s">
        <v>338</v>
      </c>
      <c r="B191" s="187"/>
      <c r="C191" s="22">
        <f>+C69+C70+C71+C72+C73+C74+C75+C76+C77+C79+C80+C81+C82+C83+C84+C85+C86+C87+C88+C89+C90+C91+C92+C93+C94+C95+C96+C97+C98+C99+C100+C101+C102+C103+C104+C105+C106+C107+C108+C109+C110+C112+C113+C114+C115+C111</f>
        <v>663</v>
      </c>
      <c r="D191" s="22">
        <f aca="true" t="shared" si="62" ref="D191:U191">+D69+D70+D71+D72+D73+D74+D75+D76+D77+D79+D80+D81+D82+D83+D84+D85+D86+D87+D88+D89+D90+D91+D92+D93+D94+D95+D96+D97+D98+D99+D100+D101+D102+D103+D104+D105+D106+D107+D108+D109+D110+D112+D113+D114+D115+D111</f>
        <v>356</v>
      </c>
      <c r="E191" s="22">
        <f t="shared" si="62"/>
        <v>513</v>
      </c>
      <c r="F191" s="22">
        <f t="shared" si="62"/>
        <v>470</v>
      </c>
      <c r="G191" s="22">
        <f t="shared" si="62"/>
        <v>477</v>
      </c>
      <c r="H191" s="22">
        <f t="shared" si="62"/>
        <v>387</v>
      </c>
      <c r="I191" s="22">
        <f t="shared" si="62"/>
        <v>396</v>
      </c>
      <c r="J191" s="22">
        <f t="shared" si="62"/>
        <v>446</v>
      </c>
      <c r="K191" s="22">
        <f t="shared" si="62"/>
        <v>768</v>
      </c>
      <c r="L191" s="22">
        <f t="shared" si="62"/>
        <v>637</v>
      </c>
      <c r="M191" s="22">
        <f t="shared" si="62"/>
        <v>797</v>
      </c>
      <c r="N191" s="22">
        <f t="shared" si="62"/>
        <v>638</v>
      </c>
      <c r="O191" s="22">
        <f t="shared" si="62"/>
        <v>737</v>
      </c>
      <c r="P191" s="22">
        <f t="shared" si="62"/>
        <v>947</v>
      </c>
      <c r="Q191" s="22">
        <f t="shared" si="62"/>
        <v>1233</v>
      </c>
      <c r="R191" s="22">
        <f t="shared" si="62"/>
        <v>1842</v>
      </c>
      <c r="S191" s="22">
        <f t="shared" si="62"/>
        <v>2136</v>
      </c>
      <c r="T191" s="22">
        <f t="shared" si="62"/>
        <v>2552</v>
      </c>
      <c r="U191" s="22">
        <f t="shared" si="62"/>
        <v>2880</v>
      </c>
      <c r="V191" s="22">
        <v>2503</v>
      </c>
      <c r="W191" s="22">
        <v>2004</v>
      </c>
    </row>
    <row r="192" spans="1:23" s="156" customFormat="1" ht="12" customHeight="1">
      <c r="A192" s="167" t="s">
        <v>339</v>
      </c>
      <c r="B192" s="167"/>
      <c r="C192" s="28">
        <f>+C151+C122+C123+C152+C125+C158</f>
        <v>39</v>
      </c>
      <c r="D192" s="28">
        <f aca="true" t="shared" si="63" ref="D192:U192">+D151+D122+D123+D152+D125+D158</f>
        <v>36</v>
      </c>
      <c r="E192" s="28">
        <f t="shared" si="63"/>
        <v>51</v>
      </c>
      <c r="F192" s="28">
        <f t="shared" si="63"/>
        <v>61</v>
      </c>
      <c r="G192" s="28">
        <f t="shared" si="63"/>
        <v>78</v>
      </c>
      <c r="H192" s="28">
        <f t="shared" si="63"/>
        <v>38</v>
      </c>
      <c r="I192" s="28">
        <f t="shared" si="63"/>
        <v>20</v>
      </c>
      <c r="J192" s="28">
        <f t="shared" si="63"/>
        <v>12</v>
      </c>
      <c r="K192" s="28">
        <f t="shared" si="63"/>
        <v>20</v>
      </c>
      <c r="L192" s="28">
        <f t="shared" si="63"/>
        <v>13</v>
      </c>
      <c r="M192" s="28">
        <f t="shared" si="63"/>
        <v>21</v>
      </c>
      <c r="N192" s="28">
        <f t="shared" si="63"/>
        <v>25</v>
      </c>
      <c r="O192" s="28">
        <f t="shared" si="63"/>
        <v>37</v>
      </c>
      <c r="P192" s="28">
        <f t="shared" si="63"/>
        <v>21</v>
      </c>
      <c r="Q192" s="28">
        <f t="shared" si="63"/>
        <v>147</v>
      </c>
      <c r="R192" s="28">
        <f t="shared" si="63"/>
        <v>184</v>
      </c>
      <c r="S192" s="28">
        <f t="shared" si="63"/>
        <v>198</v>
      </c>
      <c r="T192" s="28">
        <f t="shared" si="63"/>
        <v>231</v>
      </c>
      <c r="U192" s="28">
        <f t="shared" si="63"/>
        <v>221</v>
      </c>
      <c r="V192" s="28">
        <v>204</v>
      </c>
      <c r="W192" s="28">
        <v>207</v>
      </c>
    </row>
    <row r="193" spans="1:23" s="156" customFormat="1" ht="12" customHeight="1">
      <c r="A193" s="33"/>
      <c r="B193" s="33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</row>
    <row r="194" spans="1:23" s="156" customFormat="1" ht="12" customHeight="1">
      <c r="A194" s="166" t="s">
        <v>370</v>
      </c>
      <c r="B194" s="166"/>
      <c r="C194" s="83">
        <f>+C177-C187</f>
        <v>218</v>
      </c>
      <c r="D194" s="83">
        <f aca="true" t="shared" si="64" ref="D194:U194">+D177-D187</f>
        <v>190</v>
      </c>
      <c r="E194" s="83">
        <f t="shared" si="64"/>
        <v>232</v>
      </c>
      <c r="F194" s="83">
        <f t="shared" si="64"/>
        <v>213</v>
      </c>
      <c r="G194" s="83">
        <f t="shared" si="64"/>
        <v>205</v>
      </c>
      <c r="H194" s="83">
        <f t="shared" si="64"/>
        <v>200</v>
      </c>
      <c r="I194" s="83">
        <f t="shared" si="64"/>
        <v>221</v>
      </c>
      <c r="J194" s="83">
        <f t="shared" si="64"/>
        <v>193</v>
      </c>
      <c r="K194" s="83">
        <f t="shared" si="64"/>
        <v>144</v>
      </c>
      <c r="L194" s="83">
        <f t="shared" si="64"/>
        <v>193</v>
      </c>
      <c r="M194" s="83">
        <f t="shared" si="64"/>
        <v>127</v>
      </c>
      <c r="N194" s="83">
        <f t="shared" si="64"/>
        <v>117</v>
      </c>
      <c r="O194" s="83">
        <f t="shared" si="64"/>
        <v>222</v>
      </c>
      <c r="P194" s="83">
        <f t="shared" si="64"/>
        <v>209</v>
      </c>
      <c r="Q194" s="83">
        <f t="shared" si="64"/>
        <v>238</v>
      </c>
      <c r="R194" s="83">
        <f t="shared" si="64"/>
        <v>256</v>
      </c>
      <c r="S194" s="83">
        <f t="shared" si="64"/>
        <v>329</v>
      </c>
      <c r="T194" s="83">
        <f t="shared" si="64"/>
        <v>421</v>
      </c>
      <c r="U194" s="83">
        <f t="shared" si="64"/>
        <v>412</v>
      </c>
      <c r="V194" s="83">
        <v>359</v>
      </c>
      <c r="W194" s="83">
        <v>369</v>
      </c>
    </row>
    <row r="195" spans="1:23" s="172" customFormat="1" ht="12" customHeight="1">
      <c r="A195" s="198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</row>
    <row r="196" spans="1:23" s="173" customFormat="1" ht="12" customHeight="1">
      <c r="A196" s="207" t="s">
        <v>384</v>
      </c>
      <c r="B196" s="207"/>
      <c r="C196" s="207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</row>
    <row r="197" spans="1:23" ht="12" customHeight="1">
      <c r="A197" s="207" t="s">
        <v>385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189"/>
    </row>
    <row r="198" spans="1:23" s="182" customFormat="1" ht="12" customHeight="1">
      <c r="A198" s="206" t="s">
        <v>368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189"/>
    </row>
    <row r="199" spans="1:23" s="180" customFormat="1" ht="12" customHeight="1">
      <c r="A199" s="204" t="s">
        <v>386</v>
      </c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189"/>
    </row>
    <row r="200" spans="1:23" s="173" customFormat="1" ht="5.25" customHeight="1">
      <c r="A200" s="208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189"/>
    </row>
    <row r="201" spans="1:23" ht="12" customHeight="1">
      <c r="A201" s="208" t="s">
        <v>392</v>
      </c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189"/>
    </row>
    <row r="202" spans="1:23" ht="5.25" customHeight="1">
      <c r="A202" s="208"/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189"/>
    </row>
    <row r="203" spans="1:23" ht="12" customHeight="1">
      <c r="A203" s="208" t="s">
        <v>394</v>
      </c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189"/>
    </row>
    <row r="204" spans="1:23" ht="12" customHeight="1">
      <c r="A204" s="208" t="s">
        <v>295</v>
      </c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189"/>
    </row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</sheetData>
  <sheetProtection/>
  <mergeCells count="167">
    <mergeCell ref="A156:B156"/>
    <mergeCell ref="A168:B168"/>
    <mergeCell ref="A173:B173"/>
    <mergeCell ref="A185:B185"/>
    <mergeCell ref="A160:B160"/>
    <mergeCell ref="A200:W200"/>
    <mergeCell ref="A183:B183"/>
    <mergeCell ref="A172:B172"/>
    <mergeCell ref="A174:B174"/>
    <mergeCell ref="A182:B182"/>
    <mergeCell ref="A201:W201"/>
    <mergeCell ref="A202:W202"/>
    <mergeCell ref="A203:W203"/>
    <mergeCell ref="A204:W204"/>
    <mergeCell ref="A169:B169"/>
    <mergeCell ref="A170:B170"/>
    <mergeCell ref="A175:B175"/>
    <mergeCell ref="A179:B179"/>
    <mergeCell ref="A187:B187"/>
    <mergeCell ref="A181:B181"/>
    <mergeCell ref="A184:B184"/>
    <mergeCell ref="A191:B191"/>
    <mergeCell ref="A177:B177"/>
    <mergeCell ref="A189:B189"/>
    <mergeCell ref="A190:B190"/>
    <mergeCell ref="A152:B152"/>
    <mergeCell ref="A153:B153"/>
    <mergeCell ref="A154:B154"/>
    <mergeCell ref="A180:B180"/>
    <mergeCell ref="A163:B163"/>
    <mergeCell ref="A165:B165"/>
    <mergeCell ref="A167:B167"/>
    <mergeCell ref="A157:B157"/>
    <mergeCell ref="A161:B161"/>
    <mergeCell ref="A171:B171"/>
    <mergeCell ref="A199:W199"/>
    <mergeCell ref="A198:W198"/>
    <mergeCell ref="A196:W196"/>
    <mergeCell ref="A197:W197"/>
    <mergeCell ref="A166:B166"/>
    <mergeCell ref="A150:B150"/>
    <mergeCell ref="A158:B158"/>
    <mergeCell ref="A162:B162"/>
    <mergeCell ref="A140:B140"/>
    <mergeCell ref="A141:B141"/>
    <mergeCell ref="A142:B142"/>
    <mergeCell ref="A143:B143"/>
    <mergeCell ref="A145:B145"/>
    <mergeCell ref="A151:B151"/>
    <mergeCell ref="A149:B149"/>
    <mergeCell ref="A130:B130"/>
    <mergeCell ref="A131:B131"/>
    <mergeCell ref="A132:B132"/>
    <mergeCell ref="A148:B148"/>
    <mergeCell ref="A144:B144"/>
    <mergeCell ref="A133:B133"/>
    <mergeCell ref="A134:B134"/>
    <mergeCell ref="A135:B135"/>
    <mergeCell ref="A146:B146"/>
    <mergeCell ref="A125:B125"/>
    <mergeCell ref="A126:B126"/>
    <mergeCell ref="A121:B121"/>
    <mergeCell ref="A127:B127"/>
    <mergeCell ref="A128:B128"/>
    <mergeCell ref="A129:B129"/>
    <mergeCell ref="A122:B122"/>
    <mergeCell ref="A123:B123"/>
    <mergeCell ref="A124:B124"/>
    <mergeCell ref="A114:B114"/>
    <mergeCell ref="A115:B115"/>
    <mergeCell ref="A117:B117"/>
    <mergeCell ref="A119:B119"/>
    <mergeCell ref="A108:B108"/>
    <mergeCell ref="A109:B109"/>
    <mergeCell ref="A110:B110"/>
    <mergeCell ref="A111:B111"/>
    <mergeCell ref="A112:B112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4:B64"/>
    <mergeCell ref="A65:B65"/>
    <mergeCell ref="A66:B66"/>
    <mergeCell ref="A68:B68"/>
    <mergeCell ref="A69:B69"/>
    <mergeCell ref="A70:B70"/>
    <mergeCell ref="A58:B58"/>
    <mergeCell ref="A59:B59"/>
    <mergeCell ref="A60:B60"/>
    <mergeCell ref="A61:B61"/>
    <mergeCell ref="A62:B62"/>
    <mergeCell ref="A63:B63"/>
    <mergeCell ref="A51:B51"/>
    <mergeCell ref="A52:B52"/>
    <mergeCell ref="A53:B53"/>
    <mergeCell ref="A55:B55"/>
    <mergeCell ref="A56:B56"/>
    <mergeCell ref="A57:B57"/>
    <mergeCell ref="A42:B42"/>
    <mergeCell ref="A45:B45"/>
    <mergeCell ref="A50:B50"/>
    <mergeCell ref="A36:B36"/>
    <mergeCell ref="A37:B37"/>
    <mergeCell ref="A38:B38"/>
    <mergeCell ref="A7:C7"/>
    <mergeCell ref="A10:B10"/>
    <mergeCell ref="A11:B11"/>
    <mergeCell ref="A15:B15"/>
    <mergeCell ref="A41:B41"/>
    <mergeCell ref="A30:B30"/>
    <mergeCell ref="A31:B31"/>
    <mergeCell ref="A40:B40"/>
    <mergeCell ref="A6:B6"/>
    <mergeCell ref="A8:B8"/>
    <mergeCell ref="A22:B22"/>
    <mergeCell ref="A23:B23"/>
    <mergeCell ref="A195:W195"/>
    <mergeCell ref="A118:B118"/>
    <mergeCell ref="A139:B139"/>
    <mergeCell ref="A138:B138"/>
    <mergeCell ref="A120:B120"/>
    <mergeCell ref="A24:B24"/>
    <mergeCell ref="A178:B178"/>
    <mergeCell ref="A188:B188"/>
    <mergeCell ref="A1:W1"/>
    <mergeCell ref="A2:W2"/>
    <mergeCell ref="A3:W3"/>
    <mergeCell ref="A4:W4"/>
    <mergeCell ref="A19:B19"/>
    <mergeCell ref="A21:B21"/>
    <mergeCell ref="A27:B27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4" width="11.8515625" style="2" customWidth="1"/>
    <col min="5" max="16384" width="9.140625" style="1" customWidth="1"/>
  </cols>
  <sheetData>
    <row r="1" spans="1:4" s="5" customFormat="1" ht="12.75" customHeight="1">
      <c r="A1" s="249"/>
      <c r="B1" s="249"/>
      <c r="C1" s="249"/>
      <c r="D1" s="249"/>
    </row>
    <row r="2" spans="1:4" s="5" customFormat="1" ht="12.75" customHeight="1">
      <c r="A2" s="250" t="s">
        <v>332</v>
      </c>
      <c r="B2" s="250"/>
      <c r="C2" s="250"/>
      <c r="D2" s="250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6" s="162" customFormat="1" ht="12" customHeight="1">
      <c r="A5" s="195"/>
      <c r="B5" s="195"/>
      <c r="C5" s="256">
        <v>2016</v>
      </c>
      <c r="D5" s="257"/>
      <c r="E5" s="160"/>
      <c r="F5" s="161"/>
    </row>
    <row r="6" spans="1:6" s="162" customFormat="1" ht="12" customHeight="1">
      <c r="A6" s="252"/>
      <c r="B6" s="252"/>
      <c r="C6" s="229"/>
      <c r="D6" s="233"/>
      <c r="E6" s="196"/>
      <c r="F6" s="196"/>
    </row>
    <row r="7" spans="3:6" s="162" customFormat="1" ht="12" customHeight="1">
      <c r="C7" s="160"/>
      <c r="D7" s="160"/>
      <c r="E7" s="160"/>
      <c r="F7" s="160"/>
    </row>
    <row r="8" spans="3:6" s="162" customFormat="1" ht="12" customHeight="1">
      <c r="C8" s="8" t="s">
        <v>0</v>
      </c>
      <c r="D8" s="151" t="s">
        <v>1</v>
      </c>
      <c r="E8" s="160"/>
      <c r="F8" s="160"/>
    </row>
    <row r="9" spans="1:6" s="107" customFormat="1" ht="12" customHeight="1">
      <c r="A9" s="164"/>
      <c r="B9" s="164"/>
      <c r="C9" s="157" t="s">
        <v>2</v>
      </c>
      <c r="D9" s="158" t="s">
        <v>3</v>
      </c>
      <c r="E9" s="165"/>
      <c r="F9" s="165"/>
    </row>
    <row r="10" spans="1:4" s="14" customFormat="1" ht="12" customHeight="1">
      <c r="A10" s="197" t="s">
        <v>4</v>
      </c>
      <c r="B10" s="197"/>
      <c r="C10" s="83">
        <v>2795</v>
      </c>
      <c r="D10" s="95">
        <v>1.2070879165964872</v>
      </c>
    </row>
    <row r="11" spans="1:4" s="14" customFormat="1" ht="12" customHeight="1">
      <c r="A11" s="15"/>
      <c r="B11" s="15"/>
      <c r="C11" s="16"/>
      <c r="D11" s="70"/>
    </row>
    <row r="12" spans="1:4" s="18" customFormat="1" ht="12" customHeight="1">
      <c r="A12" s="194" t="s">
        <v>5</v>
      </c>
      <c r="B12" s="194"/>
      <c r="C12" s="19">
        <v>143</v>
      </c>
      <c r="D12" s="71">
        <v>0.6085624308451782</v>
      </c>
    </row>
    <row r="13" spans="1:4" s="21" customFormat="1" ht="12" customHeight="1">
      <c r="A13" s="187" t="s">
        <v>6</v>
      </c>
      <c r="B13" s="187"/>
      <c r="C13" s="22">
        <v>107</v>
      </c>
      <c r="D13" s="72">
        <v>1.171062712049907</v>
      </c>
    </row>
    <row r="14" spans="1:4" s="21" customFormat="1" ht="12" customHeight="1">
      <c r="A14" s="24"/>
      <c r="B14" s="25" t="s">
        <v>7</v>
      </c>
      <c r="C14" s="22">
        <v>51</v>
      </c>
      <c r="D14" s="72">
        <v>1.4821272885789014</v>
      </c>
    </row>
    <row r="15" spans="1:4" s="21" customFormat="1" ht="12" customHeight="1">
      <c r="A15" s="24"/>
      <c r="B15" s="25" t="s">
        <v>8</v>
      </c>
      <c r="C15" s="22">
        <v>18</v>
      </c>
      <c r="D15" s="72">
        <v>0.4766949152542373</v>
      </c>
    </row>
    <row r="16" spans="1:4" s="21" customFormat="1" ht="12" customHeight="1">
      <c r="A16" s="24"/>
      <c r="B16" s="26" t="s">
        <v>9</v>
      </c>
      <c r="C16" s="22">
        <v>38</v>
      </c>
      <c r="D16" s="72">
        <v>1.9791666666666665</v>
      </c>
    </row>
    <row r="17" spans="1:4" s="21" customFormat="1" ht="12" customHeight="1">
      <c r="A17" s="187" t="s">
        <v>10</v>
      </c>
      <c r="B17" s="187"/>
      <c r="C17" s="22">
        <v>15</v>
      </c>
      <c r="D17" s="72">
        <v>0.22734161867232497</v>
      </c>
    </row>
    <row r="18" spans="1:4" s="21" customFormat="1" ht="12" customHeight="1">
      <c r="A18" s="24"/>
      <c r="B18" s="25" t="s">
        <v>11</v>
      </c>
      <c r="C18" s="22">
        <v>0</v>
      </c>
      <c r="D18" s="72">
        <v>0</v>
      </c>
    </row>
    <row r="19" spans="1:4" s="21" customFormat="1" ht="12" customHeight="1">
      <c r="A19" s="24"/>
      <c r="B19" s="25" t="s">
        <v>12</v>
      </c>
      <c r="C19" s="22">
        <v>3</v>
      </c>
      <c r="D19" s="72">
        <v>0.14634146341463414</v>
      </c>
    </row>
    <row r="20" spans="1:4" s="21" customFormat="1" ht="12" customHeight="1">
      <c r="A20" s="27"/>
      <c r="B20" s="25" t="s">
        <v>13</v>
      </c>
      <c r="C20" s="22">
        <v>12</v>
      </c>
      <c r="D20" s="72">
        <v>0.5422503389064619</v>
      </c>
    </row>
    <row r="21" spans="1:4" s="21" customFormat="1" ht="12" customHeight="1">
      <c r="A21" s="193" t="s">
        <v>14</v>
      </c>
      <c r="B21" s="193"/>
      <c r="C21" s="28">
        <v>21</v>
      </c>
      <c r="D21" s="73">
        <v>0.2705139765554554</v>
      </c>
    </row>
    <row r="22" spans="1:4" s="21" customFormat="1" ht="12" customHeight="1">
      <c r="A22" s="27"/>
      <c r="B22" s="27"/>
      <c r="C22" s="27"/>
      <c r="D22" s="70"/>
    </row>
    <row r="23" spans="1:4" s="18" customFormat="1" ht="12" customHeight="1">
      <c r="A23" s="194" t="s">
        <v>314</v>
      </c>
      <c r="B23" s="194"/>
      <c r="C23" s="19">
        <v>775</v>
      </c>
      <c r="D23" s="71">
        <v>1.2583824508418984</v>
      </c>
    </row>
    <row r="24" spans="1:4" s="21" customFormat="1" ht="12" customHeight="1">
      <c r="A24" s="187" t="s">
        <v>16</v>
      </c>
      <c r="B24" s="187"/>
      <c r="C24" s="22">
        <v>616</v>
      </c>
      <c r="D24" s="72">
        <v>1.7462792345854004</v>
      </c>
    </row>
    <row r="25" spans="1:4" s="21" customFormat="1" ht="12" customHeight="1">
      <c r="A25" s="187" t="s">
        <v>17</v>
      </c>
      <c r="B25" s="187"/>
      <c r="C25" s="22">
        <v>5</v>
      </c>
      <c r="D25" s="72">
        <v>0.07940289026520565</v>
      </c>
    </row>
    <row r="26" spans="1:4" s="21" customFormat="1" ht="12" customHeight="1">
      <c r="A26" s="187" t="s">
        <v>18</v>
      </c>
      <c r="B26" s="187"/>
      <c r="C26" s="22">
        <v>81</v>
      </c>
      <c r="D26" s="72">
        <v>0.8770030316154179</v>
      </c>
    </row>
    <row r="27" spans="1:4" s="21" customFormat="1" ht="12" customHeight="1">
      <c r="A27" s="31"/>
      <c r="B27" s="25" t="s">
        <v>19</v>
      </c>
      <c r="C27" s="22">
        <v>12</v>
      </c>
      <c r="D27" s="72">
        <v>0.6182380216383307</v>
      </c>
    </row>
    <row r="28" spans="1:4" s="21" customFormat="1" ht="12" customHeight="1">
      <c r="A28" s="27"/>
      <c r="B28" s="25" t="s">
        <v>20</v>
      </c>
      <c r="C28" s="22">
        <v>69</v>
      </c>
      <c r="D28" s="72">
        <v>0.945853324194654</v>
      </c>
    </row>
    <row r="29" spans="1:4" s="21" customFormat="1" ht="12" customHeight="1">
      <c r="A29" s="187" t="s">
        <v>21</v>
      </c>
      <c r="B29" s="187"/>
      <c r="C29" s="22">
        <v>23</v>
      </c>
      <c r="D29" s="72">
        <v>0.7149518184644078</v>
      </c>
    </row>
    <row r="30" spans="1:4" s="21" customFormat="1" ht="12" customHeight="1">
      <c r="A30" s="31"/>
      <c r="B30" s="25" t="s">
        <v>22</v>
      </c>
      <c r="C30" s="22">
        <v>13</v>
      </c>
      <c r="D30" s="72">
        <v>0.8365508365508365</v>
      </c>
    </row>
    <row r="31" spans="1:4" s="21" customFormat="1" ht="12" customHeight="1">
      <c r="A31" s="27"/>
      <c r="B31" s="25" t="s">
        <v>23</v>
      </c>
      <c r="C31" s="22">
        <v>10</v>
      </c>
      <c r="D31" s="72">
        <v>0.6013229104028863</v>
      </c>
    </row>
    <row r="32" spans="1:4" s="21" customFormat="1" ht="12" customHeight="1">
      <c r="A32" s="187" t="s">
        <v>24</v>
      </c>
      <c r="B32" s="187"/>
      <c r="C32" s="22">
        <v>4</v>
      </c>
      <c r="D32" s="72">
        <v>0.2708192281651997</v>
      </c>
    </row>
    <row r="33" spans="1:4" s="21" customFormat="1" ht="12" customHeight="1">
      <c r="A33" s="187" t="s">
        <v>313</v>
      </c>
      <c r="B33" s="187"/>
      <c r="C33" s="22">
        <v>46</v>
      </c>
      <c r="D33" s="72">
        <v>0.7559572719802793</v>
      </c>
    </row>
    <row r="34" spans="1:4" s="21" customFormat="1" ht="12" customHeight="1">
      <c r="A34" s="31"/>
      <c r="B34" s="25" t="s">
        <v>26</v>
      </c>
      <c r="C34" s="22">
        <v>10</v>
      </c>
      <c r="D34" s="72">
        <v>1.1135857461024499</v>
      </c>
    </row>
    <row r="35" spans="1:4" s="21" customFormat="1" ht="12" customHeight="1">
      <c r="A35" s="24"/>
      <c r="B35" s="25" t="s">
        <v>27</v>
      </c>
      <c r="C35" s="22">
        <v>7</v>
      </c>
      <c r="D35" s="72">
        <v>0.9370816599732262</v>
      </c>
    </row>
    <row r="36" spans="1:4" s="21" customFormat="1" ht="12" customHeight="1">
      <c r="A36" s="24"/>
      <c r="B36" s="32" t="s">
        <v>312</v>
      </c>
      <c r="C36" s="28">
        <v>29</v>
      </c>
      <c r="D36" s="73">
        <v>0.6531531531531531</v>
      </c>
    </row>
    <row r="37" spans="1:4" s="21" customFormat="1" ht="12" customHeight="1">
      <c r="A37" s="27"/>
      <c r="B37" s="27"/>
      <c r="C37" s="27"/>
      <c r="D37" s="70"/>
    </row>
    <row r="38" spans="1:4" s="18" customFormat="1" ht="12" customHeight="1">
      <c r="A38" s="194" t="s">
        <v>29</v>
      </c>
      <c r="B38" s="194"/>
      <c r="C38" s="19">
        <v>330</v>
      </c>
      <c r="D38" s="71">
        <v>1.2253991830672113</v>
      </c>
    </row>
    <row r="39" spans="1:4" s="21" customFormat="1" ht="12" customHeight="1">
      <c r="A39" s="187" t="s">
        <v>30</v>
      </c>
      <c r="B39" s="187"/>
      <c r="C39" s="22">
        <v>317</v>
      </c>
      <c r="D39" s="72">
        <v>1.3254724870379662</v>
      </c>
    </row>
    <row r="40" spans="1:4" s="21" customFormat="1" ht="12" customHeight="1">
      <c r="A40" s="193" t="s">
        <v>31</v>
      </c>
      <c r="B40" s="193"/>
      <c r="C40" s="28">
        <v>13</v>
      </c>
      <c r="D40" s="73">
        <v>0.43132050431320507</v>
      </c>
    </row>
    <row r="41" spans="1:4" s="21" customFormat="1" ht="12" customHeight="1">
      <c r="A41" s="27"/>
      <c r="B41" s="27"/>
      <c r="C41" s="27"/>
      <c r="D41" s="70"/>
    </row>
    <row r="42" spans="1:4" s="18" customFormat="1" ht="12" customHeight="1">
      <c r="A42" s="194" t="s">
        <v>32</v>
      </c>
      <c r="B42" s="194"/>
      <c r="C42" s="19">
        <v>929</v>
      </c>
      <c r="D42" s="71">
        <v>1.0623577709927157</v>
      </c>
    </row>
    <row r="43" spans="1:4" s="21" customFormat="1" ht="12" customHeight="1">
      <c r="A43" s="187" t="s">
        <v>33</v>
      </c>
      <c r="B43" s="187"/>
      <c r="C43" s="22">
        <v>748</v>
      </c>
      <c r="D43" s="72">
        <v>1.2521762421320477</v>
      </c>
    </row>
    <row r="44" spans="1:4" s="21" customFormat="1" ht="12" customHeight="1">
      <c r="A44" s="200" t="s">
        <v>34</v>
      </c>
      <c r="B44" s="200"/>
      <c r="C44" s="22">
        <v>35</v>
      </c>
      <c r="D44" s="72">
        <v>0.2841370352329924</v>
      </c>
    </row>
    <row r="45" spans="1:4" s="21" customFormat="1" ht="12" customHeight="1">
      <c r="A45" s="32"/>
      <c r="B45" s="25" t="s">
        <v>35</v>
      </c>
      <c r="C45" s="22">
        <v>29</v>
      </c>
      <c r="D45" s="72">
        <v>0.4386628346694902</v>
      </c>
    </row>
    <row r="46" spans="1:4" s="21" customFormat="1" ht="12" customHeight="1">
      <c r="A46" s="32"/>
      <c r="B46" s="25" t="s">
        <v>36</v>
      </c>
      <c r="C46" s="22">
        <v>6</v>
      </c>
      <c r="D46" s="72">
        <v>0.10513404590853338</v>
      </c>
    </row>
    <row r="47" spans="1:4" s="21" customFormat="1" ht="12" customHeight="1">
      <c r="A47" s="187" t="s">
        <v>38</v>
      </c>
      <c r="B47" s="187"/>
      <c r="C47" s="22">
        <v>146</v>
      </c>
      <c r="D47" s="72">
        <v>0.9484830767231859</v>
      </c>
    </row>
    <row r="48" spans="1:4" s="21" customFormat="1" ht="12" customHeight="1">
      <c r="A48" s="32"/>
      <c r="B48" s="25" t="s">
        <v>39</v>
      </c>
      <c r="C48" s="22">
        <v>12</v>
      </c>
      <c r="D48" s="72">
        <v>0.5783132530120482</v>
      </c>
    </row>
    <row r="49" spans="1:4" s="21" customFormat="1" ht="12" customHeight="1">
      <c r="A49" s="32"/>
      <c r="B49" s="25" t="s">
        <v>40</v>
      </c>
      <c r="C49" s="22">
        <v>30</v>
      </c>
      <c r="D49" s="72">
        <v>0.689496667432774</v>
      </c>
    </row>
    <row r="50" spans="1:4" s="21" customFormat="1" ht="12" customHeight="1">
      <c r="A50" s="32"/>
      <c r="B50" s="32" t="s">
        <v>41</v>
      </c>
      <c r="C50" s="28">
        <v>104</v>
      </c>
      <c r="D50" s="73">
        <v>1.1598081855693099</v>
      </c>
    </row>
    <row r="51" spans="1:4" s="21" customFormat="1" ht="12" customHeight="1">
      <c r="A51" s="26"/>
      <c r="B51" s="26"/>
      <c r="C51" s="26"/>
      <c r="D51" s="70"/>
    </row>
    <row r="52" spans="1:4" s="18" customFormat="1" ht="12" customHeight="1">
      <c r="A52" s="194" t="s">
        <v>42</v>
      </c>
      <c r="B52" s="194"/>
      <c r="C52" s="19">
        <v>618</v>
      </c>
      <c r="D52" s="71">
        <v>1.9260136503880076</v>
      </c>
    </row>
    <row r="53" spans="1:4" s="21" customFormat="1" ht="12" customHeight="1">
      <c r="A53" s="187" t="s">
        <v>43</v>
      </c>
      <c r="B53" s="187"/>
      <c r="C53" s="22">
        <v>351</v>
      </c>
      <c r="D53" s="72">
        <v>3.157326616893047</v>
      </c>
    </row>
    <row r="54" spans="1:4" s="21" customFormat="1" ht="12" customHeight="1">
      <c r="A54" s="187" t="s">
        <v>44</v>
      </c>
      <c r="B54" s="187"/>
      <c r="C54" s="22">
        <v>246</v>
      </c>
      <c r="D54" s="72">
        <v>1.3355048859934855</v>
      </c>
    </row>
    <row r="55" spans="1:4" s="21" customFormat="1" ht="12" customHeight="1">
      <c r="A55" s="193" t="s">
        <v>45</v>
      </c>
      <c r="B55" s="193"/>
      <c r="C55" s="28">
        <v>21</v>
      </c>
      <c r="D55" s="73">
        <v>0.823529411764706</v>
      </c>
    </row>
    <row r="56" spans="1:4" s="21" customFormat="1" ht="12" customHeight="1">
      <c r="A56" s="26"/>
      <c r="B56" s="33"/>
      <c r="C56" s="35"/>
      <c r="D56" s="70"/>
    </row>
    <row r="57" spans="1:4" s="21" customFormat="1" ht="12" customHeight="1">
      <c r="A57" s="201" t="s">
        <v>46</v>
      </c>
      <c r="B57" s="201"/>
      <c r="C57" s="19">
        <v>587</v>
      </c>
      <c r="D57" s="71">
        <v>2.074938140685755</v>
      </c>
    </row>
    <row r="58" spans="1:4" s="21" customFormat="1" ht="12" customHeight="1">
      <c r="A58" s="187" t="s">
        <v>47</v>
      </c>
      <c r="B58" s="187"/>
      <c r="C58" s="22">
        <v>49</v>
      </c>
      <c r="D58" s="72">
        <v>2.6133333333333333</v>
      </c>
    </row>
    <row r="59" spans="1:4" s="21" customFormat="1" ht="12" customHeight="1">
      <c r="A59" s="187" t="s">
        <v>49</v>
      </c>
      <c r="B59" s="187"/>
      <c r="C59" s="22">
        <v>4</v>
      </c>
      <c r="D59" s="72">
        <v>0.2936857562408223</v>
      </c>
    </row>
    <row r="60" spans="1:4" s="21" customFormat="1" ht="12" customHeight="1">
      <c r="A60" s="187" t="s">
        <v>50</v>
      </c>
      <c r="B60" s="187"/>
      <c r="C60" s="22">
        <v>17</v>
      </c>
      <c r="D60" s="72">
        <v>1.430976430976431</v>
      </c>
    </row>
    <row r="61" spans="1:4" s="21" customFormat="1" ht="12" customHeight="1">
      <c r="A61" s="187" t="s">
        <v>51</v>
      </c>
      <c r="B61" s="187"/>
      <c r="C61" s="22">
        <v>222</v>
      </c>
      <c r="D61" s="72">
        <v>4.252058992530166</v>
      </c>
    </row>
    <row r="62" spans="1:4" s="21" customFormat="1" ht="12" customHeight="1">
      <c r="A62" s="187" t="s">
        <v>52</v>
      </c>
      <c r="B62" s="187"/>
      <c r="C62" s="22">
        <v>35</v>
      </c>
      <c r="D62" s="72">
        <v>2.3011176857330704</v>
      </c>
    </row>
    <row r="63" spans="1:4" s="21" customFormat="1" ht="12" customHeight="1">
      <c r="A63" s="187" t="s">
        <v>54</v>
      </c>
      <c r="B63" s="187"/>
      <c r="C63" s="22">
        <v>146</v>
      </c>
      <c r="D63" s="72">
        <v>1.7543859649122806</v>
      </c>
    </row>
    <row r="64" spans="1:4" s="21" customFormat="1" ht="12" customHeight="1">
      <c r="A64" s="187" t="s">
        <v>56</v>
      </c>
      <c r="B64" s="187"/>
      <c r="C64" s="22">
        <v>44</v>
      </c>
      <c r="D64" s="72">
        <v>1.9306713470820536</v>
      </c>
    </row>
    <row r="65" spans="1:4" s="21" customFormat="1" ht="12" customHeight="1">
      <c r="A65" s="187" t="s">
        <v>57</v>
      </c>
      <c r="B65" s="187"/>
      <c r="C65" s="22">
        <v>4</v>
      </c>
      <c r="D65" s="72">
        <v>0.3284072249589491</v>
      </c>
    </row>
    <row r="66" spans="1:4" s="21" customFormat="1" ht="12" customHeight="1">
      <c r="A66" s="187" t="s">
        <v>58</v>
      </c>
      <c r="B66" s="187"/>
      <c r="C66" s="22">
        <v>8</v>
      </c>
      <c r="D66" s="72">
        <v>0.5818181818181818</v>
      </c>
    </row>
    <row r="67" spans="1:4" s="21" customFormat="1" ht="12" customHeight="1">
      <c r="A67" s="187" t="s">
        <v>59</v>
      </c>
      <c r="B67" s="187"/>
      <c r="C67" s="22">
        <v>22</v>
      </c>
      <c r="D67" s="72">
        <v>1.0059442158207592</v>
      </c>
    </row>
    <row r="68" spans="1:4" s="21" customFormat="1" ht="12" customHeight="1">
      <c r="A68" s="193" t="s">
        <v>60</v>
      </c>
      <c r="B68" s="193"/>
      <c r="C68" s="28">
        <v>36</v>
      </c>
      <c r="D68" s="73">
        <v>2.066590126291619</v>
      </c>
    </row>
    <row r="69" spans="1:4" s="21" customFormat="1" ht="12" customHeight="1">
      <c r="A69" s="26"/>
      <c r="B69" s="26"/>
      <c r="C69" s="26"/>
      <c r="D69" s="70"/>
    </row>
    <row r="70" spans="1:4" s="21" customFormat="1" ht="12" customHeight="1">
      <c r="A70" s="194" t="s">
        <v>61</v>
      </c>
      <c r="B70" s="194"/>
      <c r="C70" s="19">
        <v>958</v>
      </c>
      <c r="D70" s="71">
        <v>1.0530481236397211</v>
      </c>
    </row>
    <row r="71" spans="1:4" s="21" customFormat="1" ht="12" customHeight="1">
      <c r="A71" s="187" t="s">
        <v>62</v>
      </c>
      <c r="B71" s="187"/>
      <c r="C71" s="22">
        <v>25</v>
      </c>
      <c r="D71" s="72">
        <v>0.9626492106276472</v>
      </c>
    </row>
    <row r="72" spans="1:4" s="21" customFormat="1" ht="12" customHeight="1">
      <c r="A72" s="187" t="s">
        <v>63</v>
      </c>
      <c r="B72" s="187"/>
      <c r="C72" s="22">
        <v>2</v>
      </c>
      <c r="D72" s="72">
        <v>0.18656716417910446</v>
      </c>
    </row>
    <row r="73" spans="1:4" s="21" customFormat="1" ht="12" customHeight="1">
      <c r="A73" s="187" t="s">
        <v>64</v>
      </c>
      <c r="B73" s="187"/>
      <c r="C73" s="22">
        <v>1</v>
      </c>
      <c r="D73" s="72">
        <v>0.4464285714285714</v>
      </c>
    </row>
    <row r="74" spans="1:4" s="21" customFormat="1" ht="12" customHeight="1">
      <c r="A74" s="187" t="s">
        <v>65</v>
      </c>
      <c r="B74" s="187"/>
      <c r="C74" s="22">
        <v>3</v>
      </c>
      <c r="D74" s="72">
        <v>0.45385779122541603</v>
      </c>
    </row>
    <row r="75" spans="1:4" s="21" customFormat="1" ht="12" customHeight="1">
      <c r="A75" s="187" t="s">
        <v>66</v>
      </c>
      <c r="B75" s="187"/>
      <c r="C75" s="22">
        <v>4</v>
      </c>
      <c r="D75" s="72">
        <v>1.1019283746556474</v>
      </c>
    </row>
    <row r="76" spans="1:4" s="21" customFormat="1" ht="12" customHeight="1">
      <c r="A76" s="187" t="s">
        <v>67</v>
      </c>
      <c r="B76" s="187"/>
      <c r="C76" s="22">
        <v>1</v>
      </c>
      <c r="D76" s="72">
        <v>0.14771048744460857</v>
      </c>
    </row>
    <row r="77" spans="1:4" s="21" customFormat="1" ht="12" customHeight="1">
      <c r="A77" s="187" t="s">
        <v>68</v>
      </c>
      <c r="B77" s="187"/>
      <c r="C77" s="22">
        <v>1</v>
      </c>
      <c r="D77" s="72">
        <v>0.23866348448687352</v>
      </c>
    </row>
    <row r="78" spans="1:4" s="21" customFormat="1" ht="12" customHeight="1">
      <c r="A78" s="187" t="s">
        <v>69</v>
      </c>
      <c r="B78" s="187"/>
      <c r="C78" s="22">
        <v>16</v>
      </c>
      <c r="D78" s="72">
        <v>1.1267605633802817</v>
      </c>
    </row>
    <row r="79" spans="1:4" s="21" customFormat="1" ht="12" customHeight="1">
      <c r="A79" s="187" t="s">
        <v>71</v>
      </c>
      <c r="B79" s="187"/>
      <c r="C79" s="22">
        <v>4</v>
      </c>
      <c r="D79" s="72">
        <v>0.5154639175257731</v>
      </c>
    </row>
    <row r="80" spans="1:4" s="21" customFormat="1" ht="12" customHeight="1">
      <c r="A80" s="187" t="s">
        <v>73</v>
      </c>
      <c r="B80" s="187"/>
      <c r="C80" s="22">
        <v>11</v>
      </c>
      <c r="D80" s="72">
        <v>2.1868787276341948</v>
      </c>
    </row>
    <row r="81" spans="1:4" s="21" customFormat="1" ht="12" customHeight="1">
      <c r="A81" s="187" t="s">
        <v>74</v>
      </c>
      <c r="B81" s="187"/>
      <c r="C81" s="22">
        <v>6</v>
      </c>
      <c r="D81" s="72">
        <v>1.0452961672473868</v>
      </c>
    </row>
    <row r="82" spans="1:4" s="21" customFormat="1" ht="12" customHeight="1">
      <c r="A82" s="187" t="s">
        <v>75</v>
      </c>
      <c r="B82" s="187"/>
      <c r="C82" s="22">
        <v>3</v>
      </c>
      <c r="D82" s="72">
        <v>0.44510385756676557</v>
      </c>
    </row>
    <row r="83" spans="1:4" s="21" customFormat="1" ht="12" customHeight="1">
      <c r="A83" s="187" t="s">
        <v>78</v>
      </c>
      <c r="B83" s="187"/>
      <c r="C83" s="22">
        <v>16</v>
      </c>
      <c r="D83" s="72">
        <v>1.4678899082568808</v>
      </c>
    </row>
    <row r="84" spans="1:4" s="21" customFormat="1" ht="12" customHeight="1">
      <c r="A84" s="187" t="s">
        <v>79</v>
      </c>
      <c r="B84" s="187"/>
      <c r="C84" s="22">
        <v>2</v>
      </c>
      <c r="D84" s="72">
        <v>0.048911714355588165</v>
      </c>
    </row>
    <row r="85" spans="1:4" s="21" customFormat="1" ht="12" customHeight="1">
      <c r="A85" s="187" t="s">
        <v>82</v>
      </c>
      <c r="B85" s="187"/>
      <c r="C85" s="22">
        <v>44</v>
      </c>
      <c r="D85" s="72">
        <v>1.5536723163841808</v>
      </c>
    </row>
    <row r="86" spans="1:4" s="21" customFormat="1" ht="12" customHeight="1">
      <c r="A86" s="187" t="s">
        <v>85</v>
      </c>
      <c r="B86" s="187"/>
      <c r="C86" s="22">
        <v>40</v>
      </c>
      <c r="D86" s="72">
        <v>1.4534883720930232</v>
      </c>
    </row>
    <row r="87" spans="1:4" s="21" customFormat="1" ht="12" customHeight="1">
      <c r="A87" s="187" t="s">
        <v>86</v>
      </c>
      <c r="B87" s="187"/>
      <c r="C87" s="22">
        <v>4</v>
      </c>
      <c r="D87" s="72">
        <v>0.3968253968253968</v>
      </c>
    </row>
    <row r="88" spans="1:4" s="21" customFormat="1" ht="12" customHeight="1">
      <c r="A88" s="187" t="s">
        <v>87</v>
      </c>
      <c r="B88" s="187"/>
      <c r="C88" s="22">
        <v>5</v>
      </c>
      <c r="D88" s="72">
        <v>0.8375209380234505</v>
      </c>
    </row>
    <row r="89" spans="1:4" s="21" customFormat="1" ht="12" customHeight="1">
      <c r="A89" s="187" t="s">
        <v>88</v>
      </c>
      <c r="B89" s="187"/>
      <c r="C89" s="22">
        <v>7</v>
      </c>
      <c r="D89" s="72">
        <v>1.0294117647058822</v>
      </c>
    </row>
    <row r="90" spans="1:4" s="21" customFormat="1" ht="12" customHeight="1">
      <c r="A90" s="187" t="s">
        <v>89</v>
      </c>
      <c r="B90" s="187"/>
      <c r="C90" s="22">
        <v>6</v>
      </c>
      <c r="D90" s="72">
        <v>1.7595307917888565</v>
      </c>
    </row>
    <row r="91" spans="1:4" s="21" customFormat="1" ht="12" customHeight="1">
      <c r="A91" s="187" t="s">
        <v>90</v>
      </c>
      <c r="B91" s="187"/>
      <c r="C91" s="22">
        <v>1</v>
      </c>
      <c r="D91" s="72">
        <v>0.4132231404958678</v>
      </c>
    </row>
    <row r="92" spans="1:4" s="21" customFormat="1" ht="12" customHeight="1">
      <c r="A92" s="187" t="s">
        <v>91</v>
      </c>
      <c r="B92" s="187"/>
      <c r="C92" s="22">
        <v>3</v>
      </c>
      <c r="D92" s="72">
        <v>0.49668874172185434</v>
      </c>
    </row>
    <row r="93" spans="1:4" s="21" customFormat="1" ht="12" customHeight="1">
      <c r="A93" s="187" t="s">
        <v>92</v>
      </c>
      <c r="B93" s="187"/>
      <c r="C93" s="22">
        <v>1</v>
      </c>
      <c r="D93" s="72">
        <v>0.11641443538998836</v>
      </c>
    </row>
    <row r="94" spans="1:4" s="21" customFormat="1" ht="12" customHeight="1">
      <c r="A94" s="187" t="s">
        <v>93</v>
      </c>
      <c r="B94" s="187"/>
      <c r="C94" s="22">
        <v>487</v>
      </c>
      <c r="D94" s="72">
        <v>1.247470478239709</v>
      </c>
    </row>
    <row r="95" spans="1:4" s="21" customFormat="1" ht="12" customHeight="1">
      <c r="A95" s="187" t="s">
        <v>94</v>
      </c>
      <c r="B95" s="187"/>
      <c r="C95" s="22">
        <v>3</v>
      </c>
      <c r="D95" s="72">
        <v>0.3468208092485549</v>
      </c>
    </row>
    <row r="96" spans="1:4" s="21" customFormat="1" ht="12" customHeight="1">
      <c r="A96" s="187" t="s">
        <v>95</v>
      </c>
      <c r="B96" s="187"/>
      <c r="C96" s="22">
        <v>2</v>
      </c>
      <c r="D96" s="72">
        <v>0.33613445378151263</v>
      </c>
    </row>
    <row r="97" spans="1:4" s="21" customFormat="1" ht="12" customHeight="1">
      <c r="A97" s="187" t="s">
        <v>96</v>
      </c>
      <c r="B97" s="187"/>
      <c r="C97" s="22">
        <v>2</v>
      </c>
      <c r="D97" s="72">
        <v>0.3976143141153081</v>
      </c>
    </row>
    <row r="98" spans="1:4" s="21" customFormat="1" ht="12" customHeight="1">
      <c r="A98" s="187" t="s">
        <v>97</v>
      </c>
      <c r="B98" s="187"/>
      <c r="C98" s="22">
        <v>45</v>
      </c>
      <c r="D98" s="72">
        <v>1.2444690265486726</v>
      </c>
    </row>
    <row r="99" spans="1:4" s="21" customFormat="1" ht="12" customHeight="1">
      <c r="A99" s="187" t="s">
        <v>98</v>
      </c>
      <c r="B99" s="187"/>
      <c r="C99" s="22">
        <v>3</v>
      </c>
      <c r="D99" s="72">
        <v>0.38860103626943004</v>
      </c>
    </row>
    <row r="100" spans="1:4" s="21" customFormat="1" ht="12" customHeight="1">
      <c r="A100" s="187" t="s">
        <v>99</v>
      </c>
      <c r="B100" s="187"/>
      <c r="C100" s="22">
        <v>7</v>
      </c>
      <c r="D100" s="72">
        <v>0.5780346820809248</v>
      </c>
    </row>
    <row r="101" spans="1:4" s="21" customFormat="1" ht="12" customHeight="1">
      <c r="A101" s="187" t="s">
        <v>100</v>
      </c>
      <c r="B101" s="187"/>
      <c r="C101" s="22">
        <v>1</v>
      </c>
      <c r="D101" s="72">
        <v>0.14814814814814814</v>
      </c>
    </row>
    <row r="102" spans="1:4" s="21" customFormat="1" ht="12" customHeight="1">
      <c r="A102" s="187" t="s">
        <v>101</v>
      </c>
      <c r="B102" s="187"/>
      <c r="C102" s="22">
        <v>3</v>
      </c>
      <c r="D102" s="72">
        <v>1.4634146341463417</v>
      </c>
    </row>
    <row r="103" spans="1:4" s="21" customFormat="1" ht="12" customHeight="1">
      <c r="A103" s="187" t="s">
        <v>296</v>
      </c>
      <c r="B103" s="187"/>
      <c r="C103" s="22">
        <v>5</v>
      </c>
      <c r="D103" s="72">
        <v>0.20781379883624274</v>
      </c>
    </row>
    <row r="104" spans="1:4" s="21" customFormat="1" ht="12" customHeight="1">
      <c r="A104" s="187" t="s">
        <v>102</v>
      </c>
      <c r="B104" s="187"/>
      <c r="C104" s="22">
        <v>8</v>
      </c>
      <c r="D104" s="72">
        <v>1.1922503725782414</v>
      </c>
    </row>
    <row r="105" spans="1:4" s="21" customFormat="1" ht="12" customHeight="1">
      <c r="A105" s="187" t="s">
        <v>103</v>
      </c>
      <c r="B105" s="187"/>
      <c r="C105" s="22">
        <v>31</v>
      </c>
      <c r="D105" s="72">
        <v>3.4065934065934065</v>
      </c>
    </row>
    <row r="106" spans="1:4" s="21" customFormat="1" ht="12" customHeight="1">
      <c r="A106" s="187" t="s">
        <v>104</v>
      </c>
      <c r="B106" s="187"/>
      <c r="C106" s="22">
        <v>7</v>
      </c>
      <c r="D106" s="72">
        <v>1.5765765765765765</v>
      </c>
    </row>
    <row r="107" spans="1:4" s="21" customFormat="1" ht="12" customHeight="1">
      <c r="A107" s="187" t="s">
        <v>105</v>
      </c>
      <c r="B107" s="187"/>
      <c r="C107" s="22">
        <v>5</v>
      </c>
      <c r="D107" s="72">
        <v>2.6178010471204187</v>
      </c>
    </row>
    <row r="108" spans="1:4" s="21" customFormat="1" ht="12" customHeight="1">
      <c r="A108" s="187" t="s">
        <v>106</v>
      </c>
      <c r="B108" s="187"/>
      <c r="C108" s="22">
        <v>1</v>
      </c>
      <c r="D108" s="72">
        <v>0.18083182640144665</v>
      </c>
    </row>
    <row r="109" spans="1:4" s="21" customFormat="1" ht="12" customHeight="1">
      <c r="A109" s="187" t="s">
        <v>107</v>
      </c>
      <c r="B109" s="187"/>
      <c r="C109" s="22">
        <v>4</v>
      </c>
      <c r="D109" s="72">
        <v>0.5780346820809248</v>
      </c>
    </row>
    <row r="110" spans="1:4" s="21" customFormat="1" ht="12" customHeight="1">
      <c r="A110" s="187" t="s">
        <v>108</v>
      </c>
      <c r="B110" s="187"/>
      <c r="C110" s="22">
        <v>55</v>
      </c>
      <c r="D110" s="72">
        <v>1.8437814280925242</v>
      </c>
    </row>
    <row r="111" spans="1:4" s="21" customFormat="1" ht="12" customHeight="1">
      <c r="A111" s="187" t="s">
        <v>109</v>
      </c>
      <c r="B111" s="187"/>
      <c r="C111" s="22">
        <v>0</v>
      </c>
      <c r="D111" s="72">
        <v>0</v>
      </c>
    </row>
    <row r="112" spans="1:4" s="21" customFormat="1" ht="12" customHeight="1">
      <c r="A112" s="187" t="s">
        <v>110</v>
      </c>
      <c r="B112" s="187"/>
      <c r="C112" s="22">
        <v>9</v>
      </c>
      <c r="D112" s="72">
        <v>1.386748844375963</v>
      </c>
    </row>
    <row r="113" spans="1:4" s="21" customFormat="1" ht="12" customHeight="1">
      <c r="A113" s="187" t="s">
        <v>111</v>
      </c>
      <c r="B113" s="187"/>
      <c r="C113" s="22">
        <v>11</v>
      </c>
      <c r="D113" s="72">
        <v>1.2731481481481481</v>
      </c>
    </row>
    <row r="114" spans="1:4" s="21" customFormat="1" ht="12" customHeight="1">
      <c r="A114" s="187" t="s">
        <v>112</v>
      </c>
      <c r="B114" s="187"/>
      <c r="C114" s="22">
        <v>1</v>
      </c>
      <c r="D114" s="72">
        <v>0.11441647597254005</v>
      </c>
    </row>
    <row r="115" spans="1:4" s="21" customFormat="1" ht="12" customHeight="1">
      <c r="A115" s="187" t="s">
        <v>114</v>
      </c>
      <c r="B115" s="187"/>
      <c r="C115" s="22">
        <v>8</v>
      </c>
      <c r="D115" s="72">
        <v>1.3745704467353952</v>
      </c>
    </row>
    <row r="116" spans="1:4" s="21" customFormat="1" ht="12" customHeight="1">
      <c r="A116" s="187" t="s">
        <v>115</v>
      </c>
      <c r="B116" s="187"/>
      <c r="C116" s="22">
        <v>14</v>
      </c>
      <c r="D116" s="72">
        <v>1.222707423580786</v>
      </c>
    </row>
    <row r="117" spans="1:4" s="21" customFormat="1" ht="12" customHeight="1">
      <c r="A117" s="187" t="s">
        <v>116</v>
      </c>
      <c r="B117" s="187"/>
      <c r="C117" s="22">
        <v>4</v>
      </c>
      <c r="D117" s="72">
        <v>0.7504690431519699</v>
      </c>
    </row>
    <row r="118" spans="1:4" s="21" customFormat="1" ht="12" customHeight="1">
      <c r="A118" s="187" t="s">
        <v>119</v>
      </c>
      <c r="B118" s="187"/>
      <c r="C118" s="22">
        <v>10</v>
      </c>
      <c r="D118" s="72">
        <v>1.2135922330097086</v>
      </c>
    </row>
    <row r="119" spans="1:4" s="21" customFormat="1" ht="12" customHeight="1">
      <c r="A119" s="187" t="s">
        <v>120</v>
      </c>
      <c r="B119" s="187"/>
      <c r="C119" s="22">
        <v>15</v>
      </c>
      <c r="D119" s="72">
        <v>1.083815028901734</v>
      </c>
    </row>
    <row r="120" spans="1:4" s="21" customFormat="1" ht="12" customHeight="1">
      <c r="A120" s="187" t="s">
        <v>122</v>
      </c>
      <c r="B120" s="187"/>
      <c r="C120" s="22">
        <v>2</v>
      </c>
      <c r="D120" s="72">
        <v>0.48426150121065376</v>
      </c>
    </row>
    <row r="121" spans="1:4" s="21" customFormat="1" ht="12" customHeight="1">
      <c r="A121" s="187" t="s">
        <v>123</v>
      </c>
      <c r="B121" s="187"/>
      <c r="C121" s="22">
        <v>7</v>
      </c>
      <c r="D121" s="72">
        <v>0.7478632478632479</v>
      </c>
    </row>
    <row r="122" spans="1:4" s="21" customFormat="1" ht="12" customHeight="1">
      <c r="A122" s="202" t="s">
        <v>124</v>
      </c>
      <c r="B122" s="202"/>
      <c r="C122" s="28">
        <v>2</v>
      </c>
      <c r="D122" s="73">
        <v>0.4357298474945534</v>
      </c>
    </row>
    <row r="123" spans="1:4" s="21" customFormat="1" ht="12" customHeight="1">
      <c r="A123" s="26"/>
      <c r="B123" s="26"/>
      <c r="C123" s="26"/>
      <c r="D123" s="70"/>
    </row>
    <row r="124" spans="1:4" s="21" customFormat="1" ht="12" customHeight="1">
      <c r="A124" s="194" t="s">
        <v>125</v>
      </c>
      <c r="B124" s="194"/>
      <c r="C124" s="19">
        <v>729</v>
      </c>
      <c r="D124" s="71">
        <v>1.3134661813988684</v>
      </c>
    </row>
    <row r="125" spans="1:4" s="21" customFormat="1" ht="12" customHeight="1">
      <c r="A125" s="187" t="s">
        <v>126</v>
      </c>
      <c r="B125" s="187"/>
      <c r="C125" s="22">
        <v>98</v>
      </c>
      <c r="D125" s="72">
        <v>1.6498316498316499</v>
      </c>
    </row>
    <row r="126" spans="1:4" s="21" customFormat="1" ht="12" customHeight="1">
      <c r="A126" s="187" t="s">
        <v>127</v>
      </c>
      <c r="B126" s="187"/>
      <c r="C126" s="22">
        <v>5</v>
      </c>
      <c r="D126" s="72">
        <v>1.5923566878980893</v>
      </c>
    </row>
    <row r="127" spans="1:4" s="21" customFormat="1" ht="12" customHeight="1">
      <c r="A127" s="187" t="s">
        <v>128</v>
      </c>
      <c r="B127" s="187"/>
      <c r="C127" s="22">
        <v>11</v>
      </c>
      <c r="D127" s="72">
        <v>1.5214384508990317</v>
      </c>
    </row>
    <row r="128" spans="1:4" s="21" customFormat="1" ht="12" customHeight="1">
      <c r="A128" s="187" t="s">
        <v>129</v>
      </c>
      <c r="B128" s="187"/>
      <c r="C128" s="22">
        <v>28</v>
      </c>
      <c r="D128" s="72">
        <v>0.9234828496042217</v>
      </c>
    </row>
    <row r="129" spans="1:4" s="21" customFormat="1" ht="12" customHeight="1">
      <c r="A129" s="187" t="s">
        <v>131</v>
      </c>
      <c r="B129" s="187"/>
      <c r="C129" s="22">
        <v>13</v>
      </c>
      <c r="D129" s="72">
        <v>0.8365508365508365</v>
      </c>
    </row>
    <row r="130" spans="1:4" s="21" customFormat="1" ht="12" customHeight="1">
      <c r="A130" s="187" t="s">
        <v>132</v>
      </c>
      <c r="B130" s="187"/>
      <c r="C130" s="22">
        <v>1</v>
      </c>
      <c r="D130" s="72">
        <v>1.4084507042253522</v>
      </c>
    </row>
    <row r="131" spans="1:4" s="21" customFormat="1" ht="12" customHeight="1">
      <c r="A131" s="187" t="s">
        <v>133</v>
      </c>
      <c r="B131" s="187"/>
      <c r="C131" s="22">
        <v>2</v>
      </c>
      <c r="D131" s="72">
        <v>0.10277492291880781</v>
      </c>
    </row>
    <row r="132" spans="1:4" s="21" customFormat="1" ht="12" customHeight="1">
      <c r="A132" s="187" t="s">
        <v>134</v>
      </c>
      <c r="B132" s="187"/>
      <c r="C132" s="22">
        <v>1</v>
      </c>
      <c r="D132" s="72">
        <v>0.37735849056603776</v>
      </c>
    </row>
    <row r="133" spans="1:4" s="37" customFormat="1" ht="12" customHeight="1">
      <c r="A133" s="253" t="s">
        <v>135</v>
      </c>
      <c r="B133" s="253"/>
      <c r="C133" s="38">
        <v>5</v>
      </c>
      <c r="D133" s="72">
        <v>0.07940289026520565</v>
      </c>
    </row>
    <row r="134" spans="1:4" s="21" customFormat="1" ht="12" customHeight="1">
      <c r="A134" s="187" t="s">
        <v>136</v>
      </c>
      <c r="B134" s="187"/>
      <c r="C134" s="22">
        <v>26</v>
      </c>
      <c r="D134" s="72">
        <v>0.9601181683899557</v>
      </c>
    </row>
    <row r="135" spans="1:4" s="21" customFormat="1" ht="12" customHeight="1">
      <c r="A135" s="187" t="s">
        <v>139</v>
      </c>
      <c r="B135" s="187"/>
      <c r="C135" s="22">
        <v>1</v>
      </c>
      <c r="D135" s="72">
        <v>0.1142857142857143</v>
      </c>
    </row>
    <row r="136" spans="1:4" s="21" customFormat="1" ht="12" customHeight="1">
      <c r="A136" s="187" t="s">
        <v>140</v>
      </c>
      <c r="B136" s="187"/>
      <c r="C136" s="22">
        <v>285</v>
      </c>
      <c r="D136" s="72">
        <v>2.5930306614502774</v>
      </c>
    </row>
    <row r="137" spans="1:4" s="21" customFormat="1" ht="12" customHeight="1">
      <c r="A137" s="187" t="s">
        <v>141</v>
      </c>
      <c r="B137" s="187"/>
      <c r="C137" s="22">
        <v>55</v>
      </c>
      <c r="D137" s="72">
        <v>1.4308012486992716</v>
      </c>
    </row>
    <row r="138" spans="1:4" s="21" customFormat="1" ht="12" customHeight="1">
      <c r="A138" s="187" t="s">
        <v>142</v>
      </c>
      <c r="B138" s="187"/>
      <c r="C138" s="22">
        <v>3</v>
      </c>
      <c r="D138" s="72">
        <v>0.5791505791505791</v>
      </c>
    </row>
    <row r="139" spans="1:4" s="21" customFormat="1" ht="12" customHeight="1">
      <c r="A139" s="187" t="s">
        <v>143</v>
      </c>
      <c r="B139" s="187"/>
      <c r="C139" s="22">
        <v>50</v>
      </c>
      <c r="D139" s="72">
        <v>0.8791981712678038</v>
      </c>
    </row>
    <row r="140" spans="1:4" s="21" customFormat="1" ht="12" customHeight="1">
      <c r="A140" s="187" t="s">
        <v>145</v>
      </c>
      <c r="B140" s="187"/>
      <c r="C140" s="22">
        <v>48</v>
      </c>
      <c r="D140" s="72">
        <v>1.8447348193697155</v>
      </c>
    </row>
    <row r="141" spans="1:4" s="21" customFormat="1" ht="12" customHeight="1">
      <c r="A141" s="187" t="s">
        <v>146</v>
      </c>
      <c r="B141" s="187"/>
      <c r="C141" s="22">
        <v>4</v>
      </c>
      <c r="D141" s="72">
        <v>0.2708192281651997</v>
      </c>
    </row>
    <row r="142" spans="1:4" s="21" customFormat="1" ht="12" customHeight="1">
      <c r="A142" s="187" t="s">
        <v>147</v>
      </c>
      <c r="B142" s="187"/>
      <c r="C142" s="22">
        <v>25</v>
      </c>
      <c r="D142" s="72">
        <v>2.0885547201336676</v>
      </c>
    </row>
    <row r="143" spans="1:4" s="21" customFormat="1" ht="12" customHeight="1">
      <c r="A143" s="187" t="s">
        <v>148</v>
      </c>
      <c r="B143" s="187"/>
      <c r="C143" s="22">
        <v>16</v>
      </c>
      <c r="D143" s="72">
        <v>1.2708498808578237</v>
      </c>
    </row>
    <row r="144" spans="1:4" s="21" customFormat="1" ht="12" customHeight="1">
      <c r="A144" s="187" t="s">
        <v>149</v>
      </c>
      <c r="B144" s="187"/>
      <c r="C144" s="22">
        <v>0</v>
      </c>
      <c r="D144" s="72">
        <v>0</v>
      </c>
    </row>
    <row r="145" spans="1:4" s="21" customFormat="1" ht="12" customHeight="1">
      <c r="A145" s="187" t="s">
        <v>151</v>
      </c>
      <c r="B145" s="187"/>
      <c r="C145" s="22">
        <v>40</v>
      </c>
      <c r="D145" s="72">
        <v>2.2650056625141564</v>
      </c>
    </row>
    <row r="146" spans="1:4" s="21" customFormat="1" ht="12" customHeight="1">
      <c r="A146" s="187" t="s">
        <v>311</v>
      </c>
      <c r="B146" s="187"/>
      <c r="C146" s="22">
        <v>10</v>
      </c>
      <c r="D146" s="72">
        <v>0.6013229104028863</v>
      </c>
    </row>
    <row r="147" spans="1:4" s="21" customFormat="1" ht="12" customHeight="1">
      <c r="A147" s="193" t="s">
        <v>154</v>
      </c>
      <c r="B147" s="193"/>
      <c r="C147" s="28">
        <v>2</v>
      </c>
      <c r="D147" s="73">
        <v>0.3448275862068966</v>
      </c>
    </row>
    <row r="148" spans="1:4" s="21" customFormat="1" ht="12" customHeight="1">
      <c r="A148" s="26"/>
      <c r="B148" s="26"/>
      <c r="C148" s="26"/>
      <c r="D148" s="70"/>
    </row>
    <row r="149" spans="1:4" s="21" customFormat="1" ht="12" customHeight="1">
      <c r="A149" s="194" t="s">
        <v>155</v>
      </c>
      <c r="B149" s="194"/>
      <c r="C149" s="19">
        <v>46</v>
      </c>
      <c r="D149" s="71">
        <v>0.7559572719802793</v>
      </c>
    </row>
    <row r="150" spans="1:4" s="21" customFormat="1" ht="12" customHeight="1">
      <c r="A150" s="187" t="s">
        <v>156</v>
      </c>
      <c r="B150" s="187"/>
      <c r="C150" s="22">
        <v>1</v>
      </c>
      <c r="D150" s="72">
        <v>0.10775862068965517</v>
      </c>
    </row>
    <row r="151" spans="1:4" s="21" customFormat="1" ht="12" customHeight="1">
      <c r="A151" s="187" t="s">
        <v>157</v>
      </c>
      <c r="B151" s="187"/>
      <c r="C151" s="22">
        <v>1</v>
      </c>
      <c r="D151" s="72">
        <v>0.49261083743842365</v>
      </c>
    </row>
    <row r="152" spans="1:4" s="21" customFormat="1" ht="12" customHeight="1">
      <c r="A152" s="187" t="s">
        <v>158</v>
      </c>
      <c r="B152" s="187"/>
      <c r="C152" s="22">
        <v>1</v>
      </c>
      <c r="D152" s="72">
        <v>0.3703703703703704</v>
      </c>
    </row>
    <row r="153" spans="1:4" s="21" customFormat="1" ht="12" customHeight="1">
      <c r="A153" s="187" t="s">
        <v>159</v>
      </c>
      <c r="B153" s="187"/>
      <c r="C153" s="22">
        <v>2</v>
      </c>
      <c r="D153" s="72">
        <v>1.3071895424836601</v>
      </c>
    </row>
    <row r="154" spans="1:4" s="21" customFormat="1" ht="12" customHeight="1">
      <c r="A154" s="187" t="s">
        <v>160</v>
      </c>
      <c r="B154" s="187"/>
      <c r="C154" s="22">
        <v>22</v>
      </c>
      <c r="D154" s="72">
        <v>1.698841698841699</v>
      </c>
    </row>
    <row r="155" spans="1:4" s="21" customFormat="1" ht="12" customHeight="1">
      <c r="A155" s="187" t="s">
        <v>161</v>
      </c>
      <c r="B155" s="187"/>
      <c r="C155" s="22">
        <v>10</v>
      </c>
      <c r="D155" s="72">
        <v>1.1135857461024499</v>
      </c>
    </row>
    <row r="156" spans="1:4" s="21" customFormat="1" ht="12" customHeight="1">
      <c r="A156" s="187" t="s">
        <v>162</v>
      </c>
      <c r="B156" s="187"/>
      <c r="C156" s="22">
        <v>3</v>
      </c>
      <c r="D156" s="72">
        <v>2.479338842975207</v>
      </c>
    </row>
    <row r="157" spans="1:4" s="21" customFormat="1" ht="12" customHeight="1">
      <c r="A157" s="193" t="s">
        <v>163</v>
      </c>
      <c r="B157" s="193"/>
      <c r="C157" s="28">
        <v>6</v>
      </c>
      <c r="D157" s="73">
        <v>0.2706359945872801</v>
      </c>
    </row>
    <row r="158" spans="1:4" s="21" customFormat="1" ht="12" customHeight="1">
      <c r="A158" s="26"/>
      <c r="B158" s="26"/>
      <c r="C158" s="26"/>
      <c r="D158" s="70"/>
    </row>
    <row r="159" spans="1:4" s="21" customFormat="1" ht="12" customHeight="1">
      <c r="A159" s="194" t="s">
        <v>164</v>
      </c>
      <c r="B159" s="194"/>
      <c r="C159" s="19">
        <v>334</v>
      </c>
      <c r="D159" s="71">
        <v>1.193240684505734</v>
      </c>
    </row>
    <row r="160" spans="1:4" s="21" customFormat="1" ht="12" customHeight="1">
      <c r="A160" s="187" t="s">
        <v>165</v>
      </c>
      <c r="B160" s="187"/>
      <c r="C160" s="22">
        <v>14</v>
      </c>
      <c r="D160" s="72">
        <v>0.618921308576481</v>
      </c>
    </row>
    <row r="161" spans="1:4" s="21" customFormat="1" ht="12" customHeight="1">
      <c r="A161" s="187" t="s">
        <v>166</v>
      </c>
      <c r="B161" s="187"/>
      <c r="C161" s="22">
        <v>149</v>
      </c>
      <c r="D161" s="72">
        <v>1.4733511322060715</v>
      </c>
    </row>
    <row r="162" spans="1:4" s="21" customFormat="1" ht="12" customHeight="1">
      <c r="A162" s="187" t="s">
        <v>167</v>
      </c>
      <c r="B162" s="187"/>
      <c r="C162" s="22">
        <v>5</v>
      </c>
      <c r="D162" s="72">
        <v>0.3787878787878788</v>
      </c>
    </row>
    <row r="163" spans="1:4" s="21" customFormat="1" ht="12" customHeight="1">
      <c r="A163" s="187" t="s">
        <v>168</v>
      </c>
      <c r="B163" s="187"/>
      <c r="C163" s="22">
        <v>13</v>
      </c>
      <c r="D163" s="72">
        <v>0.9298998569384835</v>
      </c>
    </row>
    <row r="164" spans="1:4" s="21" customFormat="1" ht="12" customHeight="1">
      <c r="A164" s="187" t="s">
        <v>169</v>
      </c>
      <c r="B164" s="187"/>
      <c r="C164" s="22">
        <v>82</v>
      </c>
      <c r="D164" s="72">
        <v>1.815766164747564</v>
      </c>
    </row>
    <row r="165" spans="1:4" s="21" customFormat="1" ht="12" customHeight="1">
      <c r="A165" s="187" t="s">
        <v>170</v>
      </c>
      <c r="B165" s="187"/>
      <c r="C165" s="22">
        <v>0</v>
      </c>
      <c r="D165" s="72">
        <v>0</v>
      </c>
    </row>
    <row r="166" spans="1:4" s="21" customFormat="1" ht="12" customHeight="1">
      <c r="A166" s="187" t="s">
        <v>171</v>
      </c>
      <c r="B166" s="187"/>
      <c r="C166" s="22">
        <v>3</v>
      </c>
      <c r="D166" s="72">
        <v>0.5597014925373134</v>
      </c>
    </row>
    <row r="167" spans="1:4" s="21" customFormat="1" ht="12" customHeight="1">
      <c r="A167" s="187" t="s">
        <v>172</v>
      </c>
      <c r="B167" s="187"/>
      <c r="C167" s="22">
        <v>5</v>
      </c>
      <c r="D167" s="72">
        <v>0.9765625</v>
      </c>
    </row>
    <row r="168" spans="1:4" s="21" customFormat="1" ht="12" customHeight="1">
      <c r="A168" s="187" t="s">
        <v>173</v>
      </c>
      <c r="B168" s="187"/>
      <c r="C168" s="22">
        <v>2</v>
      </c>
      <c r="D168" s="72">
        <v>0.7407407407407408</v>
      </c>
    </row>
    <row r="169" spans="1:4" s="21" customFormat="1" ht="12" customHeight="1">
      <c r="A169" s="187" t="s">
        <v>174</v>
      </c>
      <c r="B169" s="187"/>
      <c r="C169" s="22">
        <v>14</v>
      </c>
      <c r="D169" s="72">
        <v>1.832460732984293</v>
      </c>
    </row>
    <row r="170" spans="1:4" s="21" customFormat="1" ht="12" customHeight="1">
      <c r="A170" s="187" t="s">
        <v>176</v>
      </c>
      <c r="B170" s="187"/>
      <c r="C170" s="22">
        <v>2</v>
      </c>
      <c r="D170" s="72">
        <v>2.73972602739726</v>
      </c>
    </row>
    <row r="171" spans="1:4" s="21" customFormat="1" ht="12" customHeight="1">
      <c r="A171" s="187" t="s">
        <v>177</v>
      </c>
      <c r="B171" s="187"/>
      <c r="C171" s="22">
        <v>12</v>
      </c>
      <c r="D171" s="72">
        <v>0.7380073800738007</v>
      </c>
    </row>
    <row r="172" spans="1:4" s="21" customFormat="1" ht="12" customHeight="1">
      <c r="A172" s="187" t="s">
        <v>178</v>
      </c>
      <c r="B172" s="187"/>
      <c r="C172" s="22">
        <v>3</v>
      </c>
      <c r="D172" s="72">
        <v>0.4942339373970346</v>
      </c>
    </row>
    <row r="173" spans="1:4" s="21" customFormat="1" ht="12" customHeight="1">
      <c r="A173" s="187" t="s">
        <v>179</v>
      </c>
      <c r="B173" s="187"/>
      <c r="C173" s="22">
        <v>0</v>
      </c>
      <c r="D173" s="72">
        <v>0</v>
      </c>
    </row>
    <row r="174" spans="1:4" s="21" customFormat="1" ht="12" customHeight="1">
      <c r="A174" s="187" t="s">
        <v>180</v>
      </c>
      <c r="B174" s="187"/>
      <c r="C174" s="22">
        <v>3</v>
      </c>
      <c r="D174" s="72">
        <v>0.25380710659898476</v>
      </c>
    </row>
    <row r="175" spans="1:4" s="21" customFormat="1" ht="12" customHeight="1">
      <c r="A175" s="187" t="s">
        <v>181</v>
      </c>
      <c r="B175" s="187"/>
      <c r="C175" s="22">
        <v>4</v>
      </c>
      <c r="D175" s="72">
        <v>0.9009009009009009</v>
      </c>
    </row>
    <row r="176" spans="1:4" s="21" customFormat="1" ht="12" customHeight="1">
      <c r="A176" s="193" t="s">
        <v>182</v>
      </c>
      <c r="B176" s="193"/>
      <c r="C176" s="28">
        <v>23</v>
      </c>
      <c r="D176" s="73">
        <v>1.3939393939393938</v>
      </c>
    </row>
    <row r="177" spans="1:4" s="21" customFormat="1" ht="12" customHeight="1">
      <c r="A177" s="26"/>
      <c r="B177" s="26"/>
      <c r="C177" s="26"/>
      <c r="D177" s="70"/>
    </row>
    <row r="178" spans="1:4" s="21" customFormat="1" ht="12" customHeight="1">
      <c r="A178" s="194" t="s">
        <v>183</v>
      </c>
      <c r="B178" s="194"/>
      <c r="C178" s="19">
        <v>19</v>
      </c>
      <c r="D178" s="71">
        <v>0.27251864601262193</v>
      </c>
    </row>
    <row r="179" spans="1:4" s="21" customFormat="1" ht="12" customHeight="1">
      <c r="A179" s="187" t="s">
        <v>184</v>
      </c>
      <c r="B179" s="187"/>
      <c r="C179" s="22">
        <v>7</v>
      </c>
      <c r="D179" s="72">
        <v>0.21077988557663355</v>
      </c>
    </row>
    <row r="180" spans="1:4" s="21" customFormat="1" ht="12" customHeight="1">
      <c r="A180" s="187" t="s">
        <v>185</v>
      </c>
      <c r="B180" s="187"/>
      <c r="C180" s="22">
        <v>6</v>
      </c>
      <c r="D180" s="72">
        <v>0.38961038961038963</v>
      </c>
    </row>
    <row r="181" spans="1:4" s="21" customFormat="1" ht="12" customHeight="1">
      <c r="A181" s="187" t="s">
        <v>186</v>
      </c>
      <c r="B181" s="187"/>
      <c r="C181" s="22">
        <v>0</v>
      </c>
      <c r="D181" s="72">
        <v>0</v>
      </c>
    </row>
    <row r="182" spans="1:4" s="21" customFormat="1" ht="12" customHeight="1">
      <c r="A182" s="187" t="s">
        <v>187</v>
      </c>
      <c r="B182" s="187"/>
      <c r="C182" s="22">
        <v>2</v>
      </c>
      <c r="D182" s="72">
        <v>0.5797101449275363</v>
      </c>
    </row>
    <row r="183" spans="1:4" s="21" customFormat="1" ht="12" customHeight="1">
      <c r="A183" s="187" t="s">
        <v>188</v>
      </c>
      <c r="B183" s="187"/>
      <c r="C183" s="22">
        <v>0</v>
      </c>
      <c r="D183" s="72">
        <v>0</v>
      </c>
    </row>
    <row r="184" spans="1:4" s="21" customFormat="1" ht="12" customHeight="1">
      <c r="A184" s="193" t="s">
        <v>189</v>
      </c>
      <c r="B184" s="193"/>
      <c r="C184" s="28">
        <v>4</v>
      </c>
      <c r="D184" s="73">
        <v>0.8</v>
      </c>
    </row>
    <row r="185" spans="1:4" s="21" customFormat="1" ht="12" customHeight="1">
      <c r="A185" s="26"/>
      <c r="B185" s="26"/>
      <c r="C185" s="26"/>
      <c r="D185" s="70"/>
    </row>
    <row r="186" spans="1:4" s="21" customFormat="1" ht="12" customHeight="1">
      <c r="A186" s="194" t="s">
        <v>190</v>
      </c>
      <c r="B186" s="194"/>
      <c r="C186" s="19">
        <v>15</v>
      </c>
      <c r="D186" s="71">
        <v>0.22734161867232497</v>
      </c>
    </row>
    <row r="187" spans="1:4" s="21" customFormat="1" ht="12" customHeight="1">
      <c r="A187" s="187" t="s">
        <v>191</v>
      </c>
      <c r="B187" s="187"/>
      <c r="C187" s="22">
        <v>3</v>
      </c>
      <c r="D187" s="72">
        <v>0.14634146341463414</v>
      </c>
    </row>
    <row r="188" spans="1:4" s="21" customFormat="1" ht="12" customHeight="1">
      <c r="A188" s="187" t="s">
        <v>192</v>
      </c>
      <c r="B188" s="187"/>
      <c r="C188" s="22">
        <v>0</v>
      </c>
      <c r="D188" s="72">
        <v>0</v>
      </c>
    </row>
    <row r="189" spans="1:4" s="21" customFormat="1" ht="12" customHeight="1">
      <c r="A189" s="202" t="s">
        <v>299</v>
      </c>
      <c r="B189" s="202"/>
      <c r="C189" s="28">
        <v>12</v>
      </c>
      <c r="D189" s="73">
        <v>0.5422503389064619</v>
      </c>
    </row>
    <row r="190" spans="1:4" s="21" customFormat="1" ht="12" customHeight="1">
      <c r="A190" s="26"/>
      <c r="B190" s="26"/>
      <c r="C190" s="26"/>
      <c r="D190" s="70"/>
    </row>
    <row r="191" spans="1:4" s="21" customFormat="1" ht="12" customHeight="1">
      <c r="A191" s="194" t="s">
        <v>196</v>
      </c>
      <c r="B191" s="194"/>
      <c r="C191" s="19">
        <v>107</v>
      </c>
      <c r="D191" s="71">
        <v>1.171062712049907</v>
      </c>
    </row>
    <row r="192" spans="1:4" s="21" customFormat="1" ht="12" customHeight="1">
      <c r="A192" s="187" t="s">
        <v>197</v>
      </c>
      <c r="B192" s="187"/>
      <c r="C192" s="22">
        <v>30</v>
      </c>
      <c r="D192" s="72">
        <v>2.0394289598912305</v>
      </c>
    </row>
    <row r="193" spans="1:4" s="21" customFormat="1" ht="12" customHeight="1">
      <c r="A193" s="187" t="s">
        <v>199</v>
      </c>
      <c r="B193" s="187"/>
      <c r="C193" s="22">
        <v>0</v>
      </c>
      <c r="D193" s="72">
        <v>0</v>
      </c>
    </row>
    <row r="194" spans="1:4" s="21" customFormat="1" ht="12" customHeight="1">
      <c r="A194" s="187" t="s">
        <v>200</v>
      </c>
      <c r="B194" s="187"/>
      <c r="C194" s="22">
        <v>29</v>
      </c>
      <c r="D194" s="72">
        <v>4.084507042253521</v>
      </c>
    </row>
    <row r="195" spans="1:4" s="21" customFormat="1" ht="12" customHeight="1">
      <c r="A195" s="187" t="s">
        <v>205</v>
      </c>
      <c r="B195" s="187"/>
      <c r="C195" s="22">
        <v>0</v>
      </c>
      <c r="D195" s="72">
        <v>0</v>
      </c>
    </row>
    <row r="196" spans="1:4" s="21" customFormat="1" ht="12" customHeight="1">
      <c r="A196" s="187" t="s">
        <v>206</v>
      </c>
      <c r="B196" s="187"/>
      <c r="C196" s="22">
        <v>18</v>
      </c>
      <c r="D196" s="72">
        <v>0.4766949152542373</v>
      </c>
    </row>
    <row r="197" spans="1:4" s="21" customFormat="1" ht="12" customHeight="1">
      <c r="A197" s="187" t="s">
        <v>207</v>
      </c>
      <c r="B197" s="187"/>
      <c r="C197" s="22">
        <v>6</v>
      </c>
      <c r="D197" s="72">
        <v>1.0309278350515463</v>
      </c>
    </row>
    <row r="198" spans="1:4" s="21" customFormat="1" ht="12" customHeight="1">
      <c r="A198" s="187" t="s">
        <v>210</v>
      </c>
      <c r="B198" s="187"/>
      <c r="C198" s="22">
        <v>0</v>
      </c>
      <c r="D198" s="72">
        <v>0</v>
      </c>
    </row>
    <row r="199" spans="1:4" s="21" customFormat="1" ht="12" customHeight="1">
      <c r="A199" s="187" t="s">
        <v>211</v>
      </c>
      <c r="B199" s="187"/>
      <c r="C199" s="22">
        <v>3</v>
      </c>
      <c r="D199" s="72">
        <v>0.7263922518159807</v>
      </c>
    </row>
    <row r="200" spans="1:4" s="21" customFormat="1" ht="12" customHeight="1">
      <c r="A200" s="187" t="s">
        <v>212</v>
      </c>
      <c r="B200" s="187"/>
      <c r="C200" s="22">
        <v>1</v>
      </c>
      <c r="D200" s="72">
        <v>0.26109660574412535</v>
      </c>
    </row>
    <row r="201" spans="1:4" s="156" customFormat="1" ht="12" customHeight="1">
      <c r="A201" s="202" t="s">
        <v>213</v>
      </c>
      <c r="B201" s="202"/>
      <c r="C201" s="28">
        <v>20</v>
      </c>
      <c r="D201" s="73">
        <v>1.8382352941176472</v>
      </c>
    </row>
    <row r="202" spans="1:4" s="21" customFormat="1" ht="12" customHeight="1">
      <c r="A202" s="26"/>
      <c r="B202" s="26"/>
      <c r="C202" s="26"/>
      <c r="D202" s="70"/>
    </row>
    <row r="203" spans="1:4" s="21" customFormat="1" ht="12" customHeight="1">
      <c r="A203" s="194" t="s">
        <v>215</v>
      </c>
      <c r="B203" s="194"/>
      <c r="C203" s="19">
        <v>2795</v>
      </c>
      <c r="D203" s="71">
        <v>1.2070879165964872</v>
      </c>
    </row>
    <row r="204" spans="1:4" s="21" customFormat="1" ht="12" customHeight="1">
      <c r="A204" s="187" t="s">
        <v>216</v>
      </c>
      <c r="B204" s="187"/>
      <c r="C204" s="22">
        <v>587</v>
      </c>
      <c r="D204" s="72">
        <v>2.074938140685755</v>
      </c>
    </row>
    <row r="205" spans="1:4" s="21" customFormat="1" ht="12" customHeight="1">
      <c r="A205" s="187" t="s">
        <v>217</v>
      </c>
      <c r="B205" s="187"/>
      <c r="C205" s="22">
        <v>958</v>
      </c>
      <c r="D205" s="72">
        <v>1.0530481236397211</v>
      </c>
    </row>
    <row r="206" spans="1:4" s="21" customFormat="1" ht="12" customHeight="1">
      <c r="A206" s="187" t="s">
        <v>218</v>
      </c>
      <c r="B206" s="187"/>
      <c r="C206" s="22">
        <v>729</v>
      </c>
      <c r="D206" s="72">
        <v>1.3134661813988684</v>
      </c>
    </row>
    <row r="207" spans="1:4" s="21" customFormat="1" ht="12" customHeight="1">
      <c r="A207" s="187" t="s">
        <v>219</v>
      </c>
      <c r="B207" s="187"/>
      <c r="C207" s="22">
        <v>46</v>
      </c>
      <c r="D207" s="72">
        <v>0.7559572719802793</v>
      </c>
    </row>
    <row r="208" spans="1:4" s="21" customFormat="1" ht="12" customHeight="1">
      <c r="A208" s="187" t="s">
        <v>220</v>
      </c>
      <c r="B208" s="187"/>
      <c r="C208" s="22">
        <v>334</v>
      </c>
      <c r="D208" s="72">
        <v>1.193240684505734</v>
      </c>
    </row>
    <row r="209" spans="1:4" s="21" customFormat="1" ht="12" customHeight="1">
      <c r="A209" s="187" t="s">
        <v>221</v>
      </c>
      <c r="B209" s="187"/>
      <c r="C209" s="22">
        <v>19</v>
      </c>
      <c r="D209" s="72">
        <v>0.27251864601262193</v>
      </c>
    </row>
    <row r="210" spans="1:4" s="21" customFormat="1" ht="12" customHeight="1">
      <c r="A210" s="187" t="s">
        <v>222</v>
      </c>
      <c r="B210" s="187"/>
      <c r="C210" s="22">
        <v>15</v>
      </c>
      <c r="D210" s="72">
        <v>0.22734161867232497</v>
      </c>
    </row>
    <row r="211" spans="1:4" s="21" customFormat="1" ht="12" customHeight="1">
      <c r="A211" s="193" t="s">
        <v>223</v>
      </c>
      <c r="B211" s="193"/>
      <c r="C211" s="28">
        <v>107</v>
      </c>
      <c r="D211" s="73">
        <v>1.171062712049907</v>
      </c>
    </row>
    <row r="212" spans="1:4" s="21" customFormat="1" ht="12" customHeight="1">
      <c r="A212" s="26"/>
      <c r="B212" s="26"/>
      <c r="C212" s="26"/>
      <c r="D212" s="70"/>
    </row>
    <row r="213" spans="1:4" s="21" customFormat="1" ht="12" customHeight="1">
      <c r="A213" s="194" t="s">
        <v>334</v>
      </c>
      <c r="B213" s="194"/>
      <c r="C213" s="19">
        <v>2566</v>
      </c>
      <c r="D213" s="71">
        <v>1.3443493841454788</v>
      </c>
    </row>
    <row r="214" spans="1:4" s="21" customFormat="1" ht="12" customHeight="1">
      <c r="A214" s="187" t="s">
        <v>335</v>
      </c>
      <c r="B214" s="187"/>
      <c r="C214" s="22">
        <v>333</v>
      </c>
      <c r="D214" s="72">
        <v>1.191797000823163</v>
      </c>
    </row>
    <row r="215" spans="1:4" s="21" customFormat="1" ht="12" customHeight="1">
      <c r="A215" s="187" t="s">
        <v>336</v>
      </c>
      <c r="B215" s="187"/>
      <c r="C215" s="22">
        <v>598</v>
      </c>
      <c r="D215" s="72">
        <v>2.076893689438405</v>
      </c>
    </row>
    <row r="216" spans="1:4" s="21" customFormat="1" ht="12" customHeight="1">
      <c r="A216" s="187" t="s">
        <v>337</v>
      </c>
      <c r="B216" s="187"/>
      <c r="C216" s="22">
        <v>688</v>
      </c>
      <c r="D216" s="72">
        <v>1.5755244114683522</v>
      </c>
    </row>
    <row r="217" spans="1:4" s="21" customFormat="1" ht="12" customHeight="1">
      <c r="A217" s="187" t="s">
        <v>338</v>
      </c>
      <c r="B217" s="187"/>
      <c r="C217" s="22">
        <v>947</v>
      </c>
      <c r="D217" s="72">
        <v>1.0467442605917918</v>
      </c>
    </row>
    <row r="218" spans="1:4" s="21" customFormat="1" ht="12" customHeight="1">
      <c r="A218" s="44" t="s">
        <v>339</v>
      </c>
      <c r="B218" s="44"/>
      <c r="C218" s="28">
        <v>21</v>
      </c>
      <c r="D218" s="73">
        <v>0.1725980110133969</v>
      </c>
    </row>
    <row r="219" spans="1:4" s="21" customFormat="1" ht="12" customHeight="1">
      <c r="A219" s="33"/>
      <c r="B219" s="33"/>
      <c r="C219" s="35"/>
      <c r="D219" s="70"/>
    </row>
    <row r="220" spans="1:4" s="21" customFormat="1" ht="12" customHeight="1">
      <c r="A220" s="166" t="s">
        <v>340</v>
      </c>
      <c r="B220" s="166"/>
      <c r="C220" s="28">
        <v>229</v>
      </c>
      <c r="D220" s="95">
        <v>0.5629855443013079</v>
      </c>
    </row>
    <row r="221" spans="1:4" s="40" customFormat="1" ht="5.25" customHeight="1">
      <c r="A221" s="254"/>
      <c r="B221" s="254"/>
      <c r="C221" s="254"/>
      <c r="D221" s="254"/>
    </row>
    <row r="222" spans="1:4" s="41" customFormat="1" ht="11.25">
      <c r="A222" s="224" t="s">
        <v>333</v>
      </c>
      <c r="B222" s="224"/>
      <c r="C222" s="224"/>
      <c r="D222" s="224"/>
    </row>
    <row r="223" spans="1:4" s="41" customFormat="1" ht="12.75">
      <c r="A223" s="224" t="s">
        <v>346</v>
      </c>
      <c r="B223" s="233"/>
      <c r="C223" s="233"/>
      <c r="D223" s="233"/>
    </row>
    <row r="224" spans="1:4" s="42" customFormat="1" ht="12.75">
      <c r="A224" s="224" t="s">
        <v>341</v>
      </c>
      <c r="B224" s="233"/>
      <c r="C224" s="233"/>
      <c r="D224" s="233"/>
    </row>
    <row r="225" spans="1:4" s="42" customFormat="1" ht="5.25" customHeight="1">
      <c r="A225" s="240"/>
      <c r="B225" s="233"/>
      <c r="C225" s="233"/>
      <c r="D225" s="233"/>
    </row>
    <row r="226" spans="1:4" s="41" customFormat="1" ht="22.5" customHeight="1">
      <c r="A226" s="241" t="s">
        <v>392</v>
      </c>
      <c r="B226" s="241"/>
      <c r="C226" s="241"/>
      <c r="D226" s="241"/>
    </row>
    <row r="227" spans="1:4" s="42" customFormat="1" ht="5.25" customHeight="1">
      <c r="A227" s="242"/>
      <c r="B227" s="242"/>
      <c r="C227" s="242"/>
      <c r="D227" s="242"/>
    </row>
    <row r="228" spans="1:4" s="43" customFormat="1" ht="11.25">
      <c r="A228" s="239" t="s">
        <v>342</v>
      </c>
      <c r="B228" s="239"/>
      <c r="C228" s="239"/>
      <c r="D228" s="239"/>
    </row>
    <row r="229" spans="1:4" s="43" customFormat="1" ht="11.25">
      <c r="A229" s="239" t="s">
        <v>295</v>
      </c>
      <c r="B229" s="239"/>
      <c r="C229" s="239"/>
      <c r="D229" s="239"/>
    </row>
    <row r="230" ht="12" customHeight="1"/>
    <row r="231" ht="12" customHeight="1"/>
    <row r="232" ht="12" customHeight="1"/>
    <row r="233" ht="12" customHeight="1"/>
    <row r="234" ht="12" customHeight="1"/>
    <row r="235" ht="12" customHeight="1"/>
  </sheetData>
  <sheetProtection/>
  <mergeCells count="193">
    <mergeCell ref="A226:D226"/>
    <mergeCell ref="A227:D227"/>
    <mergeCell ref="A228:D228"/>
    <mergeCell ref="A229:D229"/>
    <mergeCell ref="A4:D4"/>
    <mergeCell ref="C5:D5"/>
    <mergeCell ref="C6:D6"/>
    <mergeCell ref="A203:B203"/>
    <mergeCell ref="A204:B204"/>
    <mergeCell ref="A205:B205"/>
    <mergeCell ref="E6:F6"/>
    <mergeCell ref="A221:D221"/>
    <mergeCell ref="A222:D222"/>
    <mergeCell ref="A39:B39"/>
    <mergeCell ref="A43:B43"/>
    <mergeCell ref="A47:B47"/>
    <mergeCell ref="A58:B58"/>
    <mergeCell ref="A195:B195"/>
    <mergeCell ref="A197:B197"/>
    <mergeCell ref="A198:B198"/>
    <mergeCell ref="A206:B206"/>
    <mergeCell ref="A207:B207"/>
    <mergeCell ref="A215:B215"/>
    <mergeCell ref="A216:B216"/>
    <mergeCell ref="A217:B217"/>
    <mergeCell ref="A208:B208"/>
    <mergeCell ref="A210:B210"/>
    <mergeCell ref="A211:B211"/>
    <mergeCell ref="A213:B213"/>
    <mergeCell ref="A214:B214"/>
    <mergeCell ref="A209:B209"/>
    <mergeCell ref="A199:B199"/>
    <mergeCell ref="A200:B200"/>
    <mergeCell ref="A201:B201"/>
    <mergeCell ref="A196:B196"/>
    <mergeCell ref="A188:B188"/>
    <mergeCell ref="A189:B189"/>
    <mergeCell ref="A192:B192"/>
    <mergeCell ref="A193:B193"/>
    <mergeCell ref="A194:B194"/>
    <mergeCell ref="A191:B191"/>
    <mergeCell ref="A181:B181"/>
    <mergeCell ref="A182:B182"/>
    <mergeCell ref="A184:B184"/>
    <mergeCell ref="A186:B186"/>
    <mergeCell ref="A187:B187"/>
    <mergeCell ref="A183:B183"/>
    <mergeCell ref="A175:B175"/>
    <mergeCell ref="A176:B176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2:B162"/>
    <mergeCell ref="A163:B163"/>
    <mergeCell ref="A165:B165"/>
    <mergeCell ref="A166:B166"/>
    <mergeCell ref="A167:B167"/>
    <mergeCell ref="A168:B168"/>
    <mergeCell ref="A164:B164"/>
    <mergeCell ref="A156:B156"/>
    <mergeCell ref="A157:B157"/>
    <mergeCell ref="A159:B159"/>
    <mergeCell ref="A160:B160"/>
    <mergeCell ref="A161:B161"/>
    <mergeCell ref="A149:B149"/>
    <mergeCell ref="A150:B150"/>
    <mergeCell ref="A151:B151"/>
    <mergeCell ref="A152:B152"/>
    <mergeCell ref="A153:B153"/>
    <mergeCell ref="A155:B155"/>
    <mergeCell ref="A154:B154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6:B126"/>
    <mergeCell ref="A127:B127"/>
    <mergeCell ref="A128:B128"/>
    <mergeCell ref="A129:B129"/>
    <mergeCell ref="A125:B125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2:B72"/>
    <mergeCell ref="A73:B73"/>
    <mergeCell ref="A74:B74"/>
    <mergeCell ref="A71:B71"/>
    <mergeCell ref="A62:B62"/>
    <mergeCell ref="A63:B63"/>
    <mergeCell ref="A64:B64"/>
    <mergeCell ref="A65:B65"/>
    <mergeCell ref="A66:B66"/>
    <mergeCell ref="A67:B67"/>
    <mergeCell ref="A55:B55"/>
    <mergeCell ref="A57:B57"/>
    <mergeCell ref="A59:B59"/>
    <mergeCell ref="A60:B60"/>
    <mergeCell ref="A61:B61"/>
    <mergeCell ref="A42:B42"/>
    <mergeCell ref="A44:B44"/>
    <mergeCell ref="A54:B54"/>
    <mergeCell ref="A52:B52"/>
    <mergeCell ref="A53:B53"/>
    <mergeCell ref="A33:B33"/>
    <mergeCell ref="A38:B38"/>
    <mergeCell ref="A23:B23"/>
    <mergeCell ref="A25:B25"/>
    <mergeCell ref="A26:B26"/>
    <mergeCell ref="A24:B24"/>
    <mergeCell ref="A5:B5"/>
    <mergeCell ref="A1:D1"/>
    <mergeCell ref="A2:D2"/>
    <mergeCell ref="A3:D3"/>
    <mergeCell ref="A6:B6"/>
    <mergeCell ref="A17:B17"/>
    <mergeCell ref="A223:D223"/>
    <mergeCell ref="A224:D224"/>
    <mergeCell ref="A225:D225"/>
    <mergeCell ref="A21:B21"/>
    <mergeCell ref="A10:B10"/>
    <mergeCell ref="A13:B13"/>
    <mergeCell ref="A12:B12"/>
    <mergeCell ref="A40:B40"/>
    <mergeCell ref="A29:B29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11.57421875" defaultRowHeight="12.75"/>
  <cols>
    <col min="1" max="1" width="2.7109375" style="110" customWidth="1"/>
    <col min="2" max="2" width="38.7109375" style="110" customWidth="1"/>
    <col min="3" max="4" width="11.8515625" style="111" customWidth="1"/>
    <col min="5" max="16384" width="11.57421875" style="109" customWidth="1"/>
  </cols>
  <sheetData>
    <row r="1" spans="1:4" s="5" customFormat="1" ht="12.75" customHeight="1">
      <c r="A1" s="249"/>
      <c r="B1" s="249"/>
      <c r="C1" s="249"/>
      <c r="D1" s="249"/>
    </row>
    <row r="2" spans="1:4" s="5" customFormat="1" ht="12.75" customHeight="1">
      <c r="A2" s="258" t="s">
        <v>320</v>
      </c>
      <c r="B2" s="258"/>
      <c r="C2" s="258"/>
      <c r="D2" s="258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4" s="106" customFormat="1" ht="12.75" customHeight="1">
      <c r="A5" s="259"/>
      <c r="B5" s="259"/>
      <c r="C5" s="260">
        <v>2015</v>
      </c>
      <c r="D5" s="259"/>
    </row>
    <row r="6" spans="1:4" s="106" customFormat="1" ht="12.75" customHeight="1">
      <c r="A6" s="261"/>
      <c r="B6" s="261"/>
      <c r="C6" s="262"/>
      <c r="D6" s="233"/>
    </row>
    <row r="7" spans="1:4" s="106" customFormat="1" ht="12.75" customHeight="1">
      <c r="A7" s="265"/>
      <c r="B7" s="265"/>
      <c r="C7" s="265"/>
      <c r="D7" s="265"/>
    </row>
    <row r="8" spans="1:4" s="7" customFormat="1" ht="12.75" customHeight="1">
      <c r="A8" s="272"/>
      <c r="B8" s="272"/>
      <c r="C8" s="8" t="s">
        <v>0</v>
      </c>
      <c r="D8" s="151" t="s">
        <v>1</v>
      </c>
    </row>
    <row r="9" spans="1:4" s="7" customFormat="1" ht="12.75" customHeight="1">
      <c r="A9" s="273"/>
      <c r="B9" s="273"/>
      <c r="C9" s="10" t="s">
        <v>2</v>
      </c>
      <c r="D9" s="10" t="s">
        <v>3</v>
      </c>
    </row>
    <row r="10" spans="1:4" ht="12" customHeight="1">
      <c r="A10" s="132" t="s">
        <v>4</v>
      </c>
      <c r="B10" s="132"/>
      <c r="C10" s="12">
        <f>C12+C23+C38+C42+C52</f>
        <v>2284</v>
      </c>
      <c r="D10" s="145">
        <v>1.008646805804577</v>
      </c>
    </row>
    <row r="11" spans="1:4" ht="12" customHeight="1">
      <c r="A11" s="153"/>
      <c r="B11" s="153"/>
      <c r="C11" s="153"/>
      <c r="D11" s="153"/>
    </row>
    <row r="12" spans="1:4" ht="12" customHeight="1">
      <c r="A12" s="263" t="s">
        <v>5</v>
      </c>
      <c r="B12" s="263"/>
      <c r="C12" s="19">
        <f>C13+C17+C21</f>
        <v>173</v>
      </c>
      <c r="D12" s="145">
        <v>0.7807916234147222</v>
      </c>
    </row>
    <row r="13" spans="1:4" ht="12" customHeight="1">
      <c r="A13" s="264" t="s">
        <v>6</v>
      </c>
      <c r="B13" s="264"/>
      <c r="C13" s="22">
        <f>C14+C15+C16</f>
        <v>97</v>
      </c>
      <c r="D13" s="146">
        <v>1.0728901670169229</v>
      </c>
    </row>
    <row r="14" spans="1:4" ht="12" customHeight="1">
      <c r="A14" s="126"/>
      <c r="B14" s="124" t="s">
        <v>7</v>
      </c>
      <c r="C14" s="22">
        <f>C196+C197+C199+C204+C205</f>
        <v>49</v>
      </c>
      <c r="D14" s="146">
        <v>1.4285714285714286</v>
      </c>
    </row>
    <row r="15" spans="1:4" ht="12" customHeight="1">
      <c r="A15" s="126"/>
      <c r="B15" s="124" t="s">
        <v>8</v>
      </c>
      <c r="C15" s="22">
        <f>+C200+C206</f>
        <v>12</v>
      </c>
      <c r="D15" s="146">
        <v>0.32345013477088946</v>
      </c>
    </row>
    <row r="16" spans="1:4" ht="12" customHeight="1">
      <c r="A16" s="126"/>
      <c r="B16" s="122" t="s">
        <v>9</v>
      </c>
      <c r="C16" s="22">
        <f>C198+C201+C202+C203</f>
        <v>36</v>
      </c>
      <c r="D16" s="146">
        <v>1.893740136770121</v>
      </c>
    </row>
    <row r="17" spans="1:4" ht="12" customHeight="1">
      <c r="A17" s="264" t="s">
        <v>10</v>
      </c>
      <c r="B17" s="264"/>
      <c r="C17" s="22">
        <f>C18+C19+C20</f>
        <v>51</v>
      </c>
      <c r="D17" s="146">
        <v>0.9169363538295577</v>
      </c>
    </row>
    <row r="18" spans="1:4" ht="12" customHeight="1">
      <c r="A18" s="126"/>
      <c r="B18" s="124" t="s">
        <v>11</v>
      </c>
      <c r="C18" s="22">
        <f>+C192</f>
        <v>48</v>
      </c>
      <c r="D18" s="146">
        <v>2.4024024024024024</v>
      </c>
    </row>
    <row r="19" spans="1:4" ht="12" customHeight="1">
      <c r="A19" s="126"/>
      <c r="B19" s="124" t="s">
        <v>12</v>
      </c>
      <c r="C19" s="22">
        <f>+C191</f>
        <v>3</v>
      </c>
      <c r="D19" s="146">
        <v>0.1610305958132045</v>
      </c>
    </row>
    <row r="20" spans="1:4" ht="12" customHeight="1">
      <c r="A20" s="125"/>
      <c r="B20" s="124" t="s">
        <v>13</v>
      </c>
      <c r="C20" s="22">
        <f>C193</f>
        <v>0</v>
      </c>
      <c r="D20" s="146">
        <v>0</v>
      </c>
    </row>
    <row r="21" spans="1:4" ht="12" customHeight="1">
      <c r="A21" s="266" t="s">
        <v>14</v>
      </c>
      <c r="B21" s="266"/>
      <c r="C21" s="28">
        <f>C183+C184+C185+C169+C186+C187+C174+C188+C177</f>
        <v>25</v>
      </c>
      <c r="D21" s="146">
        <v>0.3309504898067249</v>
      </c>
    </row>
    <row r="22" spans="1:4" ht="12" customHeight="1">
      <c r="A22" s="154"/>
      <c r="B22" s="154"/>
      <c r="C22" s="154"/>
      <c r="D22" s="154"/>
    </row>
    <row r="23" spans="1:4" ht="12" customHeight="1">
      <c r="A23" s="267" t="s">
        <v>314</v>
      </c>
      <c r="B23" s="267"/>
      <c r="C23" s="19">
        <f>C24+C25+C26+C29+C32+C33</f>
        <v>652</v>
      </c>
      <c r="D23" s="145">
        <v>1.0877362740027694</v>
      </c>
    </row>
    <row r="24" spans="1:4" ht="12" customHeight="1">
      <c r="A24" s="268" t="s">
        <v>16</v>
      </c>
      <c r="B24" s="268"/>
      <c r="C24" s="22">
        <f>C125+C127+C128+C138+C139+C141+C143+C145+C146</f>
        <v>508</v>
      </c>
      <c r="D24" s="146">
        <v>1.4561715301266984</v>
      </c>
    </row>
    <row r="25" spans="1:4" ht="12" customHeight="1">
      <c r="A25" s="268" t="s">
        <v>17</v>
      </c>
      <c r="B25" s="268"/>
      <c r="C25" s="22">
        <f>C133</f>
        <v>9</v>
      </c>
      <c r="D25" s="146">
        <v>0.15025041736227046</v>
      </c>
    </row>
    <row r="26" spans="1:4" ht="12" customHeight="1">
      <c r="A26" s="269" t="s">
        <v>18</v>
      </c>
      <c r="B26" s="269"/>
      <c r="C26" s="22">
        <f>C27+C28</f>
        <v>75</v>
      </c>
      <c r="D26" s="146">
        <v>0.859894519605595</v>
      </c>
    </row>
    <row r="27" spans="1:4" ht="12" customHeight="1">
      <c r="A27" s="127"/>
      <c r="B27" s="124" t="s">
        <v>19</v>
      </c>
      <c r="C27" s="22">
        <f>C126+C130+C132+C140+C147+C151</f>
        <v>7</v>
      </c>
      <c r="D27" s="146">
        <v>0.37273695420660274</v>
      </c>
    </row>
    <row r="28" spans="1:4" ht="12" customHeight="1">
      <c r="A28" s="125"/>
      <c r="B28" s="124" t="s">
        <v>20</v>
      </c>
      <c r="C28" s="22">
        <f>C131+C134+C137+C148</f>
        <v>68</v>
      </c>
      <c r="D28" s="146">
        <v>0.9935710111046172</v>
      </c>
    </row>
    <row r="29" spans="1:4" ht="12" customHeight="1">
      <c r="A29" s="264" t="s">
        <v>21</v>
      </c>
      <c r="B29" s="264"/>
      <c r="C29" s="22">
        <f>C30+C31</f>
        <v>16</v>
      </c>
      <c r="D29" s="146">
        <v>0.499843798812871</v>
      </c>
    </row>
    <row r="30" spans="1:4" ht="12" customHeight="1">
      <c r="A30" s="127"/>
      <c r="B30" s="124" t="s">
        <v>22</v>
      </c>
      <c r="C30" s="22">
        <f>+C129</f>
        <v>14</v>
      </c>
      <c r="D30" s="146">
        <v>0.9020618556701031</v>
      </c>
    </row>
    <row r="31" spans="1:4" ht="12" customHeight="1">
      <c r="A31" s="125"/>
      <c r="B31" s="124" t="s">
        <v>23</v>
      </c>
      <c r="C31" s="22">
        <f>C149</f>
        <v>2</v>
      </c>
      <c r="D31" s="146">
        <v>0.1212856276531231</v>
      </c>
    </row>
    <row r="32" spans="1:4" ht="12" customHeight="1">
      <c r="A32" s="264" t="s">
        <v>24</v>
      </c>
      <c r="B32" s="264"/>
      <c r="C32" s="22">
        <f>C135+C136+C142+C144+C150</f>
        <v>7</v>
      </c>
      <c r="D32" s="146">
        <v>0.489853044086774</v>
      </c>
    </row>
    <row r="33" spans="1:4" ht="12" customHeight="1">
      <c r="A33" s="264" t="s">
        <v>313</v>
      </c>
      <c r="B33" s="264"/>
      <c r="C33" s="22">
        <f>C34+C35+C36</f>
        <v>37</v>
      </c>
      <c r="D33" s="146">
        <v>0.6476457202870646</v>
      </c>
    </row>
    <row r="34" spans="1:4" ht="12" customHeight="1">
      <c r="A34" s="127"/>
      <c r="B34" s="124" t="s">
        <v>26</v>
      </c>
      <c r="C34" s="22">
        <f>C159</f>
        <v>16</v>
      </c>
      <c r="D34" s="146">
        <v>1.9184652278177459</v>
      </c>
    </row>
    <row r="35" spans="1:4" ht="12" customHeight="1">
      <c r="A35" s="126"/>
      <c r="B35" s="124" t="s">
        <v>27</v>
      </c>
      <c r="C35" s="22">
        <f>C155+C156+C157+C160</f>
        <v>6</v>
      </c>
      <c r="D35" s="146">
        <v>0.8534850640113798</v>
      </c>
    </row>
    <row r="36" spans="1:4" ht="12" customHeight="1">
      <c r="A36" s="126"/>
      <c r="B36" s="123" t="s">
        <v>312</v>
      </c>
      <c r="C36" s="28">
        <f>C154+C158+C161</f>
        <v>15</v>
      </c>
      <c r="D36" s="146">
        <v>0.35919540229885055</v>
      </c>
    </row>
    <row r="37" spans="1:4" ht="12" customHeight="1">
      <c r="A37" s="125"/>
      <c r="B37" s="125"/>
      <c r="C37" s="27"/>
      <c r="D37" s="152"/>
    </row>
    <row r="38" spans="1:4" ht="12" customHeight="1">
      <c r="A38" s="263" t="s">
        <v>29</v>
      </c>
      <c r="B38" s="263"/>
      <c r="C38" s="19">
        <f>C39+C40</f>
        <v>333</v>
      </c>
      <c r="D38" s="145">
        <v>1.2598365617433414</v>
      </c>
    </row>
    <row r="39" spans="1:4" ht="12" customHeight="1">
      <c r="A39" s="264" t="s">
        <v>30</v>
      </c>
      <c r="B39" s="264"/>
      <c r="C39" s="22">
        <f>C164+C165+C167+C168+C170+C173+C175+C176+C179+C180</f>
        <v>295</v>
      </c>
      <c r="D39" s="146">
        <v>1.2544117021728962</v>
      </c>
    </row>
    <row r="40" spans="1:4" ht="12" customHeight="1">
      <c r="A40" s="266" t="s">
        <v>31</v>
      </c>
      <c r="B40" s="266"/>
      <c r="C40" s="28">
        <f>+C166+C171+C178</f>
        <v>38</v>
      </c>
      <c r="D40" s="146">
        <v>1.3036020583190395</v>
      </c>
    </row>
    <row r="41" spans="1:4" ht="12" customHeight="1">
      <c r="A41" s="125"/>
      <c r="B41" s="125"/>
      <c r="C41" s="27"/>
      <c r="D41" s="152"/>
    </row>
    <row r="42" spans="1:4" ht="12" customHeight="1">
      <c r="A42" s="263" t="s">
        <v>32</v>
      </c>
      <c r="B42" s="263"/>
      <c r="C42" s="19">
        <f>C43+C44+C47</f>
        <v>718</v>
      </c>
      <c r="D42" s="145">
        <v>0.831904342587014</v>
      </c>
    </row>
    <row r="43" spans="1:4" ht="12" customHeight="1">
      <c r="A43" s="264" t="s">
        <v>33</v>
      </c>
      <c r="B43" s="264"/>
      <c r="C43" s="22">
        <f>C82+C83+C86+C87+C89+C91+C93+C94+C98+C100+C105+C106+C110+C113+C116+C118+C121+C122</f>
        <v>509</v>
      </c>
      <c r="D43" s="146">
        <v>0.8609316328946923</v>
      </c>
    </row>
    <row r="44" spans="1:4" ht="12" customHeight="1">
      <c r="A44" s="264" t="s">
        <v>34</v>
      </c>
      <c r="B44" s="264"/>
      <c r="C44" s="22">
        <f>C45+C46</f>
        <v>50</v>
      </c>
      <c r="D44" s="146">
        <v>0.4161464835622139</v>
      </c>
    </row>
    <row r="45" spans="1:4" ht="12" customHeight="1">
      <c r="A45" s="123"/>
      <c r="B45" s="124" t="s">
        <v>35</v>
      </c>
      <c r="C45" s="22">
        <f>C76+C103+C92+C172+C96+C101+C119</f>
        <v>27</v>
      </c>
      <c r="D45" s="146">
        <v>0.417762648924648</v>
      </c>
    </row>
    <row r="46" spans="1:4" ht="12" customHeight="1">
      <c r="A46" s="123"/>
      <c r="B46" s="124" t="s">
        <v>36</v>
      </c>
      <c r="C46" s="22">
        <f>C84+C109+C111</f>
        <v>23</v>
      </c>
      <c r="D46" s="146">
        <v>0.4142651296829971</v>
      </c>
    </row>
    <row r="47" spans="1:4" ht="12" customHeight="1">
      <c r="A47" s="264" t="s">
        <v>38</v>
      </c>
      <c r="B47" s="264"/>
      <c r="C47" s="22">
        <f>C48+C49+C50</f>
        <v>159</v>
      </c>
      <c r="D47" s="146">
        <v>1.0480522048645442</v>
      </c>
    </row>
    <row r="48" spans="1:4" ht="12" customHeight="1">
      <c r="A48" s="123"/>
      <c r="B48" s="124" t="s">
        <v>39</v>
      </c>
      <c r="C48" s="22">
        <f>+C72+C73+C81+C102</f>
        <v>8</v>
      </c>
      <c r="D48" s="146">
        <v>0.3931203931203931</v>
      </c>
    </row>
    <row r="49" spans="1:4" ht="12" customHeight="1">
      <c r="A49" s="123"/>
      <c r="B49" s="124" t="s">
        <v>40</v>
      </c>
      <c r="C49" s="22">
        <f>C75+C77+C88+C90+C104+C108+C114+C117</f>
        <v>33</v>
      </c>
      <c r="D49" s="146">
        <v>0.7706679121905652</v>
      </c>
    </row>
    <row r="50" spans="1:4" ht="12" customHeight="1">
      <c r="A50" s="123"/>
      <c r="B50" s="123" t="s">
        <v>41</v>
      </c>
      <c r="C50" s="28">
        <f>C71+C78+C85+C95+C107+C112+C120</f>
        <v>118</v>
      </c>
      <c r="D50" s="146">
        <v>1.3327309690535352</v>
      </c>
    </row>
    <row r="51" spans="1:4" ht="12" customHeight="1">
      <c r="A51" s="122"/>
      <c r="B51" s="122"/>
      <c r="C51" s="26"/>
      <c r="D51" s="152"/>
    </row>
    <row r="52" spans="1:4" ht="12" customHeight="1">
      <c r="A52" s="263" t="s">
        <v>42</v>
      </c>
      <c r="B52" s="263"/>
      <c r="C52" s="19">
        <f>C53+C54+C55</f>
        <v>408</v>
      </c>
      <c r="D52" s="145">
        <v>1.2909758258448298</v>
      </c>
    </row>
    <row r="53" spans="1:4" ht="12" customHeight="1">
      <c r="A53" s="264" t="s">
        <v>43</v>
      </c>
      <c r="B53" s="264"/>
      <c r="C53" s="22">
        <f>C58+C61+C64+C68</f>
        <v>201</v>
      </c>
      <c r="D53" s="146">
        <v>1.8403222852957333</v>
      </c>
    </row>
    <row r="54" spans="1:4" ht="12" customHeight="1">
      <c r="A54" s="264" t="s">
        <v>44</v>
      </c>
      <c r="B54" s="264"/>
      <c r="C54" s="22">
        <f>C74+C79+C80+C62+C63+C97+C99+C65+C66+C115+C67</f>
        <v>189</v>
      </c>
      <c r="D54" s="146">
        <v>1.0385185999230726</v>
      </c>
    </row>
    <row r="55" spans="1:4" ht="12" customHeight="1">
      <c r="A55" s="266" t="s">
        <v>45</v>
      </c>
      <c r="B55" s="266"/>
      <c r="C55" s="28">
        <f>C60+C59</f>
        <v>18</v>
      </c>
      <c r="D55" s="146">
        <v>0.7249295207410391</v>
      </c>
    </row>
    <row r="56" spans="1:4" ht="12" customHeight="1">
      <c r="A56" s="122"/>
      <c r="B56" s="121"/>
      <c r="C56" s="35"/>
      <c r="D56" s="152"/>
    </row>
    <row r="57" spans="1:4" ht="12" customHeight="1">
      <c r="A57" s="263" t="s">
        <v>46</v>
      </c>
      <c r="B57" s="263"/>
      <c r="C57" s="16">
        <f>SUM(C58:C68)</f>
        <v>380</v>
      </c>
      <c r="D57" s="145">
        <v>1.3644524236983842</v>
      </c>
    </row>
    <row r="58" spans="1:4" ht="12" customHeight="1">
      <c r="A58" s="264" t="s">
        <v>47</v>
      </c>
      <c r="B58" s="264"/>
      <c r="C58" s="22">
        <v>20</v>
      </c>
      <c r="D58" s="146">
        <v>1.0700909577314073</v>
      </c>
    </row>
    <row r="59" spans="1:4" ht="12" customHeight="1">
      <c r="A59" s="264" t="s">
        <v>49</v>
      </c>
      <c r="B59" s="264"/>
      <c r="C59" s="22">
        <v>6</v>
      </c>
      <c r="D59" s="146">
        <v>0.45489006823351025</v>
      </c>
    </row>
    <row r="60" spans="1:4" ht="12" customHeight="1">
      <c r="A60" s="264" t="s">
        <v>50</v>
      </c>
      <c r="B60" s="264"/>
      <c r="C60" s="22">
        <v>12</v>
      </c>
      <c r="D60" s="146">
        <v>1.0309278350515463</v>
      </c>
    </row>
    <row r="61" spans="1:4" ht="12" customHeight="1">
      <c r="A61" s="264" t="s">
        <v>51</v>
      </c>
      <c r="B61" s="264"/>
      <c r="C61" s="22">
        <v>143</v>
      </c>
      <c r="D61" s="146">
        <v>2.8367387423130332</v>
      </c>
    </row>
    <row r="62" spans="1:4" ht="12" customHeight="1">
      <c r="A62" s="264" t="s">
        <v>52</v>
      </c>
      <c r="B62" s="264"/>
      <c r="C62" s="22">
        <v>27</v>
      </c>
      <c r="D62" s="146">
        <v>1.8305084745762712</v>
      </c>
    </row>
    <row r="63" spans="1:4" ht="12" customHeight="1">
      <c r="A63" s="264" t="s">
        <v>54</v>
      </c>
      <c r="B63" s="264"/>
      <c r="C63" s="22">
        <v>110</v>
      </c>
      <c r="D63" s="146">
        <v>1.3331717367591807</v>
      </c>
    </row>
    <row r="64" spans="1:4" ht="12" customHeight="1">
      <c r="A64" s="264" t="s">
        <v>56</v>
      </c>
      <c r="B64" s="264"/>
      <c r="C64" s="22">
        <v>13</v>
      </c>
      <c r="D64" s="146">
        <v>0.5719313682358117</v>
      </c>
    </row>
    <row r="65" spans="1:4" ht="12" customHeight="1">
      <c r="A65" s="264" t="s">
        <v>57</v>
      </c>
      <c r="B65" s="264"/>
      <c r="C65" s="22">
        <v>1</v>
      </c>
      <c r="D65" s="146">
        <v>0.08250825082508251</v>
      </c>
    </row>
    <row r="66" spans="1:4" ht="12" customHeight="1">
      <c r="A66" s="264" t="s">
        <v>58</v>
      </c>
      <c r="B66" s="264"/>
      <c r="C66" s="22">
        <v>2</v>
      </c>
      <c r="D66" s="146">
        <v>0.14566642388929352</v>
      </c>
    </row>
    <row r="67" spans="1:4" ht="12" customHeight="1">
      <c r="A67" s="264" t="s">
        <v>59</v>
      </c>
      <c r="B67" s="264"/>
      <c r="C67" s="22">
        <v>21</v>
      </c>
      <c r="D67" s="146">
        <v>0.9840674789128397</v>
      </c>
    </row>
    <row r="68" spans="1:4" ht="12" customHeight="1">
      <c r="A68" s="266" t="s">
        <v>60</v>
      </c>
      <c r="B68" s="266"/>
      <c r="C68" s="28">
        <v>25</v>
      </c>
      <c r="D68" s="146">
        <v>1.437607820586544</v>
      </c>
    </row>
    <row r="69" spans="1:4" ht="12" customHeight="1">
      <c r="A69" s="118"/>
      <c r="B69" s="118"/>
      <c r="C69" s="26"/>
      <c r="D69" s="152"/>
    </row>
    <row r="70" spans="1:4" ht="12" customHeight="1">
      <c r="A70" s="267" t="s">
        <v>61</v>
      </c>
      <c r="B70" s="267"/>
      <c r="C70" s="19">
        <f>SUM(C71:C122)</f>
        <v>746</v>
      </c>
      <c r="D70" s="145">
        <v>0.8307812238988808</v>
      </c>
    </row>
    <row r="71" spans="1:4" ht="12" customHeight="1">
      <c r="A71" s="268" t="s">
        <v>62</v>
      </c>
      <c r="B71" s="268"/>
      <c r="C71" s="22">
        <v>31</v>
      </c>
      <c r="D71" s="146">
        <v>1.2257809410834322</v>
      </c>
    </row>
    <row r="72" spans="1:4" ht="12" customHeight="1">
      <c r="A72" s="268" t="s">
        <v>63</v>
      </c>
      <c r="B72" s="268"/>
      <c r="C72" s="22">
        <v>4</v>
      </c>
      <c r="D72" s="146">
        <v>0.3798670465337132</v>
      </c>
    </row>
    <row r="73" spans="1:4" ht="12" customHeight="1">
      <c r="A73" s="268" t="s">
        <v>64</v>
      </c>
      <c r="B73" s="268"/>
      <c r="C73" s="22">
        <v>2</v>
      </c>
      <c r="D73" s="146">
        <v>0.8968609865470852</v>
      </c>
    </row>
    <row r="74" spans="1:4" ht="12" customHeight="1">
      <c r="A74" s="268" t="s">
        <v>65</v>
      </c>
      <c r="B74" s="268"/>
      <c r="C74" s="22">
        <v>6</v>
      </c>
      <c r="D74" s="146">
        <v>0.9090909090909091</v>
      </c>
    </row>
    <row r="75" spans="1:4" ht="12" customHeight="1">
      <c r="A75" s="268" t="s">
        <v>66</v>
      </c>
      <c r="B75" s="268"/>
      <c r="C75" s="22">
        <v>5</v>
      </c>
      <c r="D75" s="146">
        <v>1.3888888888888888</v>
      </c>
    </row>
    <row r="76" spans="1:4" ht="12" customHeight="1">
      <c r="A76" s="268" t="s">
        <v>67</v>
      </c>
      <c r="B76" s="268"/>
      <c r="C76" s="22">
        <v>1</v>
      </c>
      <c r="D76" s="146">
        <v>0.1488095238095238</v>
      </c>
    </row>
    <row r="77" spans="1:4" ht="12" customHeight="1">
      <c r="A77" s="268" t="s">
        <v>68</v>
      </c>
      <c r="B77" s="268"/>
      <c r="C77" s="22">
        <v>2</v>
      </c>
      <c r="D77" s="146">
        <v>0.4807692307692308</v>
      </c>
    </row>
    <row r="78" spans="1:4" ht="12" customHeight="1">
      <c r="A78" s="268" t="s">
        <v>69</v>
      </c>
      <c r="B78" s="268"/>
      <c r="C78" s="22">
        <v>11</v>
      </c>
      <c r="D78" s="146">
        <v>0.7919366450683946</v>
      </c>
    </row>
    <row r="79" spans="1:4" ht="12" customHeight="1">
      <c r="A79" s="268" t="s">
        <v>71</v>
      </c>
      <c r="B79" s="268"/>
      <c r="C79" s="22">
        <v>3</v>
      </c>
      <c r="D79" s="146">
        <v>0.3870967741935484</v>
      </c>
    </row>
    <row r="80" spans="1:4" ht="12" customHeight="1">
      <c r="A80" s="268" t="s">
        <v>73</v>
      </c>
      <c r="B80" s="268"/>
      <c r="C80" s="22">
        <v>9</v>
      </c>
      <c r="D80" s="146">
        <v>1.792828685258964</v>
      </c>
    </row>
    <row r="81" spans="1:4" ht="12" customHeight="1">
      <c r="A81" s="268" t="s">
        <v>74</v>
      </c>
      <c r="B81" s="268"/>
      <c r="C81" s="22">
        <v>1</v>
      </c>
      <c r="D81" s="146">
        <v>0.17793594306049823</v>
      </c>
    </row>
    <row r="82" spans="1:4" ht="12" customHeight="1">
      <c r="A82" s="268" t="s">
        <v>75</v>
      </c>
      <c r="B82" s="268"/>
      <c r="C82" s="22">
        <v>1</v>
      </c>
      <c r="D82" s="146">
        <v>0.1485884101040119</v>
      </c>
    </row>
    <row r="83" spans="1:4" ht="12" customHeight="1">
      <c r="A83" s="268" t="s">
        <v>78</v>
      </c>
      <c r="B83" s="268"/>
      <c r="C83" s="22">
        <v>13</v>
      </c>
      <c r="D83" s="146">
        <v>1.1711711711711712</v>
      </c>
    </row>
    <row r="84" spans="1:4" ht="12" customHeight="1">
      <c r="A84" s="268" t="s">
        <v>79</v>
      </c>
      <c r="B84" s="268"/>
      <c r="C84" s="22">
        <v>7</v>
      </c>
      <c r="D84" s="146">
        <v>0.17708069820389577</v>
      </c>
    </row>
    <row r="85" spans="1:4" ht="12" customHeight="1">
      <c r="A85" s="268" t="s">
        <v>82</v>
      </c>
      <c r="B85" s="268"/>
      <c r="C85" s="22">
        <v>55</v>
      </c>
      <c r="D85" s="146">
        <v>1.941404871161313</v>
      </c>
    </row>
    <row r="86" spans="1:4" ht="12" customHeight="1">
      <c r="A86" s="268" t="s">
        <v>85</v>
      </c>
      <c r="B86" s="268"/>
      <c r="C86" s="22">
        <v>49</v>
      </c>
      <c r="D86" s="146">
        <v>1.7955294979846097</v>
      </c>
    </row>
    <row r="87" spans="1:4" ht="12" customHeight="1">
      <c r="A87" s="268" t="s">
        <v>86</v>
      </c>
      <c r="B87" s="268"/>
      <c r="C87" s="22">
        <v>6</v>
      </c>
      <c r="D87" s="146">
        <v>0.5982053838484547</v>
      </c>
    </row>
    <row r="88" spans="1:4" ht="12" customHeight="1">
      <c r="A88" s="268" t="s">
        <v>87</v>
      </c>
      <c r="B88" s="268"/>
      <c r="C88" s="22">
        <v>6</v>
      </c>
      <c r="D88" s="146">
        <v>1.023890784982935</v>
      </c>
    </row>
    <row r="89" spans="1:4" ht="12" customHeight="1">
      <c r="A89" s="268" t="s">
        <v>88</v>
      </c>
      <c r="B89" s="268"/>
      <c r="C89" s="22">
        <v>1</v>
      </c>
      <c r="D89" s="146">
        <v>0.15552099533437014</v>
      </c>
    </row>
    <row r="90" spans="1:4" ht="12" customHeight="1">
      <c r="A90" s="268" t="s">
        <v>89</v>
      </c>
      <c r="B90" s="268"/>
      <c r="C90" s="22">
        <v>8</v>
      </c>
      <c r="D90" s="146">
        <v>2.3529411764705883</v>
      </c>
    </row>
    <row r="91" spans="1:4" ht="12" customHeight="1">
      <c r="A91" s="268" t="s">
        <v>90</v>
      </c>
      <c r="B91" s="268"/>
      <c r="C91" s="22">
        <v>1</v>
      </c>
      <c r="D91" s="146">
        <v>0.4166666666666667</v>
      </c>
    </row>
    <row r="92" spans="1:4" ht="12" customHeight="1">
      <c r="A92" s="268" t="s">
        <v>91</v>
      </c>
      <c r="B92" s="268"/>
      <c r="C92" s="22">
        <v>6</v>
      </c>
      <c r="D92" s="146">
        <v>0.9950248756218906</v>
      </c>
    </row>
    <row r="93" spans="1:4" ht="12" customHeight="1">
      <c r="A93" s="268" t="s">
        <v>92</v>
      </c>
      <c r="B93" s="268"/>
      <c r="C93" s="22">
        <v>0</v>
      </c>
      <c r="D93" s="146">
        <v>0</v>
      </c>
    </row>
    <row r="94" spans="1:4" ht="12" customHeight="1">
      <c r="A94" s="268" t="s">
        <v>93</v>
      </c>
      <c r="B94" s="268"/>
      <c r="C94" s="22">
        <v>302</v>
      </c>
      <c r="D94" s="146">
        <v>0.7811893737551411</v>
      </c>
    </row>
    <row r="95" spans="1:4" ht="12" customHeight="1">
      <c r="A95" s="268" t="s">
        <v>94</v>
      </c>
      <c r="B95" s="268"/>
      <c r="C95" s="22">
        <v>2</v>
      </c>
      <c r="D95" s="146">
        <v>0.23529411764705882</v>
      </c>
    </row>
    <row r="96" spans="1:4" ht="12" customHeight="1">
      <c r="A96" s="268" t="s">
        <v>95</v>
      </c>
      <c r="B96" s="268"/>
      <c r="C96" s="22">
        <v>3</v>
      </c>
      <c r="D96" s="146">
        <v>0.5033557046979866</v>
      </c>
    </row>
    <row r="97" spans="1:4" ht="12" customHeight="1">
      <c r="A97" s="268" t="s">
        <v>96</v>
      </c>
      <c r="B97" s="268"/>
      <c r="C97" s="22">
        <v>2</v>
      </c>
      <c r="D97" s="146">
        <v>0.4192872117400419</v>
      </c>
    </row>
    <row r="98" spans="1:4" ht="12" customHeight="1">
      <c r="A98" s="268" t="s">
        <v>97</v>
      </c>
      <c r="B98" s="268"/>
      <c r="C98" s="22">
        <v>34</v>
      </c>
      <c r="D98" s="146">
        <v>0.9454949944382648</v>
      </c>
    </row>
    <row r="99" spans="1:4" ht="12" customHeight="1">
      <c r="A99" s="268" t="s">
        <v>98</v>
      </c>
      <c r="B99" s="268"/>
      <c r="C99" s="22">
        <v>3</v>
      </c>
      <c r="D99" s="146">
        <v>0.39215686274509803</v>
      </c>
    </row>
    <row r="100" spans="1:4" ht="12" customHeight="1">
      <c r="A100" s="268" t="s">
        <v>99</v>
      </c>
      <c r="B100" s="268"/>
      <c r="C100" s="22">
        <v>5</v>
      </c>
      <c r="D100" s="146">
        <v>0.41946308724832215</v>
      </c>
    </row>
    <row r="101" spans="1:4" ht="12" customHeight="1">
      <c r="A101" s="268" t="s">
        <v>100</v>
      </c>
      <c r="B101" s="268"/>
      <c r="C101" s="22">
        <v>5</v>
      </c>
      <c r="D101" s="146">
        <v>0.76103500761035</v>
      </c>
    </row>
    <row r="102" spans="1:4" ht="12" customHeight="1">
      <c r="A102" s="268" t="s">
        <v>101</v>
      </c>
      <c r="B102" s="268"/>
      <c r="C102" s="22">
        <v>1</v>
      </c>
      <c r="D102" s="146">
        <v>0.5076142131979695</v>
      </c>
    </row>
    <row r="103" spans="1:4" ht="12" customHeight="1">
      <c r="A103" s="268" t="s">
        <v>296</v>
      </c>
      <c r="B103" s="268"/>
      <c r="C103" s="22">
        <v>3</v>
      </c>
      <c r="D103" s="146">
        <v>0.12998266897746968</v>
      </c>
    </row>
    <row r="104" spans="1:4" ht="12" customHeight="1">
      <c r="A104" s="268" t="s">
        <v>102</v>
      </c>
      <c r="B104" s="268"/>
      <c r="C104" s="22">
        <v>3</v>
      </c>
      <c r="D104" s="146">
        <v>0.46801872074882994</v>
      </c>
    </row>
    <row r="105" spans="1:4" ht="12" customHeight="1">
      <c r="A105" s="268" t="s">
        <v>103</v>
      </c>
      <c r="B105" s="268"/>
      <c r="C105" s="22">
        <v>4</v>
      </c>
      <c r="D105" s="146">
        <v>0.44004400440044006</v>
      </c>
    </row>
    <row r="106" spans="1:4" ht="12" customHeight="1">
      <c r="A106" s="268" t="s">
        <v>104</v>
      </c>
      <c r="B106" s="268"/>
      <c r="C106" s="22">
        <v>2</v>
      </c>
      <c r="D106" s="146">
        <v>0.4750593824228028</v>
      </c>
    </row>
    <row r="107" spans="1:4" ht="12" customHeight="1">
      <c r="A107" s="268" t="s">
        <v>105</v>
      </c>
      <c r="B107" s="268"/>
      <c r="C107" s="22">
        <v>4</v>
      </c>
      <c r="D107" s="146">
        <v>2.094240837696335</v>
      </c>
    </row>
    <row r="108" spans="1:4" ht="12" customHeight="1">
      <c r="A108" s="268" t="s">
        <v>106</v>
      </c>
      <c r="B108" s="268"/>
      <c r="C108" s="22">
        <v>5</v>
      </c>
      <c r="D108" s="146">
        <v>0.9140767824497258</v>
      </c>
    </row>
    <row r="109" spans="1:4" ht="12" customHeight="1">
      <c r="A109" s="268" t="s">
        <v>107</v>
      </c>
      <c r="B109" s="268"/>
      <c r="C109" s="22">
        <v>5</v>
      </c>
      <c r="D109" s="146">
        <v>0.7267441860465116</v>
      </c>
    </row>
    <row r="110" spans="1:4" ht="12" customHeight="1">
      <c r="A110" s="268" t="s">
        <v>108</v>
      </c>
      <c r="B110" s="268"/>
      <c r="C110" s="22">
        <v>49</v>
      </c>
      <c r="D110" s="146">
        <v>1.691988950276243</v>
      </c>
    </row>
    <row r="111" spans="1:4" ht="12" customHeight="1">
      <c r="A111" s="268" t="s">
        <v>109</v>
      </c>
      <c r="B111" s="268"/>
      <c r="C111" s="22">
        <v>11</v>
      </c>
      <c r="D111" s="146">
        <v>1.2074643249176729</v>
      </c>
    </row>
    <row r="112" spans="1:4" ht="12" customHeight="1">
      <c r="A112" s="268" t="s">
        <v>110</v>
      </c>
      <c r="B112" s="268"/>
      <c r="C112" s="22">
        <v>10</v>
      </c>
      <c r="D112" s="146">
        <v>1.5408320493066257</v>
      </c>
    </row>
    <row r="113" spans="1:4" ht="12" customHeight="1">
      <c r="A113" s="268" t="s">
        <v>111</v>
      </c>
      <c r="B113" s="268"/>
      <c r="C113" s="22">
        <v>8</v>
      </c>
      <c r="D113" s="146">
        <v>0.9302325581395349</v>
      </c>
    </row>
    <row r="114" spans="1:4" ht="12" customHeight="1">
      <c r="A114" s="268" t="s">
        <v>112</v>
      </c>
      <c r="B114" s="268"/>
      <c r="C114" s="22">
        <v>1</v>
      </c>
      <c r="D114" s="146">
        <v>0.11614401858304298</v>
      </c>
    </row>
    <row r="115" spans="1:4" ht="12" customHeight="1">
      <c r="A115" s="268" t="s">
        <v>114</v>
      </c>
      <c r="B115" s="268"/>
      <c r="C115" s="22">
        <v>5</v>
      </c>
      <c r="D115" s="146">
        <v>0.8695652173913043</v>
      </c>
    </row>
    <row r="116" spans="1:4" ht="12" customHeight="1">
      <c r="A116" s="268" t="s">
        <v>115</v>
      </c>
      <c r="B116" s="268"/>
      <c r="C116" s="22">
        <v>26</v>
      </c>
      <c r="D116" s="146">
        <v>2.2988505747126435</v>
      </c>
    </row>
    <row r="117" spans="1:4" ht="12" customHeight="1">
      <c r="A117" s="268" t="s">
        <v>116</v>
      </c>
      <c r="B117" s="268"/>
      <c r="C117" s="22">
        <v>3</v>
      </c>
      <c r="D117" s="146">
        <v>0.5649717514124294</v>
      </c>
    </row>
    <row r="118" spans="1:4" ht="12" customHeight="1">
      <c r="A118" s="268" t="s">
        <v>119</v>
      </c>
      <c r="B118" s="268"/>
      <c r="C118" s="22">
        <v>3</v>
      </c>
      <c r="D118" s="146">
        <v>0.36363636363636365</v>
      </c>
    </row>
    <row r="119" spans="1:4" ht="12" customHeight="1">
      <c r="A119" s="268" t="s">
        <v>120</v>
      </c>
      <c r="B119" s="268"/>
      <c r="C119" s="22">
        <v>9</v>
      </c>
      <c r="D119" s="146">
        <v>0.6617647058823529</v>
      </c>
    </row>
    <row r="120" spans="1:4" ht="12" customHeight="1">
      <c r="A120" s="268" t="s">
        <v>122</v>
      </c>
      <c r="B120" s="268"/>
      <c r="C120" s="22">
        <v>5</v>
      </c>
      <c r="D120" s="146">
        <v>1.2106537530266344</v>
      </c>
    </row>
    <row r="121" spans="1:4" ht="12" customHeight="1">
      <c r="A121" s="268" t="s">
        <v>123</v>
      </c>
      <c r="B121" s="268"/>
      <c r="C121" s="22">
        <v>3</v>
      </c>
      <c r="D121" s="146">
        <v>0.3257328990228013</v>
      </c>
    </row>
    <row r="122" spans="1:4" ht="12" customHeight="1">
      <c r="A122" s="270" t="s">
        <v>124</v>
      </c>
      <c r="B122" s="270"/>
      <c r="C122" s="28">
        <v>2</v>
      </c>
      <c r="D122" s="146">
        <v>0.437636761487965</v>
      </c>
    </row>
    <row r="123" spans="1:4" ht="12" customHeight="1">
      <c r="A123" s="118"/>
      <c r="B123" s="118"/>
      <c r="C123" s="26"/>
      <c r="D123" s="152"/>
    </row>
    <row r="124" spans="1:4" ht="12" customHeight="1">
      <c r="A124" s="267" t="s">
        <v>125</v>
      </c>
      <c r="B124" s="267"/>
      <c r="C124" s="19">
        <f>SUM(C125:C151)</f>
        <v>615</v>
      </c>
      <c r="D124" s="145">
        <v>1.1341004647045807</v>
      </c>
    </row>
    <row r="125" spans="1:4" ht="12" customHeight="1">
      <c r="A125" s="268" t="s">
        <v>126</v>
      </c>
      <c r="B125" s="268"/>
      <c r="C125" s="22">
        <v>95</v>
      </c>
      <c r="D125" s="146">
        <v>1.623654076226286</v>
      </c>
    </row>
    <row r="126" spans="1:4" ht="12" customHeight="1">
      <c r="A126" s="268" t="s">
        <v>127</v>
      </c>
      <c r="B126" s="268"/>
      <c r="C126" s="22">
        <v>0</v>
      </c>
      <c r="D126" s="146">
        <v>0</v>
      </c>
    </row>
    <row r="127" spans="1:4" ht="12" customHeight="1">
      <c r="A127" s="268" t="s">
        <v>128</v>
      </c>
      <c r="B127" s="268"/>
      <c r="C127" s="22">
        <v>6</v>
      </c>
      <c r="D127" s="146">
        <v>0.8391608391608392</v>
      </c>
    </row>
    <row r="128" spans="1:4" ht="12" customHeight="1">
      <c r="A128" s="268" t="s">
        <v>129</v>
      </c>
      <c r="B128" s="268"/>
      <c r="C128" s="22">
        <v>13</v>
      </c>
      <c r="D128" s="146">
        <v>0.4304635761589404</v>
      </c>
    </row>
    <row r="129" spans="1:4" ht="12" customHeight="1">
      <c r="A129" s="268" t="s">
        <v>131</v>
      </c>
      <c r="B129" s="268"/>
      <c r="C129" s="22">
        <v>14</v>
      </c>
      <c r="D129" s="146">
        <v>0.9020618556701031</v>
      </c>
    </row>
    <row r="130" spans="1:4" ht="12" customHeight="1">
      <c r="A130" s="268" t="s">
        <v>132</v>
      </c>
      <c r="B130" s="268"/>
      <c r="C130" s="22">
        <v>2</v>
      </c>
      <c r="D130" s="146">
        <v>2.816901408450704</v>
      </c>
    </row>
    <row r="131" spans="1:4" ht="12" customHeight="1">
      <c r="A131" s="268" t="s">
        <v>133</v>
      </c>
      <c r="B131" s="268"/>
      <c r="C131" s="22">
        <v>5</v>
      </c>
      <c r="D131" s="146">
        <v>0.30321406913280774</v>
      </c>
    </row>
    <row r="132" spans="1:4" ht="12" customHeight="1">
      <c r="A132" s="268" t="s">
        <v>134</v>
      </c>
      <c r="B132" s="268"/>
      <c r="C132" s="22">
        <v>3</v>
      </c>
      <c r="D132" s="146">
        <v>1.1904761904761905</v>
      </c>
    </row>
    <row r="133" spans="1:4" ht="12" customHeight="1">
      <c r="A133" s="271" t="s">
        <v>135</v>
      </c>
      <c r="B133" s="271"/>
      <c r="C133" s="38">
        <v>9</v>
      </c>
      <c r="D133" s="146">
        <v>0.15025041736227046</v>
      </c>
    </row>
    <row r="134" spans="1:4" ht="12" customHeight="1">
      <c r="A134" s="268" t="s">
        <v>136</v>
      </c>
      <c r="B134" s="268"/>
      <c r="C134" s="22">
        <v>26</v>
      </c>
      <c r="D134" s="146">
        <v>0.9737827715355806</v>
      </c>
    </row>
    <row r="135" spans="1:4" ht="12" customHeight="1">
      <c r="A135" s="268" t="s">
        <v>137</v>
      </c>
      <c r="B135" s="268"/>
      <c r="C135" s="22">
        <v>0</v>
      </c>
      <c r="D135" s="146">
        <v>0</v>
      </c>
    </row>
    <row r="136" spans="1:4" ht="12" customHeight="1">
      <c r="A136" s="268" t="s">
        <v>138</v>
      </c>
      <c r="B136" s="268"/>
      <c r="C136" s="22">
        <v>2</v>
      </c>
      <c r="D136" s="146">
        <v>0.36900369003690037</v>
      </c>
    </row>
    <row r="137" spans="1:4" ht="12" customHeight="1">
      <c r="A137" s="268" t="s">
        <v>139</v>
      </c>
      <c r="B137" s="268"/>
      <c r="C137" s="22">
        <v>10</v>
      </c>
      <c r="D137" s="146">
        <v>1.1655011655011656</v>
      </c>
    </row>
    <row r="138" spans="1:4" ht="12" customHeight="1">
      <c r="A138" s="268" t="s">
        <v>140</v>
      </c>
      <c r="B138" s="268"/>
      <c r="C138" s="22">
        <v>221</v>
      </c>
      <c r="D138" s="146">
        <v>2.0455386893743057</v>
      </c>
    </row>
    <row r="139" spans="1:4" ht="12" customHeight="1">
      <c r="A139" s="268" t="s">
        <v>141</v>
      </c>
      <c r="B139" s="268"/>
      <c r="C139" s="22">
        <v>48</v>
      </c>
      <c r="D139" s="146">
        <v>1.2575320932669636</v>
      </c>
    </row>
    <row r="140" spans="1:4" ht="12" customHeight="1">
      <c r="A140" s="268" t="s">
        <v>142</v>
      </c>
      <c r="B140" s="268"/>
      <c r="C140" s="22">
        <v>2</v>
      </c>
      <c r="D140" s="146">
        <v>0.3913894324853229</v>
      </c>
    </row>
    <row r="141" spans="1:4" ht="12" customHeight="1">
      <c r="A141" s="268" t="s">
        <v>143</v>
      </c>
      <c r="B141" s="268"/>
      <c r="C141" s="22">
        <v>53</v>
      </c>
      <c r="D141" s="146">
        <v>0.9344146685472496</v>
      </c>
    </row>
    <row r="142" spans="1:4" ht="12" customHeight="1">
      <c r="A142" s="268" t="s">
        <v>144</v>
      </c>
      <c r="B142" s="268"/>
      <c r="C142" s="22">
        <v>0</v>
      </c>
      <c r="D142" s="146">
        <v>0</v>
      </c>
    </row>
    <row r="143" spans="1:4" ht="12" customHeight="1">
      <c r="A143" s="268" t="s">
        <v>145</v>
      </c>
      <c r="B143" s="268"/>
      <c r="C143" s="22">
        <v>42</v>
      </c>
      <c r="D143" s="146">
        <v>1.6209957545349285</v>
      </c>
    </row>
    <row r="144" spans="1:4" ht="12" customHeight="1">
      <c r="A144" s="268" t="s">
        <v>146</v>
      </c>
      <c r="B144" s="268"/>
      <c r="C144" s="22">
        <v>5</v>
      </c>
      <c r="D144" s="146">
        <v>0.8503401360544217</v>
      </c>
    </row>
    <row r="145" spans="1:4" ht="12" customHeight="1">
      <c r="A145" s="268" t="s">
        <v>147</v>
      </c>
      <c r="B145" s="268"/>
      <c r="C145" s="22">
        <v>11</v>
      </c>
      <c r="D145" s="146">
        <v>0.9181969949916527</v>
      </c>
    </row>
    <row r="146" spans="1:4" ht="12" customHeight="1">
      <c r="A146" s="117" t="s">
        <v>148</v>
      </c>
      <c r="B146" s="116"/>
      <c r="C146" s="22">
        <v>19</v>
      </c>
      <c r="D146" s="146">
        <v>1.5599343185550083</v>
      </c>
    </row>
    <row r="147" spans="1:4" ht="12" customHeight="1">
      <c r="A147" s="268" t="s">
        <v>149</v>
      </c>
      <c r="B147" s="268"/>
      <c r="C147" s="22">
        <v>0</v>
      </c>
      <c r="D147" s="146">
        <v>0</v>
      </c>
    </row>
    <row r="148" spans="1:4" ht="12" customHeight="1">
      <c r="A148" s="268" t="s">
        <v>151</v>
      </c>
      <c r="B148" s="268"/>
      <c r="C148" s="22">
        <v>27</v>
      </c>
      <c r="D148" s="146">
        <v>1.6196760647870425</v>
      </c>
    </row>
    <row r="149" spans="1:4" ht="12" customHeight="1">
      <c r="A149" s="268" t="s">
        <v>311</v>
      </c>
      <c r="B149" s="268"/>
      <c r="C149" s="22">
        <v>2</v>
      </c>
      <c r="D149" s="146">
        <v>0.1212856276531231</v>
      </c>
    </row>
    <row r="150" spans="1:4" ht="12" customHeight="1">
      <c r="A150" s="268" t="s">
        <v>152</v>
      </c>
      <c r="B150" s="268"/>
      <c r="C150" s="22">
        <v>0</v>
      </c>
      <c r="D150" s="146">
        <v>0</v>
      </c>
    </row>
    <row r="151" spans="1:4" ht="12" customHeight="1">
      <c r="A151" s="270" t="s">
        <v>154</v>
      </c>
      <c r="B151" s="270"/>
      <c r="C151" s="28">
        <v>0</v>
      </c>
      <c r="D151" s="146">
        <v>0</v>
      </c>
    </row>
    <row r="152" spans="1:4" ht="12" customHeight="1">
      <c r="A152" s="118"/>
      <c r="B152" s="118"/>
      <c r="C152" s="26"/>
      <c r="D152" s="152"/>
    </row>
    <row r="153" spans="1:4" ht="12" customHeight="1">
      <c r="A153" s="267" t="s">
        <v>155</v>
      </c>
      <c r="B153" s="267"/>
      <c r="C153" s="19">
        <f>SUM(C154:C161)</f>
        <v>37</v>
      </c>
      <c r="D153" s="145">
        <v>0.6476457202870646</v>
      </c>
    </row>
    <row r="154" spans="1:4" ht="12" customHeight="1">
      <c r="A154" s="268" t="s">
        <v>156</v>
      </c>
      <c r="B154" s="268"/>
      <c r="C154" s="22">
        <v>2</v>
      </c>
      <c r="D154" s="146">
        <v>0.2183406113537118</v>
      </c>
    </row>
    <row r="155" spans="1:4" ht="12" customHeight="1">
      <c r="A155" s="268" t="s">
        <v>157</v>
      </c>
      <c r="B155" s="268"/>
      <c r="C155" s="22">
        <v>0</v>
      </c>
      <c r="D155" s="146">
        <v>0</v>
      </c>
    </row>
    <row r="156" spans="1:4" ht="12" customHeight="1">
      <c r="A156" s="268" t="s">
        <v>158</v>
      </c>
      <c r="B156" s="268"/>
      <c r="C156" s="22">
        <v>1</v>
      </c>
      <c r="D156" s="146">
        <v>0.3952569169960474</v>
      </c>
    </row>
    <row r="157" spans="1:4" ht="12" customHeight="1">
      <c r="A157" s="268" t="s">
        <v>159</v>
      </c>
      <c r="B157" s="268"/>
      <c r="C157" s="22">
        <v>2</v>
      </c>
      <c r="D157" s="146">
        <v>1.3986013986013985</v>
      </c>
    </row>
    <row r="158" spans="1:4" ht="12" customHeight="1">
      <c r="A158" s="268" t="s">
        <v>160</v>
      </c>
      <c r="B158" s="268"/>
      <c r="C158" s="22">
        <v>10</v>
      </c>
      <c r="D158" s="146">
        <v>0.7917656373713381</v>
      </c>
    </row>
    <row r="159" spans="1:4" ht="12" customHeight="1">
      <c r="A159" s="268" t="s">
        <v>161</v>
      </c>
      <c r="B159" s="268"/>
      <c r="C159" s="22">
        <v>16</v>
      </c>
      <c r="D159" s="146">
        <v>1.9184652278177459</v>
      </c>
    </row>
    <row r="160" spans="1:4" ht="12" customHeight="1">
      <c r="A160" s="268" t="s">
        <v>162</v>
      </c>
      <c r="B160" s="268"/>
      <c r="C160" s="22">
        <v>3</v>
      </c>
      <c r="D160" s="146">
        <v>2.479338842975207</v>
      </c>
    </row>
    <row r="161" spans="1:4" ht="12" customHeight="1">
      <c r="A161" s="270" t="s">
        <v>163</v>
      </c>
      <c r="B161" s="270"/>
      <c r="C161" s="28">
        <v>3</v>
      </c>
      <c r="D161" s="146">
        <v>0.15022533800701052</v>
      </c>
    </row>
    <row r="162" spans="1:4" ht="12" customHeight="1">
      <c r="A162" s="118"/>
      <c r="B162" s="118"/>
      <c r="C162" s="26"/>
      <c r="D162" s="152"/>
    </row>
    <row r="163" spans="1:4" ht="12" customHeight="1">
      <c r="A163" s="267" t="s">
        <v>164</v>
      </c>
      <c r="B163" s="267"/>
      <c r="C163" s="19">
        <f>SUM(C164:C180)</f>
        <v>336</v>
      </c>
      <c r="D163" s="145">
        <v>1.2232415902140672</v>
      </c>
    </row>
    <row r="164" spans="1:4" ht="12" customHeight="1">
      <c r="A164" s="268" t="s">
        <v>165</v>
      </c>
      <c r="B164" s="268"/>
      <c r="C164" s="22">
        <v>38</v>
      </c>
      <c r="D164" s="146">
        <v>1.7017465293327363</v>
      </c>
    </row>
    <row r="165" spans="1:4" ht="12" customHeight="1">
      <c r="A165" s="268" t="s">
        <v>166</v>
      </c>
      <c r="B165" s="268"/>
      <c r="C165" s="22">
        <v>143</v>
      </c>
      <c r="D165" s="146">
        <v>1.4289997002098531</v>
      </c>
    </row>
    <row r="166" spans="1:4" ht="12" customHeight="1">
      <c r="A166" s="268" t="s">
        <v>167</v>
      </c>
      <c r="B166" s="268"/>
      <c r="C166" s="22">
        <v>9</v>
      </c>
      <c r="D166" s="146">
        <v>0.7114624505928854</v>
      </c>
    </row>
    <row r="167" spans="1:4" ht="12" customHeight="1">
      <c r="A167" s="268" t="s">
        <v>168</v>
      </c>
      <c r="B167" s="268"/>
      <c r="C167" s="22">
        <v>9</v>
      </c>
      <c r="D167" s="146">
        <v>0.6588579795021962</v>
      </c>
    </row>
    <row r="168" spans="1:4" ht="12" customHeight="1">
      <c r="A168" s="268" t="s">
        <v>169</v>
      </c>
      <c r="B168" s="268"/>
      <c r="C168" s="22">
        <v>55</v>
      </c>
      <c r="D168" s="146">
        <v>1.2517068730086482</v>
      </c>
    </row>
    <row r="169" spans="1:4" ht="12" customHeight="1">
      <c r="A169" s="268" t="s">
        <v>170</v>
      </c>
      <c r="B169" s="268"/>
      <c r="C169" s="22">
        <v>1</v>
      </c>
      <c r="D169" s="146">
        <v>0.27624309392265195</v>
      </c>
    </row>
    <row r="170" spans="1:4" ht="12" customHeight="1">
      <c r="A170" s="268" t="s">
        <v>171</v>
      </c>
      <c r="B170" s="268"/>
      <c r="C170" s="22">
        <v>1</v>
      </c>
      <c r="D170" s="146">
        <v>0.1937984496124031</v>
      </c>
    </row>
    <row r="171" spans="1:4" ht="12" customHeight="1">
      <c r="A171" s="268" t="s">
        <v>172</v>
      </c>
      <c r="B171" s="268"/>
      <c r="C171" s="22">
        <v>4</v>
      </c>
      <c r="D171" s="146">
        <v>0.7874015748031497</v>
      </c>
    </row>
    <row r="172" spans="1:4" ht="12" customHeight="1">
      <c r="A172" s="268" t="s">
        <v>173</v>
      </c>
      <c r="B172" s="268"/>
      <c r="C172" s="22">
        <v>0</v>
      </c>
      <c r="D172" s="146">
        <v>0</v>
      </c>
    </row>
    <row r="173" spans="1:4" ht="12" customHeight="1">
      <c r="A173" s="268" t="s">
        <v>174</v>
      </c>
      <c r="B173" s="268"/>
      <c r="C173" s="22">
        <v>7</v>
      </c>
      <c r="D173" s="146">
        <v>0.9320905459387483</v>
      </c>
    </row>
    <row r="174" spans="1:4" ht="12" customHeight="1">
      <c r="A174" s="268" t="s">
        <v>176</v>
      </c>
      <c r="B174" s="268"/>
      <c r="C174" s="22">
        <v>1</v>
      </c>
      <c r="D174" s="146">
        <v>1.36986301369863</v>
      </c>
    </row>
    <row r="175" spans="1:4" ht="12" customHeight="1">
      <c r="A175" s="268" t="s">
        <v>177</v>
      </c>
      <c r="B175" s="268"/>
      <c r="C175" s="22">
        <v>15</v>
      </c>
      <c r="D175" s="146">
        <v>0.9416195856873822</v>
      </c>
    </row>
    <row r="176" spans="1:4" ht="12" customHeight="1">
      <c r="A176" s="268" t="s">
        <v>178</v>
      </c>
      <c r="B176" s="268"/>
      <c r="C176" s="22">
        <v>6</v>
      </c>
      <c r="D176" s="146">
        <v>1.0084033613445378</v>
      </c>
    </row>
    <row r="177" spans="1:4" ht="12" customHeight="1">
      <c r="A177" s="268" t="s">
        <v>179</v>
      </c>
      <c r="B177" s="268"/>
      <c r="C177" s="22">
        <v>1</v>
      </c>
      <c r="D177" s="146">
        <v>0.2994011976047904</v>
      </c>
    </row>
    <row r="178" spans="1:4" ht="12" customHeight="1">
      <c r="A178" s="268" t="s">
        <v>180</v>
      </c>
      <c r="B178" s="268"/>
      <c r="C178" s="22">
        <v>25</v>
      </c>
      <c r="D178" s="146">
        <v>2.189141856392294</v>
      </c>
    </row>
    <row r="179" spans="1:4" ht="12" customHeight="1">
      <c r="A179" s="268" t="s">
        <v>181</v>
      </c>
      <c r="B179" s="268"/>
      <c r="C179" s="22">
        <v>4</v>
      </c>
      <c r="D179" s="146">
        <v>0.898876404494382</v>
      </c>
    </row>
    <row r="180" spans="1:4" ht="12" customHeight="1">
      <c r="A180" s="270" t="s">
        <v>182</v>
      </c>
      <c r="B180" s="270"/>
      <c r="C180" s="28">
        <v>17</v>
      </c>
      <c r="D180" s="146">
        <v>1.051329622758194</v>
      </c>
    </row>
    <row r="181" spans="1:4" ht="12" customHeight="1">
      <c r="A181" s="118"/>
      <c r="B181" s="118"/>
      <c r="C181" s="26"/>
      <c r="D181" s="152"/>
    </row>
    <row r="182" spans="1:4" ht="12" customHeight="1">
      <c r="A182" s="267" t="s">
        <v>183</v>
      </c>
      <c r="B182" s="267"/>
      <c r="C182" s="19">
        <f>SUM(C183:C188)</f>
        <v>22</v>
      </c>
      <c r="D182" s="145">
        <v>0.32424465733235075</v>
      </c>
    </row>
    <row r="183" spans="1:4" ht="12" customHeight="1">
      <c r="A183" s="268" t="s">
        <v>184</v>
      </c>
      <c r="B183" s="268"/>
      <c r="C183" s="22">
        <v>17</v>
      </c>
      <c r="D183" s="146">
        <v>0.5167173252279635</v>
      </c>
    </row>
    <row r="184" spans="1:4" ht="12" customHeight="1">
      <c r="A184" s="268" t="s">
        <v>185</v>
      </c>
      <c r="B184" s="268"/>
      <c r="C184" s="22">
        <v>1</v>
      </c>
      <c r="D184" s="146">
        <v>0.06640106241699867</v>
      </c>
    </row>
    <row r="185" spans="1:4" ht="12" customHeight="1">
      <c r="A185" s="268" t="s">
        <v>186</v>
      </c>
      <c r="B185" s="268"/>
      <c r="C185" s="22">
        <v>0</v>
      </c>
      <c r="D185" s="146">
        <v>0</v>
      </c>
    </row>
    <row r="186" spans="1:4" ht="12" customHeight="1">
      <c r="A186" s="268" t="s">
        <v>187</v>
      </c>
      <c r="B186" s="268"/>
      <c r="C186" s="22">
        <v>1</v>
      </c>
      <c r="D186" s="146">
        <v>0.33444816053511706</v>
      </c>
    </row>
    <row r="187" spans="1:4" ht="12" customHeight="1">
      <c r="A187" s="268" t="s">
        <v>188</v>
      </c>
      <c r="B187" s="268"/>
      <c r="C187" s="22">
        <v>0</v>
      </c>
      <c r="D187" s="146">
        <v>0</v>
      </c>
    </row>
    <row r="188" spans="1:4" ht="12" customHeight="1">
      <c r="A188" s="270" t="s">
        <v>189</v>
      </c>
      <c r="B188" s="270"/>
      <c r="C188" s="28">
        <v>3</v>
      </c>
      <c r="D188" s="146">
        <v>0.6085192697768763</v>
      </c>
    </row>
    <row r="189" spans="1:4" ht="12" customHeight="1">
      <c r="A189" s="118"/>
      <c r="B189" s="118"/>
      <c r="C189" s="26"/>
      <c r="D189" s="152"/>
    </row>
    <row r="190" spans="1:4" ht="12" customHeight="1">
      <c r="A190" s="267" t="s">
        <v>190</v>
      </c>
      <c r="B190" s="267"/>
      <c r="C190" s="19">
        <f>SUM(C191:C193)</f>
        <v>51</v>
      </c>
      <c r="D190" s="145">
        <v>0.9169363538295577</v>
      </c>
    </row>
    <row r="191" spans="1:4" ht="12" customHeight="1">
      <c r="A191" s="268" t="s">
        <v>191</v>
      </c>
      <c r="B191" s="268"/>
      <c r="C191" s="22">
        <v>3</v>
      </c>
      <c r="D191" s="146">
        <v>0.1610305958132045</v>
      </c>
    </row>
    <row r="192" spans="1:4" ht="12" customHeight="1">
      <c r="A192" s="268" t="s">
        <v>192</v>
      </c>
      <c r="B192" s="268"/>
      <c r="C192" s="22">
        <v>48</v>
      </c>
      <c r="D192" s="146">
        <v>2.4024024024024024</v>
      </c>
    </row>
    <row r="193" spans="1:4" ht="12" customHeight="1">
      <c r="A193" s="270" t="s">
        <v>299</v>
      </c>
      <c r="B193" s="270"/>
      <c r="C193" s="76">
        <v>0</v>
      </c>
      <c r="D193" s="146">
        <v>0</v>
      </c>
    </row>
    <row r="194" spans="1:4" ht="12" customHeight="1">
      <c r="A194" s="118"/>
      <c r="B194" s="118"/>
      <c r="C194" s="26"/>
      <c r="D194" s="152"/>
    </row>
    <row r="195" spans="1:4" ht="12" customHeight="1">
      <c r="A195" s="267" t="s">
        <v>196</v>
      </c>
      <c r="B195" s="267"/>
      <c r="C195" s="19">
        <f>SUM(C196:C206)</f>
        <v>97</v>
      </c>
      <c r="D195" s="145">
        <v>1.0728901670169229</v>
      </c>
    </row>
    <row r="196" spans="1:4" ht="12" customHeight="1">
      <c r="A196" s="268" t="s">
        <v>197</v>
      </c>
      <c r="B196" s="268"/>
      <c r="C196" s="22">
        <v>38</v>
      </c>
      <c r="D196" s="146">
        <v>2.5850340136054424</v>
      </c>
    </row>
    <row r="197" spans="1:4" ht="12" customHeight="1">
      <c r="A197" s="268" t="s">
        <v>199</v>
      </c>
      <c r="B197" s="268"/>
      <c r="C197" s="22">
        <v>0</v>
      </c>
      <c r="D197" s="146">
        <v>0</v>
      </c>
    </row>
    <row r="198" spans="1:4" ht="12" customHeight="1">
      <c r="A198" s="268" t="s">
        <v>200</v>
      </c>
      <c r="B198" s="268"/>
      <c r="C198" s="22">
        <v>25</v>
      </c>
      <c r="D198" s="146">
        <v>3.4965034965034967</v>
      </c>
    </row>
    <row r="199" spans="1:4" ht="12" customHeight="1">
      <c r="A199" s="268" t="s">
        <v>205</v>
      </c>
      <c r="B199" s="268"/>
      <c r="C199" s="22">
        <v>1</v>
      </c>
      <c r="D199" s="146">
        <v>0.3115264797507788</v>
      </c>
    </row>
    <row r="200" spans="1:4" ht="12" customHeight="1">
      <c r="A200" s="268" t="s">
        <v>206</v>
      </c>
      <c r="B200" s="268"/>
      <c r="C200" s="22">
        <v>7</v>
      </c>
      <c r="D200" s="146">
        <v>0.2025462962962963</v>
      </c>
    </row>
    <row r="201" spans="1:4" ht="12" customHeight="1">
      <c r="A201" s="268" t="s">
        <v>207</v>
      </c>
      <c r="B201" s="268"/>
      <c r="C201" s="22">
        <v>9</v>
      </c>
      <c r="D201" s="146">
        <v>1.5985790408525755</v>
      </c>
    </row>
    <row r="202" spans="1:4" ht="12" customHeight="1">
      <c r="A202" s="268" t="s">
        <v>210</v>
      </c>
      <c r="B202" s="268"/>
      <c r="C202" s="22">
        <v>0</v>
      </c>
      <c r="D202" s="146">
        <v>0</v>
      </c>
    </row>
    <row r="203" spans="1:4" ht="12" customHeight="1">
      <c r="A203" s="268" t="s">
        <v>211</v>
      </c>
      <c r="B203" s="268"/>
      <c r="C203" s="22">
        <v>2</v>
      </c>
      <c r="D203" s="146">
        <v>0.49019607843137253</v>
      </c>
    </row>
    <row r="204" spans="1:4" ht="12" customHeight="1">
      <c r="A204" s="268" t="s">
        <v>212</v>
      </c>
      <c r="B204" s="268"/>
      <c r="C204" s="22">
        <v>2</v>
      </c>
      <c r="D204" s="146">
        <v>0.5235602094240838</v>
      </c>
    </row>
    <row r="205" spans="1:4" ht="12" customHeight="1">
      <c r="A205" s="268" t="s">
        <v>213</v>
      </c>
      <c r="B205" s="268"/>
      <c r="C205" s="22">
        <v>8</v>
      </c>
      <c r="D205" s="146">
        <v>0.7414272474513438</v>
      </c>
    </row>
    <row r="206" spans="1:4" ht="12" customHeight="1">
      <c r="A206" s="270" t="s">
        <v>214</v>
      </c>
      <c r="B206" s="270"/>
      <c r="C206" s="28">
        <v>5</v>
      </c>
      <c r="D206" s="146">
        <v>1.968503937007874</v>
      </c>
    </row>
    <row r="207" spans="1:4" ht="12" customHeight="1">
      <c r="A207" s="118"/>
      <c r="B207" s="118"/>
      <c r="C207" s="26"/>
      <c r="D207" s="152"/>
    </row>
    <row r="208" spans="1:4" ht="12" customHeight="1">
      <c r="A208" s="267" t="s">
        <v>215</v>
      </c>
      <c r="B208" s="267"/>
      <c r="C208" s="19">
        <f>SUM(C209:C216)</f>
        <v>2284</v>
      </c>
      <c r="D208" s="145">
        <v>1.008646805804577</v>
      </c>
    </row>
    <row r="209" spans="1:4" ht="12" customHeight="1">
      <c r="A209" s="268" t="s">
        <v>216</v>
      </c>
      <c r="B209" s="268"/>
      <c r="C209" s="22">
        <f>SUM(C58:C68)</f>
        <v>380</v>
      </c>
      <c r="D209" s="146">
        <v>1.3644524236983842</v>
      </c>
    </row>
    <row r="210" spans="1:4" ht="12" customHeight="1">
      <c r="A210" s="268" t="s">
        <v>217</v>
      </c>
      <c r="B210" s="268"/>
      <c r="C210" s="22">
        <f>SUM(C71:C122)</f>
        <v>746</v>
      </c>
      <c r="D210" s="146">
        <v>0.8307812238988808</v>
      </c>
    </row>
    <row r="211" spans="1:4" ht="12" customHeight="1">
      <c r="A211" s="268" t="s">
        <v>218</v>
      </c>
      <c r="B211" s="268"/>
      <c r="C211" s="22">
        <f>SUM(C125:C151)</f>
        <v>615</v>
      </c>
      <c r="D211" s="146">
        <v>1.1341004647045807</v>
      </c>
    </row>
    <row r="212" spans="1:4" ht="12" customHeight="1">
      <c r="A212" s="268" t="s">
        <v>219</v>
      </c>
      <c r="B212" s="268"/>
      <c r="C212" s="22">
        <f>SUM(C154:C161)</f>
        <v>37</v>
      </c>
      <c r="D212" s="146">
        <v>0.6476457202870646</v>
      </c>
    </row>
    <row r="213" spans="1:4" ht="12" customHeight="1">
      <c r="A213" s="268" t="s">
        <v>220</v>
      </c>
      <c r="B213" s="268"/>
      <c r="C213" s="22">
        <f>SUM(C164:C180)</f>
        <v>336</v>
      </c>
      <c r="D213" s="146">
        <v>1.2232415902140672</v>
      </c>
    </row>
    <row r="214" spans="1:4" ht="12" customHeight="1">
      <c r="A214" s="268" t="s">
        <v>221</v>
      </c>
      <c r="B214" s="268"/>
      <c r="C214" s="22">
        <f>SUM(C183:C188)</f>
        <v>22</v>
      </c>
      <c r="D214" s="146">
        <v>0.32424465733235075</v>
      </c>
    </row>
    <row r="215" spans="1:4" ht="12" customHeight="1">
      <c r="A215" s="268" t="s">
        <v>222</v>
      </c>
      <c r="B215" s="268"/>
      <c r="C215" s="22">
        <f>SUM(C191:C193)</f>
        <v>51</v>
      </c>
      <c r="D215" s="146">
        <v>0.9169363538295577</v>
      </c>
    </row>
    <row r="216" spans="1:4" ht="12" customHeight="1">
      <c r="A216" s="270" t="s">
        <v>223</v>
      </c>
      <c r="B216" s="270"/>
      <c r="C216" s="28">
        <f>SUM(C196:C206)</f>
        <v>97</v>
      </c>
      <c r="D216" s="146">
        <v>1.0728901670169229</v>
      </c>
    </row>
    <row r="217" spans="1:4" ht="12" customHeight="1">
      <c r="A217" s="118"/>
      <c r="B217" s="118"/>
      <c r="C217" s="26"/>
      <c r="D217" s="152"/>
    </row>
    <row r="218" spans="1:4" ht="12" customHeight="1">
      <c r="A218" s="267" t="s">
        <v>224</v>
      </c>
      <c r="B218" s="267"/>
      <c r="C218" s="19">
        <f>SUM(C219:C222)</f>
        <v>2016</v>
      </c>
      <c r="D218" s="145">
        <v>1.0588290904889206</v>
      </c>
    </row>
    <row r="219" spans="1:4" ht="12" customHeight="1">
      <c r="A219" s="268" t="s">
        <v>220</v>
      </c>
      <c r="B219" s="268"/>
      <c r="C219" s="22">
        <f>C164+C165+C166+C167+C168+C169+C170+C171+C173+C175+C176+C178+C180+C184+C177</f>
        <v>332</v>
      </c>
      <c r="D219" s="146">
        <v>1.1777643761751038</v>
      </c>
    </row>
    <row r="220" spans="1:4" ht="12" customHeight="1">
      <c r="A220" s="268" t="s">
        <v>225</v>
      </c>
      <c r="B220" s="268"/>
      <c r="C220" s="22">
        <f>+C58+C60+C61+C62+C63+C64+C65+C66+C67+C68+C80+C59</f>
        <v>389</v>
      </c>
      <c r="D220" s="146">
        <v>1.3720372460496615</v>
      </c>
    </row>
    <row r="221" spans="1:4" ht="12" customHeight="1">
      <c r="A221" s="268" t="s">
        <v>218</v>
      </c>
      <c r="B221" s="268"/>
      <c r="C221" s="22">
        <f>C125+C127+C131+C134+C138+C139+C141+C143+C145+C146+C148+C149+C154+C161+C137+C133</f>
        <v>579</v>
      </c>
      <c r="D221" s="146">
        <v>1.1753481385246234</v>
      </c>
    </row>
    <row r="222" spans="1:4" ht="12" customHeight="1">
      <c r="A222" s="270" t="s">
        <v>217</v>
      </c>
      <c r="B222" s="270"/>
      <c r="C222" s="28">
        <f>+C71+C72+C73+C76+C77+C79+C78+C82+C81+C84+C83+C85+C88+C87+C86+C89+C90+C91+C92+C93+C95+C94+C96+C97+C99+C98+C101+C100+C105+C107+C106+C109+C108+C110+C111+C112+C113+C114+C115+C116+C118+C119+C120+C121+C122</f>
        <v>716</v>
      </c>
      <c r="D222" s="146">
        <v>0.8463757151638376</v>
      </c>
    </row>
    <row r="223" spans="1:4" s="141" customFormat="1" ht="5.25" customHeight="1">
      <c r="A223" s="276"/>
      <c r="B223" s="276"/>
      <c r="C223" s="276"/>
      <c r="D223" s="276"/>
    </row>
    <row r="224" spans="1:4" s="1" customFormat="1" ht="12" customHeight="1">
      <c r="A224" s="224" t="s">
        <v>310</v>
      </c>
      <c r="B224" s="224"/>
      <c r="C224" s="224"/>
      <c r="D224" s="224"/>
    </row>
    <row r="225" spans="1:4" s="1" customFormat="1" ht="12" customHeight="1">
      <c r="A225" s="274" t="s">
        <v>331</v>
      </c>
      <c r="B225" s="274"/>
      <c r="C225" s="274"/>
      <c r="D225" s="274"/>
    </row>
    <row r="226" spans="1:4" s="1" customFormat="1" ht="5.25" customHeight="1">
      <c r="A226" s="242"/>
      <c r="B226" s="242"/>
      <c r="C226" s="242"/>
      <c r="D226" s="242"/>
    </row>
    <row r="227" spans="1:4" s="1" customFormat="1" ht="21.75" customHeight="1">
      <c r="A227" s="275" t="s">
        <v>392</v>
      </c>
      <c r="B227" s="275"/>
      <c r="C227" s="275"/>
      <c r="D227" s="275"/>
    </row>
    <row r="228" spans="1:4" s="1" customFormat="1" ht="5.25" customHeight="1">
      <c r="A228" s="242"/>
      <c r="B228" s="242"/>
      <c r="C228" s="242"/>
      <c r="D228" s="242"/>
    </row>
    <row r="229" spans="1:4" s="1" customFormat="1" ht="11.25" customHeight="1">
      <c r="A229" s="239" t="s">
        <v>318</v>
      </c>
      <c r="B229" s="239"/>
      <c r="C229" s="239"/>
      <c r="D229" s="239"/>
    </row>
    <row r="230" spans="1:4" s="1" customFormat="1" ht="11.25" customHeight="1">
      <c r="A230" s="239" t="s">
        <v>295</v>
      </c>
      <c r="B230" s="239"/>
      <c r="C230" s="239"/>
      <c r="D230" s="239"/>
    </row>
    <row r="231" s="1" customFormat="1" ht="12" customHeight="1">
      <c r="C231" s="2"/>
    </row>
    <row r="232" s="1" customFormat="1" ht="12" customHeight="1">
      <c r="C232" s="2"/>
    </row>
    <row r="233" spans="1:4" s="112" customFormat="1" ht="11.25" customHeight="1">
      <c r="A233" s="115"/>
      <c r="B233" s="113"/>
      <c r="C233" s="114"/>
      <c r="D233" s="114"/>
    </row>
  </sheetData>
  <sheetProtection/>
  <mergeCells count="197">
    <mergeCell ref="A229:D229"/>
    <mergeCell ref="A230:D230"/>
    <mergeCell ref="A8:B8"/>
    <mergeCell ref="A9:B9"/>
    <mergeCell ref="A222:B222"/>
    <mergeCell ref="A224:D224"/>
    <mergeCell ref="A225:D225"/>
    <mergeCell ref="A226:D226"/>
    <mergeCell ref="A227:D227"/>
    <mergeCell ref="A223:D223"/>
    <mergeCell ref="A228:D228"/>
    <mergeCell ref="A215:B215"/>
    <mergeCell ref="A216:B216"/>
    <mergeCell ref="A218:B218"/>
    <mergeCell ref="A219:B219"/>
    <mergeCell ref="A220:B220"/>
    <mergeCell ref="A221:B221"/>
    <mergeCell ref="A209:B209"/>
    <mergeCell ref="A210:B210"/>
    <mergeCell ref="A211:B211"/>
    <mergeCell ref="A212:B212"/>
    <mergeCell ref="A213:B213"/>
    <mergeCell ref="A214:B214"/>
    <mergeCell ref="A202:B202"/>
    <mergeCell ref="A203:B203"/>
    <mergeCell ref="A204:B204"/>
    <mergeCell ref="A205:B205"/>
    <mergeCell ref="A206:B206"/>
    <mergeCell ref="A208:B208"/>
    <mergeCell ref="A196:B196"/>
    <mergeCell ref="A197:B197"/>
    <mergeCell ref="A198:B198"/>
    <mergeCell ref="A199:B199"/>
    <mergeCell ref="A200:B200"/>
    <mergeCell ref="A201:B201"/>
    <mergeCell ref="A188:B188"/>
    <mergeCell ref="A190:B190"/>
    <mergeCell ref="A191:B191"/>
    <mergeCell ref="A192:B192"/>
    <mergeCell ref="A193:B193"/>
    <mergeCell ref="A195:B195"/>
    <mergeCell ref="A182:B182"/>
    <mergeCell ref="A183:B183"/>
    <mergeCell ref="A184:B184"/>
    <mergeCell ref="A185:B185"/>
    <mergeCell ref="A186:B186"/>
    <mergeCell ref="A187:B187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6:B156"/>
    <mergeCell ref="A157:B157"/>
    <mergeCell ref="A158:B158"/>
    <mergeCell ref="A159:B159"/>
    <mergeCell ref="A160:B160"/>
    <mergeCell ref="A161:B161"/>
    <mergeCell ref="A149:B149"/>
    <mergeCell ref="A150:B150"/>
    <mergeCell ref="A151:B151"/>
    <mergeCell ref="A153:B153"/>
    <mergeCell ref="A154:B154"/>
    <mergeCell ref="A155:B155"/>
    <mergeCell ref="A142:B142"/>
    <mergeCell ref="A143:B143"/>
    <mergeCell ref="A144:B144"/>
    <mergeCell ref="A145:B145"/>
    <mergeCell ref="A147:B147"/>
    <mergeCell ref="A148:B148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B68"/>
    <mergeCell ref="A70:B70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5:B55"/>
    <mergeCell ref="A57:B57"/>
    <mergeCell ref="A58:B58"/>
    <mergeCell ref="A59:B59"/>
    <mergeCell ref="A60:B60"/>
    <mergeCell ref="A61:B61"/>
    <mergeCell ref="A43:B43"/>
    <mergeCell ref="A44:B44"/>
    <mergeCell ref="A47:B47"/>
    <mergeCell ref="A52:B52"/>
    <mergeCell ref="A53:B53"/>
    <mergeCell ref="A54:B54"/>
    <mergeCell ref="A32:B32"/>
    <mergeCell ref="A33:B33"/>
    <mergeCell ref="A38:B38"/>
    <mergeCell ref="A39:B39"/>
    <mergeCell ref="A40:B40"/>
    <mergeCell ref="A42:B42"/>
    <mergeCell ref="A21:B21"/>
    <mergeCell ref="A23:B23"/>
    <mergeCell ref="A24:B24"/>
    <mergeCell ref="A25:B25"/>
    <mergeCell ref="A26:B26"/>
    <mergeCell ref="A29:B29"/>
    <mergeCell ref="A6:B6"/>
    <mergeCell ref="C6:D6"/>
    <mergeCell ref="A12:B12"/>
    <mergeCell ref="A13:B13"/>
    <mergeCell ref="A17:B17"/>
    <mergeCell ref="A7:D7"/>
    <mergeCell ref="A1:D1"/>
    <mergeCell ref="A2:D2"/>
    <mergeCell ref="A3:D3"/>
    <mergeCell ref="A4:D4"/>
    <mergeCell ref="A5:B5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11.57421875" defaultRowHeight="12.75"/>
  <cols>
    <col min="1" max="1" width="2.7109375" style="110" customWidth="1"/>
    <col min="2" max="2" width="38.7109375" style="110" customWidth="1"/>
    <col min="3" max="4" width="11.8515625" style="111" customWidth="1"/>
    <col min="5" max="16384" width="11.57421875" style="109" customWidth="1"/>
  </cols>
  <sheetData>
    <row r="1" spans="1:4" s="5" customFormat="1" ht="12.75" customHeight="1">
      <c r="A1" s="249"/>
      <c r="B1" s="249"/>
      <c r="C1" s="249"/>
      <c r="D1" s="249"/>
    </row>
    <row r="2" spans="1:4" s="5" customFormat="1" ht="12.75" customHeight="1">
      <c r="A2" s="258" t="s">
        <v>321</v>
      </c>
      <c r="B2" s="258"/>
      <c r="C2" s="258"/>
      <c r="D2" s="258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4" s="106" customFormat="1" ht="12.75" customHeight="1">
      <c r="A5" s="259"/>
      <c r="B5" s="259"/>
      <c r="C5" s="260">
        <v>2014</v>
      </c>
      <c r="D5" s="259"/>
    </row>
    <row r="6" spans="1:4" s="106" customFormat="1" ht="12.75" customHeight="1">
      <c r="A6" s="261"/>
      <c r="B6" s="261"/>
      <c r="C6" s="262"/>
      <c r="D6" s="233"/>
    </row>
    <row r="7" spans="1:4" s="106" customFormat="1" ht="12.75" customHeight="1">
      <c r="A7" s="265"/>
      <c r="B7" s="265"/>
      <c r="C7" s="265"/>
      <c r="D7" s="265"/>
    </row>
    <row r="8" spans="1:4" s="7" customFormat="1" ht="12.75" customHeight="1">
      <c r="A8" s="272"/>
      <c r="B8" s="272"/>
      <c r="C8" s="8" t="s">
        <v>0</v>
      </c>
      <c r="D8" s="151" t="s">
        <v>1</v>
      </c>
    </row>
    <row r="9" spans="1:4" s="7" customFormat="1" ht="12.75" customHeight="1">
      <c r="A9" s="273"/>
      <c r="B9" s="273"/>
      <c r="C9" s="10" t="s">
        <v>2</v>
      </c>
      <c r="D9" s="10" t="s">
        <v>3</v>
      </c>
    </row>
    <row r="10" spans="1:4" ht="12" customHeight="1">
      <c r="A10" s="132" t="s">
        <v>4</v>
      </c>
      <c r="B10" s="132"/>
      <c r="C10" s="12">
        <f>C12+C23+C38+C42+C52</f>
        <v>1847</v>
      </c>
      <c r="D10" s="145">
        <v>0.8263834204309543</v>
      </c>
    </row>
    <row r="11" spans="1:4" ht="12" customHeight="1">
      <c r="A11" s="130"/>
      <c r="B11" s="130"/>
      <c r="C11" s="16"/>
      <c r="D11" s="152"/>
    </row>
    <row r="12" spans="1:4" ht="12" customHeight="1">
      <c r="A12" s="263" t="s">
        <v>5</v>
      </c>
      <c r="B12" s="263"/>
      <c r="C12" s="19">
        <f>C13+C17+C21</f>
        <v>99</v>
      </c>
      <c r="D12" s="145">
        <v>0.4507170498520373</v>
      </c>
    </row>
    <row r="13" spans="1:4" ht="12" customHeight="1">
      <c r="A13" s="264" t="s">
        <v>6</v>
      </c>
      <c r="B13" s="264"/>
      <c r="C13" s="22">
        <f>C14+C15+C16</f>
        <v>70</v>
      </c>
      <c r="D13" s="146">
        <v>0.7829977628635347</v>
      </c>
    </row>
    <row r="14" spans="1:4" ht="12" customHeight="1">
      <c r="A14" s="126"/>
      <c r="B14" s="124" t="s">
        <v>7</v>
      </c>
      <c r="C14" s="22">
        <f>C196+C197+C199+C204+C205</f>
        <v>47</v>
      </c>
      <c r="D14" s="146">
        <v>1.3971462544589774</v>
      </c>
    </row>
    <row r="15" spans="1:4" ht="12" customHeight="1">
      <c r="A15" s="126"/>
      <c r="B15" s="124" t="s">
        <v>8</v>
      </c>
      <c r="C15" s="22">
        <f>+C200+C206</f>
        <v>7</v>
      </c>
      <c r="D15" s="146">
        <v>0.18944519621109607</v>
      </c>
    </row>
    <row r="16" spans="1:4" ht="12" customHeight="1">
      <c r="A16" s="126"/>
      <c r="B16" s="122" t="s">
        <v>9</v>
      </c>
      <c r="C16" s="22">
        <f>C198+C201+C202+C203</f>
        <v>16</v>
      </c>
      <c r="D16" s="146">
        <v>0.8506113769271665</v>
      </c>
    </row>
    <row r="17" spans="1:4" ht="12" customHeight="1">
      <c r="A17" s="264" t="s">
        <v>10</v>
      </c>
      <c r="B17" s="264"/>
      <c r="C17" s="22">
        <f>C18+C19+C20</f>
        <v>15</v>
      </c>
      <c r="D17" s="146">
        <v>0.2696871628910464</v>
      </c>
    </row>
    <row r="18" spans="1:4" ht="12" customHeight="1">
      <c r="A18" s="126"/>
      <c r="B18" s="124" t="s">
        <v>11</v>
      </c>
      <c r="C18" s="22">
        <f>+C192</f>
        <v>15</v>
      </c>
      <c r="D18" s="146">
        <v>0.7477567298105683</v>
      </c>
    </row>
    <row r="19" spans="1:4" ht="12" customHeight="1">
      <c r="A19" s="126"/>
      <c r="B19" s="124" t="s">
        <v>12</v>
      </c>
      <c r="C19" s="22">
        <f>+C191</f>
        <v>0</v>
      </c>
      <c r="D19" s="146">
        <v>0</v>
      </c>
    </row>
    <row r="20" spans="1:4" ht="12" customHeight="1">
      <c r="A20" s="125"/>
      <c r="B20" s="124" t="s">
        <v>13</v>
      </c>
      <c r="C20" s="22">
        <f>C193</f>
        <v>0</v>
      </c>
      <c r="D20" s="146">
        <v>0</v>
      </c>
    </row>
    <row r="21" spans="1:4" ht="12" customHeight="1">
      <c r="A21" s="266" t="s">
        <v>14</v>
      </c>
      <c r="B21" s="266"/>
      <c r="C21" s="28">
        <f>C183+C184+C185+C169+C186+C187+C174+C188+C177</f>
        <v>14</v>
      </c>
      <c r="D21" s="146">
        <v>0.1875921211309125</v>
      </c>
    </row>
    <row r="22" spans="1:4" ht="12" customHeight="1">
      <c r="A22" s="128"/>
      <c r="B22" s="128"/>
      <c r="C22" s="27"/>
      <c r="D22" s="152"/>
    </row>
    <row r="23" spans="1:4" ht="12" customHeight="1">
      <c r="A23" s="267" t="s">
        <v>314</v>
      </c>
      <c r="B23" s="267"/>
      <c r="C23" s="19">
        <f>C24+C25+C26+C29+C32+C33</f>
        <v>485</v>
      </c>
      <c r="D23" s="145">
        <v>0.8222847648435117</v>
      </c>
    </row>
    <row r="24" spans="1:4" ht="12" customHeight="1">
      <c r="A24" s="268" t="s">
        <v>16</v>
      </c>
      <c r="B24" s="268"/>
      <c r="C24" s="22">
        <f>C125+C127+C128+C138+C139+C141+C143+C145+C146</f>
        <v>390</v>
      </c>
      <c r="D24" s="146">
        <v>1.1361319078276577</v>
      </c>
    </row>
    <row r="25" spans="1:4" ht="12" customHeight="1">
      <c r="A25" s="268" t="s">
        <v>17</v>
      </c>
      <c r="B25" s="268"/>
      <c r="C25" s="22">
        <f>C133</f>
        <v>8</v>
      </c>
      <c r="D25" s="146">
        <v>0.1343183344526528</v>
      </c>
    </row>
    <row r="26" spans="1:4" ht="12" customHeight="1">
      <c r="A26" s="269" t="s">
        <v>18</v>
      </c>
      <c r="B26" s="269"/>
      <c r="C26" s="22">
        <f>C27+C28</f>
        <v>63</v>
      </c>
      <c r="D26" s="146">
        <v>0.7346938775510203</v>
      </c>
    </row>
    <row r="27" spans="1:4" ht="12" customHeight="1">
      <c r="A27" s="127"/>
      <c r="B27" s="124" t="s">
        <v>19</v>
      </c>
      <c r="C27" s="22">
        <f>C126+C130+C132+C140+C147+C151</f>
        <v>0</v>
      </c>
      <c r="D27" s="146">
        <v>0</v>
      </c>
    </row>
    <row r="28" spans="1:4" ht="12" customHeight="1">
      <c r="A28" s="125"/>
      <c r="B28" s="124" t="s">
        <v>20</v>
      </c>
      <c r="C28" s="22">
        <f>C131+C134+C137+C148</f>
        <v>63</v>
      </c>
      <c r="D28" s="146">
        <v>0.9395973154362416</v>
      </c>
    </row>
    <row r="29" spans="1:4" ht="12" customHeight="1">
      <c r="A29" s="264" t="s">
        <v>21</v>
      </c>
      <c r="B29" s="264"/>
      <c r="C29" s="22">
        <f>C30+C31</f>
        <v>9</v>
      </c>
      <c r="D29" s="146">
        <v>0.3023177695666779</v>
      </c>
    </row>
    <row r="30" spans="1:4" ht="12" customHeight="1">
      <c r="A30" s="127"/>
      <c r="B30" s="124" t="s">
        <v>22</v>
      </c>
      <c r="C30" s="22">
        <f>+C129</f>
        <v>9</v>
      </c>
      <c r="D30" s="146">
        <v>0.631578947368421</v>
      </c>
    </row>
    <row r="31" spans="1:4" ht="12" customHeight="1">
      <c r="A31" s="125"/>
      <c r="B31" s="124" t="s">
        <v>23</v>
      </c>
      <c r="C31" s="22">
        <f>C149</f>
        <v>0</v>
      </c>
      <c r="D31" s="146">
        <v>0</v>
      </c>
    </row>
    <row r="32" spans="1:4" ht="12" customHeight="1">
      <c r="A32" s="264" t="s">
        <v>24</v>
      </c>
      <c r="B32" s="264"/>
      <c r="C32" s="22">
        <f>C135+C136+C142+C144+C150</f>
        <v>5</v>
      </c>
      <c r="D32" s="146">
        <v>0.3434065934065934</v>
      </c>
    </row>
    <row r="33" spans="1:4" ht="12" customHeight="1">
      <c r="A33" s="264" t="s">
        <v>313</v>
      </c>
      <c r="B33" s="264"/>
      <c r="C33" s="22">
        <f>C34+C35+C36</f>
        <v>10</v>
      </c>
      <c r="D33" s="146">
        <v>0.17571604287471446</v>
      </c>
    </row>
    <row r="34" spans="1:4" ht="12" customHeight="1">
      <c r="A34" s="127"/>
      <c r="B34" s="124" t="s">
        <v>26</v>
      </c>
      <c r="C34" s="22">
        <f>C159</f>
        <v>0</v>
      </c>
      <c r="D34" s="146">
        <v>0</v>
      </c>
    </row>
    <row r="35" spans="1:4" ht="12" customHeight="1">
      <c r="A35" s="126"/>
      <c r="B35" s="124" t="s">
        <v>27</v>
      </c>
      <c r="C35" s="22">
        <f>C155+C156+C157+C160</f>
        <v>0</v>
      </c>
      <c r="D35" s="146">
        <v>0</v>
      </c>
    </row>
    <row r="36" spans="1:4" ht="12" customHeight="1">
      <c r="A36" s="126"/>
      <c r="B36" s="123" t="s">
        <v>312</v>
      </c>
      <c r="C36" s="28">
        <f>C154+C158+C161</f>
        <v>10</v>
      </c>
      <c r="D36" s="146">
        <v>0.2410219329959026</v>
      </c>
    </row>
    <row r="37" spans="1:4" ht="12" customHeight="1">
      <c r="A37" s="125"/>
      <c r="B37" s="125"/>
      <c r="C37" s="27"/>
      <c r="D37" s="152"/>
    </row>
    <row r="38" spans="1:4" ht="12" customHeight="1">
      <c r="A38" s="263" t="s">
        <v>29</v>
      </c>
      <c r="B38" s="263"/>
      <c r="C38" s="19">
        <f>C39+C40</f>
        <v>244</v>
      </c>
      <c r="D38" s="145">
        <v>0.936768149882904</v>
      </c>
    </row>
    <row r="39" spans="1:4" ht="12" customHeight="1">
      <c r="A39" s="264" t="s">
        <v>30</v>
      </c>
      <c r="B39" s="264"/>
      <c r="C39" s="22">
        <f>C164+C165+C167+C168+C170+C173+C175+C176+C179+C180</f>
        <v>238</v>
      </c>
      <c r="D39" s="146">
        <v>1.0264372277569327</v>
      </c>
    </row>
    <row r="40" spans="1:4" ht="12" customHeight="1">
      <c r="A40" s="266" t="s">
        <v>31</v>
      </c>
      <c r="B40" s="266"/>
      <c r="C40" s="28">
        <f>+C166+C171+C178</f>
        <v>6</v>
      </c>
      <c r="D40" s="146">
        <v>0.2097902097902098</v>
      </c>
    </row>
    <row r="41" spans="1:4" ht="12" customHeight="1">
      <c r="A41" s="125"/>
      <c r="B41" s="125"/>
      <c r="C41" s="27"/>
      <c r="D41" s="152"/>
    </row>
    <row r="42" spans="1:4" ht="12" customHeight="1">
      <c r="A42" s="263" t="s">
        <v>32</v>
      </c>
      <c r="B42" s="263"/>
      <c r="C42" s="19">
        <f>C43+C44+C47</f>
        <v>608</v>
      </c>
      <c r="D42" s="145">
        <v>0.7123525207671849</v>
      </c>
    </row>
    <row r="43" spans="1:4" ht="12" customHeight="1">
      <c r="A43" s="264" t="s">
        <v>33</v>
      </c>
      <c r="B43" s="264"/>
      <c r="C43" s="22">
        <f>C82+C83+C86+C87+C89+C91+C93+C94+C98+C100+C105+C106+C110+C113+C116+C118+C121+C122</f>
        <v>479</v>
      </c>
      <c r="D43" s="146">
        <v>0.8193216222226024</v>
      </c>
    </row>
    <row r="44" spans="1:4" ht="12" customHeight="1">
      <c r="A44" s="264" t="s">
        <v>34</v>
      </c>
      <c r="B44" s="264"/>
      <c r="C44" s="22">
        <f>C45+C46</f>
        <v>38</v>
      </c>
      <c r="D44" s="146">
        <v>0.32067510548523204</v>
      </c>
    </row>
    <row r="45" spans="1:4" ht="12" customHeight="1">
      <c r="A45" s="123"/>
      <c r="B45" s="124" t="s">
        <v>35</v>
      </c>
      <c r="C45" s="22">
        <f>C76+C103+C92+C172+C96+C101+C119</f>
        <v>31</v>
      </c>
      <c r="D45" s="146">
        <v>0.4894221660877802</v>
      </c>
    </row>
    <row r="46" spans="1:4" ht="12" customHeight="1">
      <c r="A46" s="123"/>
      <c r="B46" s="124" t="s">
        <v>36</v>
      </c>
      <c r="C46" s="22">
        <f>C84+C109+C111</f>
        <v>7</v>
      </c>
      <c r="D46" s="146">
        <v>0.12690355329949238</v>
      </c>
    </row>
    <row r="47" spans="1:4" ht="12" customHeight="1">
      <c r="A47" s="264" t="s">
        <v>38</v>
      </c>
      <c r="B47" s="264"/>
      <c r="C47" s="22">
        <f>C48+C49+C50</f>
        <v>91</v>
      </c>
      <c r="D47" s="146">
        <v>0.6051336613911424</v>
      </c>
    </row>
    <row r="48" spans="1:4" ht="12" customHeight="1">
      <c r="A48" s="123"/>
      <c r="B48" s="124" t="s">
        <v>39</v>
      </c>
      <c r="C48" s="22">
        <f>+C72+C73+C81+C102</f>
        <v>9</v>
      </c>
      <c r="D48" s="146">
        <v>0.4506760140210316</v>
      </c>
    </row>
    <row r="49" spans="1:4" ht="12" customHeight="1">
      <c r="A49" s="123"/>
      <c r="B49" s="124" t="s">
        <v>40</v>
      </c>
      <c r="C49" s="22">
        <f>C75+C77+C88+C90+C104+C108+C114+C117</f>
        <v>22</v>
      </c>
      <c r="D49" s="146">
        <v>0.517403574788335</v>
      </c>
    </row>
    <row r="50" spans="1:4" ht="12" customHeight="1">
      <c r="A50" s="123"/>
      <c r="B50" s="123" t="s">
        <v>41</v>
      </c>
      <c r="C50" s="28">
        <f>C71+C78+C85+C95+C107+C112+C120</f>
        <v>60</v>
      </c>
      <c r="D50" s="146">
        <v>0.6826715212197064</v>
      </c>
    </row>
    <row r="51" spans="1:4" ht="12" customHeight="1">
      <c r="A51" s="122"/>
      <c r="B51" s="122"/>
      <c r="C51" s="26"/>
      <c r="D51" s="152"/>
    </row>
    <row r="52" spans="1:4" ht="12" customHeight="1">
      <c r="A52" s="263" t="s">
        <v>42</v>
      </c>
      <c r="B52" s="263"/>
      <c r="C52" s="19">
        <f>C53+C54+C55</f>
        <v>411</v>
      </c>
      <c r="D52" s="145">
        <v>1.3190410475304086</v>
      </c>
    </row>
    <row r="53" spans="1:4" ht="12" customHeight="1">
      <c r="A53" s="264" t="s">
        <v>43</v>
      </c>
      <c r="B53" s="264"/>
      <c r="C53" s="22">
        <f>C58+C61+C64+C68</f>
        <v>208</v>
      </c>
      <c r="D53" s="146">
        <v>1.9253910950661854</v>
      </c>
    </row>
    <row r="54" spans="1:4" ht="12" customHeight="1">
      <c r="A54" s="264" t="s">
        <v>44</v>
      </c>
      <c r="B54" s="264"/>
      <c r="C54" s="22">
        <f>C74+C79+C80+C62+C63+C97+C99+C65+C66+C115+C67</f>
        <v>186</v>
      </c>
      <c r="D54" s="146">
        <v>1.0401521082652947</v>
      </c>
    </row>
    <row r="55" spans="1:4" ht="12" customHeight="1">
      <c r="A55" s="266" t="s">
        <v>45</v>
      </c>
      <c r="B55" s="266"/>
      <c r="C55" s="28">
        <f>C60+C59</f>
        <v>17</v>
      </c>
      <c r="D55" s="146">
        <v>0.6871463217461601</v>
      </c>
    </row>
    <row r="56" spans="1:4" ht="12" customHeight="1">
      <c r="A56" s="122"/>
      <c r="B56" s="121"/>
      <c r="C56" s="35"/>
      <c r="D56" s="152"/>
    </row>
    <row r="57" spans="1:4" ht="12" customHeight="1">
      <c r="A57" s="263" t="s">
        <v>46</v>
      </c>
      <c r="B57" s="263"/>
      <c r="C57" s="16">
        <f>SUM(C58:C68)</f>
        <v>377</v>
      </c>
      <c r="D57" s="145">
        <v>1.375059269796112</v>
      </c>
    </row>
    <row r="58" spans="1:4" ht="12" customHeight="1">
      <c r="A58" s="264" t="s">
        <v>47</v>
      </c>
      <c r="B58" s="264"/>
      <c r="C58" s="22">
        <v>16</v>
      </c>
      <c r="D58" s="146">
        <v>0.8519701810436635</v>
      </c>
    </row>
    <row r="59" spans="1:4" ht="12" customHeight="1">
      <c r="A59" s="264" t="s">
        <v>49</v>
      </c>
      <c r="B59" s="264"/>
      <c r="C59" s="22">
        <v>10</v>
      </c>
      <c r="D59" s="146">
        <v>0.7633587786259541</v>
      </c>
    </row>
    <row r="60" spans="1:4" ht="12" customHeight="1">
      <c r="A60" s="264" t="s">
        <v>50</v>
      </c>
      <c r="B60" s="264"/>
      <c r="C60" s="22">
        <v>7</v>
      </c>
      <c r="D60" s="146">
        <v>0.6013745704467355</v>
      </c>
    </row>
    <row r="61" spans="1:4" ht="12" customHeight="1">
      <c r="A61" s="264" t="s">
        <v>51</v>
      </c>
      <c r="B61" s="264"/>
      <c r="C61" s="22">
        <v>143</v>
      </c>
      <c r="D61" s="146">
        <v>2.8772635814889336</v>
      </c>
    </row>
    <row r="62" spans="1:4" ht="12" customHeight="1">
      <c r="A62" s="264" t="s">
        <v>52</v>
      </c>
      <c r="B62" s="264"/>
      <c r="C62" s="22">
        <v>8</v>
      </c>
      <c r="D62" s="146">
        <v>0.5544005544005544</v>
      </c>
    </row>
    <row r="63" spans="1:4" ht="12" customHeight="1">
      <c r="A63" s="264" t="s">
        <v>54</v>
      </c>
      <c r="B63" s="264"/>
      <c r="C63" s="22">
        <v>113</v>
      </c>
      <c r="D63" s="146">
        <v>1.412323459567554</v>
      </c>
    </row>
    <row r="64" spans="1:4" ht="12" customHeight="1">
      <c r="A64" s="264" t="s">
        <v>56</v>
      </c>
      <c r="B64" s="264"/>
      <c r="C64" s="22">
        <v>37</v>
      </c>
      <c r="D64" s="146">
        <v>1.6328331862312444</v>
      </c>
    </row>
    <row r="65" spans="1:4" ht="12" customHeight="1">
      <c r="A65" s="264" t="s">
        <v>57</v>
      </c>
      <c r="B65" s="264"/>
      <c r="C65" s="22">
        <v>8</v>
      </c>
      <c r="D65" s="146">
        <v>0.6600660066006601</v>
      </c>
    </row>
    <row r="66" spans="1:4" ht="12" customHeight="1">
      <c r="A66" s="264" t="s">
        <v>58</v>
      </c>
      <c r="B66" s="264"/>
      <c r="C66" s="22">
        <v>8</v>
      </c>
      <c r="D66" s="146">
        <v>0.5891016200294551</v>
      </c>
    </row>
    <row r="67" spans="1:4" ht="12" customHeight="1">
      <c r="A67" s="264" t="s">
        <v>59</v>
      </c>
      <c r="B67" s="264"/>
      <c r="C67" s="22">
        <v>15</v>
      </c>
      <c r="D67" s="146">
        <v>0.7055503292568204</v>
      </c>
    </row>
    <row r="68" spans="1:4" ht="12" customHeight="1">
      <c r="A68" s="266" t="s">
        <v>60</v>
      </c>
      <c r="B68" s="266"/>
      <c r="C68" s="28">
        <v>12</v>
      </c>
      <c r="D68" s="146">
        <v>0.7104795737122558</v>
      </c>
    </row>
    <row r="69" spans="1:4" ht="12" customHeight="1">
      <c r="A69" s="118"/>
      <c r="B69" s="118"/>
      <c r="C69" s="26"/>
      <c r="D69" s="152"/>
    </row>
    <row r="70" spans="1:4" ht="12" customHeight="1">
      <c r="A70" s="267" t="s">
        <v>61</v>
      </c>
      <c r="B70" s="267"/>
      <c r="C70" s="19">
        <f>SUM(C71:C122)</f>
        <v>642</v>
      </c>
      <c r="D70" s="145">
        <v>0.7227613536577128</v>
      </c>
    </row>
    <row r="71" spans="1:4" ht="12" customHeight="1">
      <c r="A71" s="268" t="s">
        <v>62</v>
      </c>
      <c r="B71" s="268"/>
      <c r="C71" s="22">
        <v>24</v>
      </c>
      <c r="D71" s="146">
        <v>0.9561752988047808</v>
      </c>
    </row>
    <row r="72" spans="1:4" ht="12" customHeight="1">
      <c r="A72" s="268" t="s">
        <v>63</v>
      </c>
      <c r="B72" s="268"/>
      <c r="C72" s="22">
        <v>3</v>
      </c>
      <c r="D72" s="146">
        <v>0.2898550724637681</v>
      </c>
    </row>
    <row r="73" spans="1:4" ht="12" customHeight="1">
      <c r="A73" s="268" t="s">
        <v>64</v>
      </c>
      <c r="B73" s="268"/>
      <c r="C73" s="22">
        <v>1</v>
      </c>
      <c r="D73" s="146">
        <v>0.45662100456621</v>
      </c>
    </row>
    <row r="74" spans="1:4" ht="12" customHeight="1">
      <c r="A74" s="268" t="s">
        <v>65</v>
      </c>
      <c r="B74" s="268"/>
      <c r="C74" s="22">
        <v>3</v>
      </c>
      <c r="D74" s="146">
        <v>0.45662100456621</v>
      </c>
    </row>
    <row r="75" spans="1:4" ht="12" customHeight="1">
      <c r="A75" s="268" t="s">
        <v>66</v>
      </c>
      <c r="B75" s="268"/>
      <c r="C75" s="22">
        <v>2</v>
      </c>
      <c r="D75" s="146">
        <v>0.5586592178770949</v>
      </c>
    </row>
    <row r="76" spans="1:4" ht="12" customHeight="1">
      <c r="A76" s="268" t="s">
        <v>67</v>
      </c>
      <c r="B76" s="268"/>
      <c r="C76" s="22">
        <v>3</v>
      </c>
      <c r="D76" s="146">
        <v>0.45045045045045046</v>
      </c>
    </row>
    <row r="77" spans="1:4" ht="12" customHeight="1">
      <c r="A77" s="268" t="s">
        <v>68</v>
      </c>
      <c r="B77" s="268"/>
      <c r="C77" s="22">
        <v>0</v>
      </c>
      <c r="D77" s="146">
        <v>0</v>
      </c>
    </row>
    <row r="78" spans="1:4" ht="12" customHeight="1">
      <c r="A78" s="268" t="s">
        <v>69</v>
      </c>
      <c r="B78" s="268"/>
      <c r="C78" s="22">
        <v>11</v>
      </c>
      <c r="D78" s="146">
        <v>0.7801418439716312</v>
      </c>
    </row>
    <row r="79" spans="1:4" ht="12" customHeight="1">
      <c r="A79" s="268" t="s">
        <v>71</v>
      </c>
      <c r="B79" s="268"/>
      <c r="C79" s="22">
        <v>4</v>
      </c>
      <c r="D79" s="146">
        <v>0.5134788189987163</v>
      </c>
    </row>
    <row r="80" spans="1:4" ht="12" customHeight="1">
      <c r="A80" s="268" t="s">
        <v>73</v>
      </c>
      <c r="B80" s="268"/>
      <c r="C80" s="22">
        <v>4</v>
      </c>
      <c r="D80" s="146">
        <v>0.7984031936127743</v>
      </c>
    </row>
    <row r="81" spans="1:4" ht="12" customHeight="1">
      <c r="A81" s="268" t="s">
        <v>74</v>
      </c>
      <c r="B81" s="268"/>
      <c r="C81" s="22">
        <v>2</v>
      </c>
      <c r="D81" s="146">
        <v>0.36429872495446264</v>
      </c>
    </row>
    <row r="82" spans="1:4" ht="12" customHeight="1">
      <c r="A82" s="268" t="s">
        <v>75</v>
      </c>
      <c r="B82" s="268"/>
      <c r="C82" s="22">
        <v>3</v>
      </c>
      <c r="D82" s="146">
        <v>0.44776119402985076</v>
      </c>
    </row>
    <row r="83" spans="1:4" ht="12" customHeight="1">
      <c r="A83" s="268" t="s">
        <v>78</v>
      </c>
      <c r="B83" s="268"/>
      <c r="C83" s="22">
        <v>11</v>
      </c>
      <c r="D83" s="146">
        <v>1.0128913443830572</v>
      </c>
    </row>
    <row r="84" spans="1:4" ht="12" customHeight="1">
      <c r="A84" s="268" t="s">
        <v>79</v>
      </c>
      <c r="B84" s="268"/>
      <c r="C84" s="22">
        <v>6</v>
      </c>
      <c r="D84" s="146">
        <v>0.15182186234817813</v>
      </c>
    </row>
    <row r="85" spans="1:4" ht="12" customHeight="1">
      <c r="A85" s="268" t="s">
        <v>82</v>
      </c>
      <c r="B85" s="268"/>
      <c r="C85" s="22">
        <v>11</v>
      </c>
      <c r="D85" s="146">
        <v>0.395825836631882</v>
      </c>
    </row>
    <row r="86" spans="1:4" ht="12" customHeight="1">
      <c r="A86" s="268" t="s">
        <v>85</v>
      </c>
      <c r="B86" s="268"/>
      <c r="C86" s="22">
        <v>54</v>
      </c>
      <c r="D86" s="146">
        <v>1.9940915805022157</v>
      </c>
    </row>
    <row r="87" spans="1:4" ht="12" customHeight="1">
      <c r="A87" s="268" t="s">
        <v>86</v>
      </c>
      <c r="B87" s="268"/>
      <c r="C87" s="22">
        <v>5</v>
      </c>
      <c r="D87" s="146">
        <v>0.501002004008016</v>
      </c>
    </row>
    <row r="88" spans="1:4" ht="12" customHeight="1">
      <c r="A88" s="268" t="s">
        <v>87</v>
      </c>
      <c r="B88" s="268"/>
      <c r="C88" s="22">
        <v>3</v>
      </c>
      <c r="D88" s="146">
        <v>0.5154639175257731</v>
      </c>
    </row>
    <row r="89" spans="1:4" ht="12" customHeight="1">
      <c r="A89" s="268" t="s">
        <v>88</v>
      </c>
      <c r="B89" s="268"/>
      <c r="C89" s="22">
        <v>0</v>
      </c>
      <c r="D89" s="146">
        <v>0</v>
      </c>
    </row>
    <row r="90" spans="1:4" ht="12" customHeight="1">
      <c r="A90" s="268" t="s">
        <v>89</v>
      </c>
      <c r="B90" s="268"/>
      <c r="C90" s="22">
        <v>1</v>
      </c>
      <c r="D90" s="146">
        <v>0.2958579881656805</v>
      </c>
    </row>
    <row r="91" spans="1:4" ht="12" customHeight="1">
      <c r="A91" s="268" t="s">
        <v>90</v>
      </c>
      <c r="B91" s="268"/>
      <c r="C91" s="22">
        <v>0</v>
      </c>
      <c r="D91" s="146">
        <v>0</v>
      </c>
    </row>
    <row r="92" spans="1:4" ht="12" customHeight="1">
      <c r="A92" s="268" t="s">
        <v>91</v>
      </c>
      <c r="B92" s="268"/>
      <c r="C92" s="22">
        <v>3</v>
      </c>
      <c r="D92" s="146">
        <v>0.5136986301369862</v>
      </c>
    </row>
    <row r="93" spans="1:4" ht="12" customHeight="1">
      <c r="A93" s="268" t="s">
        <v>92</v>
      </c>
      <c r="B93" s="268"/>
      <c r="C93" s="22">
        <v>3</v>
      </c>
      <c r="D93" s="146">
        <v>0.3546099290780142</v>
      </c>
    </row>
    <row r="94" spans="1:4" ht="12" customHeight="1">
      <c r="A94" s="268" t="s">
        <v>93</v>
      </c>
      <c r="B94" s="268"/>
      <c r="C94" s="22">
        <v>267</v>
      </c>
      <c r="D94" s="146">
        <v>0.6997772244790984</v>
      </c>
    </row>
    <row r="95" spans="1:4" ht="12" customHeight="1">
      <c r="A95" s="268" t="s">
        <v>94</v>
      </c>
      <c r="B95" s="268"/>
      <c r="C95" s="22">
        <v>3</v>
      </c>
      <c r="D95" s="146">
        <v>0.3575685339690107</v>
      </c>
    </row>
    <row r="96" spans="1:4" ht="12" customHeight="1">
      <c r="A96" s="268" t="s">
        <v>95</v>
      </c>
      <c r="B96" s="268"/>
      <c r="C96" s="22">
        <v>1</v>
      </c>
      <c r="D96" s="146">
        <v>0.17123287671232876</v>
      </c>
    </row>
    <row r="97" spans="1:4" ht="12" customHeight="1">
      <c r="A97" s="268" t="s">
        <v>96</v>
      </c>
      <c r="B97" s="268"/>
      <c r="C97" s="22">
        <v>0</v>
      </c>
      <c r="D97" s="146">
        <v>0</v>
      </c>
    </row>
    <row r="98" spans="1:4" ht="12" customHeight="1">
      <c r="A98" s="268" t="s">
        <v>97</v>
      </c>
      <c r="B98" s="268"/>
      <c r="C98" s="22">
        <v>29</v>
      </c>
      <c r="D98" s="146">
        <v>0.8130081300813009</v>
      </c>
    </row>
    <row r="99" spans="1:4" ht="12" customHeight="1">
      <c r="A99" s="268" t="s">
        <v>98</v>
      </c>
      <c r="B99" s="268"/>
      <c r="C99" s="22">
        <v>10</v>
      </c>
      <c r="D99" s="146">
        <v>1.3175230566534915</v>
      </c>
    </row>
    <row r="100" spans="1:4" ht="12" customHeight="1">
      <c r="A100" s="268" t="s">
        <v>99</v>
      </c>
      <c r="B100" s="268"/>
      <c r="C100" s="22">
        <v>1</v>
      </c>
      <c r="D100" s="146">
        <v>0.08361204013377926</v>
      </c>
    </row>
    <row r="101" spans="1:4" ht="12" customHeight="1">
      <c r="A101" s="268" t="s">
        <v>100</v>
      </c>
      <c r="B101" s="268"/>
      <c r="C101" s="22">
        <v>7</v>
      </c>
      <c r="D101" s="146">
        <v>1.078582434514638</v>
      </c>
    </row>
    <row r="102" spans="1:4" ht="12" customHeight="1">
      <c r="A102" s="268" t="s">
        <v>101</v>
      </c>
      <c r="B102" s="268"/>
      <c r="C102" s="22">
        <v>3</v>
      </c>
      <c r="D102" s="146">
        <v>1.5463917525773196</v>
      </c>
    </row>
    <row r="103" spans="1:4" ht="12" customHeight="1">
      <c r="A103" s="268" t="s">
        <v>296</v>
      </c>
      <c r="B103" s="268"/>
      <c r="C103" s="22">
        <v>8</v>
      </c>
      <c r="D103" s="146">
        <v>0.35810205908683973</v>
      </c>
    </row>
    <row r="104" spans="1:4" ht="12" customHeight="1">
      <c r="A104" s="268" t="s">
        <v>102</v>
      </c>
      <c r="B104" s="268"/>
      <c r="C104" s="22">
        <v>1</v>
      </c>
      <c r="D104" s="146">
        <v>0.1545595054095827</v>
      </c>
    </row>
    <row r="105" spans="1:4" ht="12" customHeight="1">
      <c r="A105" s="268" t="s">
        <v>103</v>
      </c>
      <c r="B105" s="268"/>
      <c r="C105" s="22">
        <v>17</v>
      </c>
      <c r="D105" s="146">
        <v>1.8888888888888888</v>
      </c>
    </row>
    <row r="106" spans="1:4" ht="12" customHeight="1">
      <c r="A106" s="268" t="s">
        <v>104</v>
      </c>
      <c r="B106" s="268"/>
      <c r="C106" s="22">
        <v>0</v>
      </c>
      <c r="D106" s="146">
        <v>0</v>
      </c>
    </row>
    <row r="107" spans="1:4" ht="12" customHeight="1">
      <c r="A107" s="268" t="s">
        <v>105</v>
      </c>
      <c r="B107" s="268"/>
      <c r="C107" s="22">
        <v>0</v>
      </c>
      <c r="D107" s="146">
        <v>0</v>
      </c>
    </row>
    <row r="108" spans="1:4" ht="12" customHeight="1">
      <c r="A108" s="268" t="s">
        <v>106</v>
      </c>
      <c r="B108" s="268"/>
      <c r="C108" s="22">
        <v>6</v>
      </c>
      <c r="D108" s="146">
        <v>1.1029411764705883</v>
      </c>
    </row>
    <row r="109" spans="1:4" ht="12" customHeight="1">
      <c r="A109" s="268" t="s">
        <v>107</v>
      </c>
      <c r="B109" s="268"/>
      <c r="C109" s="22">
        <v>0</v>
      </c>
      <c r="D109" s="146">
        <v>0</v>
      </c>
    </row>
    <row r="110" spans="1:4" ht="12" customHeight="1">
      <c r="A110" s="268" t="s">
        <v>108</v>
      </c>
      <c r="B110" s="268"/>
      <c r="C110" s="22">
        <v>50</v>
      </c>
      <c r="D110" s="146">
        <v>1.7464198393293748</v>
      </c>
    </row>
    <row r="111" spans="1:4" ht="12" customHeight="1">
      <c r="A111" s="268" t="s">
        <v>109</v>
      </c>
      <c r="B111" s="268"/>
      <c r="C111" s="22">
        <v>1</v>
      </c>
      <c r="D111" s="146">
        <v>0.1128668171557562</v>
      </c>
    </row>
    <row r="112" spans="1:4" ht="12" customHeight="1">
      <c r="A112" s="268" t="s">
        <v>110</v>
      </c>
      <c r="B112" s="268"/>
      <c r="C112" s="22">
        <v>6</v>
      </c>
      <c r="D112" s="146">
        <v>0.9259259259259258</v>
      </c>
    </row>
    <row r="113" spans="1:4" ht="12" customHeight="1">
      <c r="A113" s="268" t="s">
        <v>111</v>
      </c>
      <c r="B113" s="268"/>
      <c r="C113" s="22">
        <v>14</v>
      </c>
      <c r="D113" s="146">
        <v>1.6646848989298455</v>
      </c>
    </row>
    <row r="114" spans="1:4" ht="12" customHeight="1">
      <c r="A114" s="268" t="s">
        <v>112</v>
      </c>
      <c r="B114" s="268"/>
      <c r="C114" s="22">
        <v>1</v>
      </c>
      <c r="D114" s="146">
        <v>0.11655011655011654</v>
      </c>
    </row>
    <row r="115" spans="1:4" ht="12" customHeight="1">
      <c r="A115" s="268" t="s">
        <v>114</v>
      </c>
      <c r="B115" s="268"/>
      <c r="C115" s="22">
        <v>13</v>
      </c>
      <c r="D115" s="146">
        <v>2.264808362369338</v>
      </c>
    </row>
    <row r="116" spans="1:4" ht="12" customHeight="1">
      <c r="A116" s="268" t="s">
        <v>115</v>
      </c>
      <c r="B116" s="268"/>
      <c r="C116" s="22">
        <v>14</v>
      </c>
      <c r="D116" s="146">
        <v>1.232394366197183</v>
      </c>
    </row>
    <row r="117" spans="1:4" ht="12" customHeight="1">
      <c r="A117" s="268" t="s">
        <v>116</v>
      </c>
      <c r="B117" s="268"/>
      <c r="C117" s="22">
        <v>8</v>
      </c>
      <c r="D117" s="146">
        <v>1.5151515151515151</v>
      </c>
    </row>
    <row r="118" spans="1:4" ht="12" customHeight="1">
      <c r="A118" s="268" t="s">
        <v>119</v>
      </c>
      <c r="B118" s="268"/>
      <c r="C118" s="22">
        <v>5</v>
      </c>
      <c r="D118" s="146">
        <v>0.589622641509434</v>
      </c>
    </row>
    <row r="119" spans="1:4" ht="12" customHeight="1">
      <c r="A119" s="268" t="s">
        <v>120</v>
      </c>
      <c r="B119" s="268"/>
      <c r="C119" s="22">
        <v>9</v>
      </c>
      <c r="D119" s="146">
        <v>0.6666666666666667</v>
      </c>
    </row>
    <row r="120" spans="1:4" ht="12" customHeight="1">
      <c r="A120" s="268" t="s">
        <v>122</v>
      </c>
      <c r="B120" s="268"/>
      <c r="C120" s="22">
        <v>5</v>
      </c>
      <c r="D120" s="146">
        <v>1.2165450121654502</v>
      </c>
    </row>
    <row r="121" spans="1:4" ht="12" customHeight="1">
      <c r="A121" s="268" t="s">
        <v>123</v>
      </c>
      <c r="B121" s="268"/>
      <c r="C121" s="22">
        <v>3</v>
      </c>
      <c r="D121" s="146">
        <v>0.33112582781456956</v>
      </c>
    </row>
    <row r="122" spans="1:4" ht="12" customHeight="1">
      <c r="A122" s="270" t="s">
        <v>124</v>
      </c>
      <c r="B122" s="270"/>
      <c r="C122" s="28">
        <v>3</v>
      </c>
      <c r="D122" s="146">
        <v>0.6607929515418502</v>
      </c>
    </row>
    <row r="123" spans="1:4" ht="12" customHeight="1">
      <c r="A123" s="118"/>
      <c r="B123" s="118"/>
      <c r="C123" s="26"/>
      <c r="D123" s="152"/>
    </row>
    <row r="124" spans="1:4" ht="12" customHeight="1">
      <c r="A124" s="267" t="s">
        <v>125</v>
      </c>
      <c r="B124" s="267"/>
      <c r="C124" s="19">
        <f>SUM(C125:C151)</f>
        <v>475</v>
      </c>
      <c r="D124" s="145">
        <v>0.8913324951680396</v>
      </c>
    </row>
    <row r="125" spans="1:4" ht="12" customHeight="1">
      <c r="A125" s="268" t="s">
        <v>126</v>
      </c>
      <c r="B125" s="268"/>
      <c r="C125" s="22">
        <v>101</v>
      </c>
      <c r="D125" s="146">
        <v>1.7474048442906576</v>
      </c>
    </row>
    <row r="126" spans="1:4" ht="12" customHeight="1">
      <c r="A126" s="268" t="s">
        <v>127</v>
      </c>
      <c r="B126" s="268"/>
      <c r="C126" s="22">
        <v>0</v>
      </c>
      <c r="D126" s="146">
        <v>0</v>
      </c>
    </row>
    <row r="127" spans="1:4" ht="12" customHeight="1">
      <c r="A127" s="268" t="s">
        <v>128</v>
      </c>
      <c r="B127" s="268"/>
      <c r="C127" s="22">
        <v>8</v>
      </c>
      <c r="D127" s="146">
        <v>1.1049723756906076</v>
      </c>
    </row>
    <row r="128" spans="1:4" ht="12" customHeight="1">
      <c r="A128" s="268" t="s">
        <v>129</v>
      </c>
      <c r="B128" s="268"/>
      <c r="C128" s="22">
        <v>12</v>
      </c>
      <c r="D128" s="146">
        <v>0.3994673768308922</v>
      </c>
    </row>
    <row r="129" spans="1:4" ht="12" customHeight="1">
      <c r="A129" s="268" t="s">
        <v>131</v>
      </c>
      <c r="B129" s="268"/>
      <c r="C129" s="22">
        <v>9</v>
      </c>
      <c r="D129" s="146">
        <v>0.631578947368421</v>
      </c>
    </row>
    <row r="130" spans="1:4" ht="12" customHeight="1">
      <c r="A130" s="268" t="s">
        <v>132</v>
      </c>
      <c r="B130" s="268"/>
      <c r="C130" s="22">
        <v>0</v>
      </c>
      <c r="D130" s="146">
        <v>0</v>
      </c>
    </row>
    <row r="131" spans="1:4" ht="12" customHeight="1">
      <c r="A131" s="268" t="s">
        <v>133</v>
      </c>
      <c r="B131" s="268"/>
      <c r="C131" s="22">
        <v>1</v>
      </c>
      <c r="D131" s="146">
        <v>0.06134969325153375</v>
      </c>
    </row>
    <row r="132" spans="1:4" ht="12" customHeight="1">
      <c r="A132" s="268" t="s">
        <v>134</v>
      </c>
      <c r="B132" s="268"/>
      <c r="C132" s="22">
        <v>0</v>
      </c>
      <c r="D132" s="146">
        <v>0</v>
      </c>
    </row>
    <row r="133" spans="1:4" ht="12" customHeight="1">
      <c r="A133" s="271" t="s">
        <v>135</v>
      </c>
      <c r="B133" s="271"/>
      <c r="C133" s="38">
        <v>8</v>
      </c>
      <c r="D133" s="146">
        <v>0.1343183344526528</v>
      </c>
    </row>
    <row r="134" spans="1:4" ht="12" customHeight="1">
      <c r="A134" s="268" t="s">
        <v>136</v>
      </c>
      <c r="B134" s="268"/>
      <c r="C134" s="22">
        <v>13</v>
      </c>
      <c r="D134" s="146">
        <v>0.4975124378109453</v>
      </c>
    </row>
    <row r="135" spans="1:4" ht="12" customHeight="1">
      <c r="A135" s="268" t="s">
        <v>137</v>
      </c>
      <c r="B135" s="268"/>
      <c r="C135" s="22">
        <v>0</v>
      </c>
      <c r="D135" s="146">
        <v>0</v>
      </c>
    </row>
    <row r="136" spans="1:4" ht="12" customHeight="1">
      <c r="A136" s="268" t="s">
        <v>138</v>
      </c>
      <c r="B136" s="268"/>
      <c r="C136" s="22">
        <v>3</v>
      </c>
      <c r="D136" s="146">
        <v>0.5535055350553505</v>
      </c>
    </row>
    <row r="137" spans="1:4" ht="12" customHeight="1">
      <c r="A137" s="268" t="s">
        <v>139</v>
      </c>
      <c r="B137" s="268"/>
      <c r="C137" s="22">
        <v>8</v>
      </c>
      <c r="D137" s="146">
        <v>0.9523809523809524</v>
      </c>
    </row>
    <row r="138" spans="1:4" ht="12" customHeight="1">
      <c r="A138" s="268" t="s">
        <v>140</v>
      </c>
      <c r="B138" s="268"/>
      <c r="C138" s="22">
        <v>169</v>
      </c>
      <c r="D138" s="146">
        <v>1.6076864535768645</v>
      </c>
    </row>
    <row r="139" spans="1:4" ht="12" customHeight="1">
      <c r="A139" s="268" t="s">
        <v>141</v>
      </c>
      <c r="B139" s="268"/>
      <c r="C139" s="22">
        <v>23</v>
      </c>
      <c r="D139" s="146">
        <v>0.6084656084656085</v>
      </c>
    </row>
    <row r="140" spans="1:4" ht="12" customHeight="1">
      <c r="A140" s="268" t="s">
        <v>142</v>
      </c>
      <c r="B140" s="268"/>
      <c r="C140" s="22">
        <v>0</v>
      </c>
      <c r="D140" s="146">
        <v>0</v>
      </c>
    </row>
    <row r="141" spans="1:4" ht="12" customHeight="1">
      <c r="A141" s="268" t="s">
        <v>143</v>
      </c>
      <c r="B141" s="268"/>
      <c r="C141" s="22">
        <v>23</v>
      </c>
      <c r="D141" s="146">
        <v>0.4108610217934977</v>
      </c>
    </row>
    <row r="142" spans="1:4" ht="12" customHeight="1">
      <c r="A142" s="268" t="s">
        <v>144</v>
      </c>
      <c r="B142" s="268"/>
      <c r="C142" s="22">
        <v>0</v>
      </c>
      <c r="D142" s="146">
        <v>0</v>
      </c>
    </row>
    <row r="143" spans="1:4" ht="12" customHeight="1">
      <c r="A143" s="268" t="s">
        <v>145</v>
      </c>
      <c r="B143" s="268"/>
      <c r="C143" s="22">
        <v>25</v>
      </c>
      <c r="D143" s="146">
        <v>0.9678668215253582</v>
      </c>
    </row>
    <row r="144" spans="1:4" ht="12" customHeight="1">
      <c r="A144" s="268" t="s">
        <v>146</v>
      </c>
      <c r="B144" s="268"/>
      <c r="C144" s="22">
        <v>2</v>
      </c>
      <c r="D144" s="146">
        <v>0.3252032520325203</v>
      </c>
    </row>
    <row r="145" spans="1:4" ht="12" customHeight="1">
      <c r="A145" s="268" t="s">
        <v>147</v>
      </c>
      <c r="B145" s="268"/>
      <c r="C145" s="22">
        <v>12</v>
      </c>
      <c r="D145" s="146">
        <v>1.0256410256410255</v>
      </c>
    </row>
    <row r="146" spans="1:4" ht="12" customHeight="1">
      <c r="A146" s="117" t="s">
        <v>148</v>
      </c>
      <c r="B146" s="116"/>
      <c r="C146" s="22">
        <v>17</v>
      </c>
      <c r="D146" s="146">
        <v>1.445578231292517</v>
      </c>
    </row>
    <row r="147" spans="1:4" ht="12" customHeight="1">
      <c r="A147" s="268" t="s">
        <v>149</v>
      </c>
      <c r="B147" s="268"/>
      <c r="C147" s="22">
        <v>0</v>
      </c>
      <c r="D147" s="146">
        <v>0</v>
      </c>
    </row>
    <row r="148" spans="1:4" ht="12" customHeight="1">
      <c r="A148" s="268" t="s">
        <v>151</v>
      </c>
      <c r="B148" s="268"/>
      <c r="C148" s="22">
        <v>41</v>
      </c>
      <c r="D148" s="146">
        <v>2.527743526510481</v>
      </c>
    </row>
    <row r="149" spans="1:4" ht="12" customHeight="1">
      <c r="A149" s="268" t="s">
        <v>311</v>
      </c>
      <c r="B149" s="268"/>
      <c r="C149" s="22">
        <v>0</v>
      </c>
      <c r="D149" s="146">
        <v>0</v>
      </c>
    </row>
    <row r="150" spans="1:4" ht="12" customHeight="1">
      <c r="A150" s="268" t="s">
        <v>152</v>
      </c>
      <c r="B150" s="268"/>
      <c r="C150" s="22">
        <v>0</v>
      </c>
      <c r="D150" s="146">
        <v>0</v>
      </c>
    </row>
    <row r="151" spans="1:4" ht="12" customHeight="1">
      <c r="A151" s="270" t="s">
        <v>154</v>
      </c>
      <c r="B151" s="270"/>
      <c r="C151" s="28">
        <v>0</v>
      </c>
      <c r="D151" s="146">
        <v>0</v>
      </c>
    </row>
    <row r="152" spans="1:4" ht="12" customHeight="1">
      <c r="A152" s="118"/>
      <c r="B152" s="118"/>
      <c r="C152" s="26"/>
      <c r="D152" s="152"/>
    </row>
    <row r="153" spans="1:4" ht="12" customHeight="1">
      <c r="A153" s="267" t="s">
        <v>155</v>
      </c>
      <c r="B153" s="267"/>
      <c r="C153" s="19">
        <f>SUM(C154:C161)</f>
        <v>10</v>
      </c>
      <c r="D153" s="145">
        <v>0.17571604287471446</v>
      </c>
    </row>
    <row r="154" spans="1:4" ht="12" customHeight="1">
      <c r="A154" s="268" t="s">
        <v>156</v>
      </c>
      <c r="B154" s="268"/>
      <c r="C154" s="22">
        <v>1</v>
      </c>
      <c r="D154" s="146">
        <v>0.1111111111111111</v>
      </c>
    </row>
    <row r="155" spans="1:4" ht="12" customHeight="1">
      <c r="A155" s="268" t="s">
        <v>157</v>
      </c>
      <c r="B155" s="268"/>
      <c r="C155" s="22">
        <v>0</v>
      </c>
      <c r="D155" s="146">
        <v>0</v>
      </c>
    </row>
    <row r="156" spans="1:4" ht="12" customHeight="1">
      <c r="A156" s="268" t="s">
        <v>158</v>
      </c>
      <c r="B156" s="268"/>
      <c r="C156" s="22">
        <v>0</v>
      </c>
      <c r="D156" s="146">
        <v>0</v>
      </c>
    </row>
    <row r="157" spans="1:4" ht="12" customHeight="1">
      <c r="A157" s="268" t="s">
        <v>159</v>
      </c>
      <c r="B157" s="268"/>
      <c r="C157" s="22">
        <v>0</v>
      </c>
      <c r="D157" s="146">
        <v>0</v>
      </c>
    </row>
    <row r="158" spans="1:4" ht="12" customHeight="1">
      <c r="A158" s="268" t="s">
        <v>160</v>
      </c>
      <c r="B158" s="268"/>
      <c r="C158" s="22">
        <v>8</v>
      </c>
      <c r="D158" s="146">
        <v>0.6354249404289118</v>
      </c>
    </row>
    <row r="159" spans="1:4" ht="12" customHeight="1">
      <c r="A159" s="268" t="s">
        <v>161</v>
      </c>
      <c r="B159" s="268"/>
      <c r="C159" s="22">
        <v>0</v>
      </c>
      <c r="D159" s="146">
        <v>0</v>
      </c>
    </row>
    <row r="160" spans="1:4" ht="12" customHeight="1">
      <c r="A160" s="268" t="s">
        <v>162</v>
      </c>
      <c r="B160" s="268"/>
      <c r="C160" s="22">
        <v>0</v>
      </c>
      <c r="D160" s="146">
        <v>0</v>
      </c>
    </row>
    <row r="161" spans="1:4" ht="12" customHeight="1">
      <c r="A161" s="270" t="s">
        <v>163</v>
      </c>
      <c r="B161" s="270"/>
      <c r="C161" s="28">
        <v>1</v>
      </c>
      <c r="D161" s="146">
        <v>0.05025125628140704</v>
      </c>
    </row>
    <row r="162" spans="1:4" ht="12" customHeight="1">
      <c r="A162" s="118"/>
      <c r="B162" s="118"/>
      <c r="C162" s="26"/>
      <c r="D162" s="152"/>
    </row>
    <row r="163" spans="1:4" ht="12" customHeight="1">
      <c r="A163" s="267" t="s">
        <v>164</v>
      </c>
      <c r="B163" s="267"/>
      <c r="C163" s="19">
        <f>SUM(C164:C180)</f>
        <v>244</v>
      </c>
      <c r="D163" s="145">
        <v>0.9012669449266797</v>
      </c>
    </row>
    <row r="164" spans="1:4" ht="12" customHeight="1">
      <c r="A164" s="268" t="s">
        <v>165</v>
      </c>
      <c r="B164" s="268"/>
      <c r="C164" s="22">
        <v>20</v>
      </c>
      <c r="D164" s="146">
        <v>0.9394081728511038</v>
      </c>
    </row>
    <row r="165" spans="1:4" ht="12" customHeight="1">
      <c r="A165" s="268" t="s">
        <v>166</v>
      </c>
      <c r="B165" s="268"/>
      <c r="C165" s="22">
        <v>117</v>
      </c>
      <c r="D165" s="146">
        <v>1.1774177317097716</v>
      </c>
    </row>
    <row r="166" spans="1:4" ht="12" customHeight="1">
      <c r="A166" s="268" t="s">
        <v>167</v>
      </c>
      <c r="B166" s="268"/>
      <c r="C166" s="22">
        <v>2</v>
      </c>
      <c r="D166" s="146">
        <v>0.163265306122449</v>
      </c>
    </row>
    <row r="167" spans="1:4" ht="12" customHeight="1">
      <c r="A167" s="268" t="s">
        <v>168</v>
      </c>
      <c r="B167" s="268"/>
      <c r="C167" s="22">
        <v>3</v>
      </c>
      <c r="D167" s="146">
        <v>0.2232142857142857</v>
      </c>
    </row>
    <row r="168" spans="1:4" ht="12" customHeight="1">
      <c r="A168" s="268" t="s">
        <v>169</v>
      </c>
      <c r="B168" s="268"/>
      <c r="C168" s="22">
        <v>58</v>
      </c>
      <c r="D168" s="146">
        <v>1.3278388278388278</v>
      </c>
    </row>
    <row r="169" spans="1:4" ht="12" customHeight="1">
      <c r="A169" s="268" t="s">
        <v>170</v>
      </c>
      <c r="B169" s="268"/>
      <c r="C169" s="22">
        <v>0</v>
      </c>
      <c r="D169" s="146">
        <v>0</v>
      </c>
    </row>
    <row r="170" spans="1:4" ht="12" customHeight="1">
      <c r="A170" s="268" t="s">
        <v>171</v>
      </c>
      <c r="B170" s="268"/>
      <c r="C170" s="22">
        <v>2</v>
      </c>
      <c r="D170" s="146">
        <v>0.38910505836575876</v>
      </c>
    </row>
    <row r="171" spans="1:4" ht="12" customHeight="1">
      <c r="A171" s="268" t="s">
        <v>172</v>
      </c>
      <c r="B171" s="268"/>
      <c r="C171" s="22">
        <v>4</v>
      </c>
      <c r="D171" s="146">
        <v>0.7843137254901961</v>
      </c>
    </row>
    <row r="172" spans="1:4" ht="12" customHeight="1">
      <c r="A172" s="268" t="s">
        <v>173</v>
      </c>
      <c r="B172" s="268"/>
      <c r="C172" s="22">
        <v>0</v>
      </c>
      <c r="D172" s="146">
        <v>0</v>
      </c>
    </row>
    <row r="173" spans="1:4" ht="12" customHeight="1">
      <c r="A173" s="268" t="s">
        <v>174</v>
      </c>
      <c r="B173" s="268"/>
      <c r="C173" s="22">
        <v>14</v>
      </c>
      <c r="D173" s="146">
        <v>1.915184678522572</v>
      </c>
    </row>
    <row r="174" spans="1:4" ht="12" customHeight="1">
      <c r="A174" s="268" t="s">
        <v>176</v>
      </c>
      <c r="B174" s="268"/>
      <c r="C174" s="22">
        <v>0</v>
      </c>
      <c r="D174" s="146">
        <v>0</v>
      </c>
    </row>
    <row r="175" spans="1:4" ht="12" customHeight="1">
      <c r="A175" s="268" t="s">
        <v>177</v>
      </c>
      <c r="B175" s="268"/>
      <c r="C175" s="22">
        <v>10</v>
      </c>
      <c r="D175" s="146">
        <v>0.6317119393556538</v>
      </c>
    </row>
    <row r="176" spans="1:4" ht="12" customHeight="1">
      <c r="A176" s="268" t="s">
        <v>178</v>
      </c>
      <c r="B176" s="268"/>
      <c r="C176" s="22">
        <v>0</v>
      </c>
      <c r="D176" s="146">
        <v>0</v>
      </c>
    </row>
    <row r="177" spans="1:4" ht="12" customHeight="1">
      <c r="A177" s="268" t="s">
        <v>179</v>
      </c>
      <c r="B177" s="268"/>
      <c r="C177" s="22">
        <v>0</v>
      </c>
      <c r="D177" s="146">
        <v>0</v>
      </c>
    </row>
    <row r="178" spans="1:4" ht="12" customHeight="1">
      <c r="A178" s="268" t="s">
        <v>180</v>
      </c>
      <c r="B178" s="268"/>
      <c r="C178" s="22">
        <v>0</v>
      </c>
      <c r="D178" s="146">
        <v>0</v>
      </c>
    </row>
    <row r="179" spans="1:4" ht="12" customHeight="1">
      <c r="A179" s="268" t="s">
        <v>181</v>
      </c>
      <c r="B179" s="268"/>
      <c r="C179" s="22">
        <v>0</v>
      </c>
      <c r="D179" s="146">
        <v>0</v>
      </c>
    </row>
    <row r="180" spans="1:4" ht="12" customHeight="1">
      <c r="A180" s="270" t="s">
        <v>182</v>
      </c>
      <c r="B180" s="270"/>
      <c r="C180" s="28">
        <v>14</v>
      </c>
      <c r="D180" s="146">
        <v>0.8750000000000001</v>
      </c>
    </row>
    <row r="181" spans="1:4" ht="12" customHeight="1">
      <c r="A181" s="118"/>
      <c r="B181" s="118"/>
      <c r="C181" s="26"/>
      <c r="D181" s="152"/>
    </row>
    <row r="182" spans="1:4" ht="12" customHeight="1">
      <c r="A182" s="267" t="s">
        <v>183</v>
      </c>
      <c r="B182" s="267"/>
      <c r="C182" s="19">
        <f>SUM(C183:C188)</f>
        <v>14</v>
      </c>
      <c r="D182" s="145">
        <v>0.20883054892601433</v>
      </c>
    </row>
    <row r="183" spans="1:4" ht="12" customHeight="1">
      <c r="A183" s="268" t="s">
        <v>184</v>
      </c>
      <c r="B183" s="268"/>
      <c r="C183" s="22">
        <v>7</v>
      </c>
      <c r="D183" s="146">
        <v>0.21631644004944375</v>
      </c>
    </row>
    <row r="184" spans="1:4" ht="12" customHeight="1">
      <c r="A184" s="268" t="s">
        <v>185</v>
      </c>
      <c r="B184" s="268"/>
      <c r="C184" s="22">
        <v>1</v>
      </c>
      <c r="D184" s="146">
        <v>0.06765899864682003</v>
      </c>
    </row>
    <row r="185" spans="1:4" ht="12" customHeight="1">
      <c r="A185" s="268" t="s">
        <v>186</v>
      </c>
      <c r="B185" s="268"/>
      <c r="C185" s="22">
        <v>0</v>
      </c>
      <c r="D185" s="146">
        <v>0</v>
      </c>
    </row>
    <row r="186" spans="1:4" ht="12" customHeight="1">
      <c r="A186" s="268" t="s">
        <v>187</v>
      </c>
      <c r="B186" s="268"/>
      <c r="C186" s="22">
        <v>3</v>
      </c>
      <c r="D186" s="146">
        <v>1.0101010101010102</v>
      </c>
    </row>
    <row r="187" spans="1:4" ht="12" customHeight="1">
      <c r="A187" s="268" t="s">
        <v>188</v>
      </c>
      <c r="B187" s="268"/>
      <c r="C187" s="22">
        <v>0</v>
      </c>
      <c r="D187" s="146">
        <v>0</v>
      </c>
    </row>
    <row r="188" spans="1:4" ht="12" customHeight="1">
      <c r="A188" s="270" t="s">
        <v>189</v>
      </c>
      <c r="B188" s="270"/>
      <c r="C188" s="28">
        <v>3</v>
      </c>
      <c r="D188" s="146">
        <v>0.5836575875486382</v>
      </c>
    </row>
    <row r="189" spans="1:4" ht="12" customHeight="1">
      <c r="A189" s="118"/>
      <c r="B189" s="118"/>
      <c r="C189" s="26"/>
      <c r="D189" s="152"/>
    </row>
    <row r="190" spans="1:4" ht="12" customHeight="1">
      <c r="A190" s="267" t="s">
        <v>190</v>
      </c>
      <c r="B190" s="267"/>
      <c r="C190" s="19">
        <f>SUM(C191:C193)</f>
        <v>15</v>
      </c>
      <c r="D190" s="145">
        <v>0.2696871628910464</v>
      </c>
    </row>
    <row r="191" spans="1:4" ht="12" customHeight="1">
      <c r="A191" s="268" t="s">
        <v>191</v>
      </c>
      <c r="B191" s="268"/>
      <c r="C191" s="22">
        <v>0</v>
      </c>
      <c r="D191" s="146">
        <v>0</v>
      </c>
    </row>
    <row r="192" spans="1:4" ht="12" customHeight="1">
      <c r="A192" s="268" t="s">
        <v>192</v>
      </c>
      <c r="B192" s="268"/>
      <c r="C192" s="22">
        <v>15</v>
      </c>
      <c r="D192" s="146">
        <v>0.7477567298105683</v>
      </c>
    </row>
    <row r="193" spans="1:4" ht="12" customHeight="1">
      <c r="A193" s="270" t="s">
        <v>299</v>
      </c>
      <c r="B193" s="270"/>
      <c r="C193" s="76">
        <v>0</v>
      </c>
      <c r="D193" s="146">
        <v>0</v>
      </c>
    </row>
    <row r="194" spans="1:4" ht="12" customHeight="1">
      <c r="A194" s="118"/>
      <c r="B194" s="118"/>
      <c r="C194" s="26"/>
      <c r="D194" s="152"/>
    </row>
    <row r="195" spans="1:4" ht="12" customHeight="1">
      <c r="A195" s="267" t="s">
        <v>196</v>
      </c>
      <c r="B195" s="267"/>
      <c r="C195" s="19">
        <f>SUM(C196:C206)</f>
        <v>70</v>
      </c>
      <c r="D195" s="145">
        <v>0.7829977628635347</v>
      </c>
    </row>
    <row r="196" spans="1:4" ht="12" customHeight="1">
      <c r="A196" s="268" t="s">
        <v>197</v>
      </c>
      <c r="B196" s="268"/>
      <c r="C196" s="22">
        <v>38</v>
      </c>
      <c r="D196" s="146">
        <v>2.5867937372362153</v>
      </c>
    </row>
    <row r="197" spans="1:4" ht="12" customHeight="1">
      <c r="A197" s="268" t="s">
        <v>199</v>
      </c>
      <c r="B197" s="268"/>
      <c r="C197" s="22">
        <v>0</v>
      </c>
      <c r="D197" s="146">
        <v>0</v>
      </c>
    </row>
    <row r="198" spans="1:4" ht="12" customHeight="1">
      <c r="A198" s="268" t="s">
        <v>200</v>
      </c>
      <c r="B198" s="268"/>
      <c r="C198" s="22">
        <v>15</v>
      </c>
      <c r="D198" s="146">
        <v>2.109704641350211</v>
      </c>
    </row>
    <row r="199" spans="1:4" ht="12" customHeight="1">
      <c r="A199" s="268" t="s">
        <v>205</v>
      </c>
      <c r="B199" s="268"/>
      <c r="C199" s="22">
        <v>0</v>
      </c>
      <c r="D199" s="146">
        <v>0</v>
      </c>
    </row>
    <row r="200" spans="1:4" ht="12" customHeight="1">
      <c r="A200" s="268" t="s">
        <v>206</v>
      </c>
      <c r="B200" s="268"/>
      <c r="C200" s="22">
        <v>7</v>
      </c>
      <c r="D200" s="146">
        <v>0.20331106593087425</v>
      </c>
    </row>
    <row r="201" spans="1:4" ht="12" customHeight="1">
      <c r="A201" s="268" t="s">
        <v>207</v>
      </c>
      <c r="B201" s="268"/>
      <c r="C201" s="22">
        <v>1</v>
      </c>
      <c r="D201" s="146">
        <v>0.18050541516245489</v>
      </c>
    </row>
    <row r="202" spans="1:4" ht="12" customHeight="1">
      <c r="A202" s="268" t="s">
        <v>210</v>
      </c>
      <c r="B202" s="268"/>
      <c r="C202" s="22">
        <v>0</v>
      </c>
      <c r="D202" s="146">
        <v>0</v>
      </c>
    </row>
    <row r="203" spans="1:4" ht="12" customHeight="1">
      <c r="A203" s="268" t="s">
        <v>211</v>
      </c>
      <c r="B203" s="268"/>
      <c r="C203" s="22">
        <v>0</v>
      </c>
      <c r="D203" s="146">
        <v>0</v>
      </c>
    </row>
    <row r="204" spans="1:4" ht="12" customHeight="1">
      <c r="A204" s="268" t="s">
        <v>212</v>
      </c>
      <c r="B204" s="268"/>
      <c r="C204" s="22">
        <v>3</v>
      </c>
      <c r="D204" s="146">
        <v>0.79155672823219</v>
      </c>
    </row>
    <row r="205" spans="1:4" ht="12" customHeight="1">
      <c r="A205" s="268" t="s">
        <v>213</v>
      </c>
      <c r="B205" s="268"/>
      <c r="C205" s="22">
        <v>6</v>
      </c>
      <c r="D205" s="146">
        <v>0.5876591576885406</v>
      </c>
    </row>
    <row r="206" spans="1:4" ht="12" customHeight="1">
      <c r="A206" s="270" t="s">
        <v>214</v>
      </c>
      <c r="B206" s="270"/>
      <c r="C206" s="28">
        <v>0</v>
      </c>
      <c r="D206" s="146">
        <v>0</v>
      </c>
    </row>
    <row r="207" spans="1:4" ht="12" customHeight="1">
      <c r="A207" s="118"/>
      <c r="B207" s="118"/>
      <c r="C207" s="26"/>
      <c r="D207" s="152"/>
    </row>
    <row r="208" spans="1:4" ht="12" customHeight="1">
      <c r="A208" s="267" t="s">
        <v>215</v>
      </c>
      <c r="B208" s="267"/>
      <c r="C208" s="19">
        <f>SUM(C209:C216)</f>
        <v>1847</v>
      </c>
      <c r="D208" s="145">
        <v>0.8263834204309543</v>
      </c>
    </row>
    <row r="209" spans="1:4" ht="12" customHeight="1">
      <c r="A209" s="268" t="s">
        <v>216</v>
      </c>
      <c r="B209" s="268"/>
      <c r="C209" s="22">
        <f>SUM(C58:C68)</f>
        <v>377</v>
      </c>
      <c r="D209" s="146">
        <v>1.375059269796112</v>
      </c>
    </row>
    <row r="210" spans="1:4" ht="12" customHeight="1">
      <c r="A210" s="268" t="s">
        <v>217</v>
      </c>
      <c r="B210" s="268"/>
      <c r="C210" s="22">
        <f>SUM(C71:C122)</f>
        <v>642</v>
      </c>
      <c r="D210" s="146">
        <v>0.7227613536577128</v>
      </c>
    </row>
    <row r="211" spans="1:4" ht="12" customHeight="1">
      <c r="A211" s="268" t="s">
        <v>218</v>
      </c>
      <c r="B211" s="268"/>
      <c r="C211" s="22">
        <f>SUM(C125:C151)</f>
        <v>475</v>
      </c>
      <c r="D211" s="146">
        <v>0.8913324951680396</v>
      </c>
    </row>
    <row r="212" spans="1:4" ht="12" customHeight="1">
      <c r="A212" s="268" t="s">
        <v>219</v>
      </c>
      <c r="B212" s="268"/>
      <c r="C212" s="22">
        <f>SUM(C154:C161)</f>
        <v>10</v>
      </c>
      <c r="D212" s="146">
        <v>0.17571604287471446</v>
      </c>
    </row>
    <row r="213" spans="1:4" ht="12" customHeight="1">
      <c r="A213" s="268" t="s">
        <v>220</v>
      </c>
      <c r="B213" s="268"/>
      <c r="C213" s="22">
        <f>SUM(C164:C180)</f>
        <v>244</v>
      </c>
      <c r="D213" s="146">
        <v>0.9012669449266797</v>
      </c>
    </row>
    <row r="214" spans="1:4" ht="12" customHeight="1">
      <c r="A214" s="268" t="s">
        <v>221</v>
      </c>
      <c r="B214" s="268"/>
      <c r="C214" s="22">
        <f>SUM(C183:C188)</f>
        <v>14</v>
      </c>
      <c r="D214" s="146">
        <v>0.20883054892601433</v>
      </c>
    </row>
    <row r="215" spans="1:4" ht="12" customHeight="1">
      <c r="A215" s="268" t="s">
        <v>222</v>
      </c>
      <c r="B215" s="268"/>
      <c r="C215" s="22">
        <f>SUM(C191:C193)</f>
        <v>15</v>
      </c>
      <c r="D215" s="146">
        <v>0.2696871628910464</v>
      </c>
    </row>
    <row r="216" spans="1:4" ht="12" customHeight="1">
      <c r="A216" s="270" t="s">
        <v>223</v>
      </c>
      <c r="B216" s="270"/>
      <c r="C216" s="28">
        <f>SUM(C196:C206)</f>
        <v>70</v>
      </c>
      <c r="D216" s="146">
        <v>0.7829977628635347</v>
      </c>
    </row>
    <row r="217" spans="1:4" ht="12" customHeight="1">
      <c r="A217" s="118"/>
      <c r="B217" s="118"/>
      <c r="C217" s="26"/>
      <c r="D217" s="152"/>
    </row>
    <row r="218" spans="1:4" ht="12" customHeight="1">
      <c r="A218" s="267" t="s">
        <v>224</v>
      </c>
      <c r="B218" s="267"/>
      <c r="C218" s="19">
        <f>SUM(C219:C222)</f>
        <v>1690</v>
      </c>
      <c r="D218" s="145">
        <v>0.8995438407860629</v>
      </c>
    </row>
    <row r="219" spans="1:4" ht="12" customHeight="1">
      <c r="A219" s="268" t="s">
        <v>220</v>
      </c>
      <c r="B219" s="268"/>
      <c r="C219" s="22">
        <f>C164+C165+C166+C167+C168+C169+C170+C171+C173+C175+C176+C178+C180+C184+C177</f>
        <v>245</v>
      </c>
      <c r="D219" s="146">
        <v>0.880598087844152</v>
      </c>
    </row>
    <row r="220" spans="1:4" ht="12" customHeight="1">
      <c r="A220" s="268" t="s">
        <v>225</v>
      </c>
      <c r="B220" s="268"/>
      <c r="C220" s="22">
        <f>+C58+C60+C61+C62+C63+C64+C65+C66+C67+C68+C80+C59</f>
        <v>381</v>
      </c>
      <c r="D220" s="146">
        <v>1.3647109391790244</v>
      </c>
    </row>
    <row r="221" spans="1:4" ht="12" customHeight="1">
      <c r="A221" s="268" t="s">
        <v>218</v>
      </c>
      <c r="B221" s="268"/>
      <c r="C221" s="22">
        <f>C125+C127+C131+C134+C138+C139+C141+C143+C145+C146+C148+C149+C154+C161+C137+C133</f>
        <v>451</v>
      </c>
      <c r="D221" s="146">
        <v>0.9313178870854499</v>
      </c>
    </row>
    <row r="222" spans="1:4" ht="12" customHeight="1">
      <c r="A222" s="270" t="s">
        <v>217</v>
      </c>
      <c r="B222" s="270"/>
      <c r="C222" s="28">
        <f>+C71+C72+C73+C76+C77+C79+C78+C82+C81+C84+C83+C85+C88+C87+C86+C89+C90+C91+C92+C93+C95+C94+C96+C97+C99+C98+C101+C100+C105+C107+C106+C109+C108+C110+C111+C112+C113+C114+C115+C116+C118+C119+C120+C121+C122</f>
        <v>613</v>
      </c>
      <c r="D222" s="146">
        <v>0.7323162937388749</v>
      </c>
    </row>
    <row r="223" s="141" customFormat="1" ht="5.25" customHeight="1"/>
    <row r="224" spans="1:4" s="21" customFormat="1" ht="14.25" customHeight="1">
      <c r="A224" s="224" t="s">
        <v>310</v>
      </c>
      <c r="B224" s="224"/>
      <c r="C224" s="224"/>
      <c r="D224" s="224"/>
    </row>
    <row r="225" spans="1:4" s="21" customFormat="1" ht="12" customHeight="1">
      <c r="A225" s="274" t="s">
        <v>358</v>
      </c>
      <c r="B225" s="274"/>
      <c r="C225" s="274"/>
      <c r="D225" s="274"/>
    </row>
    <row r="226" spans="1:4" s="21" customFormat="1" ht="5.25" customHeight="1">
      <c r="A226" s="239"/>
      <c r="B226" s="239"/>
      <c r="C226" s="239"/>
      <c r="D226" s="239"/>
    </row>
    <row r="227" spans="1:4" s="21" customFormat="1" ht="21.75" customHeight="1">
      <c r="A227" s="241" t="s">
        <v>392</v>
      </c>
      <c r="B227" s="241"/>
      <c r="C227" s="241"/>
      <c r="D227" s="241"/>
    </row>
    <row r="228" spans="1:4" s="21" customFormat="1" ht="5.25" customHeight="1">
      <c r="A228" s="239"/>
      <c r="B228" s="239"/>
      <c r="C228" s="239"/>
      <c r="D228" s="239"/>
    </row>
    <row r="229" spans="1:4" s="21" customFormat="1" ht="11.25" customHeight="1">
      <c r="A229" s="239" t="s">
        <v>317</v>
      </c>
      <c r="B229" s="239"/>
      <c r="C229" s="239"/>
      <c r="D229" s="239"/>
    </row>
    <row r="230" spans="1:4" s="21" customFormat="1" ht="11.25" customHeight="1">
      <c r="A230" s="239" t="s">
        <v>295</v>
      </c>
      <c r="B230" s="239"/>
      <c r="C230" s="239"/>
      <c r="D230" s="239"/>
    </row>
    <row r="231" s="1" customFormat="1" ht="12" customHeight="1">
      <c r="C231" s="2"/>
    </row>
    <row r="232" s="1" customFormat="1" ht="12" customHeight="1">
      <c r="C232" s="2"/>
    </row>
    <row r="233" spans="1:4" s="112" customFormat="1" ht="11.25" customHeight="1">
      <c r="A233" s="115"/>
      <c r="B233" s="113"/>
      <c r="C233" s="114"/>
      <c r="D233" s="114"/>
    </row>
  </sheetData>
  <sheetProtection/>
  <mergeCells count="196">
    <mergeCell ref="A1:D1"/>
    <mergeCell ref="A2:D2"/>
    <mergeCell ref="A3:D3"/>
    <mergeCell ref="A4:D4"/>
    <mergeCell ref="A5:B5"/>
    <mergeCell ref="C5:D5"/>
    <mergeCell ref="A6:B6"/>
    <mergeCell ref="C6:D6"/>
    <mergeCell ref="A12:B12"/>
    <mergeCell ref="A13:B13"/>
    <mergeCell ref="A17:B17"/>
    <mergeCell ref="A9:B9"/>
    <mergeCell ref="A8:B8"/>
    <mergeCell ref="A7:D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B147"/>
    <mergeCell ref="A148:B148"/>
    <mergeCell ref="A149:B149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8:B218"/>
    <mergeCell ref="A219:B219"/>
    <mergeCell ref="A220:B220"/>
    <mergeCell ref="A221:B221"/>
    <mergeCell ref="A229:D229"/>
    <mergeCell ref="A230:D230"/>
    <mergeCell ref="A222:B222"/>
    <mergeCell ref="A224:D224"/>
    <mergeCell ref="A225:D225"/>
    <mergeCell ref="A226:D226"/>
    <mergeCell ref="A227:D227"/>
    <mergeCell ref="A228:D2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11.57421875" defaultRowHeight="12.75"/>
  <cols>
    <col min="1" max="1" width="2.7109375" style="110" customWidth="1"/>
    <col min="2" max="2" width="38.7109375" style="110" customWidth="1"/>
    <col min="3" max="4" width="11.8515625" style="111" customWidth="1"/>
    <col min="5" max="5" width="10.7109375" style="110" customWidth="1"/>
    <col min="6" max="16384" width="11.57421875" style="109" customWidth="1"/>
  </cols>
  <sheetData>
    <row r="1" spans="1:4" s="5" customFormat="1" ht="12.75" customHeight="1">
      <c r="A1" s="249"/>
      <c r="B1" s="249"/>
      <c r="C1" s="249"/>
      <c r="D1" s="249"/>
    </row>
    <row r="2" spans="1:4" s="5" customFormat="1" ht="12.75" customHeight="1">
      <c r="A2" s="258" t="s">
        <v>322</v>
      </c>
      <c r="B2" s="258"/>
      <c r="C2" s="258"/>
      <c r="D2" s="258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4" s="106" customFormat="1" ht="12.75" customHeight="1">
      <c r="A5" s="259"/>
      <c r="B5" s="259"/>
      <c r="C5" s="260">
        <v>2013</v>
      </c>
      <c r="D5" s="259"/>
    </row>
    <row r="6" spans="1:4" s="106" customFormat="1" ht="12.75" customHeight="1">
      <c r="A6" s="261"/>
      <c r="B6" s="261"/>
      <c r="C6" s="262"/>
      <c r="D6" s="233"/>
    </row>
    <row r="7" spans="1:4" s="106" customFormat="1" ht="12.75" customHeight="1">
      <c r="A7" s="265"/>
      <c r="B7" s="265"/>
      <c r="C7" s="265"/>
      <c r="D7" s="265"/>
    </row>
    <row r="8" spans="1:4" s="7" customFormat="1" ht="12.75" customHeight="1">
      <c r="A8" s="272"/>
      <c r="B8" s="272"/>
      <c r="C8" s="8" t="s">
        <v>0</v>
      </c>
      <c r="D8" s="9" t="s">
        <v>1</v>
      </c>
    </row>
    <row r="9" spans="1:4" s="7" customFormat="1" ht="12.75" customHeight="1">
      <c r="A9" s="273"/>
      <c r="B9" s="273"/>
      <c r="C9" s="10" t="s">
        <v>2</v>
      </c>
      <c r="D9" s="10" t="s">
        <v>3</v>
      </c>
    </row>
    <row r="10" spans="1:4" ht="12" customHeight="1">
      <c r="A10" s="132" t="s">
        <v>4</v>
      </c>
      <c r="B10" s="132"/>
      <c r="C10" s="131">
        <f>C12+C23+C38+C42+C52</f>
        <v>1819</v>
      </c>
      <c r="D10" s="145">
        <v>0.8186466002988353</v>
      </c>
    </row>
    <row r="11" spans="1:4" ht="12" customHeight="1">
      <c r="A11" s="130"/>
      <c r="B11" s="130"/>
      <c r="C11" s="129"/>
      <c r="D11" s="144"/>
    </row>
    <row r="12" spans="1:4" ht="12" customHeight="1">
      <c r="A12" s="263" t="s">
        <v>5</v>
      </c>
      <c r="B12" s="263"/>
      <c r="C12" s="133">
        <f>C13+C17+C21</f>
        <v>104</v>
      </c>
      <c r="D12" s="142">
        <v>0.46374743601177204</v>
      </c>
    </row>
    <row r="13" spans="1:4" ht="12" customHeight="1">
      <c r="A13" s="264" t="s">
        <v>6</v>
      </c>
      <c r="B13" s="264"/>
      <c r="C13" s="134">
        <f>C14+C15+C16</f>
        <v>84</v>
      </c>
      <c r="D13" s="143">
        <v>0.8860759493670887</v>
      </c>
    </row>
    <row r="14" spans="1:4" ht="12" customHeight="1">
      <c r="A14" s="126"/>
      <c r="B14" s="124" t="s">
        <v>7</v>
      </c>
      <c r="C14" s="134">
        <f>C196+C197+C199+C204+C205</f>
        <v>45</v>
      </c>
      <c r="D14" s="143">
        <v>1.1473737888832227</v>
      </c>
    </row>
    <row r="15" spans="1:4" ht="12" customHeight="1">
      <c r="A15" s="126"/>
      <c r="B15" s="124" t="s">
        <v>8</v>
      </c>
      <c r="C15" s="134">
        <f>+C200+C206</f>
        <v>12</v>
      </c>
      <c r="D15" s="143">
        <v>0.32697547683923706</v>
      </c>
    </row>
    <row r="16" spans="1:4" ht="12" customHeight="1">
      <c r="A16" s="126"/>
      <c r="B16" s="122" t="s">
        <v>9</v>
      </c>
      <c r="C16" s="134">
        <f>C198+C201+C202+C203</f>
        <v>27</v>
      </c>
      <c r="D16" s="143">
        <v>1.430084745762712</v>
      </c>
    </row>
    <row r="17" spans="1:4" ht="12" customHeight="1">
      <c r="A17" s="264" t="s">
        <v>10</v>
      </c>
      <c r="B17" s="264"/>
      <c r="C17" s="134">
        <f>C18+C19+C20</f>
        <v>0</v>
      </c>
      <c r="D17" s="143">
        <v>0</v>
      </c>
    </row>
    <row r="18" spans="1:4" ht="12" customHeight="1">
      <c r="A18" s="126"/>
      <c r="B18" s="124" t="s">
        <v>11</v>
      </c>
      <c r="C18" s="134">
        <f>+C192</f>
        <v>0</v>
      </c>
      <c r="D18" s="143">
        <v>0</v>
      </c>
    </row>
    <row r="19" spans="1:4" ht="12" customHeight="1">
      <c r="A19" s="126"/>
      <c r="B19" s="124" t="s">
        <v>12</v>
      </c>
      <c r="C19" s="134">
        <f>+C191</f>
        <v>0</v>
      </c>
      <c r="D19" s="143">
        <v>0</v>
      </c>
    </row>
    <row r="20" spans="1:4" ht="12" customHeight="1">
      <c r="A20" s="125"/>
      <c r="B20" s="124" t="s">
        <v>13</v>
      </c>
      <c r="C20" s="134">
        <f>C193</f>
        <v>0</v>
      </c>
      <c r="D20" s="143">
        <v>0</v>
      </c>
    </row>
    <row r="21" spans="1:4" ht="12" customHeight="1">
      <c r="A21" s="266" t="s">
        <v>14</v>
      </c>
      <c r="B21" s="266"/>
      <c r="C21" s="135">
        <f>C183+C184+C185+C169+C186+C187+C174+C188+C177</f>
        <v>20</v>
      </c>
      <c r="D21" s="146">
        <v>0.26997840172786175</v>
      </c>
    </row>
    <row r="22" spans="1:4" ht="12" customHeight="1">
      <c r="A22" s="128"/>
      <c r="B22" s="128"/>
      <c r="C22" s="136"/>
      <c r="D22" s="144"/>
    </row>
    <row r="23" spans="1:4" ht="12" customHeight="1">
      <c r="A23" s="267" t="s">
        <v>314</v>
      </c>
      <c r="B23" s="267"/>
      <c r="C23" s="133">
        <f>C24+C25+C26+C29+C32+C33</f>
        <v>327</v>
      </c>
      <c r="D23" s="142">
        <v>0.5568706255002469</v>
      </c>
    </row>
    <row r="24" spans="1:4" ht="12" customHeight="1">
      <c r="A24" s="268" t="s">
        <v>16</v>
      </c>
      <c r="B24" s="268"/>
      <c r="C24" s="134">
        <f>C125+C127+C128+C138+C139+C141+C143+C145+C146</f>
        <v>255</v>
      </c>
      <c r="D24" s="143">
        <v>0.7455268389662028</v>
      </c>
    </row>
    <row r="25" spans="1:4" ht="12" customHeight="1">
      <c r="A25" s="268" t="s">
        <v>17</v>
      </c>
      <c r="B25" s="268"/>
      <c r="C25" s="134">
        <f>C133</f>
        <v>7</v>
      </c>
      <c r="D25" s="143">
        <v>0.1181434599156118</v>
      </c>
    </row>
    <row r="26" spans="1:4" ht="12" customHeight="1">
      <c r="A26" s="269" t="s">
        <v>18</v>
      </c>
      <c r="B26" s="269"/>
      <c r="C26" s="134">
        <f>C27+C28</f>
        <v>43</v>
      </c>
      <c r="D26" s="143">
        <v>0.5033949894638258</v>
      </c>
    </row>
    <row r="27" spans="1:4" ht="12" customHeight="1">
      <c r="A27" s="127"/>
      <c r="B27" s="124" t="s">
        <v>19</v>
      </c>
      <c r="C27" s="134">
        <f>C126+C130+C132+C140+C147+C151</f>
        <v>0</v>
      </c>
      <c r="D27" s="143">
        <v>0</v>
      </c>
    </row>
    <row r="28" spans="1:4" ht="12" customHeight="1">
      <c r="A28" s="125"/>
      <c r="B28" s="124" t="s">
        <v>20</v>
      </c>
      <c r="C28" s="134">
        <f>C131+C134+C137+C148</f>
        <v>43</v>
      </c>
      <c r="D28" s="143">
        <v>0.6438089534361431</v>
      </c>
    </row>
    <row r="29" spans="1:4" ht="12" customHeight="1">
      <c r="A29" s="264" t="s">
        <v>21</v>
      </c>
      <c r="B29" s="264"/>
      <c r="C29" s="134">
        <f>C30+C31</f>
        <v>0</v>
      </c>
      <c r="D29" s="143">
        <v>0</v>
      </c>
    </row>
    <row r="30" spans="1:4" ht="12" customHeight="1">
      <c r="A30" s="127"/>
      <c r="B30" s="124" t="s">
        <v>22</v>
      </c>
      <c r="C30" s="134">
        <f>+C129</f>
        <v>0</v>
      </c>
      <c r="D30" s="143">
        <v>0</v>
      </c>
    </row>
    <row r="31" spans="1:4" ht="12" customHeight="1">
      <c r="A31" s="125"/>
      <c r="B31" s="124" t="s">
        <v>23</v>
      </c>
      <c r="C31" s="134">
        <f>C149</f>
        <v>0</v>
      </c>
      <c r="D31" s="143">
        <v>0</v>
      </c>
    </row>
    <row r="32" spans="1:4" ht="12" customHeight="1">
      <c r="A32" s="264" t="s">
        <v>24</v>
      </c>
      <c r="B32" s="264"/>
      <c r="C32" s="134">
        <f>C135+C136+C142+C144+C150</f>
        <v>11</v>
      </c>
      <c r="D32" s="143">
        <v>0.7554945054945055</v>
      </c>
    </row>
    <row r="33" spans="1:4" ht="12" customHeight="1">
      <c r="A33" s="264" t="s">
        <v>313</v>
      </c>
      <c r="B33" s="264"/>
      <c r="C33" s="134">
        <f>C34+C35+C36</f>
        <v>11</v>
      </c>
      <c r="D33" s="143">
        <v>0.19517388218594747</v>
      </c>
    </row>
    <row r="34" spans="1:4" ht="12" customHeight="1">
      <c r="A34" s="127"/>
      <c r="B34" s="124" t="s">
        <v>26</v>
      </c>
      <c r="C34" s="134">
        <f>C159</f>
        <v>0</v>
      </c>
      <c r="D34" s="143">
        <v>0</v>
      </c>
    </row>
    <row r="35" spans="1:4" ht="12" customHeight="1">
      <c r="A35" s="126"/>
      <c r="B35" s="124" t="s">
        <v>27</v>
      </c>
      <c r="C35" s="134">
        <f>C155+C156+C157+C160</f>
        <v>0</v>
      </c>
      <c r="D35" s="143">
        <v>0</v>
      </c>
    </row>
    <row r="36" spans="1:4" ht="12" customHeight="1">
      <c r="A36" s="126"/>
      <c r="B36" s="123" t="s">
        <v>312</v>
      </c>
      <c r="C36" s="135">
        <f>C154+C158+C161</f>
        <v>11</v>
      </c>
      <c r="D36" s="146">
        <v>0.268685881778212</v>
      </c>
    </row>
    <row r="37" spans="1:4" ht="12" customHeight="1">
      <c r="A37" s="125"/>
      <c r="B37" s="125"/>
      <c r="C37" s="136"/>
      <c r="D37" s="144"/>
    </row>
    <row r="38" spans="1:4" ht="12" customHeight="1">
      <c r="A38" s="263" t="s">
        <v>29</v>
      </c>
      <c r="B38" s="263"/>
      <c r="C38" s="133">
        <f>C39+C40</f>
        <v>164</v>
      </c>
      <c r="D38" s="142">
        <v>0.6445274120652388</v>
      </c>
    </row>
    <row r="39" spans="1:4" ht="12" customHeight="1">
      <c r="A39" s="264" t="s">
        <v>30</v>
      </c>
      <c r="B39" s="264"/>
      <c r="C39" s="134">
        <f>C164+C165+C167+C168+C170+C173+C175+C176+C179+C180</f>
        <v>161</v>
      </c>
      <c r="D39" s="143">
        <v>0.710189677988531</v>
      </c>
    </row>
    <row r="40" spans="1:4" ht="12" customHeight="1">
      <c r="A40" s="266" t="s">
        <v>31</v>
      </c>
      <c r="B40" s="266"/>
      <c r="C40" s="135">
        <f>+C166+C171+C178</f>
        <v>3</v>
      </c>
      <c r="D40" s="146">
        <v>0.10810810810810811</v>
      </c>
    </row>
    <row r="41" spans="1:4" ht="12" customHeight="1">
      <c r="A41" s="125"/>
      <c r="B41" s="125"/>
      <c r="C41" s="136"/>
      <c r="D41" s="144"/>
    </row>
    <row r="42" spans="1:4" ht="12" customHeight="1">
      <c r="A42" s="263" t="s">
        <v>32</v>
      </c>
      <c r="B42" s="263"/>
      <c r="C42" s="133">
        <f>C43+C44+C47</f>
        <v>766</v>
      </c>
      <c r="D42" s="142">
        <v>0.9061657123929399</v>
      </c>
    </row>
    <row r="43" spans="1:4" ht="12" customHeight="1">
      <c r="A43" s="264" t="s">
        <v>33</v>
      </c>
      <c r="B43" s="264"/>
      <c r="C43" s="134">
        <f>C82+C83+C86+C87+C89+C91+C93+C94+C98+C100+C105+C106+C110+C113+C116+C118+C121+C122</f>
        <v>619</v>
      </c>
      <c r="D43" s="143">
        <v>1.0701196321139617</v>
      </c>
    </row>
    <row r="44" spans="1:4" ht="12" customHeight="1">
      <c r="A44" s="264" t="s">
        <v>34</v>
      </c>
      <c r="B44" s="264"/>
      <c r="C44" s="134">
        <f>C45+C46</f>
        <v>37</v>
      </c>
      <c r="D44" s="143">
        <v>0.3125</v>
      </c>
    </row>
    <row r="45" spans="1:4" ht="12" customHeight="1">
      <c r="A45" s="123"/>
      <c r="B45" s="124" t="s">
        <v>35</v>
      </c>
      <c r="C45" s="134">
        <f>C76+C103+C92+C172+C96+C101+C119</f>
        <v>21</v>
      </c>
      <c r="D45" s="143">
        <v>0.33322754681053635</v>
      </c>
    </row>
    <row r="46" spans="1:4" ht="12" customHeight="1">
      <c r="A46" s="123"/>
      <c r="B46" s="124" t="s">
        <v>36</v>
      </c>
      <c r="C46" s="134">
        <f>C84+C109+C111</f>
        <v>16</v>
      </c>
      <c r="D46" s="143">
        <v>0.288912964969303</v>
      </c>
    </row>
    <row r="47" spans="1:4" ht="12" customHeight="1">
      <c r="A47" s="264" t="s">
        <v>38</v>
      </c>
      <c r="B47" s="264"/>
      <c r="C47" s="134">
        <f>C48+C49+C50</f>
        <v>110</v>
      </c>
      <c r="D47" s="143">
        <v>0.7408405172413793</v>
      </c>
    </row>
    <row r="48" spans="1:4" ht="12" customHeight="1">
      <c r="A48" s="123"/>
      <c r="B48" s="124" t="s">
        <v>39</v>
      </c>
      <c r="C48" s="134">
        <f>+C72+C73+C81+C102</f>
        <v>6</v>
      </c>
      <c r="D48" s="143">
        <v>0.3033367037411527</v>
      </c>
    </row>
    <row r="49" spans="1:4" ht="12" customHeight="1">
      <c r="A49" s="123"/>
      <c r="B49" s="124" t="s">
        <v>40</v>
      </c>
      <c r="C49" s="134">
        <f>C75+C77+C88+C90+C104+C108+C114+C117</f>
        <v>26</v>
      </c>
      <c r="D49" s="143">
        <v>0.6142215922513584</v>
      </c>
    </row>
    <row r="50" spans="1:4" ht="12" customHeight="1">
      <c r="A50" s="123"/>
      <c r="B50" s="123" t="s">
        <v>41</v>
      </c>
      <c r="C50" s="135">
        <f>C71+C78+C85+C95+C107+C112+C120</f>
        <v>78</v>
      </c>
      <c r="D50" s="146">
        <v>0.9030913511635985</v>
      </c>
    </row>
    <row r="51" spans="1:4" ht="12" customHeight="1">
      <c r="A51" s="122"/>
      <c r="B51" s="122"/>
      <c r="C51" s="137"/>
      <c r="D51" s="144"/>
    </row>
    <row r="52" spans="1:4" ht="12" customHeight="1">
      <c r="A52" s="263" t="s">
        <v>42</v>
      </c>
      <c r="B52" s="263"/>
      <c r="C52" s="133">
        <f>C53+C54+C55</f>
        <v>458</v>
      </c>
      <c r="D52" s="142">
        <v>1.4739958805355304</v>
      </c>
    </row>
    <row r="53" spans="1:4" ht="12" customHeight="1">
      <c r="A53" s="264" t="s">
        <v>43</v>
      </c>
      <c r="B53" s="264"/>
      <c r="C53" s="134">
        <f>C58+C61+C64+C68</f>
        <v>258</v>
      </c>
      <c r="D53" s="143">
        <v>2.406491931722787</v>
      </c>
    </row>
    <row r="54" spans="1:4" ht="12" customHeight="1">
      <c r="A54" s="264" t="s">
        <v>44</v>
      </c>
      <c r="B54" s="264"/>
      <c r="C54" s="134">
        <f>C74+C79+C80+C62+C63+C97+C99+C65+C66+C115+C67</f>
        <v>194</v>
      </c>
      <c r="D54" s="143">
        <v>1.084283478649676</v>
      </c>
    </row>
    <row r="55" spans="1:4" ht="12" customHeight="1">
      <c r="A55" s="266" t="s">
        <v>45</v>
      </c>
      <c r="B55" s="266"/>
      <c r="C55" s="135">
        <f>C60+C59</f>
        <v>6</v>
      </c>
      <c r="D55" s="146">
        <v>0.24400162667751116</v>
      </c>
    </row>
    <row r="56" spans="1:4" ht="12" customHeight="1">
      <c r="A56" s="122"/>
      <c r="B56" s="121"/>
      <c r="C56" s="138"/>
      <c r="D56" s="144"/>
    </row>
    <row r="57" spans="1:4" ht="12" customHeight="1">
      <c r="A57" s="263" t="s">
        <v>46</v>
      </c>
      <c r="B57" s="263"/>
      <c r="C57" s="133">
        <f>SUM(C58:C68)</f>
        <v>427</v>
      </c>
      <c r="D57" s="142">
        <v>1.5649624335715595</v>
      </c>
    </row>
    <row r="58" spans="1:5" ht="12" customHeight="1">
      <c r="A58" s="264" t="s">
        <v>47</v>
      </c>
      <c r="B58" s="264"/>
      <c r="C58" s="150">
        <v>16</v>
      </c>
      <c r="D58" s="143">
        <v>0.8681497558328812</v>
      </c>
      <c r="E58" s="109"/>
    </row>
    <row r="59" spans="1:5" ht="12" customHeight="1">
      <c r="A59" s="264" t="s">
        <v>49</v>
      </c>
      <c r="B59" s="264"/>
      <c r="C59" s="150">
        <v>2</v>
      </c>
      <c r="D59" s="143">
        <v>0.15360983102918588</v>
      </c>
      <c r="E59" s="109"/>
    </row>
    <row r="60" spans="1:5" ht="12" customHeight="1">
      <c r="A60" s="264" t="s">
        <v>50</v>
      </c>
      <c r="B60" s="264"/>
      <c r="C60" s="150">
        <v>4</v>
      </c>
      <c r="D60" s="143">
        <v>0.34572169403630076</v>
      </c>
      <c r="E60" s="109"/>
    </row>
    <row r="61" spans="1:5" ht="12" customHeight="1">
      <c r="A61" s="264" t="s">
        <v>51</v>
      </c>
      <c r="B61" s="264"/>
      <c r="C61" s="150">
        <v>162</v>
      </c>
      <c r="D61" s="143">
        <v>3.2322426177174783</v>
      </c>
      <c r="E61" s="109"/>
    </row>
    <row r="62" spans="1:5" ht="12" customHeight="1">
      <c r="A62" s="264" t="s">
        <v>52</v>
      </c>
      <c r="B62" s="264"/>
      <c r="C62" s="150">
        <v>17</v>
      </c>
      <c r="D62" s="143">
        <v>1.1997177134791814</v>
      </c>
      <c r="E62" s="109"/>
    </row>
    <row r="63" spans="1:5" ht="12" customHeight="1">
      <c r="A63" s="264" t="s">
        <v>54</v>
      </c>
      <c r="B63" s="264"/>
      <c r="C63" s="150">
        <v>99</v>
      </c>
      <c r="D63" s="143">
        <v>1.2402906539714356</v>
      </c>
      <c r="E63" s="109"/>
    </row>
    <row r="64" spans="1:5" ht="12" customHeight="1">
      <c r="A64" s="264" t="s">
        <v>56</v>
      </c>
      <c r="B64" s="264"/>
      <c r="C64" s="150">
        <v>58</v>
      </c>
      <c r="D64" s="143">
        <v>2.567507746790615</v>
      </c>
      <c r="E64" s="109"/>
    </row>
    <row r="65" spans="1:5" ht="12" customHeight="1">
      <c r="A65" s="264" t="s">
        <v>57</v>
      </c>
      <c r="B65" s="264"/>
      <c r="C65" s="150">
        <v>15</v>
      </c>
      <c r="D65" s="143">
        <v>1.2386457473162675</v>
      </c>
      <c r="E65" s="109"/>
    </row>
    <row r="66" spans="1:5" ht="12" customHeight="1">
      <c r="A66" s="264" t="s">
        <v>58</v>
      </c>
      <c r="B66" s="264"/>
      <c r="C66" s="150">
        <v>9</v>
      </c>
      <c r="D66" s="143">
        <v>0.6498194945848376</v>
      </c>
      <c r="E66" s="109"/>
    </row>
    <row r="67" spans="1:5" ht="12" customHeight="1">
      <c r="A67" s="264" t="s">
        <v>59</v>
      </c>
      <c r="B67" s="264"/>
      <c r="C67" s="150">
        <v>23</v>
      </c>
      <c r="D67" s="143">
        <v>1.0900473933649288</v>
      </c>
      <c r="E67" s="109"/>
    </row>
    <row r="68" spans="1:5" ht="12" customHeight="1">
      <c r="A68" s="266" t="s">
        <v>60</v>
      </c>
      <c r="B68" s="266"/>
      <c r="C68" s="147">
        <v>22</v>
      </c>
      <c r="D68" s="146">
        <v>1.3690105787181084</v>
      </c>
      <c r="E68" s="109"/>
    </row>
    <row r="69" spans="1:5" ht="12" customHeight="1">
      <c r="A69" s="118"/>
      <c r="B69" s="118"/>
      <c r="C69" s="112"/>
      <c r="D69" s="144"/>
      <c r="E69" s="109"/>
    </row>
    <row r="70" spans="1:4" ht="12" customHeight="1">
      <c r="A70" s="267" t="s">
        <v>61</v>
      </c>
      <c r="B70" s="267"/>
      <c r="C70" s="139">
        <f>SUM(C71:C122)</f>
        <v>797</v>
      </c>
      <c r="D70" s="142">
        <v>0.9051469586153638</v>
      </c>
    </row>
    <row r="71" spans="1:5" ht="12" customHeight="1">
      <c r="A71" s="268" t="s">
        <v>62</v>
      </c>
      <c r="B71" s="268"/>
      <c r="C71" s="149">
        <v>17</v>
      </c>
      <c r="D71" s="143">
        <v>0.7024793388429752</v>
      </c>
      <c r="E71" s="109"/>
    </row>
    <row r="72" spans="1:5" ht="12" customHeight="1">
      <c r="A72" s="268" t="s">
        <v>63</v>
      </c>
      <c r="B72" s="268"/>
      <c r="C72" s="149">
        <v>3</v>
      </c>
      <c r="D72" s="143">
        <v>0.29239766081871343</v>
      </c>
      <c r="E72" s="109"/>
    </row>
    <row r="73" spans="1:5" ht="12" customHeight="1">
      <c r="A73" s="268" t="s">
        <v>64</v>
      </c>
      <c r="B73" s="268"/>
      <c r="C73" s="149">
        <v>1</v>
      </c>
      <c r="D73" s="143">
        <v>0.45871559633027525</v>
      </c>
      <c r="E73" s="109"/>
    </row>
    <row r="74" spans="1:5" ht="12" customHeight="1">
      <c r="A74" s="268" t="s">
        <v>65</v>
      </c>
      <c r="B74" s="268"/>
      <c r="C74" s="149">
        <v>4</v>
      </c>
      <c r="D74" s="143">
        <v>0.6106870229007634</v>
      </c>
      <c r="E74" s="109"/>
    </row>
    <row r="75" spans="1:5" ht="12" customHeight="1">
      <c r="A75" s="268" t="s">
        <v>66</v>
      </c>
      <c r="B75" s="268"/>
      <c r="C75" s="149">
        <v>9</v>
      </c>
      <c r="D75" s="143">
        <v>2.5139664804469275</v>
      </c>
      <c r="E75" s="109"/>
    </row>
    <row r="76" spans="1:5" ht="12" customHeight="1">
      <c r="A76" s="268" t="s">
        <v>67</v>
      </c>
      <c r="B76" s="268"/>
      <c r="C76" s="149">
        <v>2</v>
      </c>
      <c r="D76" s="143">
        <v>0.3053435114503817</v>
      </c>
      <c r="E76" s="109"/>
    </row>
    <row r="77" spans="1:5" ht="12" customHeight="1">
      <c r="A77" s="268" t="s">
        <v>68</v>
      </c>
      <c r="B77" s="268"/>
      <c r="C77" s="149">
        <v>0</v>
      </c>
      <c r="D77" s="143">
        <v>0</v>
      </c>
      <c r="E77" s="109"/>
    </row>
    <row r="78" spans="1:5" ht="12" customHeight="1">
      <c r="A78" s="268" t="s">
        <v>69</v>
      </c>
      <c r="B78" s="268"/>
      <c r="C78" s="149">
        <v>23</v>
      </c>
      <c r="D78" s="143">
        <v>1.6452074391988556</v>
      </c>
      <c r="E78" s="109"/>
    </row>
    <row r="79" spans="1:5" ht="12" customHeight="1">
      <c r="A79" s="268" t="s">
        <v>71</v>
      </c>
      <c r="B79" s="268"/>
      <c r="C79" s="149">
        <v>7</v>
      </c>
      <c r="D79" s="143">
        <v>0.8985879332477535</v>
      </c>
      <c r="E79" s="109"/>
    </row>
    <row r="80" spans="1:5" ht="12" customHeight="1">
      <c r="A80" s="268" t="s">
        <v>73</v>
      </c>
      <c r="B80" s="268"/>
      <c r="C80" s="149">
        <v>0</v>
      </c>
      <c r="D80" s="143">
        <v>0</v>
      </c>
      <c r="E80" s="109"/>
    </row>
    <row r="81" spans="1:5" ht="12" customHeight="1">
      <c r="A81" s="268" t="s">
        <v>74</v>
      </c>
      <c r="B81" s="268"/>
      <c r="C81" s="149">
        <v>0</v>
      </c>
      <c r="D81" s="143">
        <v>0</v>
      </c>
      <c r="E81" s="109"/>
    </row>
    <row r="82" spans="1:5" ht="12" customHeight="1">
      <c r="A82" s="268" t="s">
        <v>75</v>
      </c>
      <c r="B82" s="268"/>
      <c r="C82" s="149">
        <v>3</v>
      </c>
      <c r="D82" s="143">
        <v>0.4518072289156626</v>
      </c>
      <c r="E82" s="109"/>
    </row>
    <row r="83" spans="1:5" ht="12" customHeight="1">
      <c r="A83" s="268" t="s">
        <v>78</v>
      </c>
      <c r="B83" s="268"/>
      <c r="C83" s="149">
        <v>10</v>
      </c>
      <c r="D83" s="143">
        <v>0.9578544061302682</v>
      </c>
      <c r="E83" s="109"/>
    </row>
    <row r="84" spans="1:5" ht="12" customHeight="1">
      <c r="A84" s="268" t="s">
        <v>79</v>
      </c>
      <c r="B84" s="268"/>
      <c r="C84" s="149">
        <v>11</v>
      </c>
      <c r="D84" s="143">
        <v>0.2808988764044944</v>
      </c>
      <c r="E84" s="109"/>
    </row>
    <row r="85" spans="1:5" ht="12" customHeight="1">
      <c r="A85" s="268" t="s">
        <v>82</v>
      </c>
      <c r="B85" s="268"/>
      <c r="C85" s="149">
        <v>11</v>
      </c>
      <c r="D85" s="143">
        <v>0.40014550745725724</v>
      </c>
      <c r="E85" s="109"/>
    </row>
    <row r="86" spans="1:5" ht="12" customHeight="1">
      <c r="A86" s="268" t="s">
        <v>85</v>
      </c>
      <c r="B86" s="268"/>
      <c r="C86" s="149">
        <v>37</v>
      </c>
      <c r="D86" s="143">
        <v>1.3920240782543265</v>
      </c>
      <c r="E86" s="109"/>
    </row>
    <row r="87" spans="1:5" ht="12" customHeight="1">
      <c r="A87" s="268" t="s">
        <v>86</v>
      </c>
      <c r="B87" s="268"/>
      <c r="C87" s="149">
        <v>4</v>
      </c>
      <c r="D87" s="143">
        <v>0.3976143141153081</v>
      </c>
      <c r="E87" s="109"/>
    </row>
    <row r="88" spans="1:5" ht="12" customHeight="1">
      <c r="A88" s="268" t="s">
        <v>87</v>
      </c>
      <c r="B88" s="268"/>
      <c r="C88" s="149">
        <v>7</v>
      </c>
      <c r="D88" s="143">
        <v>1.202749140893471</v>
      </c>
      <c r="E88" s="109"/>
    </row>
    <row r="89" spans="1:5" ht="12" customHeight="1">
      <c r="A89" s="268" t="s">
        <v>88</v>
      </c>
      <c r="B89" s="268"/>
      <c r="C89" s="149">
        <v>0</v>
      </c>
      <c r="D89" s="143">
        <v>0</v>
      </c>
      <c r="E89" s="109"/>
    </row>
    <row r="90" spans="1:5" ht="12" customHeight="1">
      <c r="A90" s="268" t="s">
        <v>89</v>
      </c>
      <c r="B90" s="268"/>
      <c r="C90" s="149">
        <v>0</v>
      </c>
      <c r="D90" s="143">
        <v>0</v>
      </c>
      <c r="E90" s="109"/>
    </row>
    <row r="91" spans="1:5" ht="12" customHeight="1">
      <c r="A91" s="268" t="s">
        <v>90</v>
      </c>
      <c r="B91" s="268"/>
      <c r="C91" s="149">
        <v>0</v>
      </c>
      <c r="D91" s="143">
        <v>0</v>
      </c>
      <c r="E91" s="109"/>
    </row>
    <row r="92" spans="1:5" ht="12" customHeight="1">
      <c r="A92" s="268" t="s">
        <v>91</v>
      </c>
      <c r="B92" s="268"/>
      <c r="C92" s="149">
        <v>0</v>
      </c>
      <c r="D92" s="143">
        <v>0</v>
      </c>
      <c r="E92" s="109"/>
    </row>
    <row r="93" spans="1:5" ht="12" customHeight="1">
      <c r="A93" s="268" t="s">
        <v>92</v>
      </c>
      <c r="B93" s="268"/>
      <c r="C93" s="149">
        <v>15</v>
      </c>
      <c r="D93" s="143">
        <v>1.7857142857142856</v>
      </c>
      <c r="E93" s="109"/>
    </row>
    <row r="94" spans="1:5" ht="12" customHeight="1">
      <c r="A94" s="268" t="s">
        <v>93</v>
      </c>
      <c r="B94" s="268"/>
      <c r="C94" s="149">
        <v>432</v>
      </c>
      <c r="D94" s="143">
        <v>1.1407145309075546</v>
      </c>
      <c r="E94" s="109"/>
    </row>
    <row r="95" spans="1:5" ht="12" customHeight="1">
      <c r="A95" s="268" t="s">
        <v>94</v>
      </c>
      <c r="B95" s="268"/>
      <c r="C95" s="149">
        <v>6</v>
      </c>
      <c r="D95" s="143">
        <v>0.7263922518159807</v>
      </c>
      <c r="E95" s="109"/>
    </row>
    <row r="96" spans="1:5" ht="12" customHeight="1">
      <c r="A96" s="268" t="s">
        <v>95</v>
      </c>
      <c r="B96" s="268"/>
      <c r="C96" s="149">
        <v>1</v>
      </c>
      <c r="D96" s="143">
        <v>0.1736111111111111</v>
      </c>
      <c r="E96" s="109"/>
    </row>
    <row r="97" spans="1:5" ht="12" customHeight="1">
      <c r="A97" s="268" t="s">
        <v>96</v>
      </c>
      <c r="B97" s="268"/>
      <c r="C97" s="149">
        <v>0</v>
      </c>
      <c r="D97" s="143">
        <v>0</v>
      </c>
      <c r="E97" s="109"/>
    </row>
    <row r="98" spans="1:5" ht="12" customHeight="1">
      <c r="A98" s="268" t="s">
        <v>97</v>
      </c>
      <c r="B98" s="268"/>
      <c r="C98" s="149">
        <v>16</v>
      </c>
      <c r="D98" s="143">
        <v>0.449564484405732</v>
      </c>
      <c r="E98" s="109"/>
    </row>
    <row r="99" spans="1:5" ht="12" customHeight="1">
      <c r="A99" s="268" t="s">
        <v>98</v>
      </c>
      <c r="B99" s="268"/>
      <c r="C99" s="149">
        <v>13</v>
      </c>
      <c r="D99" s="143">
        <v>1.7173051519154559</v>
      </c>
      <c r="E99" s="109"/>
    </row>
    <row r="100" spans="1:5" ht="12" customHeight="1">
      <c r="A100" s="268" t="s">
        <v>99</v>
      </c>
      <c r="B100" s="268"/>
      <c r="C100" s="149">
        <v>2</v>
      </c>
      <c r="D100" s="143">
        <v>0.16736401673640167</v>
      </c>
      <c r="E100" s="109"/>
    </row>
    <row r="101" spans="1:5" ht="12" customHeight="1">
      <c r="A101" s="268" t="s">
        <v>100</v>
      </c>
      <c r="B101" s="268"/>
      <c r="C101" s="149">
        <v>2</v>
      </c>
      <c r="D101" s="143">
        <v>0.3062787136294028</v>
      </c>
      <c r="E101" s="109"/>
    </row>
    <row r="102" spans="1:5" ht="12" customHeight="1">
      <c r="A102" s="268" t="s">
        <v>101</v>
      </c>
      <c r="B102" s="268"/>
      <c r="C102" s="149">
        <v>2</v>
      </c>
      <c r="D102" s="143">
        <v>1.0309278350515463</v>
      </c>
      <c r="E102" s="109"/>
    </row>
    <row r="103" spans="1:5" ht="12" customHeight="1">
      <c r="A103" s="268" t="s">
        <v>296</v>
      </c>
      <c r="B103" s="268"/>
      <c r="C103" s="149">
        <v>4</v>
      </c>
      <c r="D103" s="143">
        <v>0.1786511835640911</v>
      </c>
      <c r="E103" s="109"/>
    </row>
    <row r="104" spans="1:5" ht="12" customHeight="1">
      <c r="A104" s="268" t="s">
        <v>102</v>
      </c>
      <c r="B104" s="268"/>
      <c r="C104" s="149">
        <v>5</v>
      </c>
      <c r="D104" s="143">
        <v>0.778816199376947</v>
      </c>
      <c r="E104" s="109"/>
    </row>
    <row r="105" spans="1:5" ht="12" customHeight="1">
      <c r="A105" s="268" t="s">
        <v>103</v>
      </c>
      <c r="B105" s="268"/>
      <c r="C105" s="149">
        <v>6</v>
      </c>
      <c r="D105" s="143">
        <v>0.6342494714587738</v>
      </c>
      <c r="E105" s="109"/>
    </row>
    <row r="106" spans="1:5" ht="12" customHeight="1">
      <c r="A106" s="268" t="s">
        <v>104</v>
      </c>
      <c r="B106" s="268"/>
      <c r="C106" s="149">
        <v>0</v>
      </c>
      <c r="D106" s="143">
        <v>0</v>
      </c>
      <c r="E106" s="109"/>
    </row>
    <row r="107" spans="1:5" ht="12" customHeight="1">
      <c r="A107" s="268" t="s">
        <v>105</v>
      </c>
      <c r="B107" s="268"/>
      <c r="C107" s="149">
        <v>4</v>
      </c>
      <c r="D107" s="143">
        <v>2.083333333333333</v>
      </c>
      <c r="E107" s="109"/>
    </row>
    <row r="108" spans="1:5" ht="12" customHeight="1">
      <c r="A108" s="268" t="s">
        <v>106</v>
      </c>
      <c r="B108" s="268"/>
      <c r="C108" s="149">
        <v>1</v>
      </c>
      <c r="D108" s="143">
        <v>0.18450184501845018</v>
      </c>
      <c r="E108" s="109"/>
    </row>
    <row r="109" spans="1:5" ht="12" customHeight="1">
      <c r="A109" s="268" t="s">
        <v>107</v>
      </c>
      <c r="B109" s="268"/>
      <c r="C109" s="149">
        <v>3</v>
      </c>
      <c r="D109" s="143">
        <v>0.4195804195804196</v>
      </c>
      <c r="E109" s="109"/>
    </row>
    <row r="110" spans="1:5" ht="12" customHeight="1">
      <c r="A110" s="268" t="s">
        <v>108</v>
      </c>
      <c r="B110" s="268"/>
      <c r="C110" s="149">
        <v>58</v>
      </c>
      <c r="D110" s="143">
        <v>2.175543885971493</v>
      </c>
      <c r="E110" s="109"/>
    </row>
    <row r="111" spans="1:5" ht="12" customHeight="1">
      <c r="A111" s="268" t="s">
        <v>109</v>
      </c>
      <c r="B111" s="268"/>
      <c r="C111" s="149">
        <v>2</v>
      </c>
      <c r="D111" s="143">
        <v>0.2205071664829107</v>
      </c>
      <c r="E111" s="109"/>
    </row>
    <row r="112" spans="1:5" ht="12" customHeight="1">
      <c r="A112" s="268" t="s">
        <v>110</v>
      </c>
      <c r="B112" s="268"/>
      <c r="C112" s="149">
        <v>14</v>
      </c>
      <c r="D112" s="143">
        <v>2.1671826625387</v>
      </c>
      <c r="E112" s="109"/>
    </row>
    <row r="113" spans="1:5" ht="12" customHeight="1">
      <c r="A113" s="268" t="s">
        <v>111</v>
      </c>
      <c r="B113" s="268"/>
      <c r="C113" s="149">
        <v>7</v>
      </c>
      <c r="D113" s="143">
        <v>0.8739076154806492</v>
      </c>
      <c r="E113" s="109"/>
    </row>
    <row r="114" spans="1:5" ht="12" customHeight="1">
      <c r="A114" s="268" t="s">
        <v>112</v>
      </c>
      <c r="B114" s="268"/>
      <c r="C114" s="149">
        <v>1</v>
      </c>
      <c r="D114" s="143">
        <v>0.11682242990654204</v>
      </c>
      <c r="E114" s="109"/>
    </row>
    <row r="115" spans="1:5" ht="12" customHeight="1">
      <c r="A115" s="268" t="s">
        <v>114</v>
      </c>
      <c r="B115" s="268"/>
      <c r="C115" s="149">
        <v>7</v>
      </c>
      <c r="D115" s="143">
        <v>1.2433392539964476</v>
      </c>
      <c r="E115" s="109"/>
    </row>
    <row r="116" spans="1:5" ht="12" customHeight="1">
      <c r="A116" s="268" t="s">
        <v>115</v>
      </c>
      <c r="B116" s="268"/>
      <c r="C116" s="149">
        <v>16</v>
      </c>
      <c r="D116" s="143">
        <v>1.3949433304272014</v>
      </c>
      <c r="E116" s="109"/>
    </row>
    <row r="117" spans="1:5" ht="12" customHeight="1">
      <c r="A117" s="268" t="s">
        <v>116</v>
      </c>
      <c r="B117" s="268"/>
      <c r="C117" s="149">
        <v>3</v>
      </c>
      <c r="D117" s="143">
        <v>0.5747126436781609</v>
      </c>
      <c r="E117" s="109"/>
    </row>
    <row r="118" spans="1:5" ht="12" customHeight="1">
      <c r="A118" s="268" t="s">
        <v>119</v>
      </c>
      <c r="B118" s="268"/>
      <c r="C118" s="149">
        <v>11</v>
      </c>
      <c r="D118" s="143">
        <v>1.3237063778580023</v>
      </c>
      <c r="E118" s="109"/>
    </row>
    <row r="119" spans="1:5" ht="12" customHeight="1">
      <c r="A119" s="268" t="s">
        <v>120</v>
      </c>
      <c r="B119" s="268"/>
      <c r="C119" s="149">
        <v>12</v>
      </c>
      <c r="D119" s="143">
        <v>0.8908685968819599</v>
      </c>
      <c r="E119" s="109"/>
    </row>
    <row r="120" spans="1:5" ht="12" customHeight="1">
      <c r="A120" s="268" t="s">
        <v>122</v>
      </c>
      <c r="B120" s="268"/>
      <c r="C120" s="149">
        <v>3</v>
      </c>
      <c r="D120" s="143">
        <v>0.7389162561576355</v>
      </c>
      <c r="E120" s="109"/>
    </row>
    <row r="121" spans="1:5" ht="12" customHeight="1">
      <c r="A121" s="268" t="s">
        <v>123</v>
      </c>
      <c r="B121" s="268"/>
      <c r="C121" s="149">
        <v>2</v>
      </c>
      <c r="D121" s="143">
        <v>0.22271714922048996</v>
      </c>
      <c r="E121" s="109"/>
    </row>
    <row r="122" spans="1:5" ht="12" customHeight="1">
      <c r="A122" s="270" t="s">
        <v>124</v>
      </c>
      <c r="B122" s="270"/>
      <c r="C122" s="148">
        <v>0</v>
      </c>
      <c r="D122" s="146">
        <v>0</v>
      </c>
      <c r="E122" s="109"/>
    </row>
    <row r="123" spans="1:5" ht="12" customHeight="1">
      <c r="A123" s="118"/>
      <c r="B123" s="118"/>
      <c r="C123" s="112"/>
      <c r="D123" s="144"/>
      <c r="E123" s="109"/>
    </row>
    <row r="124" spans="1:4" ht="12" customHeight="1">
      <c r="A124" s="267" t="s">
        <v>125</v>
      </c>
      <c r="B124" s="267"/>
      <c r="C124" s="139">
        <f>SUM(C125:C151)</f>
        <v>316</v>
      </c>
      <c r="D124" s="142">
        <v>0.595271734011491</v>
      </c>
    </row>
    <row r="125" spans="1:5" ht="12" customHeight="1">
      <c r="A125" s="268" t="s">
        <v>126</v>
      </c>
      <c r="B125" s="268"/>
      <c r="C125" s="149">
        <v>51</v>
      </c>
      <c r="D125" s="143">
        <v>0.8854166666666666</v>
      </c>
      <c r="E125" s="109"/>
    </row>
    <row r="126" spans="1:5" ht="12" customHeight="1">
      <c r="A126" s="268" t="s">
        <v>127</v>
      </c>
      <c r="B126" s="268"/>
      <c r="C126" s="149">
        <v>0</v>
      </c>
      <c r="D126" s="143">
        <v>0</v>
      </c>
      <c r="E126" s="109"/>
    </row>
    <row r="127" spans="1:5" ht="12" customHeight="1">
      <c r="A127" s="268" t="s">
        <v>128</v>
      </c>
      <c r="B127" s="268"/>
      <c r="C127" s="149">
        <v>7</v>
      </c>
      <c r="D127" s="143">
        <v>0.9668508287292817</v>
      </c>
      <c r="E127" s="109"/>
    </row>
    <row r="128" spans="1:5" ht="12" customHeight="1">
      <c r="A128" s="268" t="s">
        <v>129</v>
      </c>
      <c r="B128" s="268"/>
      <c r="C128" s="149">
        <v>15</v>
      </c>
      <c r="D128" s="143">
        <v>0.499001996007984</v>
      </c>
      <c r="E128" s="109"/>
    </row>
    <row r="129" spans="1:5" ht="12" customHeight="1">
      <c r="A129" s="268" t="s">
        <v>131</v>
      </c>
      <c r="B129" s="268"/>
      <c r="C129" s="149">
        <v>0</v>
      </c>
      <c r="D129" s="143">
        <v>0</v>
      </c>
      <c r="E129" s="109"/>
    </row>
    <row r="130" spans="1:5" ht="12" customHeight="1">
      <c r="A130" s="268" t="s">
        <v>132</v>
      </c>
      <c r="B130" s="268"/>
      <c r="C130" s="149">
        <v>0</v>
      </c>
      <c r="D130" s="143">
        <v>0</v>
      </c>
      <c r="E130" s="109"/>
    </row>
    <row r="131" spans="1:5" ht="12" customHeight="1">
      <c r="A131" s="268" t="s">
        <v>133</v>
      </c>
      <c r="B131" s="268"/>
      <c r="C131" s="149">
        <v>0</v>
      </c>
      <c r="D131" s="143">
        <v>0</v>
      </c>
      <c r="E131" s="109"/>
    </row>
    <row r="132" spans="1:5" ht="12" customHeight="1">
      <c r="A132" s="268" t="s">
        <v>134</v>
      </c>
      <c r="B132" s="268"/>
      <c r="C132" s="149">
        <v>0</v>
      </c>
      <c r="D132" s="143">
        <v>0</v>
      </c>
      <c r="E132" s="109"/>
    </row>
    <row r="133" spans="1:5" ht="12" customHeight="1">
      <c r="A133" s="271" t="s">
        <v>135</v>
      </c>
      <c r="B133" s="271"/>
      <c r="C133" s="149">
        <v>7</v>
      </c>
      <c r="D133" s="143">
        <v>0.1181434599156118</v>
      </c>
      <c r="E133" s="109"/>
    </row>
    <row r="134" spans="1:5" ht="12" customHeight="1">
      <c r="A134" s="268" t="s">
        <v>136</v>
      </c>
      <c r="B134" s="268"/>
      <c r="C134" s="149">
        <v>22</v>
      </c>
      <c r="D134" s="143">
        <v>0.851063829787234</v>
      </c>
      <c r="E134" s="109"/>
    </row>
    <row r="135" spans="1:5" ht="12" customHeight="1">
      <c r="A135" s="268" t="s">
        <v>137</v>
      </c>
      <c r="B135" s="268"/>
      <c r="C135" s="149">
        <v>0</v>
      </c>
      <c r="D135" s="143">
        <v>0</v>
      </c>
      <c r="E135" s="109"/>
    </row>
    <row r="136" spans="1:5" ht="12" customHeight="1">
      <c r="A136" s="268" t="s">
        <v>138</v>
      </c>
      <c r="B136" s="268"/>
      <c r="C136" s="149">
        <v>3</v>
      </c>
      <c r="D136" s="143">
        <v>0.5565862708719851</v>
      </c>
      <c r="E136" s="109"/>
    </row>
    <row r="137" spans="1:5" ht="12" customHeight="1">
      <c r="A137" s="268" t="s">
        <v>139</v>
      </c>
      <c r="B137" s="268"/>
      <c r="C137" s="149">
        <v>6</v>
      </c>
      <c r="D137" s="143">
        <v>0.7125890736342043</v>
      </c>
      <c r="E137" s="109"/>
    </row>
    <row r="138" spans="1:5" ht="12" customHeight="1">
      <c r="A138" s="268" t="s">
        <v>140</v>
      </c>
      <c r="B138" s="268"/>
      <c r="C138" s="149">
        <v>56</v>
      </c>
      <c r="D138" s="143">
        <v>0.5359877488514548</v>
      </c>
      <c r="E138" s="109"/>
    </row>
    <row r="139" spans="1:5" ht="12" customHeight="1">
      <c r="A139" s="268" t="s">
        <v>141</v>
      </c>
      <c r="B139" s="268"/>
      <c r="C139" s="149">
        <v>19</v>
      </c>
      <c r="D139" s="143">
        <v>0.5045140732873075</v>
      </c>
      <c r="E139" s="109"/>
    </row>
    <row r="140" spans="1:5" ht="12" customHeight="1">
      <c r="A140" s="268" t="s">
        <v>142</v>
      </c>
      <c r="B140" s="268"/>
      <c r="C140" s="149">
        <v>0</v>
      </c>
      <c r="D140" s="143">
        <v>0</v>
      </c>
      <c r="E140" s="109"/>
    </row>
    <row r="141" spans="1:5" ht="12" customHeight="1">
      <c r="A141" s="268" t="s">
        <v>143</v>
      </c>
      <c r="B141" s="268"/>
      <c r="C141" s="149">
        <v>67</v>
      </c>
      <c r="D141" s="143">
        <v>1.198140200286123</v>
      </c>
      <c r="E141" s="109"/>
    </row>
    <row r="142" spans="1:5" ht="12" customHeight="1">
      <c r="A142" s="268" t="s">
        <v>144</v>
      </c>
      <c r="B142" s="268"/>
      <c r="C142" s="149">
        <v>0</v>
      </c>
      <c r="D142" s="143">
        <v>0</v>
      </c>
      <c r="E142" s="109"/>
    </row>
    <row r="143" spans="1:5" ht="12" customHeight="1">
      <c r="A143" s="268" t="s">
        <v>145</v>
      </c>
      <c r="B143" s="268"/>
      <c r="C143" s="149">
        <v>23</v>
      </c>
      <c r="D143" s="143">
        <v>0.892510671323244</v>
      </c>
      <c r="E143" s="109"/>
    </row>
    <row r="144" spans="1:5" ht="12" customHeight="1">
      <c r="A144" s="268" t="s">
        <v>146</v>
      </c>
      <c r="B144" s="268"/>
      <c r="C144" s="149">
        <v>5</v>
      </c>
      <c r="D144" s="143">
        <v>0.8038585209003215</v>
      </c>
      <c r="E144" s="109"/>
    </row>
    <row r="145" spans="1:5" ht="12" customHeight="1">
      <c r="A145" s="268" t="s">
        <v>147</v>
      </c>
      <c r="B145" s="268"/>
      <c r="C145" s="149">
        <v>7</v>
      </c>
      <c r="D145" s="143">
        <v>0.6050129645635264</v>
      </c>
      <c r="E145" s="109"/>
    </row>
    <row r="146" spans="1:5" ht="12" customHeight="1">
      <c r="A146" s="117" t="s">
        <v>148</v>
      </c>
      <c r="B146" s="116"/>
      <c r="C146" s="149">
        <v>10</v>
      </c>
      <c r="D146" s="143">
        <v>0.8517887563884157</v>
      </c>
      <c r="E146" s="109"/>
    </row>
    <row r="147" spans="1:5" ht="12" customHeight="1">
      <c r="A147" s="268" t="s">
        <v>149</v>
      </c>
      <c r="B147" s="268"/>
      <c r="C147" s="149">
        <v>0</v>
      </c>
      <c r="D147" s="143">
        <v>0</v>
      </c>
      <c r="E147" s="109"/>
    </row>
    <row r="148" spans="1:5" ht="12" customHeight="1">
      <c r="A148" s="268" t="s">
        <v>151</v>
      </c>
      <c r="B148" s="268"/>
      <c r="C148" s="149">
        <v>15</v>
      </c>
      <c r="D148" s="143">
        <v>0.921942224953903</v>
      </c>
      <c r="E148" s="109"/>
    </row>
    <row r="149" spans="1:5" ht="12" customHeight="1">
      <c r="A149" s="268" t="s">
        <v>311</v>
      </c>
      <c r="B149" s="268"/>
      <c r="C149" s="149">
        <v>0</v>
      </c>
      <c r="D149" s="143">
        <v>0</v>
      </c>
      <c r="E149" s="109"/>
    </row>
    <row r="150" spans="1:5" ht="12" customHeight="1">
      <c r="A150" s="268" t="s">
        <v>152</v>
      </c>
      <c r="B150" s="268"/>
      <c r="C150" s="149">
        <v>3</v>
      </c>
      <c r="D150" s="143">
        <v>2.564102564102564</v>
      </c>
      <c r="E150" s="109"/>
    </row>
    <row r="151" spans="1:5" ht="12" customHeight="1">
      <c r="A151" s="270" t="s">
        <v>154</v>
      </c>
      <c r="B151" s="270"/>
      <c r="C151" s="148">
        <v>0</v>
      </c>
      <c r="D151" s="146">
        <v>0</v>
      </c>
      <c r="E151" s="109"/>
    </row>
    <row r="152" spans="1:5" ht="12" customHeight="1">
      <c r="A152" s="118"/>
      <c r="B152" s="118"/>
      <c r="C152" s="112"/>
      <c r="D152" s="144"/>
      <c r="E152" s="109"/>
    </row>
    <row r="153" spans="1:4" ht="12" customHeight="1">
      <c r="A153" s="267" t="s">
        <v>155</v>
      </c>
      <c r="B153" s="267"/>
      <c r="C153" s="139">
        <f>SUM(C154:C161)</f>
        <v>11</v>
      </c>
      <c r="D153" s="142">
        <v>0.19517388218594747</v>
      </c>
    </row>
    <row r="154" spans="1:5" ht="12" customHeight="1">
      <c r="A154" s="268" t="s">
        <v>156</v>
      </c>
      <c r="B154" s="268"/>
      <c r="C154" s="149">
        <v>1</v>
      </c>
      <c r="D154" s="143">
        <v>0.11223344556677892</v>
      </c>
      <c r="E154" s="109"/>
    </row>
    <row r="155" spans="1:5" ht="12" customHeight="1">
      <c r="A155" s="268" t="s">
        <v>157</v>
      </c>
      <c r="B155" s="268"/>
      <c r="C155" s="149">
        <v>0</v>
      </c>
      <c r="D155" s="143">
        <v>0</v>
      </c>
      <c r="E155" s="109"/>
    </row>
    <row r="156" spans="1:5" ht="12" customHeight="1">
      <c r="A156" s="268" t="s">
        <v>158</v>
      </c>
      <c r="B156" s="268"/>
      <c r="C156" s="149">
        <v>0</v>
      </c>
      <c r="D156" s="143">
        <v>0</v>
      </c>
      <c r="E156" s="109"/>
    </row>
    <row r="157" spans="1:5" ht="12" customHeight="1">
      <c r="A157" s="268" t="s">
        <v>159</v>
      </c>
      <c r="B157" s="268"/>
      <c r="C157" s="149">
        <v>0</v>
      </c>
      <c r="D157" s="143">
        <v>0</v>
      </c>
      <c r="E157" s="109"/>
    </row>
    <row r="158" spans="1:5" ht="12" customHeight="1">
      <c r="A158" s="268" t="s">
        <v>160</v>
      </c>
      <c r="B158" s="268"/>
      <c r="C158" s="149">
        <v>9</v>
      </c>
      <c r="D158" s="143">
        <v>0.7217321571772253</v>
      </c>
      <c r="E158" s="109"/>
    </row>
    <row r="159" spans="1:5" ht="12" customHeight="1">
      <c r="A159" s="268" t="s">
        <v>161</v>
      </c>
      <c r="B159" s="268"/>
      <c r="C159" s="149">
        <v>0</v>
      </c>
      <c r="D159" s="143">
        <v>0</v>
      </c>
      <c r="E159" s="109"/>
    </row>
    <row r="160" spans="1:5" ht="12" customHeight="1">
      <c r="A160" s="268" t="s">
        <v>162</v>
      </c>
      <c r="B160" s="268"/>
      <c r="C160" s="149">
        <v>0</v>
      </c>
      <c r="D160" s="143">
        <v>0</v>
      </c>
      <c r="E160" s="109"/>
    </row>
    <row r="161" spans="1:5" ht="12" customHeight="1">
      <c r="A161" s="270" t="s">
        <v>163</v>
      </c>
      <c r="B161" s="270"/>
      <c r="C161" s="148">
        <v>1</v>
      </c>
      <c r="D161" s="146">
        <v>0.051124744376278126</v>
      </c>
      <c r="E161" s="109"/>
    </row>
    <row r="162" spans="1:5" ht="12" customHeight="1">
      <c r="A162" s="118"/>
      <c r="B162" s="118"/>
      <c r="C162" s="112"/>
      <c r="D162" s="144"/>
      <c r="E162" s="109"/>
    </row>
    <row r="163" spans="1:4" ht="12" customHeight="1">
      <c r="A163" s="267" t="s">
        <v>164</v>
      </c>
      <c r="B163" s="267"/>
      <c r="C163" s="139">
        <f>SUM(C164:C180)</f>
        <v>165</v>
      </c>
      <c r="D163" s="142">
        <v>0.6235120734610589</v>
      </c>
    </row>
    <row r="164" spans="1:5" ht="12" customHeight="1">
      <c r="A164" s="268" t="s">
        <v>165</v>
      </c>
      <c r="B164" s="268"/>
      <c r="C164" s="149">
        <v>13</v>
      </c>
      <c r="D164" s="143">
        <v>0.632295719844358</v>
      </c>
      <c r="E164" s="109"/>
    </row>
    <row r="165" spans="1:5" ht="12" customHeight="1">
      <c r="A165" s="268" t="s">
        <v>166</v>
      </c>
      <c r="B165" s="268"/>
      <c r="C165" s="149">
        <v>102</v>
      </c>
      <c r="D165" s="143">
        <v>1.0556820534050921</v>
      </c>
      <c r="E165" s="109"/>
    </row>
    <row r="166" spans="1:5" ht="12" customHeight="1">
      <c r="A166" s="268" t="s">
        <v>167</v>
      </c>
      <c r="B166" s="268"/>
      <c r="C166" s="149">
        <v>1</v>
      </c>
      <c r="D166" s="143">
        <v>0.08605851979345956</v>
      </c>
      <c r="E166" s="109"/>
    </row>
    <row r="167" spans="1:5" ht="12" customHeight="1">
      <c r="A167" s="268" t="s">
        <v>168</v>
      </c>
      <c r="B167" s="268"/>
      <c r="C167" s="149">
        <v>3</v>
      </c>
      <c r="D167" s="143">
        <v>0.22471910112359553</v>
      </c>
      <c r="E167" s="109"/>
    </row>
    <row r="168" spans="1:5" ht="12" customHeight="1">
      <c r="A168" s="268" t="s">
        <v>169</v>
      </c>
      <c r="B168" s="268"/>
      <c r="C168" s="149">
        <v>22</v>
      </c>
      <c r="D168" s="143">
        <v>0.5104408352668214</v>
      </c>
      <c r="E168" s="109"/>
    </row>
    <row r="169" spans="1:5" ht="12" customHeight="1">
      <c r="A169" s="268" t="s">
        <v>170</v>
      </c>
      <c r="B169" s="268"/>
      <c r="C169" s="149">
        <v>0</v>
      </c>
      <c r="D169" s="143">
        <v>0</v>
      </c>
      <c r="E169" s="109"/>
    </row>
    <row r="170" spans="1:5" ht="12" customHeight="1">
      <c r="A170" s="268" t="s">
        <v>171</v>
      </c>
      <c r="B170" s="268"/>
      <c r="C170" s="149">
        <v>4</v>
      </c>
      <c r="D170" s="143">
        <v>0.7920792079207921</v>
      </c>
      <c r="E170" s="109"/>
    </row>
    <row r="171" spans="1:5" ht="12" customHeight="1">
      <c r="A171" s="268" t="s">
        <v>172</v>
      </c>
      <c r="B171" s="268"/>
      <c r="C171" s="149">
        <v>1</v>
      </c>
      <c r="D171" s="143">
        <v>0.2008032128514056</v>
      </c>
      <c r="E171" s="109"/>
    </row>
    <row r="172" spans="1:5" ht="12" customHeight="1">
      <c r="A172" s="268" t="s">
        <v>173</v>
      </c>
      <c r="B172" s="268"/>
      <c r="C172" s="149">
        <v>0</v>
      </c>
      <c r="D172" s="143">
        <v>0</v>
      </c>
      <c r="E172" s="109"/>
    </row>
    <row r="173" spans="1:5" ht="12" customHeight="1">
      <c r="A173" s="268" t="s">
        <v>174</v>
      </c>
      <c r="B173" s="268"/>
      <c r="C173" s="149">
        <v>2</v>
      </c>
      <c r="D173" s="143">
        <v>0.2691790040376851</v>
      </c>
      <c r="E173" s="109"/>
    </row>
    <row r="174" spans="1:5" ht="12" customHeight="1">
      <c r="A174" s="268" t="s">
        <v>176</v>
      </c>
      <c r="B174" s="268"/>
      <c r="C174" s="149">
        <v>0</v>
      </c>
      <c r="D174" s="143">
        <v>0</v>
      </c>
      <c r="E174" s="109"/>
    </row>
    <row r="175" spans="1:5" ht="12" customHeight="1">
      <c r="A175" s="268" t="s">
        <v>177</v>
      </c>
      <c r="B175" s="268"/>
      <c r="C175" s="149">
        <v>9</v>
      </c>
      <c r="D175" s="143">
        <v>0.5893909626719057</v>
      </c>
      <c r="E175" s="109"/>
    </row>
    <row r="176" spans="1:5" ht="12" customHeight="1">
      <c r="A176" s="268" t="s">
        <v>178</v>
      </c>
      <c r="B176" s="268"/>
      <c r="C176" s="149">
        <v>0</v>
      </c>
      <c r="D176" s="143">
        <v>0</v>
      </c>
      <c r="E176" s="109"/>
    </row>
    <row r="177" spans="1:5" ht="12" customHeight="1">
      <c r="A177" s="268" t="s">
        <v>179</v>
      </c>
      <c r="B177" s="268"/>
      <c r="C177" s="149">
        <v>1</v>
      </c>
      <c r="D177" s="143">
        <v>0.3076923076923077</v>
      </c>
      <c r="E177" s="109"/>
    </row>
    <row r="178" spans="1:5" ht="12" customHeight="1">
      <c r="A178" s="268" t="s">
        <v>180</v>
      </c>
      <c r="B178" s="268"/>
      <c r="C178" s="149">
        <v>1</v>
      </c>
      <c r="D178" s="143">
        <v>0.08968609865470852</v>
      </c>
      <c r="E178" s="109"/>
    </row>
    <row r="179" spans="1:5" ht="12" customHeight="1">
      <c r="A179" s="268" t="s">
        <v>181</v>
      </c>
      <c r="B179" s="268"/>
      <c r="C179" s="149">
        <v>0</v>
      </c>
      <c r="D179" s="143">
        <v>0</v>
      </c>
      <c r="E179" s="109"/>
    </row>
    <row r="180" spans="1:5" ht="12" customHeight="1">
      <c r="A180" s="270" t="s">
        <v>182</v>
      </c>
      <c r="B180" s="270"/>
      <c r="C180" s="148">
        <v>6</v>
      </c>
      <c r="D180" s="146">
        <v>0.3766478342749529</v>
      </c>
      <c r="E180" s="109"/>
    </row>
    <row r="181" spans="1:5" ht="12" customHeight="1">
      <c r="A181" s="118"/>
      <c r="B181" s="118"/>
      <c r="C181" s="112"/>
      <c r="D181" s="144"/>
      <c r="E181" s="109"/>
    </row>
    <row r="182" spans="1:4" ht="12" customHeight="1">
      <c r="A182" s="267" t="s">
        <v>183</v>
      </c>
      <c r="B182" s="267"/>
      <c r="C182" s="139">
        <f>SUM(C183:C188)</f>
        <v>19</v>
      </c>
      <c r="D182" s="142">
        <v>0.28541385008261977</v>
      </c>
    </row>
    <row r="183" spans="1:5" ht="12" customHeight="1">
      <c r="A183" s="268" t="s">
        <v>184</v>
      </c>
      <c r="B183" s="268"/>
      <c r="C183" s="149">
        <v>8</v>
      </c>
      <c r="D183" s="143">
        <v>0.24852438645542094</v>
      </c>
      <c r="E183" s="109"/>
    </row>
    <row r="184" spans="1:5" ht="12" customHeight="1">
      <c r="A184" s="268" t="s">
        <v>185</v>
      </c>
      <c r="B184" s="268"/>
      <c r="C184" s="149">
        <v>4</v>
      </c>
      <c r="D184" s="143">
        <v>0.2722940776038121</v>
      </c>
      <c r="E184" s="109"/>
    </row>
    <row r="185" spans="1:5" ht="12" customHeight="1">
      <c r="A185" s="268" t="s">
        <v>186</v>
      </c>
      <c r="B185" s="268"/>
      <c r="C185" s="149">
        <v>1</v>
      </c>
      <c r="D185" s="143">
        <v>0.28735632183908044</v>
      </c>
      <c r="E185" s="109"/>
    </row>
    <row r="186" spans="1:5" ht="12" customHeight="1">
      <c r="A186" s="268" t="s">
        <v>187</v>
      </c>
      <c r="B186" s="268"/>
      <c r="C186" s="149">
        <v>4</v>
      </c>
      <c r="D186" s="143">
        <v>1.2903225806451613</v>
      </c>
      <c r="E186" s="109"/>
    </row>
    <row r="187" spans="1:5" ht="12" customHeight="1">
      <c r="A187" s="268" t="s">
        <v>188</v>
      </c>
      <c r="B187" s="268"/>
      <c r="C187" s="149">
        <v>0</v>
      </c>
      <c r="D187" s="143">
        <v>0</v>
      </c>
      <c r="E187" s="109"/>
    </row>
    <row r="188" spans="1:5" ht="12" customHeight="1">
      <c r="A188" s="270" t="s">
        <v>189</v>
      </c>
      <c r="B188" s="270"/>
      <c r="C188" s="148">
        <v>2</v>
      </c>
      <c r="D188" s="146">
        <v>0.390625</v>
      </c>
      <c r="E188" s="109"/>
    </row>
    <row r="189" spans="1:5" ht="12" customHeight="1">
      <c r="A189" s="118"/>
      <c r="B189" s="118"/>
      <c r="C189" s="112"/>
      <c r="D189" s="144"/>
      <c r="E189" s="109"/>
    </row>
    <row r="190" spans="1:4" ht="12" customHeight="1">
      <c r="A190" s="267" t="s">
        <v>190</v>
      </c>
      <c r="B190" s="267"/>
      <c r="C190" s="139">
        <f>SUM(C191:C193)</f>
        <v>0</v>
      </c>
      <c r="D190" s="142">
        <v>0</v>
      </c>
    </row>
    <row r="191" spans="1:5" ht="12" customHeight="1">
      <c r="A191" s="268" t="s">
        <v>191</v>
      </c>
      <c r="B191" s="268"/>
      <c r="C191" s="120">
        <v>0</v>
      </c>
      <c r="D191" s="143">
        <v>0</v>
      </c>
      <c r="E191" s="109"/>
    </row>
    <row r="192" spans="1:5" ht="12" customHeight="1">
      <c r="A192" s="268" t="s">
        <v>192</v>
      </c>
      <c r="B192" s="268"/>
      <c r="C192" s="120">
        <v>0</v>
      </c>
      <c r="D192" s="143">
        <v>0</v>
      </c>
      <c r="E192" s="109"/>
    </row>
    <row r="193" spans="1:5" ht="12" customHeight="1">
      <c r="A193" s="270" t="s">
        <v>299</v>
      </c>
      <c r="B193" s="270"/>
      <c r="C193" s="119">
        <v>0</v>
      </c>
      <c r="D193" s="146">
        <v>0</v>
      </c>
      <c r="E193" s="109"/>
    </row>
    <row r="194" spans="1:5" ht="12" customHeight="1">
      <c r="A194" s="118"/>
      <c r="B194" s="118"/>
      <c r="C194" s="112"/>
      <c r="D194" s="144"/>
      <c r="E194" s="109"/>
    </row>
    <row r="195" spans="1:4" ht="12" customHeight="1">
      <c r="A195" s="267" t="s">
        <v>196</v>
      </c>
      <c r="B195" s="267"/>
      <c r="C195" s="139">
        <f>SUM(C196:C206)</f>
        <v>84</v>
      </c>
      <c r="D195" s="142">
        <v>0.8860759493670887</v>
      </c>
    </row>
    <row r="196" spans="1:5" ht="12" customHeight="1">
      <c r="A196" s="268" t="s">
        <v>197</v>
      </c>
      <c r="B196" s="268"/>
      <c r="C196" s="149">
        <v>29</v>
      </c>
      <c r="D196" s="143">
        <v>1.426463354648303</v>
      </c>
      <c r="E196" s="109"/>
    </row>
    <row r="197" spans="1:5" ht="12" customHeight="1">
      <c r="A197" s="268" t="s">
        <v>199</v>
      </c>
      <c r="B197" s="268"/>
      <c r="C197" s="149">
        <v>0</v>
      </c>
      <c r="D197" s="143">
        <v>0</v>
      </c>
      <c r="E197" s="109"/>
    </row>
    <row r="198" spans="1:5" ht="12" customHeight="1">
      <c r="A198" s="268" t="s">
        <v>200</v>
      </c>
      <c r="B198" s="268"/>
      <c r="C198" s="149">
        <v>23</v>
      </c>
      <c r="D198" s="143">
        <v>3.221288515406162</v>
      </c>
      <c r="E198" s="109"/>
    </row>
    <row r="199" spans="1:5" ht="12" customHeight="1">
      <c r="A199" s="268" t="s">
        <v>205</v>
      </c>
      <c r="B199" s="268"/>
      <c r="C199" s="149">
        <v>0</v>
      </c>
      <c r="D199" s="143">
        <v>0</v>
      </c>
      <c r="E199" s="109"/>
    </row>
    <row r="200" spans="1:5" ht="12" customHeight="1">
      <c r="A200" s="268" t="s">
        <v>206</v>
      </c>
      <c r="B200" s="268"/>
      <c r="C200" s="149">
        <v>12</v>
      </c>
      <c r="D200" s="143">
        <v>0.3510825043885313</v>
      </c>
      <c r="E200" s="109"/>
    </row>
    <row r="201" spans="1:5" ht="12" customHeight="1">
      <c r="A201" s="268" t="s">
        <v>207</v>
      </c>
      <c r="B201" s="268"/>
      <c r="C201" s="149">
        <v>2</v>
      </c>
      <c r="D201" s="143">
        <v>0.3683241252302026</v>
      </c>
      <c r="E201" s="109"/>
    </row>
    <row r="202" spans="1:5" ht="12" customHeight="1">
      <c r="A202" s="268" t="s">
        <v>210</v>
      </c>
      <c r="B202" s="268"/>
      <c r="C202" s="149">
        <v>2</v>
      </c>
      <c r="D202" s="143">
        <v>0.8771929824561403</v>
      </c>
      <c r="E202" s="109"/>
    </row>
    <row r="203" spans="1:5" ht="12" customHeight="1">
      <c r="A203" s="268" t="s">
        <v>211</v>
      </c>
      <c r="B203" s="268"/>
      <c r="C203" s="149">
        <v>0</v>
      </c>
      <c r="D203" s="143">
        <v>0</v>
      </c>
      <c r="E203" s="109"/>
    </row>
    <row r="204" spans="1:5" ht="12" customHeight="1">
      <c r="A204" s="268" t="s">
        <v>212</v>
      </c>
      <c r="B204" s="268"/>
      <c r="C204" s="149">
        <v>5</v>
      </c>
      <c r="D204" s="143">
        <v>1.3297872340425532</v>
      </c>
      <c r="E204" s="109"/>
    </row>
    <row r="205" spans="1:5" ht="12" customHeight="1">
      <c r="A205" s="268" t="s">
        <v>213</v>
      </c>
      <c r="B205" s="268"/>
      <c r="C205" s="149">
        <v>11</v>
      </c>
      <c r="D205" s="143">
        <v>1.0848126232741617</v>
      </c>
      <c r="E205" s="109"/>
    </row>
    <row r="206" spans="1:5" ht="12" customHeight="1">
      <c r="A206" s="270" t="s">
        <v>214</v>
      </c>
      <c r="B206" s="270"/>
      <c r="C206" s="148">
        <v>0</v>
      </c>
      <c r="D206" s="146">
        <v>0</v>
      </c>
      <c r="E206" s="109"/>
    </row>
    <row r="207" spans="1:5" ht="12" customHeight="1">
      <c r="A207" s="118"/>
      <c r="B207" s="118"/>
      <c r="C207" s="112"/>
      <c r="D207" s="144"/>
      <c r="E207" s="109"/>
    </row>
    <row r="208" spans="1:4" ht="12" customHeight="1">
      <c r="A208" s="267" t="s">
        <v>215</v>
      </c>
      <c r="B208" s="267"/>
      <c r="C208" s="133">
        <f>SUM(C209:C216)</f>
        <v>1819</v>
      </c>
      <c r="D208" s="142">
        <v>0.8186466002988353</v>
      </c>
    </row>
    <row r="209" spans="1:4" ht="12" customHeight="1">
      <c r="A209" s="268" t="s">
        <v>216</v>
      </c>
      <c r="B209" s="268"/>
      <c r="C209" s="134">
        <f>SUM(C58:C68)</f>
        <v>427</v>
      </c>
      <c r="D209" s="143">
        <v>1.5649624335715595</v>
      </c>
    </row>
    <row r="210" spans="1:4" ht="12" customHeight="1">
      <c r="A210" s="268" t="s">
        <v>217</v>
      </c>
      <c r="B210" s="268"/>
      <c r="C210" s="134">
        <f>SUM(C71:C122)</f>
        <v>797</v>
      </c>
      <c r="D210" s="143">
        <v>0.9051469586153638</v>
      </c>
    </row>
    <row r="211" spans="1:4" ht="12" customHeight="1">
      <c r="A211" s="268" t="s">
        <v>218</v>
      </c>
      <c r="B211" s="268"/>
      <c r="C211" s="134">
        <f>SUM(C125:C151)</f>
        <v>316</v>
      </c>
      <c r="D211" s="143">
        <v>0.595271734011491</v>
      </c>
    </row>
    <row r="212" spans="1:4" ht="12" customHeight="1">
      <c r="A212" s="268" t="s">
        <v>219</v>
      </c>
      <c r="B212" s="268"/>
      <c r="C212" s="134">
        <f>SUM(C154:C161)</f>
        <v>11</v>
      </c>
      <c r="D212" s="143">
        <v>0.19517388218594747</v>
      </c>
    </row>
    <row r="213" spans="1:4" ht="12" customHeight="1">
      <c r="A213" s="268" t="s">
        <v>220</v>
      </c>
      <c r="B213" s="268"/>
      <c r="C213" s="134">
        <f>SUM(C164:C180)</f>
        <v>165</v>
      </c>
      <c r="D213" s="143">
        <v>0.6235120734610589</v>
      </c>
    </row>
    <row r="214" spans="1:4" ht="12" customHeight="1">
      <c r="A214" s="268" t="s">
        <v>221</v>
      </c>
      <c r="B214" s="268"/>
      <c r="C214" s="134">
        <f>SUM(C183:C188)</f>
        <v>19</v>
      </c>
      <c r="D214" s="143">
        <v>0.28541385008261977</v>
      </c>
    </row>
    <row r="215" spans="1:4" ht="12" customHeight="1">
      <c r="A215" s="268" t="s">
        <v>222</v>
      </c>
      <c r="B215" s="268"/>
      <c r="C215" s="134">
        <f>SUM(C191:C193)</f>
        <v>0</v>
      </c>
      <c r="D215" s="143">
        <v>0</v>
      </c>
    </row>
    <row r="216" spans="1:4" ht="12" customHeight="1">
      <c r="A216" s="270" t="s">
        <v>223</v>
      </c>
      <c r="B216" s="270"/>
      <c r="C216" s="135">
        <f>SUM(C196:C206)</f>
        <v>84</v>
      </c>
      <c r="D216" s="146">
        <v>0.8860759493670887</v>
      </c>
    </row>
    <row r="217" spans="1:5" ht="12" customHeight="1">
      <c r="A217" s="118"/>
      <c r="B217" s="118"/>
      <c r="C217" s="140"/>
      <c r="D217" s="144"/>
      <c r="E217" s="109"/>
    </row>
    <row r="218" spans="1:4" ht="12" customHeight="1">
      <c r="A218" s="267" t="s">
        <v>224</v>
      </c>
      <c r="B218" s="267"/>
      <c r="C218" s="133">
        <f>SUM(C219:C222)</f>
        <v>1658</v>
      </c>
      <c r="D218" s="142">
        <v>0.8906556364320056</v>
      </c>
    </row>
    <row r="219" spans="1:4" ht="12" customHeight="1">
      <c r="A219" s="268" t="s">
        <v>220</v>
      </c>
      <c r="B219" s="268"/>
      <c r="C219" s="134">
        <f>C164+C165+C166+C167+C168+C169+C170+C171+C173+C175+C176+C178+C180+C184+C177</f>
        <v>169</v>
      </c>
      <c r="D219" s="143">
        <v>0.6203200704742329</v>
      </c>
    </row>
    <row r="220" spans="1:4" ht="12" customHeight="1">
      <c r="A220" s="268" t="s">
        <v>225</v>
      </c>
      <c r="B220" s="268"/>
      <c r="C220" s="134">
        <f>+C58+C60+C61+C62+C63+C64+C65+C66+C67+C68+C80+C59</f>
        <v>427</v>
      </c>
      <c r="D220" s="143">
        <v>1.5368004318877093</v>
      </c>
    </row>
    <row r="221" spans="1:4" ht="12" customHeight="1">
      <c r="A221" s="268" t="s">
        <v>218</v>
      </c>
      <c r="B221" s="268"/>
      <c r="C221" s="134">
        <f>C125+C127+C131+C134+C138+C139+C141+C143+C145+C146+C148+C149+C154+C161+C137+C133</f>
        <v>292</v>
      </c>
      <c r="D221" s="143">
        <v>0.6060102938734849</v>
      </c>
    </row>
    <row r="222" spans="1:4" ht="12" customHeight="1">
      <c r="A222" s="270" t="s">
        <v>217</v>
      </c>
      <c r="B222" s="270"/>
      <c r="C222" s="135">
        <f>+C71+C72+C73+C76+C77+C79+C78+C82+C81+C84+C83+C85+C88+C87+C86+C89+C90+C91+C92+C93+C95+C94+C96+C97+C99+C98+C101+C100+C105+C107+C106+C109+C108+C110+C111+C112+C113+C114+C115+C116+C118+C119+C120+C121+C122</f>
        <v>770</v>
      </c>
      <c r="D222" s="143">
        <v>0.9283595765715802</v>
      </c>
    </row>
    <row r="223" s="141" customFormat="1" ht="5.25" customHeight="1"/>
    <row r="224" spans="1:4" s="21" customFormat="1" ht="11.25">
      <c r="A224" s="224" t="s">
        <v>310</v>
      </c>
      <c r="B224" s="224"/>
      <c r="C224" s="224"/>
      <c r="D224" s="224"/>
    </row>
    <row r="225" spans="1:4" s="21" customFormat="1" ht="12" customHeight="1">
      <c r="A225" s="274" t="s">
        <v>315</v>
      </c>
      <c r="B225" s="274"/>
      <c r="C225" s="274"/>
      <c r="D225" s="274"/>
    </row>
    <row r="226" spans="1:4" s="21" customFormat="1" ht="5.25" customHeight="1">
      <c r="A226" s="239"/>
      <c r="B226" s="239"/>
      <c r="C226" s="239"/>
      <c r="D226" s="239"/>
    </row>
    <row r="227" spans="1:4" s="21" customFormat="1" ht="21.75" customHeight="1">
      <c r="A227" s="241" t="s">
        <v>392</v>
      </c>
      <c r="B227" s="241"/>
      <c r="C227" s="241"/>
      <c r="D227" s="241"/>
    </row>
    <row r="228" spans="1:4" s="21" customFormat="1" ht="5.25" customHeight="1">
      <c r="A228" s="239"/>
      <c r="B228" s="239"/>
      <c r="C228" s="239"/>
      <c r="D228" s="239"/>
    </row>
    <row r="229" spans="1:4" s="21" customFormat="1" ht="11.25" customHeight="1">
      <c r="A229" s="239" t="s">
        <v>316</v>
      </c>
      <c r="B229" s="239"/>
      <c r="C229" s="239"/>
      <c r="D229" s="239"/>
    </row>
    <row r="230" spans="1:4" s="21" customFormat="1" ht="11.25" customHeight="1">
      <c r="A230" s="239" t="s">
        <v>295</v>
      </c>
      <c r="B230" s="239"/>
      <c r="C230" s="239"/>
      <c r="D230" s="239"/>
    </row>
    <row r="231" s="1" customFormat="1" ht="12" customHeight="1">
      <c r="C231" s="2"/>
    </row>
    <row r="232" s="1" customFormat="1" ht="12" customHeight="1">
      <c r="C232" s="2"/>
    </row>
    <row r="233" spans="1:5" s="112" customFormat="1" ht="11.25" customHeight="1">
      <c r="A233" s="115"/>
      <c r="B233" s="113"/>
      <c r="C233" s="114"/>
      <c r="D233" s="114"/>
      <c r="E233" s="113"/>
    </row>
  </sheetData>
  <sheetProtection/>
  <mergeCells count="196">
    <mergeCell ref="A1:D1"/>
    <mergeCell ref="A2:D2"/>
    <mergeCell ref="A3:D3"/>
    <mergeCell ref="A4:D4"/>
    <mergeCell ref="A5:B5"/>
    <mergeCell ref="C5:D5"/>
    <mergeCell ref="A6:B6"/>
    <mergeCell ref="C6:D6"/>
    <mergeCell ref="A218:B218"/>
    <mergeCell ref="A219:B219"/>
    <mergeCell ref="A220:B220"/>
    <mergeCell ref="A212:B212"/>
    <mergeCell ref="A211:B211"/>
    <mergeCell ref="A210:B210"/>
    <mergeCell ref="A209:B209"/>
    <mergeCell ref="A208:B208"/>
    <mergeCell ref="A221:B221"/>
    <mergeCell ref="A222:B222"/>
    <mergeCell ref="A216:B216"/>
    <mergeCell ref="A215:B215"/>
    <mergeCell ref="A214:B214"/>
    <mergeCell ref="A213:B213"/>
    <mergeCell ref="A206:B206"/>
    <mergeCell ref="A205:B205"/>
    <mergeCell ref="A204:B204"/>
    <mergeCell ref="A203:B203"/>
    <mergeCell ref="A202:B202"/>
    <mergeCell ref="A201:B201"/>
    <mergeCell ref="A200:B200"/>
    <mergeCell ref="A199:B199"/>
    <mergeCell ref="A198:B198"/>
    <mergeCell ref="A197:B197"/>
    <mergeCell ref="A196:B196"/>
    <mergeCell ref="A195:B195"/>
    <mergeCell ref="A193:B193"/>
    <mergeCell ref="A192:B192"/>
    <mergeCell ref="A191:B191"/>
    <mergeCell ref="A190:B190"/>
    <mergeCell ref="A188:B188"/>
    <mergeCell ref="A187:B187"/>
    <mergeCell ref="A186:B186"/>
    <mergeCell ref="A185:B185"/>
    <mergeCell ref="A184:B184"/>
    <mergeCell ref="A183:B183"/>
    <mergeCell ref="A182:B182"/>
    <mergeCell ref="A180:B180"/>
    <mergeCell ref="A179:B179"/>
    <mergeCell ref="A178:B178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5:B165"/>
    <mergeCell ref="A164:B164"/>
    <mergeCell ref="A163:B163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1:B151"/>
    <mergeCell ref="A150:B150"/>
    <mergeCell ref="A149:B149"/>
    <mergeCell ref="A148:B148"/>
    <mergeCell ref="A147:B147"/>
    <mergeCell ref="A145:B145"/>
    <mergeCell ref="A144:B144"/>
    <mergeCell ref="A143:B143"/>
    <mergeCell ref="A142:B142"/>
    <mergeCell ref="A141:B141"/>
    <mergeCell ref="A140:B140"/>
    <mergeCell ref="A139:B139"/>
    <mergeCell ref="A138:B138"/>
    <mergeCell ref="A137:B137"/>
    <mergeCell ref="A136:B136"/>
    <mergeCell ref="A135:B135"/>
    <mergeCell ref="A134:B134"/>
    <mergeCell ref="A133:B133"/>
    <mergeCell ref="A132:B132"/>
    <mergeCell ref="A131:B131"/>
    <mergeCell ref="A130:B130"/>
    <mergeCell ref="A129:B129"/>
    <mergeCell ref="A128:B128"/>
    <mergeCell ref="A127:B127"/>
    <mergeCell ref="A126:B126"/>
    <mergeCell ref="A125:B125"/>
    <mergeCell ref="A124:B124"/>
    <mergeCell ref="A122:B122"/>
    <mergeCell ref="A121:B121"/>
    <mergeCell ref="A120:B120"/>
    <mergeCell ref="A119:B119"/>
    <mergeCell ref="A118:B118"/>
    <mergeCell ref="A117:B117"/>
    <mergeCell ref="A116:B116"/>
    <mergeCell ref="A115:B115"/>
    <mergeCell ref="A114:B114"/>
    <mergeCell ref="A113:B113"/>
    <mergeCell ref="A112:B112"/>
    <mergeCell ref="A111:B111"/>
    <mergeCell ref="A110:B110"/>
    <mergeCell ref="A109:B109"/>
    <mergeCell ref="A108:B10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B91"/>
    <mergeCell ref="A90:B90"/>
    <mergeCell ref="A89:B89"/>
    <mergeCell ref="A88:B88"/>
    <mergeCell ref="A87:B87"/>
    <mergeCell ref="A86:B86"/>
    <mergeCell ref="A85:B85"/>
    <mergeCell ref="A84:B84"/>
    <mergeCell ref="A83:B83"/>
    <mergeCell ref="A82:B82"/>
    <mergeCell ref="A81:B81"/>
    <mergeCell ref="A80:B80"/>
    <mergeCell ref="A79:B79"/>
    <mergeCell ref="A78:B78"/>
    <mergeCell ref="A77:B77"/>
    <mergeCell ref="A76:B76"/>
    <mergeCell ref="A75:B75"/>
    <mergeCell ref="A74:B74"/>
    <mergeCell ref="A73:B73"/>
    <mergeCell ref="A72:B72"/>
    <mergeCell ref="A71:B71"/>
    <mergeCell ref="A70:B70"/>
    <mergeCell ref="A68:B68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5:B55"/>
    <mergeCell ref="A54:B54"/>
    <mergeCell ref="A53:B53"/>
    <mergeCell ref="A52:B52"/>
    <mergeCell ref="A47:B47"/>
    <mergeCell ref="A44:B44"/>
    <mergeCell ref="A43:B43"/>
    <mergeCell ref="A12:B12"/>
    <mergeCell ref="A29:B29"/>
    <mergeCell ref="A26:B26"/>
    <mergeCell ref="A25:B25"/>
    <mergeCell ref="A24:B24"/>
    <mergeCell ref="A23:B23"/>
    <mergeCell ref="A21:B21"/>
    <mergeCell ref="A17:B17"/>
    <mergeCell ref="A13:B13"/>
    <mergeCell ref="A42:B42"/>
    <mergeCell ref="A40:B40"/>
    <mergeCell ref="A39:B39"/>
    <mergeCell ref="A38:B38"/>
    <mergeCell ref="A33:B33"/>
    <mergeCell ref="A32:B32"/>
    <mergeCell ref="A7:D7"/>
    <mergeCell ref="A9:B9"/>
    <mergeCell ref="A8:B8"/>
    <mergeCell ref="A230:D230"/>
    <mergeCell ref="A224:D224"/>
    <mergeCell ref="A225:D225"/>
    <mergeCell ref="A226:D226"/>
    <mergeCell ref="A227:D227"/>
    <mergeCell ref="A228:D228"/>
    <mergeCell ref="A229:D2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8.7109375" style="1" customWidth="1"/>
    <col min="3" max="4" width="11.8515625" style="2" customWidth="1"/>
    <col min="5" max="16384" width="9.140625" style="1" customWidth="1"/>
  </cols>
  <sheetData>
    <row r="1" spans="1:4" s="5" customFormat="1" ht="12.75" customHeight="1">
      <c r="A1" s="249"/>
      <c r="B1" s="249"/>
      <c r="C1" s="249"/>
      <c r="D1" s="249"/>
    </row>
    <row r="2" spans="1:4" s="5" customFormat="1" ht="12.75" customHeight="1">
      <c r="A2" s="258" t="s">
        <v>323</v>
      </c>
      <c r="B2" s="258"/>
      <c r="C2" s="258"/>
      <c r="D2" s="258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5" s="106" customFormat="1" ht="12.75" customHeight="1">
      <c r="A5" s="259"/>
      <c r="B5" s="259"/>
      <c r="C5" s="260">
        <v>2012</v>
      </c>
      <c r="D5" s="259"/>
      <c r="E5" s="105"/>
    </row>
    <row r="6" spans="1:5" s="106" customFormat="1" ht="12.75" customHeight="1">
      <c r="A6" s="261"/>
      <c r="B6" s="261"/>
      <c r="C6" s="262"/>
      <c r="D6" s="230"/>
      <c r="E6" s="105"/>
    </row>
    <row r="7" spans="1:5" s="106" customFormat="1" ht="12.75" customHeight="1">
      <c r="A7" s="265"/>
      <c r="B7" s="265"/>
      <c r="C7" s="265"/>
      <c r="D7" s="265"/>
      <c r="E7" s="105"/>
    </row>
    <row r="8" spans="1:4" s="7" customFormat="1" ht="12.75" customHeight="1">
      <c r="A8" s="272"/>
      <c r="B8" s="272"/>
      <c r="C8" s="8" t="s">
        <v>0</v>
      </c>
      <c r="D8" s="151" t="s">
        <v>1</v>
      </c>
    </row>
    <row r="9" spans="1:4" s="7" customFormat="1" ht="12.75" customHeight="1">
      <c r="A9" s="273"/>
      <c r="B9" s="273"/>
      <c r="C9" s="10" t="s">
        <v>2</v>
      </c>
      <c r="D9" s="10" t="s">
        <v>3</v>
      </c>
    </row>
    <row r="10" spans="1:4" s="14" customFormat="1" ht="12" customHeight="1">
      <c r="A10" s="197" t="s">
        <v>4</v>
      </c>
      <c r="B10" s="197"/>
      <c r="C10" s="12">
        <f>C12+C23+C38+C42+C53</f>
        <v>1828</v>
      </c>
      <c r="D10" s="13">
        <v>0.8274001620400755</v>
      </c>
    </row>
    <row r="11" spans="1:4" s="14" customFormat="1" ht="12" customHeight="1">
      <c r="A11" s="15"/>
      <c r="B11" s="15"/>
      <c r="C11" s="16"/>
      <c r="D11" s="17"/>
    </row>
    <row r="12" spans="1:4" s="18" customFormat="1" ht="12" customHeight="1">
      <c r="A12" s="194" t="s">
        <v>5</v>
      </c>
      <c r="B12" s="194"/>
      <c r="C12" s="19">
        <f>C13+C17+C21</f>
        <v>155</v>
      </c>
      <c r="D12" s="20">
        <v>0.6994269211678174</v>
      </c>
    </row>
    <row r="13" spans="1:4" s="21" customFormat="1" ht="12" customHeight="1">
      <c r="A13" s="187" t="s">
        <v>6</v>
      </c>
      <c r="B13" s="187"/>
      <c r="C13" s="22">
        <f>C14+C15+C16</f>
        <v>108</v>
      </c>
      <c r="D13" s="23">
        <v>1.1544628540887225</v>
      </c>
    </row>
    <row r="14" spans="1:4" s="21" customFormat="1" ht="12" customHeight="1">
      <c r="A14" s="24"/>
      <c r="B14" s="25" t="s">
        <v>7</v>
      </c>
      <c r="C14" s="22">
        <f>C209+C210+C212+C217+C218</f>
        <v>56</v>
      </c>
      <c r="D14" s="23">
        <v>1.4300306435137895</v>
      </c>
    </row>
    <row r="15" spans="1:4" s="21" customFormat="1" ht="12" customHeight="1">
      <c r="A15" s="24"/>
      <c r="B15" s="25" t="s">
        <v>8</v>
      </c>
      <c r="C15" s="22">
        <f>+C213+C219</f>
        <v>12</v>
      </c>
      <c r="D15" s="23">
        <v>0.3390788358293303</v>
      </c>
    </row>
    <row r="16" spans="1:4" s="21" customFormat="1" ht="12" customHeight="1">
      <c r="A16" s="24"/>
      <c r="B16" s="26" t="s">
        <v>9</v>
      </c>
      <c r="C16" s="22">
        <f>C211+C214+C215+C216</f>
        <v>40</v>
      </c>
      <c r="D16" s="23">
        <v>2.1052631578947367</v>
      </c>
    </row>
    <row r="17" spans="1:4" s="21" customFormat="1" ht="12" customHeight="1">
      <c r="A17" s="187" t="s">
        <v>10</v>
      </c>
      <c r="B17" s="187"/>
      <c r="C17" s="22">
        <f>C18+C19+C20</f>
        <v>4</v>
      </c>
      <c r="D17" s="23">
        <v>0.0728066982162359</v>
      </c>
    </row>
    <row r="18" spans="1:4" s="21" customFormat="1" ht="12" customHeight="1">
      <c r="A18" s="24"/>
      <c r="B18" s="25" t="s">
        <v>11</v>
      </c>
      <c r="C18" s="22">
        <f>+C205</f>
        <v>0</v>
      </c>
      <c r="D18" s="23">
        <v>0</v>
      </c>
    </row>
    <row r="19" spans="1:4" s="21" customFormat="1" ht="12" customHeight="1">
      <c r="A19" s="24"/>
      <c r="B19" s="25" t="s">
        <v>12</v>
      </c>
      <c r="C19" s="22">
        <f>+C204</f>
        <v>1</v>
      </c>
      <c r="D19" s="23">
        <v>0.0546448087431694</v>
      </c>
    </row>
    <row r="20" spans="1:4" s="21" customFormat="1" ht="12" customHeight="1">
      <c r="A20" s="27"/>
      <c r="B20" s="25" t="s">
        <v>13</v>
      </c>
      <c r="C20" s="22">
        <f>C206</f>
        <v>3</v>
      </c>
      <c r="D20" s="23">
        <v>0.17878426698450536</v>
      </c>
    </row>
    <row r="21" spans="1:4" s="21" customFormat="1" ht="12" customHeight="1">
      <c r="A21" s="193" t="s">
        <v>14</v>
      </c>
      <c r="B21" s="193"/>
      <c r="C21" s="28">
        <f>C196+C197+C198+C182+C199+C200+C187+C201+C190</f>
        <v>43</v>
      </c>
      <c r="D21" s="29">
        <v>0.588074398249453</v>
      </c>
    </row>
    <row r="22" spans="1:4" s="21" customFormat="1" ht="12" customHeight="1">
      <c r="A22" s="27"/>
      <c r="B22" s="27"/>
      <c r="C22" s="27"/>
      <c r="D22" s="30"/>
    </row>
    <row r="23" spans="1:4" s="18" customFormat="1" ht="12" customHeight="1">
      <c r="A23" s="194" t="s">
        <v>15</v>
      </c>
      <c r="B23" s="194"/>
      <c r="C23" s="19">
        <f>C24+C25+C26+C29+C32+C33</f>
        <v>373</v>
      </c>
      <c r="D23" s="20">
        <v>0.6340302566717662</v>
      </c>
    </row>
    <row r="24" spans="1:4" s="21" customFormat="1" ht="12" customHeight="1">
      <c r="A24" s="187" t="s">
        <v>16</v>
      </c>
      <c r="B24" s="187"/>
      <c r="C24" s="22">
        <f>C136+C138+C139+C150+C151+C153+C155+C157+C158</f>
        <v>318</v>
      </c>
      <c r="D24" s="23">
        <v>0.9223807866341803</v>
      </c>
    </row>
    <row r="25" spans="1:4" s="21" customFormat="1" ht="12" customHeight="1">
      <c r="A25" s="187" t="s">
        <v>17</v>
      </c>
      <c r="B25" s="187"/>
      <c r="C25" s="22">
        <f>C145</f>
        <v>5</v>
      </c>
      <c r="D25" s="23">
        <v>0.08484642796538265</v>
      </c>
    </row>
    <row r="26" spans="1:4" s="21" customFormat="1" ht="12" customHeight="1">
      <c r="A26" s="187" t="s">
        <v>18</v>
      </c>
      <c r="B26" s="187"/>
      <c r="C26" s="22">
        <f>C27+C28</f>
        <v>34</v>
      </c>
      <c r="D26" s="23">
        <v>0.4006127017791917</v>
      </c>
    </row>
    <row r="27" spans="1:4" s="21" customFormat="1" ht="12" customHeight="1">
      <c r="A27" s="31"/>
      <c r="B27" s="25" t="s">
        <v>19</v>
      </c>
      <c r="C27" s="22">
        <f>C137+C142+C144+C152+C159+C164</f>
        <v>0</v>
      </c>
      <c r="D27" s="23">
        <v>0</v>
      </c>
    </row>
    <row r="28" spans="1:4" s="21" customFormat="1" ht="12" customHeight="1">
      <c r="A28" s="27"/>
      <c r="B28" s="25" t="s">
        <v>20</v>
      </c>
      <c r="C28" s="22">
        <f>C143+C146+C149+C161</f>
        <v>34</v>
      </c>
      <c r="D28" s="23">
        <v>0.5130526633469141</v>
      </c>
    </row>
    <row r="29" spans="1:4" s="21" customFormat="1" ht="12" customHeight="1">
      <c r="A29" s="187" t="s">
        <v>21</v>
      </c>
      <c r="B29" s="187"/>
      <c r="C29" s="22">
        <f>C30+C31</f>
        <v>0</v>
      </c>
      <c r="D29" s="23">
        <v>0</v>
      </c>
    </row>
    <row r="30" spans="1:4" s="21" customFormat="1" ht="12" customHeight="1">
      <c r="A30" s="31"/>
      <c r="B30" s="25" t="s">
        <v>22</v>
      </c>
      <c r="C30" s="22">
        <f>+C141</f>
        <v>0</v>
      </c>
      <c r="D30" s="23">
        <v>0</v>
      </c>
    </row>
    <row r="31" spans="1:4" s="21" customFormat="1" ht="12" customHeight="1">
      <c r="A31" s="27"/>
      <c r="B31" s="25" t="s">
        <v>23</v>
      </c>
      <c r="C31" s="22">
        <f>C140+C160+C163</f>
        <v>0</v>
      </c>
      <c r="D31" s="23">
        <v>0</v>
      </c>
    </row>
    <row r="32" spans="1:4" s="21" customFormat="1" ht="12" customHeight="1">
      <c r="A32" s="187" t="s">
        <v>24</v>
      </c>
      <c r="B32" s="187"/>
      <c r="C32" s="22">
        <f>C147+C148+C154+C156+C162</f>
        <v>10</v>
      </c>
      <c r="D32" s="23">
        <v>0.6882312456985548</v>
      </c>
    </row>
    <row r="33" spans="1:4" s="21" customFormat="1" ht="12" customHeight="1">
      <c r="A33" s="187" t="s">
        <v>25</v>
      </c>
      <c r="B33" s="187"/>
      <c r="C33" s="22">
        <f>C34+C35+C36</f>
        <v>6</v>
      </c>
      <c r="D33" s="23">
        <v>0.10739216037229282</v>
      </c>
    </row>
    <row r="34" spans="1:4" s="21" customFormat="1" ht="12" customHeight="1">
      <c r="A34" s="31"/>
      <c r="B34" s="25" t="s">
        <v>26</v>
      </c>
      <c r="C34" s="22">
        <f>C172</f>
        <v>0</v>
      </c>
      <c r="D34" s="23">
        <v>0</v>
      </c>
    </row>
    <row r="35" spans="1:4" s="21" customFormat="1" ht="12" customHeight="1">
      <c r="A35" s="24"/>
      <c r="B35" s="25" t="s">
        <v>27</v>
      </c>
      <c r="C35" s="22">
        <f>C168+C169+C170+C173</f>
        <v>0</v>
      </c>
      <c r="D35" s="23">
        <v>0</v>
      </c>
    </row>
    <row r="36" spans="1:4" s="21" customFormat="1" ht="12" customHeight="1">
      <c r="A36" s="24"/>
      <c r="B36" s="32" t="s">
        <v>28</v>
      </c>
      <c r="C36" s="28">
        <f>C167+C171+C174</f>
        <v>6</v>
      </c>
      <c r="D36" s="29">
        <v>0.14796547472256474</v>
      </c>
    </row>
    <row r="37" spans="1:4" s="21" customFormat="1" ht="12" customHeight="1">
      <c r="A37" s="27"/>
      <c r="B37" s="27"/>
      <c r="C37" s="27"/>
      <c r="D37" s="30"/>
    </row>
    <row r="38" spans="1:4" s="18" customFormat="1" ht="12" customHeight="1">
      <c r="A38" s="194" t="s">
        <v>29</v>
      </c>
      <c r="B38" s="194"/>
      <c r="C38" s="19">
        <f>C39+C40</f>
        <v>154</v>
      </c>
      <c r="D38" s="20">
        <v>0.6103602710950814</v>
      </c>
    </row>
    <row r="39" spans="1:4" s="21" customFormat="1" ht="12" customHeight="1">
      <c r="A39" s="187" t="s">
        <v>30</v>
      </c>
      <c r="B39" s="187"/>
      <c r="C39" s="22">
        <f>C177+C178+C180+C181+C183+C186+C188+C189+C192+C193</f>
        <v>153</v>
      </c>
      <c r="D39" s="23">
        <v>0.6803326070523367</v>
      </c>
    </row>
    <row r="40" spans="1:4" s="21" customFormat="1" ht="12" customHeight="1">
      <c r="A40" s="193" t="s">
        <v>31</v>
      </c>
      <c r="B40" s="193"/>
      <c r="C40" s="28">
        <f>+C179+C184+C191</f>
        <v>1</v>
      </c>
      <c r="D40" s="29">
        <v>0.03646973012399708</v>
      </c>
    </row>
    <row r="41" spans="1:4" s="21" customFormat="1" ht="12" customHeight="1">
      <c r="A41" s="27"/>
      <c r="B41" s="27"/>
      <c r="C41" s="27"/>
      <c r="D41" s="30"/>
    </row>
    <row r="42" spans="1:4" s="18" customFormat="1" ht="12" customHeight="1">
      <c r="A42" s="194" t="s">
        <v>32</v>
      </c>
      <c r="B42" s="194"/>
      <c r="C42" s="19">
        <f>C43+C44+C48</f>
        <v>605</v>
      </c>
      <c r="D42" s="20">
        <v>0.7203410010953946</v>
      </c>
    </row>
    <row r="43" spans="1:4" s="21" customFormat="1" ht="12" customHeight="1">
      <c r="A43" s="187" t="s">
        <v>33</v>
      </c>
      <c r="B43" s="187"/>
      <c r="C43" s="22">
        <f>C87+C88+C89+C91+C95+C96+C98+C100+C102+C103+C107+C109+C114+C115+C119+C122+C125+C128+C132+C133</f>
        <v>493</v>
      </c>
      <c r="D43" s="23">
        <v>0.8892335996825455</v>
      </c>
    </row>
    <row r="44" spans="1:4" s="21" customFormat="1" ht="12" customHeight="1">
      <c r="A44" s="200" t="s">
        <v>34</v>
      </c>
      <c r="B44" s="200"/>
      <c r="C44" s="22">
        <f>C45+C46+C47</f>
        <v>22</v>
      </c>
      <c r="D44" s="23">
        <v>0.15741270749856898</v>
      </c>
    </row>
    <row r="45" spans="1:4" s="21" customFormat="1" ht="12" customHeight="1">
      <c r="A45" s="32"/>
      <c r="B45" s="25" t="s">
        <v>35</v>
      </c>
      <c r="C45" s="22">
        <f>C80+C112+C101+C185+C105+C110+C129</f>
        <v>16</v>
      </c>
      <c r="D45" s="23">
        <v>0.2571520411443266</v>
      </c>
    </row>
    <row r="46" spans="1:4" s="21" customFormat="1" ht="12" customHeight="1">
      <c r="A46" s="32"/>
      <c r="B46" s="25" t="s">
        <v>36</v>
      </c>
      <c r="C46" s="22">
        <f>C90+C118+C120+C127</f>
        <v>6</v>
      </c>
      <c r="D46" s="23">
        <v>0.08982035928143713</v>
      </c>
    </row>
    <row r="47" spans="1:4" s="21" customFormat="1" ht="12" customHeight="1">
      <c r="A47" s="32"/>
      <c r="B47" s="26" t="s">
        <v>37</v>
      </c>
      <c r="C47" s="22">
        <f>C84+C93+C94+C130</f>
        <v>0</v>
      </c>
      <c r="D47" s="23">
        <v>0</v>
      </c>
    </row>
    <row r="48" spans="1:4" s="21" customFormat="1" ht="12" customHeight="1">
      <c r="A48" s="187" t="s">
        <v>38</v>
      </c>
      <c r="B48" s="187"/>
      <c r="C48" s="22">
        <f>C49+C50+C51</f>
        <v>90</v>
      </c>
      <c r="D48" s="23">
        <v>0.6176652254478073</v>
      </c>
    </row>
    <row r="49" spans="1:4" s="21" customFormat="1" ht="12" customHeight="1">
      <c r="A49" s="32"/>
      <c r="B49" s="25" t="s">
        <v>39</v>
      </c>
      <c r="C49" s="22">
        <f>+C76+C77+C86+C111</f>
        <v>5</v>
      </c>
      <c r="D49" s="23">
        <v>0.2540650406504065</v>
      </c>
    </row>
    <row r="50" spans="1:4" s="21" customFormat="1" ht="12" customHeight="1">
      <c r="A50" s="32"/>
      <c r="B50" s="25" t="s">
        <v>40</v>
      </c>
      <c r="C50" s="22">
        <f>C79+C81+C97+C99+C113+C117+C123+C126</f>
        <v>24</v>
      </c>
      <c r="D50" s="23">
        <v>0.5703422053231939</v>
      </c>
    </row>
    <row r="51" spans="1:4" s="21" customFormat="1" ht="12" customHeight="1">
      <c r="A51" s="32"/>
      <c r="B51" s="32" t="s">
        <v>41</v>
      </c>
      <c r="C51" s="28">
        <f>C75+C82+C92+C104+C116+C121+C131</f>
        <v>61</v>
      </c>
      <c r="D51" s="29">
        <v>0.7266229898749256</v>
      </c>
    </row>
    <row r="52" spans="1:4" s="21" customFormat="1" ht="12" customHeight="1">
      <c r="A52" s="26"/>
      <c r="B52" s="26"/>
      <c r="C52" s="26"/>
      <c r="D52" s="34"/>
    </row>
    <row r="53" spans="1:4" s="18" customFormat="1" ht="12" customHeight="1">
      <c r="A53" s="194" t="s">
        <v>42</v>
      </c>
      <c r="B53" s="194"/>
      <c r="C53" s="19">
        <f>C54+C55+C56</f>
        <v>541</v>
      </c>
      <c r="D53" s="20">
        <v>1.7608957458581518</v>
      </c>
    </row>
    <row r="54" spans="1:4" s="21" customFormat="1" ht="12" customHeight="1">
      <c r="A54" s="187" t="s">
        <v>43</v>
      </c>
      <c r="B54" s="187"/>
      <c r="C54" s="22">
        <f>C59+C63+C68+C72</f>
        <v>326</v>
      </c>
      <c r="D54" s="23">
        <v>3.0757618643268234</v>
      </c>
    </row>
    <row r="55" spans="1:4" s="21" customFormat="1" ht="12" customHeight="1">
      <c r="A55" s="187" t="s">
        <v>44</v>
      </c>
      <c r="B55" s="187"/>
      <c r="C55" s="22">
        <f>C78+C60+C83+C85+C64+C65+C66+C106+C108+C67+C69+C70+C124+C71</f>
        <v>206</v>
      </c>
      <c r="D55" s="23">
        <v>1.1658837512026714</v>
      </c>
    </row>
    <row r="56" spans="1:4" s="21" customFormat="1" ht="12" customHeight="1">
      <c r="A56" s="193" t="s">
        <v>45</v>
      </c>
      <c r="B56" s="193"/>
      <c r="C56" s="28">
        <f>C62+C61</f>
        <v>9</v>
      </c>
      <c r="D56" s="29">
        <v>0.3665987780040733</v>
      </c>
    </row>
    <row r="57" spans="1:4" s="21" customFormat="1" ht="12" customHeight="1">
      <c r="A57" s="26"/>
      <c r="B57" s="33"/>
      <c r="C57" s="35"/>
      <c r="D57" s="36"/>
    </row>
    <row r="58" spans="1:4" s="21" customFormat="1" ht="12" customHeight="1">
      <c r="A58" s="201" t="s">
        <v>46</v>
      </c>
      <c r="B58" s="201"/>
      <c r="C58" s="16">
        <f>SUM(C59:C72)</f>
        <v>509</v>
      </c>
      <c r="D58" s="17">
        <v>1.8871422215631024</v>
      </c>
    </row>
    <row r="59" spans="1:4" s="21" customFormat="1" ht="12" customHeight="1">
      <c r="A59" s="187" t="s">
        <v>47</v>
      </c>
      <c r="B59" s="187"/>
      <c r="C59" s="22">
        <v>18</v>
      </c>
      <c r="D59" s="23">
        <v>0.977729494839761</v>
      </c>
    </row>
    <row r="60" spans="1:4" s="21" customFormat="1" ht="12" customHeight="1">
      <c r="A60" s="187" t="s">
        <v>48</v>
      </c>
      <c r="B60" s="187"/>
      <c r="C60" s="22">
        <v>0</v>
      </c>
      <c r="D60" s="23">
        <v>0</v>
      </c>
    </row>
    <row r="61" spans="1:4" s="21" customFormat="1" ht="12" customHeight="1">
      <c r="A61" s="187" t="s">
        <v>49</v>
      </c>
      <c r="B61" s="187"/>
      <c r="C61" s="22">
        <v>1</v>
      </c>
      <c r="D61" s="23">
        <v>0.07662835249042145</v>
      </c>
    </row>
    <row r="62" spans="1:4" s="21" customFormat="1" ht="12" customHeight="1">
      <c r="A62" s="187" t="s">
        <v>50</v>
      </c>
      <c r="B62" s="187"/>
      <c r="C62" s="22">
        <v>8</v>
      </c>
      <c r="D62" s="23">
        <v>0.6956521739130435</v>
      </c>
    </row>
    <row r="63" spans="1:4" s="21" customFormat="1" ht="12" customHeight="1">
      <c r="A63" s="187" t="s">
        <v>51</v>
      </c>
      <c r="B63" s="187"/>
      <c r="C63" s="22">
        <v>226</v>
      </c>
      <c r="D63" s="23">
        <v>4.566579106890281</v>
      </c>
    </row>
    <row r="64" spans="1:4" s="21" customFormat="1" ht="12" customHeight="1">
      <c r="A64" s="187" t="s">
        <v>52</v>
      </c>
      <c r="B64" s="187"/>
      <c r="C64" s="22">
        <v>15</v>
      </c>
      <c r="D64" s="23">
        <v>1.0683760683760684</v>
      </c>
    </row>
    <row r="65" spans="1:4" s="21" customFormat="1" ht="12" customHeight="1">
      <c r="A65" s="187" t="s">
        <v>53</v>
      </c>
      <c r="B65" s="187"/>
      <c r="C65" s="22">
        <v>0</v>
      </c>
      <c r="D65" s="23">
        <v>0</v>
      </c>
    </row>
    <row r="66" spans="1:4" s="21" customFormat="1" ht="12" customHeight="1">
      <c r="A66" s="187" t="s">
        <v>54</v>
      </c>
      <c r="B66" s="187"/>
      <c r="C66" s="22">
        <v>131</v>
      </c>
      <c r="D66" s="23">
        <v>2</v>
      </c>
    </row>
    <row r="67" spans="1:4" s="21" customFormat="1" ht="12" customHeight="1">
      <c r="A67" s="187" t="s">
        <v>55</v>
      </c>
      <c r="B67" s="187"/>
      <c r="C67" s="22">
        <v>0</v>
      </c>
      <c r="D67" s="23">
        <v>0</v>
      </c>
    </row>
    <row r="68" spans="1:4" s="21" customFormat="1" ht="12" customHeight="1">
      <c r="A68" s="187" t="s">
        <v>56</v>
      </c>
      <c r="B68" s="187"/>
      <c r="C68" s="22">
        <v>56</v>
      </c>
      <c r="D68" s="23">
        <v>2.528216704288939</v>
      </c>
    </row>
    <row r="69" spans="1:4" s="21" customFormat="1" ht="12" customHeight="1">
      <c r="A69" s="187" t="s">
        <v>57</v>
      </c>
      <c r="B69" s="187"/>
      <c r="C69" s="22">
        <v>9</v>
      </c>
      <c r="D69" s="23">
        <v>0.7518796992481203</v>
      </c>
    </row>
    <row r="70" spans="1:4" s="21" customFormat="1" ht="12" customHeight="1">
      <c r="A70" s="187" t="s">
        <v>58</v>
      </c>
      <c r="B70" s="187"/>
      <c r="C70" s="22">
        <v>7</v>
      </c>
      <c r="D70" s="23">
        <v>0.5147058823529411</v>
      </c>
    </row>
    <row r="71" spans="1:4" s="21" customFormat="1" ht="12" customHeight="1">
      <c r="A71" s="187" t="s">
        <v>59</v>
      </c>
      <c r="B71" s="187"/>
      <c r="C71" s="22">
        <v>12</v>
      </c>
      <c r="D71" s="23">
        <v>0.5802707930367504</v>
      </c>
    </row>
    <row r="72" spans="1:4" s="21" customFormat="1" ht="12" customHeight="1">
      <c r="A72" s="193" t="s">
        <v>60</v>
      </c>
      <c r="B72" s="193"/>
      <c r="C72" s="28">
        <v>26</v>
      </c>
      <c r="D72" s="29">
        <v>1.631116687578419</v>
      </c>
    </row>
    <row r="73" spans="1:4" s="21" customFormat="1" ht="12" customHeight="1">
      <c r="A73" s="26"/>
      <c r="B73" s="26"/>
      <c r="C73" s="26"/>
      <c r="D73" s="34"/>
    </row>
    <row r="74" spans="1:4" s="21" customFormat="1" ht="12" customHeight="1">
      <c r="A74" s="194" t="s">
        <v>61</v>
      </c>
      <c r="B74" s="194"/>
      <c r="C74" s="19">
        <f>SUM(C75:C133)</f>
        <v>637</v>
      </c>
      <c r="D74" s="20">
        <v>0.7282080594455559</v>
      </c>
    </row>
    <row r="75" spans="1:4" s="21" customFormat="1" ht="12" customHeight="1">
      <c r="A75" s="187" t="s">
        <v>62</v>
      </c>
      <c r="B75" s="187"/>
      <c r="C75" s="22">
        <v>16</v>
      </c>
      <c r="D75" s="23">
        <v>0.6639004149377593</v>
      </c>
    </row>
    <row r="76" spans="1:4" s="21" customFormat="1" ht="12" customHeight="1">
      <c r="A76" s="187" t="s">
        <v>63</v>
      </c>
      <c r="B76" s="187"/>
      <c r="C76" s="22">
        <v>4</v>
      </c>
      <c r="D76" s="23">
        <v>0.39215686274509803</v>
      </c>
    </row>
    <row r="77" spans="1:4" s="21" customFormat="1" ht="12" customHeight="1">
      <c r="A77" s="187" t="s">
        <v>64</v>
      </c>
      <c r="B77" s="187"/>
      <c r="C77" s="22">
        <v>0</v>
      </c>
      <c r="D77" s="23">
        <v>0</v>
      </c>
    </row>
    <row r="78" spans="1:4" s="21" customFormat="1" ht="12" customHeight="1">
      <c r="A78" s="187" t="s">
        <v>65</v>
      </c>
      <c r="B78" s="187"/>
      <c r="C78" s="22">
        <v>6</v>
      </c>
      <c r="D78" s="23">
        <v>0.9174311926605505</v>
      </c>
    </row>
    <row r="79" spans="1:4" s="21" customFormat="1" ht="12" customHeight="1">
      <c r="A79" s="187" t="s">
        <v>66</v>
      </c>
      <c r="B79" s="187"/>
      <c r="C79" s="22">
        <v>4</v>
      </c>
      <c r="D79" s="23">
        <v>1.1204481792717087</v>
      </c>
    </row>
    <row r="80" spans="1:4" s="21" customFormat="1" ht="12" customHeight="1">
      <c r="A80" s="187" t="s">
        <v>67</v>
      </c>
      <c r="B80" s="187"/>
      <c r="C80" s="22">
        <v>1</v>
      </c>
      <c r="D80" s="23">
        <v>0.15600624024961</v>
      </c>
    </row>
    <row r="81" spans="1:4" s="21" customFormat="1" ht="12" customHeight="1">
      <c r="A81" s="187" t="s">
        <v>68</v>
      </c>
      <c r="B81" s="187"/>
      <c r="C81" s="22">
        <v>0</v>
      </c>
      <c r="D81" s="23">
        <v>0</v>
      </c>
    </row>
    <row r="82" spans="1:4" s="21" customFormat="1" ht="12" customHeight="1">
      <c r="A82" s="187" t="s">
        <v>69</v>
      </c>
      <c r="B82" s="187"/>
      <c r="C82" s="22">
        <v>7</v>
      </c>
      <c r="D82" s="23">
        <v>0.5263157894736842</v>
      </c>
    </row>
    <row r="83" spans="1:4" s="21" customFormat="1" ht="12" customHeight="1">
      <c r="A83" s="187" t="s">
        <v>71</v>
      </c>
      <c r="B83" s="187"/>
      <c r="C83" s="22">
        <v>2</v>
      </c>
      <c r="D83" s="23">
        <v>0.25839793281653745</v>
      </c>
    </row>
    <row r="84" spans="1:4" s="21" customFormat="1" ht="12" customHeight="1">
      <c r="A84" s="187" t="s">
        <v>72</v>
      </c>
      <c r="B84" s="187"/>
      <c r="C84" s="22">
        <v>0</v>
      </c>
      <c r="D84" s="23">
        <v>0</v>
      </c>
    </row>
    <row r="85" spans="1:4" s="21" customFormat="1" ht="12" customHeight="1">
      <c r="A85" s="187" t="s">
        <v>73</v>
      </c>
      <c r="B85" s="187"/>
      <c r="C85" s="22">
        <v>0</v>
      </c>
      <c r="D85" s="23">
        <v>0</v>
      </c>
    </row>
    <row r="86" spans="1:4" s="21" customFormat="1" ht="12" customHeight="1">
      <c r="A86" s="187" t="s">
        <v>74</v>
      </c>
      <c r="B86" s="187"/>
      <c r="C86" s="22">
        <v>1</v>
      </c>
      <c r="D86" s="23">
        <v>0.18587360594795538</v>
      </c>
    </row>
    <row r="87" spans="1:4" s="21" customFormat="1" ht="12" customHeight="1">
      <c r="A87" s="187" t="s">
        <v>75</v>
      </c>
      <c r="B87" s="187"/>
      <c r="C87" s="22">
        <v>4</v>
      </c>
      <c r="D87" s="23">
        <v>0.6191950464396285</v>
      </c>
    </row>
    <row r="88" spans="1:4" s="21" customFormat="1" ht="12" customHeight="1">
      <c r="A88" s="187" t="s">
        <v>76</v>
      </c>
      <c r="B88" s="187"/>
      <c r="C88" s="22">
        <v>10</v>
      </c>
      <c r="D88" s="23">
        <v>0.9066183136899365</v>
      </c>
    </row>
    <row r="89" spans="1:4" s="21" customFormat="1" ht="12" customHeight="1">
      <c r="A89" s="187" t="s">
        <v>78</v>
      </c>
      <c r="B89" s="187"/>
      <c r="C89" s="22">
        <v>3</v>
      </c>
      <c r="D89" s="23">
        <v>0.2932551319648094</v>
      </c>
    </row>
    <row r="90" spans="1:4" s="21" customFormat="1" ht="12" customHeight="1">
      <c r="A90" s="187" t="s">
        <v>79</v>
      </c>
      <c r="B90" s="187"/>
      <c r="C90" s="22">
        <v>3</v>
      </c>
      <c r="D90" s="23">
        <v>0.07737941707505804</v>
      </c>
    </row>
    <row r="91" spans="1:4" s="21" customFormat="1" ht="12" customHeight="1">
      <c r="A91" s="187" t="s">
        <v>81</v>
      </c>
      <c r="B91" s="187"/>
      <c r="C91" s="22">
        <v>2</v>
      </c>
      <c r="D91" s="23">
        <v>0.3401360544217687</v>
      </c>
    </row>
    <row r="92" spans="1:4" s="21" customFormat="1" ht="12" customHeight="1">
      <c r="A92" s="187" t="s">
        <v>82</v>
      </c>
      <c r="B92" s="187"/>
      <c r="C92" s="22">
        <v>15</v>
      </c>
      <c r="D92" s="23">
        <v>0.5705591479650057</v>
      </c>
    </row>
    <row r="93" spans="1:4" s="21" customFormat="1" ht="12" customHeight="1">
      <c r="A93" s="187" t="s">
        <v>83</v>
      </c>
      <c r="B93" s="187"/>
      <c r="C93" s="22">
        <v>0</v>
      </c>
      <c r="D93" s="23">
        <v>0</v>
      </c>
    </row>
    <row r="94" spans="1:4" s="21" customFormat="1" ht="12" customHeight="1">
      <c r="A94" s="187" t="s">
        <v>84</v>
      </c>
      <c r="B94" s="187"/>
      <c r="C94" s="22">
        <v>0</v>
      </c>
      <c r="D94" s="23">
        <v>0</v>
      </c>
    </row>
    <row r="95" spans="1:4" s="21" customFormat="1" ht="12" customHeight="1">
      <c r="A95" s="187" t="s">
        <v>85</v>
      </c>
      <c r="B95" s="187"/>
      <c r="C95" s="22">
        <v>23</v>
      </c>
      <c r="D95" s="23">
        <v>0.827933765298776</v>
      </c>
    </row>
    <row r="96" spans="1:4" s="21" customFormat="1" ht="12" customHeight="1">
      <c r="A96" s="187" t="s">
        <v>86</v>
      </c>
      <c r="B96" s="187"/>
      <c r="C96" s="22">
        <v>8</v>
      </c>
      <c r="D96" s="23">
        <v>0.8188331627430911</v>
      </c>
    </row>
    <row r="97" spans="1:4" s="21" customFormat="1" ht="12" customHeight="1">
      <c r="A97" s="187" t="s">
        <v>87</v>
      </c>
      <c r="B97" s="187"/>
      <c r="C97" s="22">
        <v>7</v>
      </c>
      <c r="D97" s="23">
        <v>1.2237762237762237</v>
      </c>
    </row>
    <row r="98" spans="1:4" s="21" customFormat="1" ht="12" customHeight="1">
      <c r="A98" s="187" t="s">
        <v>88</v>
      </c>
      <c r="B98" s="187"/>
      <c r="C98" s="22">
        <v>0</v>
      </c>
      <c r="D98" s="23">
        <v>0</v>
      </c>
    </row>
    <row r="99" spans="1:4" s="21" customFormat="1" ht="12" customHeight="1">
      <c r="A99" s="187" t="s">
        <v>89</v>
      </c>
      <c r="B99" s="187"/>
      <c r="C99" s="22">
        <v>0</v>
      </c>
      <c r="D99" s="23">
        <v>0</v>
      </c>
    </row>
    <row r="100" spans="1:4" s="21" customFormat="1" ht="12" customHeight="1">
      <c r="A100" s="187" t="s">
        <v>90</v>
      </c>
      <c r="B100" s="187"/>
      <c r="C100" s="22">
        <v>0</v>
      </c>
      <c r="D100" s="23">
        <v>0</v>
      </c>
    </row>
    <row r="101" spans="1:4" s="21" customFormat="1" ht="12" customHeight="1">
      <c r="A101" s="187" t="s">
        <v>91</v>
      </c>
      <c r="B101" s="187"/>
      <c r="C101" s="22">
        <v>0</v>
      </c>
      <c r="D101" s="23">
        <v>0</v>
      </c>
    </row>
    <row r="102" spans="1:4" s="21" customFormat="1" ht="12" customHeight="1">
      <c r="A102" s="187" t="s">
        <v>92</v>
      </c>
      <c r="B102" s="187"/>
      <c r="C102" s="22">
        <v>1</v>
      </c>
      <c r="D102" s="23">
        <v>0.12033694344163658</v>
      </c>
    </row>
    <row r="103" spans="1:4" s="21" customFormat="1" ht="12" customHeight="1">
      <c r="A103" s="187" t="s">
        <v>93</v>
      </c>
      <c r="B103" s="187"/>
      <c r="C103" s="22">
        <v>341</v>
      </c>
      <c r="D103" s="23">
        <v>1.0080108782405628</v>
      </c>
    </row>
    <row r="104" spans="1:4" s="21" customFormat="1" ht="12" customHeight="1">
      <c r="A104" s="187" t="s">
        <v>94</v>
      </c>
      <c r="B104" s="187"/>
      <c r="C104" s="22">
        <v>1</v>
      </c>
      <c r="D104" s="23">
        <v>0.12422360248447205</v>
      </c>
    </row>
    <row r="105" spans="1:4" s="21" customFormat="1" ht="12" customHeight="1">
      <c r="A105" s="187" t="s">
        <v>95</v>
      </c>
      <c r="B105" s="187"/>
      <c r="C105" s="22">
        <v>1</v>
      </c>
      <c r="D105" s="23">
        <v>0.176056338028169</v>
      </c>
    </row>
    <row r="106" spans="1:4" s="21" customFormat="1" ht="12" customHeight="1">
      <c r="A106" s="187" t="s">
        <v>96</v>
      </c>
      <c r="B106" s="187"/>
      <c r="C106" s="22">
        <v>0</v>
      </c>
      <c r="D106" s="23">
        <v>0</v>
      </c>
    </row>
    <row r="107" spans="1:4" s="21" customFormat="1" ht="12" customHeight="1">
      <c r="A107" s="187" t="s">
        <v>97</v>
      </c>
      <c r="B107" s="187"/>
      <c r="C107" s="22">
        <v>38</v>
      </c>
      <c r="D107" s="23">
        <v>1.0823127314155512</v>
      </c>
    </row>
    <row r="108" spans="1:4" s="21" customFormat="1" ht="12" customHeight="1">
      <c r="A108" s="187" t="s">
        <v>98</v>
      </c>
      <c r="B108" s="187"/>
      <c r="C108" s="22">
        <v>16</v>
      </c>
      <c r="D108" s="23">
        <v>2.1798365122615806</v>
      </c>
    </row>
    <row r="109" spans="1:4" s="21" customFormat="1" ht="12" customHeight="1">
      <c r="A109" s="187" t="s">
        <v>99</v>
      </c>
      <c r="B109" s="187"/>
      <c r="C109" s="22">
        <v>0</v>
      </c>
      <c r="D109" s="23">
        <v>0</v>
      </c>
    </row>
    <row r="110" spans="1:4" s="21" customFormat="1" ht="12" customHeight="1">
      <c r="A110" s="187" t="s">
        <v>100</v>
      </c>
      <c r="B110" s="187"/>
      <c r="C110" s="22">
        <v>4</v>
      </c>
      <c r="D110" s="23">
        <v>0.625</v>
      </c>
    </row>
    <row r="111" spans="1:4" s="21" customFormat="1" ht="12" customHeight="1">
      <c r="A111" s="187" t="s">
        <v>101</v>
      </c>
      <c r="B111" s="187"/>
      <c r="C111" s="22">
        <v>0</v>
      </c>
      <c r="D111" s="23">
        <v>0</v>
      </c>
    </row>
    <row r="112" spans="1:4" s="21" customFormat="1" ht="12" customHeight="1">
      <c r="A112" s="187" t="s">
        <v>296</v>
      </c>
      <c r="B112" s="187"/>
      <c r="C112" s="22">
        <v>6</v>
      </c>
      <c r="D112" s="23">
        <v>0.270148581719946</v>
      </c>
    </row>
    <row r="113" spans="1:4" s="21" customFormat="1" ht="12" customHeight="1">
      <c r="A113" s="187" t="s">
        <v>102</v>
      </c>
      <c r="B113" s="187"/>
      <c r="C113" s="22">
        <v>10</v>
      </c>
      <c r="D113" s="23">
        <v>1.5432098765432098</v>
      </c>
    </row>
    <row r="114" spans="1:4" s="21" customFormat="1" ht="12" customHeight="1">
      <c r="A114" s="187" t="s">
        <v>103</v>
      </c>
      <c r="B114" s="187"/>
      <c r="C114" s="22">
        <v>3</v>
      </c>
      <c r="D114" s="23">
        <v>0.3184713375796178</v>
      </c>
    </row>
    <row r="115" spans="1:4" s="21" customFormat="1" ht="12" customHeight="1">
      <c r="A115" s="187" t="s">
        <v>104</v>
      </c>
      <c r="B115" s="187"/>
      <c r="C115" s="22">
        <v>0</v>
      </c>
      <c r="D115" s="23">
        <v>0</v>
      </c>
    </row>
    <row r="116" spans="1:4" s="21" customFormat="1" ht="12" customHeight="1">
      <c r="A116" s="187" t="s">
        <v>105</v>
      </c>
      <c r="B116" s="187"/>
      <c r="C116" s="22">
        <v>0</v>
      </c>
      <c r="D116" s="23">
        <v>0</v>
      </c>
    </row>
    <row r="117" spans="1:4" s="21" customFormat="1" ht="12" customHeight="1">
      <c r="A117" s="187" t="s">
        <v>106</v>
      </c>
      <c r="B117" s="187"/>
      <c r="C117" s="22">
        <v>0</v>
      </c>
      <c r="D117" s="23">
        <v>0</v>
      </c>
    </row>
    <row r="118" spans="1:4" s="21" customFormat="1" ht="12" customHeight="1">
      <c r="A118" s="187" t="s">
        <v>107</v>
      </c>
      <c r="B118" s="187"/>
      <c r="C118" s="22">
        <v>0</v>
      </c>
      <c r="D118" s="23">
        <v>0</v>
      </c>
    </row>
    <row r="119" spans="1:4" s="21" customFormat="1" ht="12" customHeight="1">
      <c r="A119" s="187" t="s">
        <v>108</v>
      </c>
      <c r="B119" s="187"/>
      <c r="C119" s="22">
        <v>42</v>
      </c>
      <c r="D119" s="23">
        <v>1.5648286140089418</v>
      </c>
    </row>
    <row r="120" spans="1:4" s="21" customFormat="1" ht="12" customHeight="1">
      <c r="A120" s="187" t="s">
        <v>109</v>
      </c>
      <c r="B120" s="187"/>
      <c r="C120" s="22">
        <v>0</v>
      </c>
      <c r="D120" s="23">
        <v>0</v>
      </c>
    </row>
    <row r="121" spans="1:4" s="21" customFormat="1" ht="12" customHeight="1">
      <c r="A121" s="187" t="s">
        <v>110</v>
      </c>
      <c r="B121" s="187"/>
      <c r="C121" s="22">
        <v>21</v>
      </c>
      <c r="D121" s="23">
        <v>3.338632750397456</v>
      </c>
    </row>
    <row r="122" spans="1:4" s="21" customFormat="1" ht="12" customHeight="1">
      <c r="A122" s="187" t="s">
        <v>111</v>
      </c>
      <c r="B122" s="187"/>
      <c r="C122" s="22">
        <v>1</v>
      </c>
      <c r="D122" s="23">
        <v>0.12738853503184713</v>
      </c>
    </row>
    <row r="123" spans="1:4" s="21" customFormat="1" ht="12" customHeight="1">
      <c r="A123" s="187" t="s">
        <v>112</v>
      </c>
      <c r="B123" s="187"/>
      <c r="C123" s="22">
        <v>1</v>
      </c>
      <c r="D123" s="23">
        <v>0.117096018735363</v>
      </c>
    </row>
    <row r="124" spans="1:4" s="21" customFormat="1" ht="12" customHeight="1">
      <c r="A124" s="187" t="s">
        <v>114</v>
      </c>
      <c r="B124" s="187"/>
      <c r="C124" s="22">
        <v>8</v>
      </c>
      <c r="D124" s="23">
        <v>1.4260249554367201</v>
      </c>
    </row>
    <row r="125" spans="1:4" s="21" customFormat="1" ht="12" customHeight="1">
      <c r="A125" s="187" t="s">
        <v>115</v>
      </c>
      <c r="B125" s="187"/>
      <c r="C125" s="22">
        <v>7</v>
      </c>
      <c r="D125" s="23">
        <v>0.6134969325153374</v>
      </c>
    </row>
    <row r="126" spans="1:4" s="21" customFormat="1" ht="12" customHeight="1">
      <c r="A126" s="187" t="s">
        <v>116</v>
      </c>
      <c r="B126" s="187"/>
      <c r="C126" s="22">
        <v>2</v>
      </c>
      <c r="D126" s="23">
        <v>0.38910505836575876</v>
      </c>
    </row>
    <row r="127" spans="1:4" s="21" customFormat="1" ht="12" customHeight="1">
      <c r="A127" s="187" t="s">
        <v>118</v>
      </c>
      <c r="B127" s="187"/>
      <c r="C127" s="22">
        <v>3</v>
      </c>
      <c r="D127" s="23">
        <v>0.2461033634126333</v>
      </c>
    </row>
    <row r="128" spans="1:4" s="21" customFormat="1" ht="12" customHeight="1">
      <c r="A128" s="187" t="s">
        <v>119</v>
      </c>
      <c r="B128" s="187"/>
      <c r="C128" s="22">
        <v>7</v>
      </c>
      <c r="D128" s="23">
        <v>0.8495145631067961</v>
      </c>
    </row>
    <row r="129" spans="1:4" s="21" customFormat="1" ht="12" customHeight="1">
      <c r="A129" s="187" t="s">
        <v>120</v>
      </c>
      <c r="B129" s="187"/>
      <c r="C129" s="22">
        <v>4</v>
      </c>
      <c r="D129" s="23">
        <v>0.30007501875468867</v>
      </c>
    </row>
    <row r="130" spans="1:5" s="21" customFormat="1" ht="12" customHeight="1">
      <c r="A130" s="187" t="s">
        <v>121</v>
      </c>
      <c r="B130" s="187"/>
      <c r="C130" s="22">
        <v>0</v>
      </c>
      <c r="D130" s="23">
        <v>0</v>
      </c>
      <c r="E130" s="159">
        <f>+C130+C127+C103+C94+C93+C91+C88+C84</f>
        <v>356</v>
      </c>
    </row>
    <row r="131" spans="1:4" s="21" customFormat="1" ht="12" customHeight="1">
      <c r="A131" s="187" t="s">
        <v>122</v>
      </c>
      <c r="B131" s="187"/>
      <c r="C131" s="22">
        <v>1</v>
      </c>
      <c r="D131" s="23">
        <v>0.24937655860349128</v>
      </c>
    </row>
    <row r="132" spans="1:4" s="21" customFormat="1" ht="12" customHeight="1">
      <c r="A132" s="187" t="s">
        <v>123</v>
      </c>
      <c r="B132" s="187"/>
      <c r="C132" s="22">
        <v>2</v>
      </c>
      <c r="D132" s="23">
        <v>0.2242152466367713</v>
      </c>
    </row>
    <row r="133" spans="1:4" s="21" customFormat="1" ht="12" customHeight="1">
      <c r="A133" s="202" t="s">
        <v>124</v>
      </c>
      <c r="B133" s="202"/>
      <c r="C133" s="28">
        <v>1</v>
      </c>
      <c r="D133" s="29">
        <v>0.22371364653243847</v>
      </c>
    </row>
    <row r="134" spans="1:4" s="21" customFormat="1" ht="12" customHeight="1">
      <c r="A134" s="26"/>
      <c r="B134" s="26"/>
      <c r="C134" s="26"/>
      <c r="D134" s="34"/>
    </row>
    <row r="135" spans="1:4" s="21" customFormat="1" ht="12" customHeight="1">
      <c r="A135" s="194" t="s">
        <v>125</v>
      </c>
      <c r="B135" s="194"/>
      <c r="C135" s="19">
        <f>SUM(C136:C164)</f>
        <v>367</v>
      </c>
      <c r="D135" s="20">
        <v>0.6892924891535037</v>
      </c>
    </row>
    <row r="136" spans="1:4" s="21" customFormat="1" ht="12" customHeight="1">
      <c r="A136" s="187" t="s">
        <v>126</v>
      </c>
      <c r="B136" s="187"/>
      <c r="C136" s="22">
        <v>41</v>
      </c>
      <c r="D136" s="23">
        <v>0.7146592295624891</v>
      </c>
    </row>
    <row r="137" spans="1:4" s="21" customFormat="1" ht="12" customHeight="1">
      <c r="A137" s="187" t="s">
        <v>127</v>
      </c>
      <c r="B137" s="187"/>
      <c r="C137" s="22">
        <v>0</v>
      </c>
      <c r="D137" s="23">
        <v>0</v>
      </c>
    </row>
    <row r="138" spans="1:4" s="21" customFormat="1" ht="12" customHeight="1">
      <c r="A138" s="187" t="s">
        <v>128</v>
      </c>
      <c r="B138" s="187"/>
      <c r="C138" s="22">
        <v>16</v>
      </c>
      <c r="D138" s="23">
        <v>2.21606648199446</v>
      </c>
    </row>
    <row r="139" spans="1:4" s="21" customFormat="1" ht="12" customHeight="1">
      <c r="A139" s="187" t="s">
        <v>129</v>
      </c>
      <c r="B139" s="187"/>
      <c r="C139" s="22">
        <v>30</v>
      </c>
      <c r="D139" s="23">
        <v>0.9956853634251577</v>
      </c>
    </row>
    <row r="140" spans="1:4" s="21" customFormat="1" ht="12" customHeight="1">
      <c r="A140" s="187" t="s">
        <v>130</v>
      </c>
      <c r="B140" s="187"/>
      <c r="C140" s="22">
        <v>0</v>
      </c>
      <c r="D140" s="23">
        <v>0</v>
      </c>
    </row>
    <row r="141" spans="1:4" s="21" customFormat="1" ht="12" customHeight="1">
      <c r="A141" s="187" t="s">
        <v>131</v>
      </c>
      <c r="B141" s="187"/>
      <c r="C141" s="22">
        <v>0</v>
      </c>
      <c r="D141" s="23">
        <v>0</v>
      </c>
    </row>
    <row r="142" spans="1:4" s="21" customFormat="1" ht="12" customHeight="1">
      <c r="A142" s="187" t="s">
        <v>132</v>
      </c>
      <c r="B142" s="187"/>
      <c r="C142" s="22">
        <v>0</v>
      </c>
      <c r="D142" s="23">
        <v>0</v>
      </c>
    </row>
    <row r="143" spans="1:4" s="21" customFormat="1" ht="12" customHeight="1">
      <c r="A143" s="187" t="s">
        <v>133</v>
      </c>
      <c r="B143" s="187"/>
      <c r="C143" s="22">
        <v>0</v>
      </c>
      <c r="D143" s="23">
        <v>0</v>
      </c>
    </row>
    <row r="144" spans="1:4" s="21" customFormat="1" ht="12" customHeight="1">
      <c r="A144" s="187" t="s">
        <v>134</v>
      </c>
      <c r="B144" s="187"/>
      <c r="C144" s="22">
        <v>0</v>
      </c>
      <c r="D144" s="23">
        <v>0</v>
      </c>
    </row>
    <row r="145" spans="1:4" s="37" customFormat="1" ht="12" customHeight="1">
      <c r="A145" s="253" t="s">
        <v>135</v>
      </c>
      <c r="B145" s="253"/>
      <c r="C145" s="38">
        <v>5</v>
      </c>
      <c r="D145" s="39">
        <v>0.08484642796538265</v>
      </c>
    </row>
    <row r="146" spans="1:4" s="21" customFormat="1" ht="12" customHeight="1">
      <c r="A146" s="187" t="s">
        <v>136</v>
      </c>
      <c r="B146" s="187"/>
      <c r="C146" s="22">
        <v>22</v>
      </c>
      <c r="D146" s="23">
        <v>0.8637612877895563</v>
      </c>
    </row>
    <row r="147" spans="1:4" s="21" customFormat="1" ht="12" customHeight="1">
      <c r="A147" s="187" t="s">
        <v>137</v>
      </c>
      <c r="B147" s="187"/>
      <c r="C147" s="22">
        <v>0</v>
      </c>
      <c r="D147" s="23">
        <v>0</v>
      </c>
    </row>
    <row r="148" spans="1:4" s="21" customFormat="1" ht="12" customHeight="1">
      <c r="A148" s="187" t="s">
        <v>138</v>
      </c>
      <c r="B148" s="187"/>
      <c r="C148" s="22">
        <v>5</v>
      </c>
      <c r="D148" s="23">
        <v>0.929368029739777</v>
      </c>
    </row>
    <row r="149" spans="1:4" s="21" customFormat="1" ht="12" customHeight="1">
      <c r="A149" s="187" t="s">
        <v>139</v>
      </c>
      <c r="B149" s="187"/>
      <c r="C149" s="22">
        <v>5</v>
      </c>
      <c r="D149" s="23">
        <v>0.5482456140350878</v>
      </c>
    </row>
    <row r="150" spans="1:4" s="21" customFormat="1" ht="12" customHeight="1">
      <c r="A150" s="187" t="s">
        <v>140</v>
      </c>
      <c r="B150" s="187"/>
      <c r="C150" s="22">
        <v>95</v>
      </c>
      <c r="D150" s="23">
        <v>0.8654459324041177</v>
      </c>
    </row>
    <row r="151" spans="1:4" s="21" customFormat="1" ht="12" customHeight="1">
      <c r="A151" s="187" t="s">
        <v>141</v>
      </c>
      <c r="B151" s="187"/>
      <c r="C151" s="22">
        <v>29</v>
      </c>
      <c r="D151" s="23">
        <v>0.789330430048993</v>
      </c>
    </row>
    <row r="152" spans="1:4" s="21" customFormat="1" ht="12" customHeight="1">
      <c r="A152" s="187" t="s">
        <v>142</v>
      </c>
      <c r="B152" s="187"/>
      <c r="C152" s="22">
        <v>0</v>
      </c>
      <c r="D152" s="23">
        <v>0</v>
      </c>
    </row>
    <row r="153" spans="1:4" s="21" customFormat="1" ht="12" customHeight="1">
      <c r="A153" s="187" t="s">
        <v>143</v>
      </c>
      <c r="B153" s="187"/>
      <c r="C153" s="22">
        <v>39</v>
      </c>
      <c r="D153" s="23">
        <v>0.7071622846781505</v>
      </c>
    </row>
    <row r="154" spans="1:4" s="21" customFormat="1" ht="12" customHeight="1">
      <c r="A154" s="187" t="s">
        <v>144</v>
      </c>
      <c r="B154" s="187"/>
      <c r="C154" s="22">
        <v>1</v>
      </c>
      <c r="D154" s="23">
        <v>1.3157894736842106</v>
      </c>
    </row>
    <row r="155" spans="1:4" s="21" customFormat="1" ht="12" customHeight="1">
      <c r="A155" s="187" t="s">
        <v>145</v>
      </c>
      <c r="B155" s="187"/>
      <c r="C155" s="22">
        <v>32</v>
      </c>
      <c r="D155" s="23">
        <v>1.2698412698412698</v>
      </c>
    </row>
    <row r="156" spans="1:4" s="21" customFormat="1" ht="12" customHeight="1">
      <c r="A156" s="187" t="s">
        <v>146</v>
      </c>
      <c r="B156" s="187"/>
      <c r="C156" s="22">
        <v>2</v>
      </c>
      <c r="D156" s="23">
        <v>0.322061191626409</v>
      </c>
    </row>
    <row r="157" spans="1:4" s="21" customFormat="1" ht="12" customHeight="1">
      <c r="A157" s="187" t="s">
        <v>147</v>
      </c>
      <c r="B157" s="187"/>
      <c r="C157" s="22">
        <v>5</v>
      </c>
      <c r="D157" s="23">
        <v>0.43591979075850046</v>
      </c>
    </row>
    <row r="158" spans="1:4" s="21" customFormat="1" ht="12" customHeight="1">
      <c r="A158" s="187" t="s">
        <v>148</v>
      </c>
      <c r="B158" s="187"/>
      <c r="C158" s="22">
        <v>31</v>
      </c>
      <c r="D158" s="23">
        <v>2.6473099914602902</v>
      </c>
    </row>
    <row r="159" spans="1:4" s="21" customFormat="1" ht="12" customHeight="1">
      <c r="A159" s="187" t="s">
        <v>149</v>
      </c>
      <c r="B159" s="187"/>
      <c r="C159" s="22">
        <v>0</v>
      </c>
      <c r="D159" s="23">
        <v>0</v>
      </c>
    </row>
    <row r="160" spans="1:4" s="21" customFormat="1" ht="12" customHeight="1">
      <c r="A160" s="187" t="s">
        <v>150</v>
      </c>
      <c r="B160" s="187"/>
      <c r="C160" s="22">
        <v>0</v>
      </c>
      <c r="D160" s="23">
        <v>0</v>
      </c>
    </row>
    <row r="161" spans="1:4" s="21" customFormat="1" ht="12" customHeight="1">
      <c r="A161" s="187" t="s">
        <v>151</v>
      </c>
      <c r="B161" s="187"/>
      <c r="C161" s="22">
        <v>7</v>
      </c>
      <c r="D161" s="23">
        <v>0.44699872286079184</v>
      </c>
    </row>
    <row r="162" spans="1:4" s="21" customFormat="1" ht="12" customHeight="1">
      <c r="A162" s="187" t="s">
        <v>152</v>
      </c>
      <c r="B162" s="187"/>
      <c r="C162" s="22">
        <v>2</v>
      </c>
      <c r="D162" s="23">
        <v>1.7241379310344827</v>
      </c>
    </row>
    <row r="163" spans="1:4" s="21" customFormat="1" ht="12" customHeight="1">
      <c r="A163" s="187" t="s">
        <v>153</v>
      </c>
      <c r="B163" s="187"/>
      <c r="C163" s="22">
        <v>0</v>
      </c>
      <c r="D163" s="23">
        <v>0</v>
      </c>
    </row>
    <row r="164" spans="1:4" s="21" customFormat="1" ht="12" customHeight="1">
      <c r="A164" s="193" t="s">
        <v>154</v>
      </c>
      <c r="B164" s="193"/>
      <c r="C164" s="28">
        <v>0</v>
      </c>
      <c r="D164" s="29">
        <v>0</v>
      </c>
    </row>
    <row r="165" spans="1:4" s="21" customFormat="1" ht="12" customHeight="1">
      <c r="A165" s="26"/>
      <c r="B165" s="26"/>
      <c r="C165" s="26"/>
      <c r="D165" s="34"/>
    </row>
    <row r="166" spans="1:4" s="21" customFormat="1" ht="12" customHeight="1">
      <c r="A166" s="194" t="s">
        <v>155</v>
      </c>
      <c r="B166" s="194"/>
      <c r="C166" s="19">
        <f>SUM(C167:C174)</f>
        <v>6</v>
      </c>
      <c r="D166" s="20">
        <v>0.10739216037229282</v>
      </c>
    </row>
    <row r="167" spans="1:4" s="21" customFormat="1" ht="12" customHeight="1">
      <c r="A167" s="187" t="s">
        <v>156</v>
      </c>
      <c r="B167" s="187"/>
      <c r="C167" s="22">
        <v>1</v>
      </c>
      <c r="D167" s="23">
        <v>0.11337868480725624</v>
      </c>
    </row>
    <row r="168" spans="1:4" s="21" customFormat="1" ht="12" customHeight="1">
      <c r="A168" s="187" t="s">
        <v>157</v>
      </c>
      <c r="B168" s="187"/>
      <c r="C168" s="22">
        <v>0</v>
      </c>
      <c r="D168" s="23">
        <v>0</v>
      </c>
    </row>
    <row r="169" spans="1:4" s="21" customFormat="1" ht="12" customHeight="1">
      <c r="A169" s="187" t="s">
        <v>158</v>
      </c>
      <c r="B169" s="187"/>
      <c r="C169" s="22">
        <v>0</v>
      </c>
      <c r="D169" s="23">
        <v>0</v>
      </c>
    </row>
    <row r="170" spans="1:4" s="21" customFormat="1" ht="12" customHeight="1">
      <c r="A170" s="187" t="s">
        <v>159</v>
      </c>
      <c r="B170" s="187"/>
      <c r="C170" s="22">
        <v>0</v>
      </c>
      <c r="D170" s="23">
        <v>0</v>
      </c>
    </row>
    <row r="171" spans="1:4" s="21" customFormat="1" ht="12" customHeight="1">
      <c r="A171" s="187" t="s">
        <v>160</v>
      </c>
      <c r="B171" s="187"/>
      <c r="C171" s="22">
        <v>4</v>
      </c>
      <c r="D171" s="23">
        <v>0.322061191626409</v>
      </c>
    </row>
    <row r="172" spans="1:4" s="21" customFormat="1" ht="12" customHeight="1">
      <c r="A172" s="187" t="s">
        <v>161</v>
      </c>
      <c r="B172" s="187"/>
      <c r="C172" s="22">
        <v>0</v>
      </c>
      <c r="D172" s="23">
        <v>0</v>
      </c>
    </row>
    <row r="173" spans="1:4" s="21" customFormat="1" ht="12" customHeight="1">
      <c r="A173" s="187" t="s">
        <v>162</v>
      </c>
      <c r="B173" s="187"/>
      <c r="C173" s="22">
        <v>0</v>
      </c>
      <c r="D173" s="23">
        <v>0</v>
      </c>
    </row>
    <row r="174" spans="1:4" s="21" customFormat="1" ht="12" customHeight="1">
      <c r="A174" s="193" t="s">
        <v>163</v>
      </c>
      <c r="B174" s="193"/>
      <c r="C174" s="28">
        <v>1</v>
      </c>
      <c r="D174" s="29">
        <v>0.05178663904712584</v>
      </c>
    </row>
    <row r="175" spans="1:4" s="21" customFormat="1" ht="12" customHeight="1">
      <c r="A175" s="26"/>
      <c r="B175" s="26"/>
      <c r="C175" s="26"/>
      <c r="D175" s="34"/>
    </row>
    <row r="176" spans="1:4" s="21" customFormat="1" ht="12" customHeight="1">
      <c r="A176" s="194" t="s">
        <v>164</v>
      </c>
      <c r="B176" s="194"/>
      <c r="C176" s="19">
        <f>SUM(C177:C193)</f>
        <v>155</v>
      </c>
      <c r="D176" s="20">
        <v>0.5907912791584083</v>
      </c>
    </row>
    <row r="177" spans="1:4" s="21" customFormat="1" ht="12" customHeight="1">
      <c r="A177" s="187" t="s">
        <v>165</v>
      </c>
      <c r="B177" s="187"/>
      <c r="C177" s="22">
        <v>3</v>
      </c>
      <c r="D177" s="23">
        <v>0.1485884101040119</v>
      </c>
    </row>
    <row r="178" spans="1:4" s="21" customFormat="1" ht="12" customHeight="1">
      <c r="A178" s="187" t="s">
        <v>166</v>
      </c>
      <c r="B178" s="187"/>
      <c r="C178" s="22">
        <v>122</v>
      </c>
      <c r="D178" s="23">
        <v>1.268586877404596</v>
      </c>
    </row>
    <row r="179" spans="1:4" s="21" customFormat="1" ht="12" customHeight="1">
      <c r="A179" s="187" t="s">
        <v>167</v>
      </c>
      <c r="B179" s="187"/>
      <c r="C179" s="22">
        <v>0</v>
      </c>
      <c r="D179" s="23">
        <v>0</v>
      </c>
    </row>
    <row r="180" spans="1:4" s="21" customFormat="1" ht="12" customHeight="1">
      <c r="A180" s="187" t="s">
        <v>168</v>
      </c>
      <c r="B180" s="187"/>
      <c r="C180" s="22">
        <v>3</v>
      </c>
      <c r="D180" s="23">
        <v>0.22865853658536586</v>
      </c>
    </row>
    <row r="181" spans="1:4" s="21" customFormat="1" ht="12" customHeight="1">
      <c r="A181" s="187" t="s">
        <v>169</v>
      </c>
      <c r="B181" s="187"/>
      <c r="C181" s="22">
        <v>13</v>
      </c>
      <c r="D181" s="23">
        <v>0.303951367781155</v>
      </c>
    </row>
    <row r="182" spans="1:4" s="21" customFormat="1" ht="12" customHeight="1">
      <c r="A182" s="187" t="s">
        <v>170</v>
      </c>
      <c r="B182" s="187"/>
      <c r="C182" s="22">
        <v>0</v>
      </c>
      <c r="D182" s="23">
        <v>0</v>
      </c>
    </row>
    <row r="183" spans="1:4" s="21" customFormat="1" ht="12" customHeight="1">
      <c r="A183" s="187" t="s">
        <v>171</v>
      </c>
      <c r="B183" s="187"/>
      <c r="C183" s="22">
        <v>3</v>
      </c>
      <c r="D183" s="23">
        <v>0.6147540983606558</v>
      </c>
    </row>
    <row r="184" spans="1:4" s="21" customFormat="1" ht="12" customHeight="1">
      <c r="A184" s="187" t="s">
        <v>172</v>
      </c>
      <c r="B184" s="187"/>
      <c r="C184" s="22">
        <v>1</v>
      </c>
      <c r="D184" s="23">
        <v>0.2070393374741201</v>
      </c>
    </row>
    <row r="185" spans="1:4" s="21" customFormat="1" ht="12" customHeight="1">
      <c r="A185" s="187" t="s">
        <v>173</v>
      </c>
      <c r="B185" s="187"/>
      <c r="C185" s="22">
        <v>0</v>
      </c>
      <c r="D185" s="23">
        <v>0</v>
      </c>
    </row>
    <row r="186" spans="1:4" s="21" customFormat="1" ht="12" customHeight="1">
      <c r="A186" s="187" t="s">
        <v>174</v>
      </c>
      <c r="B186" s="187"/>
      <c r="C186" s="22">
        <v>1</v>
      </c>
      <c r="D186" s="23">
        <v>0.13531799729364005</v>
      </c>
    </row>
    <row r="187" spans="1:4" s="21" customFormat="1" ht="12" customHeight="1">
      <c r="A187" s="187" t="s">
        <v>176</v>
      </c>
      <c r="B187" s="187"/>
      <c r="C187" s="22">
        <v>0</v>
      </c>
      <c r="D187" s="23">
        <v>0</v>
      </c>
    </row>
    <row r="188" spans="1:4" s="21" customFormat="1" ht="12" customHeight="1">
      <c r="A188" s="187" t="s">
        <v>177</v>
      </c>
      <c r="B188" s="187"/>
      <c r="C188" s="22">
        <v>1</v>
      </c>
      <c r="D188" s="23">
        <v>0.0657030223390276</v>
      </c>
    </row>
    <row r="189" spans="1:4" s="21" customFormat="1" ht="12" customHeight="1">
      <c r="A189" s="187" t="s">
        <v>178</v>
      </c>
      <c r="B189" s="187"/>
      <c r="C189" s="22">
        <v>0</v>
      </c>
      <c r="D189" s="23">
        <v>0</v>
      </c>
    </row>
    <row r="190" spans="1:4" s="21" customFormat="1" ht="12" customHeight="1">
      <c r="A190" s="187" t="s">
        <v>179</v>
      </c>
      <c r="B190" s="187"/>
      <c r="C190" s="22">
        <v>1</v>
      </c>
      <c r="D190" s="23">
        <v>0.31446540880503143</v>
      </c>
    </row>
    <row r="191" spans="1:4" s="21" customFormat="1" ht="12" customHeight="1">
      <c r="A191" s="187" t="s">
        <v>180</v>
      </c>
      <c r="B191" s="187"/>
      <c r="C191" s="22">
        <v>0</v>
      </c>
      <c r="D191" s="23">
        <v>0</v>
      </c>
    </row>
    <row r="192" spans="1:4" s="21" customFormat="1" ht="12" customHeight="1">
      <c r="A192" s="187" t="s">
        <v>181</v>
      </c>
      <c r="B192" s="187"/>
      <c r="C192" s="22">
        <v>0</v>
      </c>
      <c r="D192" s="23">
        <v>0</v>
      </c>
    </row>
    <row r="193" spans="1:4" s="21" customFormat="1" ht="12" customHeight="1">
      <c r="A193" s="193" t="s">
        <v>182</v>
      </c>
      <c r="B193" s="193"/>
      <c r="C193" s="28">
        <v>7</v>
      </c>
      <c r="D193" s="29">
        <v>0.44275774826059455</v>
      </c>
    </row>
    <row r="194" spans="1:4" s="21" customFormat="1" ht="12" customHeight="1">
      <c r="A194" s="26"/>
      <c r="B194" s="26"/>
      <c r="C194" s="26"/>
      <c r="D194" s="34"/>
    </row>
    <row r="195" spans="1:4" s="21" customFormat="1" ht="12" customHeight="1">
      <c r="A195" s="194" t="s">
        <v>183</v>
      </c>
      <c r="B195" s="194"/>
      <c r="C195" s="19">
        <f>SUM(C196:C201)</f>
        <v>42</v>
      </c>
      <c r="D195" s="20">
        <v>0.6391721199208644</v>
      </c>
    </row>
    <row r="196" spans="1:4" s="21" customFormat="1" ht="12" customHeight="1">
      <c r="A196" s="187" t="s">
        <v>184</v>
      </c>
      <c r="B196" s="187"/>
      <c r="C196" s="22">
        <v>37</v>
      </c>
      <c r="D196" s="23">
        <v>1.1587848418415283</v>
      </c>
    </row>
    <row r="197" spans="1:4" s="21" customFormat="1" ht="12" customHeight="1">
      <c r="A197" s="187" t="s">
        <v>185</v>
      </c>
      <c r="B197" s="187"/>
      <c r="C197" s="22">
        <v>2</v>
      </c>
      <c r="D197" s="23">
        <v>0.1392757660167131</v>
      </c>
    </row>
    <row r="198" spans="1:4" s="21" customFormat="1" ht="12" customHeight="1">
      <c r="A198" s="187" t="s">
        <v>186</v>
      </c>
      <c r="B198" s="187"/>
      <c r="C198" s="22">
        <v>0</v>
      </c>
      <c r="D198" s="23">
        <v>0</v>
      </c>
    </row>
    <row r="199" spans="1:4" s="21" customFormat="1" ht="12" customHeight="1">
      <c r="A199" s="187" t="s">
        <v>187</v>
      </c>
      <c r="B199" s="187"/>
      <c r="C199" s="22">
        <v>1</v>
      </c>
      <c r="D199" s="23">
        <v>0.3257328990228013</v>
      </c>
    </row>
    <row r="200" spans="1:4" s="21" customFormat="1" ht="12" customHeight="1">
      <c r="A200" s="187" t="s">
        <v>188</v>
      </c>
      <c r="B200" s="187"/>
      <c r="C200" s="22">
        <v>0</v>
      </c>
      <c r="D200" s="23">
        <v>0</v>
      </c>
    </row>
    <row r="201" spans="1:4" s="21" customFormat="1" ht="12" customHeight="1">
      <c r="A201" s="193" t="s">
        <v>189</v>
      </c>
      <c r="B201" s="193"/>
      <c r="C201" s="28">
        <v>2</v>
      </c>
      <c r="D201" s="29">
        <v>0.3952569169960474</v>
      </c>
    </row>
    <row r="202" spans="1:4" s="21" customFormat="1" ht="12" customHeight="1">
      <c r="A202" s="26"/>
      <c r="B202" s="26"/>
      <c r="C202" s="26"/>
      <c r="D202" s="34"/>
    </row>
    <row r="203" spans="1:4" s="21" customFormat="1" ht="12" customHeight="1">
      <c r="A203" s="194" t="s">
        <v>190</v>
      </c>
      <c r="B203" s="194"/>
      <c r="C203" s="19">
        <f>SUM(C204:C206)</f>
        <v>4</v>
      </c>
      <c r="D203" s="20">
        <v>0.0728066982162359</v>
      </c>
    </row>
    <row r="204" spans="1:4" s="21" customFormat="1" ht="12" customHeight="1">
      <c r="A204" s="187" t="s">
        <v>191</v>
      </c>
      <c r="B204" s="187"/>
      <c r="C204" s="22">
        <v>1</v>
      </c>
      <c r="D204" s="23">
        <v>0.0546448087431694</v>
      </c>
    </row>
    <row r="205" spans="1:4" s="21" customFormat="1" ht="12" customHeight="1">
      <c r="A205" s="187" t="s">
        <v>192</v>
      </c>
      <c r="B205" s="187"/>
      <c r="C205" s="22">
        <v>0</v>
      </c>
      <c r="D205" s="23">
        <v>0</v>
      </c>
    </row>
    <row r="206" spans="1:4" s="21" customFormat="1" ht="12" customHeight="1">
      <c r="A206" s="202" t="s">
        <v>299</v>
      </c>
      <c r="B206" s="202"/>
      <c r="C206" s="76">
        <v>3</v>
      </c>
      <c r="D206" s="86">
        <v>0.17878426698450536</v>
      </c>
    </row>
    <row r="207" spans="1:4" s="21" customFormat="1" ht="12" customHeight="1">
      <c r="A207" s="26"/>
      <c r="B207" s="26"/>
      <c r="C207" s="26"/>
      <c r="D207" s="34"/>
    </row>
    <row r="208" spans="1:4" s="21" customFormat="1" ht="12" customHeight="1">
      <c r="A208" s="194" t="s">
        <v>196</v>
      </c>
      <c r="B208" s="194"/>
      <c r="C208" s="19">
        <f>SUM(C209:C219)</f>
        <v>108</v>
      </c>
      <c r="D208" s="20">
        <v>1.1544628540887225</v>
      </c>
    </row>
    <row r="209" spans="1:4" s="21" customFormat="1" ht="12" customHeight="1">
      <c r="A209" s="187" t="s">
        <v>197</v>
      </c>
      <c r="B209" s="187"/>
      <c r="C209" s="22">
        <v>49</v>
      </c>
      <c r="D209" s="23">
        <v>2.4054982817869415</v>
      </c>
    </row>
    <row r="210" spans="1:4" s="21" customFormat="1" ht="12" customHeight="1">
      <c r="A210" s="187" t="s">
        <v>199</v>
      </c>
      <c r="B210" s="187"/>
      <c r="C210" s="22">
        <v>0</v>
      </c>
      <c r="D210" s="23">
        <v>0</v>
      </c>
    </row>
    <row r="211" spans="1:4" s="21" customFormat="1" ht="12" customHeight="1">
      <c r="A211" s="187" t="s">
        <v>200</v>
      </c>
      <c r="B211" s="187"/>
      <c r="C211" s="22">
        <v>25</v>
      </c>
      <c r="D211" s="23">
        <v>3.43878954607978</v>
      </c>
    </row>
    <row r="212" spans="1:4" s="21" customFormat="1" ht="12" customHeight="1">
      <c r="A212" s="187" t="s">
        <v>205</v>
      </c>
      <c r="B212" s="187"/>
      <c r="C212" s="22">
        <v>0</v>
      </c>
      <c r="D212" s="23">
        <v>0</v>
      </c>
    </row>
    <row r="213" spans="1:4" s="21" customFormat="1" ht="12" customHeight="1">
      <c r="A213" s="187" t="s">
        <v>206</v>
      </c>
      <c r="B213" s="187"/>
      <c r="C213" s="22">
        <v>12</v>
      </c>
      <c r="D213" s="23">
        <v>0.36507453605111045</v>
      </c>
    </row>
    <row r="214" spans="1:4" s="21" customFormat="1" ht="12" customHeight="1">
      <c r="A214" s="187" t="s">
        <v>207</v>
      </c>
      <c r="B214" s="187"/>
      <c r="C214" s="22">
        <v>7</v>
      </c>
      <c r="D214" s="23">
        <v>1.289134438305709</v>
      </c>
    </row>
    <row r="215" spans="1:4" s="21" customFormat="1" ht="12" customHeight="1">
      <c r="A215" s="187" t="s">
        <v>210</v>
      </c>
      <c r="B215" s="187"/>
      <c r="C215" s="22">
        <v>0</v>
      </c>
      <c r="D215" s="23">
        <v>0</v>
      </c>
    </row>
    <row r="216" spans="1:4" s="21" customFormat="1" ht="12" customHeight="1">
      <c r="A216" s="187" t="s">
        <v>211</v>
      </c>
      <c r="B216" s="187"/>
      <c r="C216" s="22">
        <v>8</v>
      </c>
      <c r="D216" s="23">
        <v>1.9900497512437811</v>
      </c>
    </row>
    <row r="217" spans="1:4" s="21" customFormat="1" ht="12" customHeight="1">
      <c r="A217" s="187" t="s">
        <v>212</v>
      </c>
      <c r="B217" s="187"/>
      <c r="C217" s="22">
        <v>0</v>
      </c>
      <c r="D217" s="23">
        <v>0</v>
      </c>
    </row>
    <row r="218" spans="1:4" s="21" customFormat="1" ht="12" customHeight="1">
      <c r="A218" s="187" t="s">
        <v>213</v>
      </c>
      <c r="B218" s="187"/>
      <c r="C218" s="22">
        <v>7</v>
      </c>
      <c r="D218" s="23">
        <v>0.6903353057199211</v>
      </c>
    </row>
    <row r="219" spans="1:4" s="21" customFormat="1" ht="12" customHeight="1">
      <c r="A219" s="193" t="s">
        <v>214</v>
      </c>
      <c r="B219" s="193"/>
      <c r="C219" s="28">
        <v>0</v>
      </c>
      <c r="D219" s="29">
        <v>0</v>
      </c>
    </row>
    <row r="220" spans="1:4" s="21" customFormat="1" ht="12" customHeight="1">
      <c r="A220" s="26"/>
      <c r="B220" s="26"/>
      <c r="C220" s="26"/>
      <c r="D220" s="34"/>
    </row>
    <row r="221" spans="1:4" s="21" customFormat="1" ht="12" customHeight="1">
      <c r="A221" s="194" t="s">
        <v>215</v>
      </c>
      <c r="B221" s="194"/>
      <c r="C221" s="19">
        <f>SUM(C222:C229)</f>
        <v>1828</v>
      </c>
      <c r="D221" s="20">
        <v>0.8274001620400755</v>
      </c>
    </row>
    <row r="222" spans="1:4" s="21" customFormat="1" ht="12" customHeight="1">
      <c r="A222" s="187" t="s">
        <v>216</v>
      </c>
      <c r="B222" s="187"/>
      <c r="C222" s="22">
        <f>SUM(C59:C72)</f>
        <v>509</v>
      </c>
      <c r="D222" s="23">
        <v>1.8871422215631024</v>
      </c>
    </row>
    <row r="223" spans="1:4" s="21" customFormat="1" ht="12" customHeight="1">
      <c r="A223" s="187" t="s">
        <v>217</v>
      </c>
      <c r="B223" s="187"/>
      <c r="C223" s="22">
        <f>SUM(C75:C133)</f>
        <v>637</v>
      </c>
      <c r="D223" s="23">
        <v>0.7282080594455559</v>
      </c>
    </row>
    <row r="224" spans="1:4" s="21" customFormat="1" ht="12" customHeight="1">
      <c r="A224" s="187" t="s">
        <v>218</v>
      </c>
      <c r="B224" s="187"/>
      <c r="C224" s="22">
        <f>SUM(C136:C164)</f>
        <v>367</v>
      </c>
      <c r="D224" s="23">
        <v>0.6892924891535037</v>
      </c>
    </row>
    <row r="225" spans="1:4" s="21" customFormat="1" ht="12" customHeight="1">
      <c r="A225" s="187" t="s">
        <v>219</v>
      </c>
      <c r="B225" s="187"/>
      <c r="C225" s="22">
        <f>SUM(C167:C174)</f>
        <v>6</v>
      </c>
      <c r="D225" s="23">
        <v>0.10739216037229282</v>
      </c>
    </row>
    <row r="226" spans="1:4" s="21" customFormat="1" ht="12" customHeight="1">
      <c r="A226" s="187" t="s">
        <v>220</v>
      </c>
      <c r="B226" s="187"/>
      <c r="C226" s="22">
        <f>SUM(C177:C193)</f>
        <v>155</v>
      </c>
      <c r="D226" s="23">
        <v>0.5907912791584083</v>
      </c>
    </row>
    <row r="227" spans="1:4" s="21" customFormat="1" ht="12" customHeight="1">
      <c r="A227" s="187" t="s">
        <v>221</v>
      </c>
      <c r="B227" s="187"/>
      <c r="C227" s="22">
        <f>SUM(C196:C201)</f>
        <v>42</v>
      </c>
      <c r="D227" s="23">
        <v>0.6391721199208644</v>
      </c>
    </row>
    <row r="228" spans="1:4" s="21" customFormat="1" ht="12" customHeight="1">
      <c r="A228" s="187" t="s">
        <v>222</v>
      </c>
      <c r="B228" s="187"/>
      <c r="C228" s="22">
        <f>SUM(C204:C206)</f>
        <v>4</v>
      </c>
      <c r="D228" s="23">
        <v>0.0728066982162359</v>
      </c>
    </row>
    <row r="229" spans="1:4" s="21" customFormat="1" ht="12" customHeight="1">
      <c r="A229" s="193" t="s">
        <v>223</v>
      </c>
      <c r="B229" s="193"/>
      <c r="C229" s="28">
        <f>SUM(C209:C219)</f>
        <v>108</v>
      </c>
      <c r="D229" s="29">
        <v>1.1544628540887225</v>
      </c>
    </row>
    <row r="230" spans="1:4" s="21" customFormat="1" ht="12" customHeight="1">
      <c r="A230" s="26"/>
      <c r="B230" s="26"/>
      <c r="C230" s="26"/>
      <c r="D230" s="34"/>
    </row>
    <row r="231" spans="1:4" s="21" customFormat="1" ht="12" customHeight="1">
      <c r="A231" s="194" t="s">
        <v>224</v>
      </c>
      <c r="B231" s="194"/>
      <c r="C231" s="19">
        <f>SUM(C232:C235)</f>
        <v>1604</v>
      </c>
      <c r="D231" s="20">
        <v>0.872364957469489</v>
      </c>
    </row>
    <row r="232" spans="1:4" s="21" customFormat="1" ht="12" customHeight="1">
      <c r="A232" s="187" t="s">
        <v>220</v>
      </c>
      <c r="B232" s="187"/>
      <c r="C232" s="22">
        <f>C177+C178+C179+C180+C181+C182+C183+C184+C186+C188+C189+C191+C193+C197+C190</f>
        <v>157</v>
      </c>
      <c r="D232" s="23">
        <v>0.581783146816868</v>
      </c>
    </row>
    <row r="233" spans="1:4" s="21" customFormat="1" ht="12" customHeight="1">
      <c r="A233" s="187" t="s">
        <v>225</v>
      </c>
      <c r="B233" s="187"/>
      <c r="C233" s="22">
        <f>+C59+C60+C62+C63+C64+C65+C66+C68+C69+C70+C71+C72+C85+C61</f>
        <v>509</v>
      </c>
      <c r="D233" s="23">
        <v>1.8682327032483024</v>
      </c>
    </row>
    <row r="234" spans="1:4" s="21" customFormat="1" ht="12" customHeight="1">
      <c r="A234" s="187" t="s">
        <v>218</v>
      </c>
      <c r="B234" s="187"/>
      <c r="C234" s="22">
        <f>C136+C138+C140+C143+C146+C150+C151+C153+C155+C157+C158+C160+C161+C163+C167+C174+C149+C145</f>
        <v>329</v>
      </c>
      <c r="D234" s="23">
        <v>0.6808915747428548</v>
      </c>
    </row>
    <row r="235" spans="1:4" s="21" customFormat="1" ht="12" customHeight="1">
      <c r="A235" s="193" t="s">
        <v>217</v>
      </c>
      <c r="B235" s="193"/>
      <c r="C235" s="28">
        <f>+C75+C76+C77+C80+C81+C83+C82+C87+C86+C90+C88+C89+C91+C92+C97+C96+C95+C98+C99+C100+C101+C102+C104+C103+C105+C106+C108+C107+C110+C109+C114+C116+C115+C118+C117+C119+C120+C121+C122+C123+C124+C125+C127+C128+C129+C131+C132+C133</f>
        <v>609</v>
      </c>
      <c r="D235" s="29">
        <v>0.748911680070833</v>
      </c>
    </row>
    <row r="236" spans="1:4" s="40" customFormat="1" ht="5.25">
      <c r="A236" s="277"/>
      <c r="B236" s="277"/>
      <c r="C236" s="277"/>
      <c r="D236" s="277"/>
    </row>
    <row r="237" spans="1:4" s="21" customFormat="1" ht="11.25" customHeight="1">
      <c r="A237" s="224" t="s">
        <v>300</v>
      </c>
      <c r="B237" s="224"/>
      <c r="C237" s="224"/>
      <c r="D237" s="224"/>
    </row>
    <row r="238" spans="1:4" s="21" customFormat="1" ht="12" customHeight="1">
      <c r="A238" s="274" t="s">
        <v>303</v>
      </c>
      <c r="B238" s="274"/>
      <c r="C238" s="278"/>
      <c r="D238" s="278"/>
    </row>
    <row r="239" spans="1:4" s="21" customFormat="1" ht="5.25" customHeight="1">
      <c r="A239" s="239"/>
      <c r="B239" s="239"/>
      <c r="C239" s="224"/>
      <c r="D239" s="224"/>
    </row>
    <row r="240" spans="1:4" s="21" customFormat="1" ht="22.5" customHeight="1">
      <c r="A240" s="241" t="s">
        <v>392</v>
      </c>
      <c r="B240" s="241"/>
      <c r="C240" s="234"/>
      <c r="D240" s="234"/>
    </row>
    <row r="241" spans="1:4" s="21" customFormat="1" ht="5.25" customHeight="1">
      <c r="A241" s="239"/>
      <c r="B241" s="239"/>
      <c r="C241" s="224"/>
      <c r="D241" s="224"/>
    </row>
    <row r="242" spans="1:4" s="21" customFormat="1" ht="11.25" customHeight="1">
      <c r="A242" s="239" t="s">
        <v>302</v>
      </c>
      <c r="B242" s="239"/>
      <c r="C242" s="224"/>
      <c r="D242" s="224"/>
    </row>
    <row r="243" spans="1:4" s="21" customFormat="1" ht="11.25" customHeight="1">
      <c r="A243" s="239" t="s">
        <v>295</v>
      </c>
      <c r="B243" s="239"/>
      <c r="C243" s="224"/>
      <c r="D243" s="224"/>
    </row>
  </sheetData>
  <sheetProtection/>
  <mergeCells count="211">
    <mergeCell ref="A227:B227"/>
    <mergeCell ref="A242:D242"/>
    <mergeCell ref="A243:D243"/>
    <mergeCell ref="A241:D241"/>
    <mergeCell ref="A239:D239"/>
    <mergeCell ref="A234:B234"/>
    <mergeCell ref="A235:B235"/>
    <mergeCell ref="A237:D237"/>
    <mergeCell ref="A238:D238"/>
    <mergeCell ref="A240:D240"/>
    <mergeCell ref="A236:D236"/>
    <mergeCell ref="A228:B228"/>
    <mergeCell ref="A229:B229"/>
    <mergeCell ref="A231:B231"/>
    <mergeCell ref="A232:B232"/>
    <mergeCell ref="A233:B233"/>
    <mergeCell ref="A223:B223"/>
    <mergeCell ref="A224:B224"/>
    <mergeCell ref="A225:B225"/>
    <mergeCell ref="A226:B226"/>
    <mergeCell ref="A218:B218"/>
    <mergeCell ref="A219:B219"/>
    <mergeCell ref="A221:B221"/>
    <mergeCell ref="A222:B222"/>
    <mergeCell ref="A214:B214"/>
    <mergeCell ref="A215:B215"/>
    <mergeCell ref="A216:B216"/>
    <mergeCell ref="A217:B217"/>
    <mergeCell ref="A210:B210"/>
    <mergeCell ref="A211:B211"/>
    <mergeCell ref="A212:B212"/>
    <mergeCell ref="A213:B213"/>
    <mergeCell ref="A205:B205"/>
    <mergeCell ref="A206:B206"/>
    <mergeCell ref="A208:B208"/>
    <mergeCell ref="A209:B209"/>
    <mergeCell ref="A200:B200"/>
    <mergeCell ref="A201:B201"/>
    <mergeCell ref="A203:B203"/>
    <mergeCell ref="A204:B204"/>
    <mergeCell ref="A196:B196"/>
    <mergeCell ref="A197:B197"/>
    <mergeCell ref="A198:B198"/>
    <mergeCell ref="A199:B199"/>
    <mergeCell ref="A191:B191"/>
    <mergeCell ref="A192:B192"/>
    <mergeCell ref="A193:B193"/>
    <mergeCell ref="A195:B195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4:B174"/>
    <mergeCell ref="A176:B176"/>
    <mergeCell ref="A177:B177"/>
    <mergeCell ref="A178:B178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61:B161"/>
    <mergeCell ref="A162:B162"/>
    <mergeCell ref="A163:B163"/>
    <mergeCell ref="A164:B164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2:B132"/>
    <mergeCell ref="A133:B133"/>
    <mergeCell ref="A135:B135"/>
    <mergeCell ref="A136:B136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1:B71"/>
    <mergeCell ref="A72:B72"/>
    <mergeCell ref="A74:B74"/>
    <mergeCell ref="A75:B75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6:B56"/>
    <mergeCell ref="A38:B38"/>
    <mergeCell ref="A39:B39"/>
    <mergeCell ref="A40:B40"/>
    <mergeCell ref="A58:B58"/>
    <mergeCell ref="A43:B43"/>
    <mergeCell ref="A44:B44"/>
    <mergeCell ref="A48:B48"/>
    <mergeCell ref="A53:B53"/>
    <mergeCell ref="A42:B42"/>
    <mergeCell ref="A33:B33"/>
    <mergeCell ref="A54:B54"/>
    <mergeCell ref="A55:B55"/>
    <mergeCell ref="A8:B8"/>
    <mergeCell ref="A29:B29"/>
    <mergeCell ref="A21:B21"/>
    <mergeCell ref="A23:B23"/>
    <mergeCell ref="A26:B26"/>
    <mergeCell ref="A25:B25"/>
    <mergeCell ref="A9:B9"/>
    <mergeCell ref="A32:B32"/>
    <mergeCell ref="A13:B13"/>
    <mergeCell ref="A17:B17"/>
    <mergeCell ref="A7:D7"/>
    <mergeCell ref="A12:B12"/>
    <mergeCell ref="A24:B24"/>
    <mergeCell ref="A1:D1"/>
    <mergeCell ref="A3:D3"/>
    <mergeCell ref="A4:D4"/>
    <mergeCell ref="A2:D2"/>
    <mergeCell ref="A10:B10"/>
    <mergeCell ref="C5:D5"/>
    <mergeCell ref="C6:D6"/>
    <mergeCell ref="A5:B5"/>
    <mergeCell ref="A6:B6"/>
  </mergeCells>
  <printOptions/>
  <pageMargins left="0" right="0" top="0" bottom="0" header="0" footer="0"/>
  <pageSetup horizontalDpi="1200" verticalDpi="12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8.7109375" style="1" customWidth="1"/>
    <col min="3" max="3" width="11.8515625" style="2" customWidth="1"/>
    <col min="4" max="4" width="11.8515625" style="3" customWidth="1"/>
    <col min="5" max="16384" width="9.140625" style="1" customWidth="1"/>
  </cols>
  <sheetData>
    <row r="1" spans="1:4" s="4" customFormat="1" ht="12.75" customHeight="1">
      <c r="A1" s="251"/>
      <c r="B1" s="251"/>
      <c r="C1" s="251"/>
      <c r="D1" s="251"/>
    </row>
    <row r="2" spans="1:4" s="5" customFormat="1" ht="12.75" customHeight="1">
      <c r="A2" s="258" t="s">
        <v>324</v>
      </c>
      <c r="B2" s="258"/>
      <c r="C2" s="258"/>
      <c r="D2" s="258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4" s="6" customFormat="1" ht="12.75" customHeight="1">
      <c r="A5" s="286"/>
      <c r="B5" s="287"/>
      <c r="C5" s="279">
        <v>2011</v>
      </c>
      <c r="D5" s="280"/>
    </row>
    <row r="6" spans="1:4" s="6" customFormat="1" ht="12.75" customHeight="1">
      <c r="A6" s="284"/>
      <c r="B6" s="285"/>
      <c r="C6" s="281"/>
      <c r="D6" s="282"/>
    </row>
    <row r="7" spans="1:4" s="7" customFormat="1" ht="12.75" customHeight="1">
      <c r="A7" s="283"/>
      <c r="B7" s="283"/>
      <c r="C7" s="283"/>
      <c r="D7" s="283"/>
    </row>
    <row r="8" spans="1:4" s="7" customFormat="1" ht="12.75" customHeight="1">
      <c r="A8" s="272"/>
      <c r="B8" s="272"/>
      <c r="C8" s="8" t="s">
        <v>0</v>
      </c>
      <c r="D8" s="9" t="s">
        <v>1</v>
      </c>
    </row>
    <row r="9" spans="1:4" s="7" customFormat="1" ht="12.75" customHeight="1">
      <c r="A9" s="273"/>
      <c r="B9" s="273"/>
      <c r="C9" s="10" t="s">
        <v>2</v>
      </c>
      <c r="D9" s="10" t="s">
        <v>3</v>
      </c>
    </row>
    <row r="10" spans="1:4" s="14" customFormat="1" ht="12" customHeight="1">
      <c r="A10" s="197" t="s">
        <v>4</v>
      </c>
      <c r="B10" s="197"/>
      <c r="C10" s="12">
        <f>C12+C23+C38+C42+C53</f>
        <v>1680</v>
      </c>
      <c r="D10" s="13">
        <v>0.7711834452620417</v>
      </c>
    </row>
    <row r="11" spans="1:4" s="14" customFormat="1" ht="12" customHeight="1">
      <c r="A11" s="15"/>
      <c r="B11" s="15"/>
      <c r="C11" s="16"/>
      <c r="D11" s="17"/>
    </row>
    <row r="12" spans="1:4" s="18" customFormat="1" ht="12" customHeight="1">
      <c r="A12" s="194" t="s">
        <v>5</v>
      </c>
      <c r="B12" s="194"/>
      <c r="C12" s="19">
        <f>C13+C17+C21</f>
        <v>117</v>
      </c>
      <c r="D12" s="20">
        <v>0.5323989807062249</v>
      </c>
    </row>
    <row r="13" spans="1:4" s="21" customFormat="1" ht="12" customHeight="1">
      <c r="A13" s="187" t="s">
        <v>6</v>
      </c>
      <c r="B13" s="187"/>
      <c r="C13" s="22">
        <f>C14+C15+C16</f>
        <v>87</v>
      </c>
      <c r="D13" s="23">
        <v>0.9348807221147647</v>
      </c>
    </row>
    <row r="14" spans="1:4" s="21" customFormat="1" ht="12" customHeight="1">
      <c r="A14" s="24"/>
      <c r="B14" s="25" t="s">
        <v>7</v>
      </c>
      <c r="C14" s="22">
        <f>C212+C214+C220+C227+C228</f>
        <v>40</v>
      </c>
      <c r="D14" s="23">
        <v>1.0238034297414895</v>
      </c>
    </row>
    <row r="15" spans="1:4" s="21" customFormat="1" ht="12" customHeight="1">
      <c r="A15" s="24"/>
      <c r="B15" s="25" t="s">
        <v>8</v>
      </c>
      <c r="C15" s="22">
        <f>+C213+C221+C216+C217+C218+C219+C223+C224+C229</f>
        <v>9</v>
      </c>
      <c r="D15" s="23">
        <v>0.25589991470002843</v>
      </c>
    </row>
    <row r="16" spans="1:4" s="21" customFormat="1" ht="12" customHeight="1">
      <c r="A16" s="24"/>
      <c r="B16" s="26" t="s">
        <v>9</v>
      </c>
      <c r="C16" s="22">
        <f>C215+C222+C225+C226</f>
        <v>38</v>
      </c>
      <c r="D16" s="23">
        <v>2.0191285866099893</v>
      </c>
    </row>
    <row r="17" spans="1:4" s="21" customFormat="1" ht="12" customHeight="1">
      <c r="A17" s="187" t="s">
        <v>10</v>
      </c>
      <c r="B17" s="187"/>
      <c r="C17" s="22">
        <f>C18+C19+C20</f>
        <v>7</v>
      </c>
      <c r="D17" s="23">
        <v>0.1281112737920937</v>
      </c>
    </row>
    <row r="18" spans="1:4" s="21" customFormat="1" ht="12" customHeight="1">
      <c r="A18" s="24"/>
      <c r="B18" s="25" t="s">
        <v>11</v>
      </c>
      <c r="C18" s="22">
        <f>+C206</f>
        <v>0</v>
      </c>
      <c r="D18" s="23">
        <v>0</v>
      </c>
    </row>
    <row r="19" spans="1:4" s="21" customFormat="1" ht="12" customHeight="1">
      <c r="A19" s="24"/>
      <c r="B19" s="25" t="s">
        <v>12</v>
      </c>
      <c r="C19" s="22">
        <f>+C205</f>
        <v>4</v>
      </c>
      <c r="D19" s="23">
        <v>0.22002200220022003</v>
      </c>
    </row>
    <row r="20" spans="1:4" s="21" customFormat="1" ht="12" customHeight="1">
      <c r="A20" s="27"/>
      <c r="B20" s="25" t="s">
        <v>13</v>
      </c>
      <c r="C20" s="22">
        <f>C207+C208+C209</f>
        <v>3</v>
      </c>
      <c r="D20" s="23">
        <v>0.17985611510791366</v>
      </c>
    </row>
    <row r="21" spans="1:4" s="21" customFormat="1" ht="12" customHeight="1">
      <c r="A21" s="193" t="s">
        <v>14</v>
      </c>
      <c r="B21" s="193"/>
      <c r="C21" s="28">
        <f>C197+C198+C199+C183+C200+C201+C188+C202+C191</f>
        <v>23</v>
      </c>
      <c r="D21" s="29">
        <v>0.31917846239245073</v>
      </c>
    </row>
    <row r="22" spans="1:4" s="21" customFormat="1" ht="12" customHeight="1">
      <c r="A22" s="27"/>
      <c r="B22" s="27"/>
      <c r="C22" s="27"/>
      <c r="D22" s="30"/>
    </row>
    <row r="23" spans="1:4" s="18" customFormat="1" ht="12" customHeight="1">
      <c r="A23" s="194" t="s">
        <v>15</v>
      </c>
      <c r="B23" s="194"/>
      <c r="C23" s="19">
        <f>C24+C25+C26+C29+C32+C33</f>
        <v>197</v>
      </c>
      <c r="D23" s="20">
        <v>0.33995409756855166</v>
      </c>
    </row>
    <row r="24" spans="1:4" s="21" customFormat="1" ht="12" customHeight="1">
      <c r="A24" s="187" t="s">
        <v>16</v>
      </c>
      <c r="B24" s="187"/>
      <c r="C24" s="22">
        <f>C137+C139+C140+C151+C152+C154+C156+C158+C159</f>
        <v>169</v>
      </c>
      <c r="D24" s="23">
        <v>0.4965039073976144</v>
      </c>
    </row>
    <row r="25" spans="1:4" s="21" customFormat="1" ht="12" customHeight="1">
      <c r="A25" s="187" t="s">
        <v>17</v>
      </c>
      <c r="B25" s="187"/>
      <c r="C25" s="22">
        <f>C146</f>
        <v>4</v>
      </c>
      <c r="D25" s="23">
        <v>0.06858710562414266</v>
      </c>
    </row>
    <row r="26" spans="1:4" s="21" customFormat="1" ht="12" customHeight="1">
      <c r="A26" s="187" t="s">
        <v>18</v>
      </c>
      <c r="B26" s="187"/>
      <c r="C26" s="22">
        <f>C27+C28</f>
        <v>11</v>
      </c>
      <c r="D26" s="23">
        <v>0.13381995133819952</v>
      </c>
    </row>
    <row r="27" spans="1:4" s="21" customFormat="1" ht="12" customHeight="1">
      <c r="A27" s="31"/>
      <c r="B27" s="25" t="s">
        <v>19</v>
      </c>
      <c r="C27" s="22">
        <f>C138+C143+C145+C153+C160+C165</f>
        <v>0</v>
      </c>
      <c r="D27" s="23">
        <v>0</v>
      </c>
    </row>
    <row r="28" spans="1:4" s="21" customFormat="1" ht="12" customHeight="1">
      <c r="A28" s="27"/>
      <c r="B28" s="25" t="s">
        <v>20</v>
      </c>
      <c r="C28" s="22">
        <f>C144+C147+C150+C162</f>
        <v>11</v>
      </c>
      <c r="D28" s="23">
        <v>0.17276582377885974</v>
      </c>
    </row>
    <row r="29" spans="1:4" s="21" customFormat="1" ht="12" customHeight="1">
      <c r="A29" s="187" t="s">
        <v>21</v>
      </c>
      <c r="B29" s="187"/>
      <c r="C29" s="22">
        <f>C30+C31</f>
        <v>0</v>
      </c>
      <c r="D29" s="23">
        <v>0</v>
      </c>
    </row>
    <row r="30" spans="1:4" s="21" customFormat="1" ht="12" customHeight="1">
      <c r="A30" s="31"/>
      <c r="B30" s="25" t="s">
        <v>22</v>
      </c>
      <c r="C30" s="22">
        <f>+C142</f>
        <v>0</v>
      </c>
      <c r="D30" s="23">
        <v>0</v>
      </c>
    </row>
    <row r="31" spans="1:4" s="21" customFormat="1" ht="12" customHeight="1">
      <c r="A31" s="27"/>
      <c r="B31" s="25" t="s">
        <v>23</v>
      </c>
      <c r="C31" s="22">
        <f>C141+C161+C164</f>
        <v>0</v>
      </c>
      <c r="D31" s="23">
        <v>0</v>
      </c>
    </row>
    <row r="32" spans="1:4" s="21" customFormat="1" ht="12" customHeight="1">
      <c r="A32" s="187" t="s">
        <v>24</v>
      </c>
      <c r="B32" s="187"/>
      <c r="C32" s="22">
        <f>C148+C149+C155+C157+C163</f>
        <v>6</v>
      </c>
      <c r="D32" s="23">
        <v>0.414651002073255</v>
      </c>
    </row>
    <row r="33" spans="1:4" s="21" customFormat="1" ht="12" customHeight="1">
      <c r="A33" s="187" t="s">
        <v>25</v>
      </c>
      <c r="B33" s="187"/>
      <c r="C33" s="22">
        <f>C34+C35+C36</f>
        <v>7</v>
      </c>
      <c r="D33" s="23">
        <v>0.12646793134598014</v>
      </c>
    </row>
    <row r="34" spans="1:4" s="21" customFormat="1" ht="12" customHeight="1">
      <c r="A34" s="31"/>
      <c r="B34" s="25" t="s">
        <v>26</v>
      </c>
      <c r="C34" s="22">
        <f>C173</f>
        <v>0</v>
      </c>
      <c r="D34" s="23">
        <v>0</v>
      </c>
    </row>
    <row r="35" spans="1:4" s="21" customFormat="1" ht="12" customHeight="1">
      <c r="A35" s="24"/>
      <c r="B35" s="25" t="s">
        <v>27</v>
      </c>
      <c r="C35" s="22">
        <f>C169+C170+C171+C174</f>
        <v>0</v>
      </c>
      <c r="D35" s="23">
        <v>0</v>
      </c>
    </row>
    <row r="36" spans="1:4" s="21" customFormat="1" ht="12" customHeight="1">
      <c r="A36" s="24"/>
      <c r="B36" s="32" t="s">
        <v>28</v>
      </c>
      <c r="C36" s="28">
        <f>C168+C172+C175</f>
        <v>7</v>
      </c>
      <c r="D36" s="29">
        <v>0.1746942850012478</v>
      </c>
    </row>
    <row r="37" spans="1:4" s="21" customFormat="1" ht="12" customHeight="1">
      <c r="A37" s="27"/>
      <c r="B37" s="27"/>
      <c r="C37" s="27"/>
      <c r="D37" s="30"/>
    </row>
    <row r="38" spans="1:4" s="18" customFormat="1" ht="12" customHeight="1">
      <c r="A38" s="194" t="s">
        <v>29</v>
      </c>
      <c r="B38" s="194"/>
      <c r="C38" s="19">
        <f>C39+C40</f>
        <v>170</v>
      </c>
      <c r="D38" s="20">
        <v>0.6821282401091405</v>
      </c>
    </row>
    <row r="39" spans="1:4" s="21" customFormat="1" ht="12" customHeight="1">
      <c r="A39" s="187" t="s">
        <v>30</v>
      </c>
      <c r="B39" s="187"/>
      <c r="C39" s="22">
        <f>C178+C179+C181+C182+C184+C187+C189+C190+C193+C194</f>
        <v>153</v>
      </c>
      <c r="D39" s="23">
        <v>0.688321036530502</v>
      </c>
    </row>
    <row r="40" spans="1:4" s="21" customFormat="1" ht="12" customHeight="1">
      <c r="A40" s="193" t="s">
        <v>31</v>
      </c>
      <c r="B40" s="193"/>
      <c r="C40" s="28">
        <f>+C180+C185+C192</f>
        <v>17</v>
      </c>
      <c r="D40" s="29">
        <v>0.6310319227913883</v>
      </c>
    </row>
    <row r="41" spans="1:4" s="21" customFormat="1" ht="12" customHeight="1">
      <c r="A41" s="27"/>
      <c r="B41" s="27"/>
      <c r="C41" s="27"/>
      <c r="D41" s="30"/>
    </row>
    <row r="42" spans="1:4" s="18" customFormat="1" ht="12" customHeight="1">
      <c r="A42" s="194" t="s">
        <v>32</v>
      </c>
      <c r="B42" s="194"/>
      <c r="C42" s="19">
        <f>C43+C44+C48</f>
        <v>740</v>
      </c>
      <c r="D42" s="20">
        <v>0.8956777496701728</v>
      </c>
    </row>
    <row r="43" spans="1:4" s="21" customFormat="1" ht="12" customHeight="1">
      <c r="A43" s="187" t="s">
        <v>33</v>
      </c>
      <c r="B43" s="187"/>
      <c r="C43" s="22">
        <f>C87+C88+C89+C91+C92+C96+C97+C99+C101+C103+C104+C108+C110+C115+C116+C120+C123+C126+C129+C133+C134</f>
        <v>643</v>
      </c>
      <c r="D43" s="23">
        <v>1.17806562723292</v>
      </c>
    </row>
    <row r="44" spans="1:4" s="21" customFormat="1" ht="12" customHeight="1">
      <c r="A44" s="200" t="s">
        <v>34</v>
      </c>
      <c r="B44" s="200"/>
      <c r="C44" s="22">
        <f>C45+C46+C47</f>
        <v>24</v>
      </c>
      <c r="D44" s="23">
        <v>0.17379969585053226</v>
      </c>
    </row>
    <row r="45" spans="1:4" s="21" customFormat="1" ht="12" customHeight="1">
      <c r="A45" s="32"/>
      <c r="B45" s="25" t="s">
        <v>35</v>
      </c>
      <c r="C45" s="22">
        <f>C80+C113+C102+C186+C106+C111+C130</f>
        <v>16</v>
      </c>
      <c r="D45" s="23">
        <v>0.2612671456564337</v>
      </c>
    </row>
    <row r="46" spans="1:4" s="21" customFormat="1" ht="12" customHeight="1">
      <c r="A46" s="32"/>
      <c r="B46" s="25" t="s">
        <v>36</v>
      </c>
      <c r="C46" s="22">
        <f>C90+C119+C121+C128</f>
        <v>7</v>
      </c>
      <c r="D46" s="23">
        <v>0.10582010582010581</v>
      </c>
    </row>
    <row r="47" spans="1:4" s="21" customFormat="1" ht="12" customHeight="1">
      <c r="A47" s="32"/>
      <c r="B47" s="26" t="s">
        <v>37</v>
      </c>
      <c r="C47" s="22">
        <f>C84+C94+C95+C131</f>
        <v>1</v>
      </c>
      <c r="D47" s="23">
        <v>0.09345794392523364</v>
      </c>
    </row>
    <row r="48" spans="1:4" s="21" customFormat="1" ht="12" customHeight="1">
      <c r="A48" s="187" t="s">
        <v>38</v>
      </c>
      <c r="B48" s="187"/>
      <c r="C48" s="22">
        <f>C49+C50+C51</f>
        <v>73</v>
      </c>
      <c r="D48" s="23">
        <v>0.5130367559210064</v>
      </c>
    </row>
    <row r="49" spans="1:4" s="21" customFormat="1" ht="12" customHeight="1">
      <c r="A49" s="32"/>
      <c r="B49" s="25" t="s">
        <v>39</v>
      </c>
      <c r="C49" s="22">
        <f>+C76+C77+C86+C112</f>
        <v>5</v>
      </c>
      <c r="D49" s="23">
        <v>0.2552322613578356</v>
      </c>
    </row>
    <row r="50" spans="1:4" s="21" customFormat="1" ht="12" customHeight="1">
      <c r="A50" s="32"/>
      <c r="B50" s="25" t="s">
        <v>40</v>
      </c>
      <c r="C50" s="22">
        <f>C79+C81+C98+C100+C114+C118+C124+C127</f>
        <v>22</v>
      </c>
      <c r="D50" s="23">
        <v>0.5298651252408478</v>
      </c>
    </row>
    <row r="51" spans="1:4" s="21" customFormat="1" ht="12" customHeight="1">
      <c r="A51" s="32"/>
      <c r="B51" s="32" t="s">
        <v>41</v>
      </c>
      <c r="C51" s="28">
        <f>C75+C82+C93+C105+C117+C122+C132</f>
        <v>46</v>
      </c>
      <c r="D51" s="29">
        <v>0.5666420300566642</v>
      </c>
    </row>
    <row r="52" spans="1:4" s="21" customFormat="1" ht="12" customHeight="1">
      <c r="A52" s="26"/>
      <c r="B52" s="26"/>
      <c r="C52" s="26"/>
      <c r="D52" s="34"/>
    </row>
    <row r="53" spans="1:4" s="18" customFormat="1" ht="12" customHeight="1">
      <c r="A53" s="194" t="s">
        <v>42</v>
      </c>
      <c r="B53" s="194"/>
      <c r="C53" s="19">
        <f>C54+C55+C56</f>
        <v>456</v>
      </c>
      <c r="D53" s="20">
        <v>1.5009380863039399</v>
      </c>
    </row>
    <row r="54" spans="1:4" s="21" customFormat="1" ht="12" customHeight="1">
      <c r="A54" s="187" t="s">
        <v>43</v>
      </c>
      <c r="B54" s="187"/>
      <c r="C54" s="22">
        <f>C59+C63+C68+C72</f>
        <v>282</v>
      </c>
      <c r="D54" s="23">
        <v>2.6869938065745593</v>
      </c>
    </row>
    <row r="55" spans="1:4" s="21" customFormat="1" ht="12" customHeight="1">
      <c r="A55" s="187" t="s">
        <v>44</v>
      </c>
      <c r="B55" s="187"/>
      <c r="C55" s="22">
        <f>C78+C60+C83+C85+C64+C65+C66+C107+C109+C67+C69+C70+C125+C71</f>
        <v>160</v>
      </c>
      <c r="D55" s="23">
        <v>0.9163278162762728</v>
      </c>
    </row>
    <row r="56" spans="1:4" s="21" customFormat="1" ht="12" customHeight="1">
      <c r="A56" s="193" t="s">
        <v>45</v>
      </c>
      <c r="B56" s="193"/>
      <c r="C56" s="28">
        <f>C62+C61</f>
        <v>14</v>
      </c>
      <c r="D56" s="29">
        <v>0.5773195876288659</v>
      </c>
    </row>
    <row r="57" spans="1:4" s="21" customFormat="1" ht="12" customHeight="1">
      <c r="A57" s="26"/>
      <c r="B57" s="33"/>
      <c r="C57" s="35"/>
      <c r="D57" s="36"/>
    </row>
    <row r="58" spans="1:4" s="21" customFormat="1" ht="12" customHeight="1">
      <c r="A58" s="201" t="s">
        <v>46</v>
      </c>
      <c r="B58" s="201"/>
      <c r="C58" s="16">
        <f>SUM(C59:C72)</f>
        <v>428</v>
      </c>
      <c r="D58" s="17">
        <v>1.6058832357796788</v>
      </c>
    </row>
    <row r="59" spans="1:4" s="21" customFormat="1" ht="12" customHeight="1">
      <c r="A59" s="187" t="s">
        <v>47</v>
      </c>
      <c r="B59" s="187"/>
      <c r="C59" s="22">
        <v>14</v>
      </c>
      <c r="D59" s="23">
        <v>0.7616974972796517</v>
      </c>
    </row>
    <row r="60" spans="1:4" s="21" customFormat="1" ht="12" customHeight="1">
      <c r="A60" s="187" t="s">
        <v>48</v>
      </c>
      <c r="B60" s="187"/>
      <c r="C60" s="22">
        <v>0</v>
      </c>
      <c r="D60" s="23">
        <v>0</v>
      </c>
    </row>
    <row r="61" spans="1:4" s="21" customFormat="1" ht="12" customHeight="1">
      <c r="A61" s="187" t="s">
        <v>49</v>
      </c>
      <c r="B61" s="187"/>
      <c r="C61" s="22">
        <v>2</v>
      </c>
      <c r="D61" s="23">
        <v>0.15527950310559005</v>
      </c>
    </row>
    <row r="62" spans="1:4" s="21" customFormat="1" ht="12" customHeight="1">
      <c r="A62" s="187" t="s">
        <v>50</v>
      </c>
      <c r="B62" s="187"/>
      <c r="C62" s="22">
        <v>12</v>
      </c>
      <c r="D62" s="23">
        <v>1.0554089709762533</v>
      </c>
    </row>
    <row r="63" spans="1:4" s="21" customFormat="1" ht="12" customHeight="1">
      <c r="A63" s="187" t="s">
        <v>51</v>
      </c>
      <c r="B63" s="187"/>
      <c r="C63" s="22">
        <v>185</v>
      </c>
      <c r="D63" s="23">
        <v>3.7894305612453913</v>
      </c>
    </row>
    <row r="64" spans="1:4" s="21" customFormat="1" ht="12" customHeight="1">
      <c r="A64" s="187" t="s">
        <v>52</v>
      </c>
      <c r="B64" s="187"/>
      <c r="C64" s="22">
        <v>10</v>
      </c>
      <c r="D64" s="23">
        <v>0.724112961622013</v>
      </c>
    </row>
    <row r="65" spans="1:4" s="21" customFormat="1" ht="12" customHeight="1">
      <c r="A65" s="187" t="s">
        <v>53</v>
      </c>
      <c r="B65" s="187"/>
      <c r="C65" s="22">
        <v>0</v>
      </c>
      <c r="D65" s="23">
        <v>0</v>
      </c>
    </row>
    <row r="66" spans="1:4" s="21" customFormat="1" ht="12" customHeight="1">
      <c r="A66" s="187" t="s">
        <v>54</v>
      </c>
      <c r="B66" s="187"/>
      <c r="C66" s="22">
        <v>95</v>
      </c>
      <c r="D66" s="23">
        <v>1.4724116553006819</v>
      </c>
    </row>
    <row r="67" spans="1:4" s="21" customFormat="1" ht="12" customHeight="1">
      <c r="A67" s="187" t="s">
        <v>55</v>
      </c>
      <c r="B67" s="187"/>
      <c r="C67" s="22">
        <v>0</v>
      </c>
      <c r="D67" s="23">
        <v>0</v>
      </c>
    </row>
    <row r="68" spans="1:4" s="21" customFormat="1" ht="12" customHeight="1">
      <c r="A68" s="187" t="s">
        <v>56</v>
      </c>
      <c r="B68" s="187"/>
      <c r="C68" s="22">
        <v>61</v>
      </c>
      <c r="D68" s="23">
        <v>2.780309936189608</v>
      </c>
    </row>
    <row r="69" spans="1:4" s="21" customFormat="1" ht="12" customHeight="1">
      <c r="A69" s="187" t="s">
        <v>57</v>
      </c>
      <c r="B69" s="187"/>
      <c r="C69" s="22">
        <v>15</v>
      </c>
      <c r="D69" s="23">
        <v>1.2583892617449663</v>
      </c>
    </row>
    <row r="70" spans="1:4" s="21" customFormat="1" ht="12" customHeight="1">
      <c r="A70" s="187" t="s">
        <v>58</v>
      </c>
      <c r="B70" s="187"/>
      <c r="C70" s="22">
        <v>3</v>
      </c>
      <c r="D70" s="23">
        <v>0.22321428571428573</v>
      </c>
    </row>
    <row r="71" spans="1:4" s="21" customFormat="1" ht="12" customHeight="1">
      <c r="A71" s="187" t="s">
        <v>59</v>
      </c>
      <c r="B71" s="187"/>
      <c r="C71" s="22">
        <v>9</v>
      </c>
      <c r="D71" s="23">
        <v>0.4424778761061947</v>
      </c>
    </row>
    <row r="72" spans="1:4" s="21" customFormat="1" ht="12" customHeight="1">
      <c r="A72" s="193" t="s">
        <v>60</v>
      </c>
      <c r="B72" s="193"/>
      <c r="C72" s="28">
        <v>22</v>
      </c>
      <c r="D72" s="29">
        <v>1.3915243516761544</v>
      </c>
    </row>
    <row r="73" spans="1:4" s="21" customFormat="1" ht="12" customHeight="1">
      <c r="A73" s="26"/>
      <c r="B73" s="26"/>
      <c r="C73" s="26"/>
      <c r="D73" s="34"/>
    </row>
    <row r="74" spans="1:4" s="21" customFormat="1" ht="12" customHeight="1">
      <c r="A74" s="194" t="s">
        <v>61</v>
      </c>
      <c r="B74" s="194"/>
      <c r="C74" s="19">
        <f>SUM(C75:C134)</f>
        <v>768</v>
      </c>
      <c r="D74" s="20">
        <v>0.8921103986618344</v>
      </c>
    </row>
    <row r="75" spans="1:4" s="21" customFormat="1" ht="12" customHeight="1">
      <c r="A75" s="187" t="s">
        <v>62</v>
      </c>
      <c r="B75" s="187"/>
      <c r="C75" s="22">
        <v>20</v>
      </c>
      <c r="D75" s="23">
        <v>0.8729812309035355</v>
      </c>
    </row>
    <row r="76" spans="1:4" s="21" customFormat="1" ht="12" customHeight="1">
      <c r="A76" s="187" t="s">
        <v>63</v>
      </c>
      <c r="B76" s="187"/>
      <c r="C76" s="22">
        <v>4</v>
      </c>
      <c r="D76" s="23">
        <v>0.39215686274509803</v>
      </c>
    </row>
    <row r="77" spans="1:4" s="21" customFormat="1" ht="12" customHeight="1">
      <c r="A77" s="187" t="s">
        <v>64</v>
      </c>
      <c r="B77" s="187"/>
      <c r="C77" s="22">
        <v>0</v>
      </c>
      <c r="D77" s="23">
        <v>0</v>
      </c>
    </row>
    <row r="78" spans="1:4" s="21" customFormat="1" ht="12" customHeight="1">
      <c r="A78" s="187" t="s">
        <v>65</v>
      </c>
      <c r="B78" s="187"/>
      <c r="C78" s="22">
        <v>11</v>
      </c>
      <c r="D78" s="23">
        <v>1.6897081413210446</v>
      </c>
    </row>
    <row r="79" spans="1:4" s="21" customFormat="1" ht="12" customHeight="1">
      <c r="A79" s="187" t="s">
        <v>66</v>
      </c>
      <c r="B79" s="187"/>
      <c r="C79" s="22">
        <v>7</v>
      </c>
      <c r="D79" s="23">
        <v>1.9553072625698324</v>
      </c>
    </row>
    <row r="80" spans="1:4" s="21" customFormat="1" ht="12" customHeight="1">
      <c r="A80" s="187" t="s">
        <v>67</v>
      </c>
      <c r="B80" s="187"/>
      <c r="C80" s="22">
        <v>12</v>
      </c>
      <c r="D80" s="23">
        <v>1.9047619047619047</v>
      </c>
    </row>
    <row r="81" spans="1:4" s="21" customFormat="1" ht="12" customHeight="1">
      <c r="A81" s="187" t="s">
        <v>68</v>
      </c>
      <c r="B81" s="187"/>
      <c r="C81" s="22">
        <v>0</v>
      </c>
      <c r="D81" s="23">
        <v>0</v>
      </c>
    </row>
    <row r="82" spans="1:4" s="21" customFormat="1" ht="12" customHeight="1">
      <c r="A82" s="187" t="s">
        <v>69</v>
      </c>
      <c r="B82" s="187"/>
      <c r="C82" s="22">
        <v>0</v>
      </c>
      <c r="D82" s="23">
        <v>0</v>
      </c>
    </row>
    <row r="83" spans="1:4" s="21" customFormat="1" ht="12" customHeight="1">
      <c r="A83" s="187" t="s">
        <v>71</v>
      </c>
      <c r="B83" s="187"/>
      <c r="C83" s="22">
        <v>1</v>
      </c>
      <c r="D83" s="23">
        <v>0.129366106080207</v>
      </c>
    </row>
    <row r="84" spans="1:4" s="21" customFormat="1" ht="12" customHeight="1">
      <c r="A84" s="187" t="s">
        <v>72</v>
      </c>
      <c r="B84" s="187"/>
      <c r="C84" s="22">
        <v>0</v>
      </c>
      <c r="D84" s="23">
        <v>0</v>
      </c>
    </row>
    <row r="85" spans="1:4" s="21" customFormat="1" ht="12" customHeight="1">
      <c r="A85" s="187" t="s">
        <v>73</v>
      </c>
      <c r="B85" s="187"/>
      <c r="C85" s="22">
        <v>0</v>
      </c>
      <c r="D85" s="23">
        <v>0</v>
      </c>
    </row>
    <row r="86" spans="1:4" s="21" customFormat="1" ht="12" customHeight="1">
      <c r="A86" s="187" t="s">
        <v>74</v>
      </c>
      <c r="B86" s="187"/>
      <c r="C86" s="22">
        <v>1</v>
      </c>
      <c r="D86" s="23">
        <v>0.18726591760299627</v>
      </c>
    </row>
    <row r="87" spans="1:4" s="21" customFormat="1" ht="12" customHeight="1">
      <c r="A87" s="187" t="s">
        <v>75</v>
      </c>
      <c r="B87" s="187"/>
      <c r="C87" s="22">
        <v>1</v>
      </c>
      <c r="D87" s="23">
        <v>0.15432098765432098</v>
      </c>
    </row>
    <row r="88" spans="1:4" s="21" customFormat="1" ht="12" customHeight="1">
      <c r="A88" s="187" t="s">
        <v>76</v>
      </c>
      <c r="B88" s="187"/>
      <c r="C88" s="22">
        <v>0</v>
      </c>
      <c r="D88" s="23">
        <v>0</v>
      </c>
    </row>
    <row r="89" spans="1:4" s="21" customFormat="1" ht="12" customHeight="1">
      <c r="A89" s="187" t="s">
        <v>78</v>
      </c>
      <c r="B89" s="187"/>
      <c r="C89" s="22">
        <v>0</v>
      </c>
      <c r="D89" s="23">
        <v>0</v>
      </c>
    </row>
    <row r="90" spans="1:4" s="21" customFormat="1" ht="12" customHeight="1">
      <c r="A90" s="187" t="s">
        <v>79</v>
      </c>
      <c r="B90" s="187"/>
      <c r="C90" s="22">
        <v>0</v>
      </c>
      <c r="D90" s="23">
        <v>0</v>
      </c>
    </row>
    <row r="91" spans="1:4" s="21" customFormat="1" ht="12" customHeight="1">
      <c r="A91" s="187" t="s">
        <v>80</v>
      </c>
      <c r="B91" s="187"/>
      <c r="C91" s="22">
        <v>0</v>
      </c>
      <c r="D91" s="23">
        <v>0</v>
      </c>
    </row>
    <row r="92" spans="1:4" s="21" customFormat="1" ht="12" customHeight="1">
      <c r="A92" s="187" t="s">
        <v>81</v>
      </c>
      <c r="B92" s="187"/>
      <c r="C92" s="22">
        <v>2</v>
      </c>
      <c r="D92" s="23">
        <v>0.34782608695652173</v>
      </c>
    </row>
    <row r="93" spans="1:4" s="21" customFormat="1" ht="12" customHeight="1">
      <c r="A93" s="187" t="s">
        <v>82</v>
      </c>
      <c r="B93" s="187"/>
      <c r="C93" s="22">
        <v>4</v>
      </c>
      <c r="D93" s="23">
        <v>0.1593625498007968</v>
      </c>
    </row>
    <row r="94" spans="1:4" s="21" customFormat="1" ht="12" customHeight="1">
      <c r="A94" s="187" t="s">
        <v>83</v>
      </c>
      <c r="B94" s="187"/>
      <c r="C94" s="22">
        <v>0</v>
      </c>
      <c r="D94" s="23">
        <v>0</v>
      </c>
    </row>
    <row r="95" spans="1:4" s="21" customFormat="1" ht="12" customHeight="1">
      <c r="A95" s="187" t="s">
        <v>84</v>
      </c>
      <c r="B95" s="187"/>
      <c r="C95" s="22">
        <v>0</v>
      </c>
      <c r="D95" s="23">
        <v>0</v>
      </c>
    </row>
    <row r="96" spans="1:4" s="21" customFormat="1" ht="12" customHeight="1">
      <c r="A96" s="187" t="s">
        <v>85</v>
      </c>
      <c r="B96" s="187"/>
      <c r="C96" s="22">
        <v>24</v>
      </c>
      <c r="D96" s="23">
        <v>0.9070294784580499</v>
      </c>
    </row>
    <row r="97" spans="1:4" s="21" customFormat="1" ht="12" customHeight="1">
      <c r="A97" s="187" t="s">
        <v>86</v>
      </c>
      <c r="B97" s="187"/>
      <c r="C97" s="22">
        <v>3</v>
      </c>
      <c r="D97" s="23">
        <v>0.3115264797507788</v>
      </c>
    </row>
    <row r="98" spans="1:4" s="21" customFormat="1" ht="12" customHeight="1">
      <c r="A98" s="187" t="s">
        <v>87</v>
      </c>
      <c r="B98" s="187"/>
      <c r="C98" s="22">
        <v>6</v>
      </c>
      <c r="D98" s="23">
        <v>1.0582010582010581</v>
      </c>
    </row>
    <row r="99" spans="1:4" s="21" customFormat="1" ht="12" customHeight="1">
      <c r="A99" s="187" t="s">
        <v>88</v>
      </c>
      <c r="B99" s="187"/>
      <c r="C99" s="22">
        <v>0</v>
      </c>
      <c r="D99" s="23">
        <v>0</v>
      </c>
    </row>
    <row r="100" spans="1:4" s="21" customFormat="1" ht="12" customHeight="1">
      <c r="A100" s="187" t="s">
        <v>89</v>
      </c>
      <c r="B100" s="187"/>
      <c r="C100" s="22">
        <v>0</v>
      </c>
      <c r="D100" s="23">
        <v>0</v>
      </c>
    </row>
    <row r="101" spans="1:4" s="21" customFormat="1" ht="12" customHeight="1">
      <c r="A101" s="187" t="s">
        <v>90</v>
      </c>
      <c r="B101" s="187"/>
      <c r="C101" s="22">
        <v>0</v>
      </c>
      <c r="D101" s="23">
        <v>0</v>
      </c>
    </row>
    <row r="102" spans="1:4" s="21" customFormat="1" ht="12" customHeight="1">
      <c r="A102" s="187" t="s">
        <v>91</v>
      </c>
      <c r="B102" s="187"/>
      <c r="C102" s="22">
        <v>0</v>
      </c>
      <c r="D102" s="23">
        <v>0</v>
      </c>
    </row>
    <row r="103" spans="1:4" s="21" customFormat="1" ht="12" customHeight="1">
      <c r="A103" s="187" t="s">
        <v>92</v>
      </c>
      <c r="B103" s="187"/>
      <c r="C103" s="22">
        <v>3</v>
      </c>
      <c r="D103" s="23">
        <v>0.3712871287128713</v>
      </c>
    </row>
    <row r="104" spans="1:4" s="21" customFormat="1" ht="12" customHeight="1">
      <c r="A104" s="187" t="s">
        <v>93</v>
      </c>
      <c r="B104" s="187"/>
      <c r="C104" s="22">
        <v>466</v>
      </c>
      <c r="D104" s="23">
        <v>1.3995675156174916</v>
      </c>
    </row>
    <row r="105" spans="1:4" s="21" customFormat="1" ht="12" customHeight="1">
      <c r="A105" s="187" t="s">
        <v>94</v>
      </c>
      <c r="B105" s="187"/>
      <c r="C105" s="22">
        <v>7</v>
      </c>
      <c r="D105" s="23">
        <v>0.89171974522293</v>
      </c>
    </row>
    <row r="106" spans="1:4" s="21" customFormat="1" ht="12" customHeight="1">
      <c r="A106" s="187" t="s">
        <v>95</v>
      </c>
      <c r="B106" s="187"/>
      <c r="C106" s="22">
        <v>2</v>
      </c>
      <c r="D106" s="23">
        <v>0.35398230088495575</v>
      </c>
    </row>
    <row r="107" spans="1:4" s="21" customFormat="1" ht="12" customHeight="1">
      <c r="A107" s="187" t="s">
        <v>96</v>
      </c>
      <c r="B107" s="187"/>
      <c r="C107" s="22">
        <v>0</v>
      </c>
      <c r="D107" s="23">
        <v>0</v>
      </c>
    </row>
    <row r="108" spans="1:4" s="21" customFormat="1" ht="12" customHeight="1">
      <c r="A108" s="187" t="s">
        <v>97</v>
      </c>
      <c r="B108" s="187"/>
      <c r="C108" s="22">
        <v>42</v>
      </c>
      <c r="D108" s="23">
        <v>1.2037833190025795</v>
      </c>
    </row>
    <row r="109" spans="1:4" s="21" customFormat="1" ht="12" customHeight="1">
      <c r="A109" s="187" t="s">
        <v>98</v>
      </c>
      <c r="B109" s="187"/>
      <c r="C109" s="22">
        <v>7</v>
      </c>
      <c r="D109" s="23">
        <v>0.9562841530054644</v>
      </c>
    </row>
    <row r="110" spans="1:4" s="21" customFormat="1" ht="12" customHeight="1">
      <c r="A110" s="187" t="s">
        <v>99</v>
      </c>
      <c r="B110" s="187"/>
      <c r="C110" s="22">
        <v>2</v>
      </c>
      <c r="D110" s="23">
        <v>0.16326530612244897</v>
      </c>
    </row>
    <row r="111" spans="1:4" s="21" customFormat="1" ht="12" customHeight="1">
      <c r="A111" s="187" t="s">
        <v>100</v>
      </c>
      <c r="B111" s="187"/>
      <c r="C111" s="22">
        <v>2</v>
      </c>
      <c r="D111" s="23">
        <v>0.3194888178913738</v>
      </c>
    </row>
    <row r="112" spans="1:4" s="21" customFormat="1" ht="12" customHeight="1">
      <c r="A112" s="187" t="s">
        <v>101</v>
      </c>
      <c r="B112" s="187"/>
      <c r="C112" s="22">
        <v>0</v>
      </c>
      <c r="D112" s="23">
        <v>0</v>
      </c>
    </row>
    <row r="113" spans="1:4" s="21" customFormat="1" ht="12" customHeight="1">
      <c r="A113" s="187" t="s">
        <v>296</v>
      </c>
      <c r="B113" s="187"/>
      <c r="C113" s="22">
        <v>0</v>
      </c>
      <c r="D113" s="23">
        <v>0</v>
      </c>
    </row>
    <row r="114" spans="1:4" s="21" customFormat="1" ht="12" customHeight="1">
      <c r="A114" s="187" t="s">
        <v>102</v>
      </c>
      <c r="B114" s="187"/>
      <c r="C114" s="22">
        <v>4</v>
      </c>
      <c r="D114" s="23">
        <v>0.6211180124223602</v>
      </c>
    </row>
    <row r="115" spans="1:4" s="21" customFormat="1" ht="12" customHeight="1">
      <c r="A115" s="187" t="s">
        <v>103</v>
      </c>
      <c r="B115" s="187"/>
      <c r="C115" s="22">
        <v>14</v>
      </c>
      <c r="D115" s="23">
        <v>1.4767932489451476</v>
      </c>
    </row>
    <row r="116" spans="1:4" s="21" customFormat="1" ht="12" customHeight="1">
      <c r="A116" s="187" t="s">
        <v>104</v>
      </c>
      <c r="B116" s="187"/>
      <c r="C116" s="22">
        <v>0</v>
      </c>
      <c r="D116" s="23">
        <v>0</v>
      </c>
    </row>
    <row r="117" spans="1:4" s="21" customFormat="1" ht="12" customHeight="1">
      <c r="A117" s="187" t="s">
        <v>105</v>
      </c>
      <c r="B117" s="187"/>
      <c r="C117" s="22">
        <v>0</v>
      </c>
      <c r="D117" s="23">
        <v>0</v>
      </c>
    </row>
    <row r="118" spans="1:4" s="21" customFormat="1" ht="12" customHeight="1">
      <c r="A118" s="187" t="s">
        <v>106</v>
      </c>
      <c r="B118" s="187"/>
      <c r="C118" s="22">
        <v>1</v>
      </c>
      <c r="D118" s="23">
        <v>0.18832391713747645</v>
      </c>
    </row>
    <row r="119" spans="1:4" s="21" customFormat="1" ht="12" customHeight="1">
      <c r="A119" s="187" t="s">
        <v>107</v>
      </c>
      <c r="B119" s="187"/>
      <c r="C119" s="22">
        <v>1</v>
      </c>
      <c r="D119" s="23">
        <v>0.14925373134328357</v>
      </c>
    </row>
    <row r="120" spans="1:4" s="21" customFormat="1" ht="12" customHeight="1">
      <c r="A120" s="187" t="s">
        <v>108</v>
      </c>
      <c r="B120" s="187"/>
      <c r="C120" s="22">
        <v>54</v>
      </c>
      <c r="D120" s="23">
        <v>2.0833333333333335</v>
      </c>
    </row>
    <row r="121" spans="1:4" s="21" customFormat="1" ht="12" customHeight="1">
      <c r="A121" s="187" t="s">
        <v>109</v>
      </c>
      <c r="B121" s="187"/>
      <c r="C121" s="22">
        <v>0</v>
      </c>
      <c r="D121" s="23">
        <v>0</v>
      </c>
    </row>
    <row r="122" spans="1:4" s="21" customFormat="1" ht="12" customHeight="1">
      <c r="A122" s="187" t="s">
        <v>110</v>
      </c>
      <c r="B122" s="187"/>
      <c r="C122" s="22">
        <v>13</v>
      </c>
      <c r="D122" s="23">
        <v>2.070063694267516</v>
      </c>
    </row>
    <row r="123" spans="1:4" s="21" customFormat="1" ht="12" customHeight="1">
      <c r="A123" s="187" t="s">
        <v>111</v>
      </c>
      <c r="B123" s="187"/>
      <c r="C123" s="22">
        <v>6</v>
      </c>
      <c r="D123" s="23">
        <v>0.7692307692307693</v>
      </c>
    </row>
    <row r="124" spans="1:4" s="21" customFormat="1" ht="12" customHeight="1">
      <c r="A124" s="187" t="s">
        <v>112</v>
      </c>
      <c r="B124" s="187"/>
      <c r="C124" s="22">
        <v>1</v>
      </c>
      <c r="D124" s="23">
        <v>0.12135922330097088</v>
      </c>
    </row>
    <row r="125" spans="1:4" s="21" customFormat="1" ht="12" customHeight="1">
      <c r="A125" s="187" t="s">
        <v>114</v>
      </c>
      <c r="B125" s="187"/>
      <c r="C125" s="22">
        <v>9</v>
      </c>
      <c r="D125" s="23">
        <v>1.6245487364620939</v>
      </c>
    </row>
    <row r="126" spans="1:4" s="21" customFormat="1" ht="12" customHeight="1">
      <c r="A126" s="187" t="s">
        <v>115</v>
      </c>
      <c r="B126" s="187"/>
      <c r="C126" s="22">
        <v>17</v>
      </c>
      <c r="D126" s="23">
        <v>1.492537313432836</v>
      </c>
    </row>
    <row r="127" spans="1:4" s="21" customFormat="1" ht="12" customHeight="1">
      <c r="A127" s="187" t="s">
        <v>116</v>
      </c>
      <c r="B127" s="187"/>
      <c r="C127" s="22">
        <v>3</v>
      </c>
      <c r="D127" s="23">
        <v>0.5882352941176471</v>
      </c>
    </row>
    <row r="128" spans="1:4" s="21" customFormat="1" ht="12" customHeight="1">
      <c r="A128" s="187" t="s">
        <v>118</v>
      </c>
      <c r="B128" s="187"/>
      <c r="C128" s="22">
        <v>6</v>
      </c>
      <c r="D128" s="23">
        <v>0.49586776859504134</v>
      </c>
    </row>
    <row r="129" spans="1:4" s="21" customFormat="1" ht="12" customHeight="1">
      <c r="A129" s="187" t="s">
        <v>119</v>
      </c>
      <c r="B129" s="187"/>
      <c r="C129" s="22">
        <v>3</v>
      </c>
      <c r="D129" s="23">
        <v>0.3694581280788177</v>
      </c>
    </row>
    <row r="130" spans="1:4" s="21" customFormat="1" ht="12" customHeight="1">
      <c r="A130" s="187" t="s">
        <v>120</v>
      </c>
      <c r="B130" s="187"/>
      <c r="C130" s="22">
        <v>0</v>
      </c>
      <c r="D130" s="23">
        <v>0</v>
      </c>
    </row>
    <row r="131" spans="1:4" s="21" customFormat="1" ht="12" customHeight="1">
      <c r="A131" s="187" t="s">
        <v>121</v>
      </c>
      <c r="B131" s="187"/>
      <c r="C131" s="22">
        <v>1</v>
      </c>
      <c r="D131" s="23">
        <v>0.16863406408094436</v>
      </c>
    </row>
    <row r="132" spans="1:4" s="21" customFormat="1" ht="12" customHeight="1">
      <c r="A132" s="187" t="s">
        <v>122</v>
      </c>
      <c r="B132" s="187"/>
      <c r="C132" s="22">
        <v>2</v>
      </c>
      <c r="D132" s="23">
        <v>0.5063291139240507</v>
      </c>
    </row>
    <row r="133" spans="1:4" s="21" customFormat="1" ht="12" customHeight="1">
      <c r="A133" s="187" t="s">
        <v>123</v>
      </c>
      <c r="B133" s="187"/>
      <c r="C133" s="22">
        <v>3</v>
      </c>
      <c r="D133" s="23">
        <v>0.34443168771526983</v>
      </c>
    </row>
    <row r="134" spans="1:4" s="21" customFormat="1" ht="12" customHeight="1">
      <c r="A134" s="202" t="s">
        <v>124</v>
      </c>
      <c r="B134" s="202"/>
      <c r="C134" s="28">
        <v>3</v>
      </c>
      <c r="D134" s="29">
        <v>0.6896551724137931</v>
      </c>
    </row>
    <row r="135" spans="1:4" s="21" customFormat="1" ht="12" customHeight="1">
      <c r="A135" s="26"/>
      <c r="B135" s="26"/>
      <c r="C135" s="26"/>
      <c r="D135" s="34"/>
    </row>
    <row r="136" spans="1:4" s="21" customFormat="1" ht="12" customHeight="1">
      <c r="A136" s="194" t="s">
        <v>125</v>
      </c>
      <c r="B136" s="194"/>
      <c r="C136" s="19">
        <f>SUM(C137:C165)</f>
        <v>190</v>
      </c>
      <c r="D136" s="20">
        <v>0.3624985690845957</v>
      </c>
    </row>
    <row r="137" spans="1:4" s="21" customFormat="1" ht="12" customHeight="1">
      <c r="A137" s="187" t="s">
        <v>126</v>
      </c>
      <c r="B137" s="187"/>
      <c r="C137" s="22">
        <v>49</v>
      </c>
      <c r="D137" s="23">
        <v>0.8611599297012302</v>
      </c>
    </row>
    <row r="138" spans="1:4" s="21" customFormat="1" ht="12" customHeight="1">
      <c r="A138" s="187" t="s">
        <v>127</v>
      </c>
      <c r="B138" s="187"/>
      <c r="C138" s="22">
        <v>0</v>
      </c>
      <c r="D138" s="23">
        <v>0</v>
      </c>
    </row>
    <row r="139" spans="1:4" s="21" customFormat="1" ht="12" customHeight="1">
      <c r="A139" s="187" t="s">
        <v>128</v>
      </c>
      <c r="B139" s="187"/>
      <c r="C139" s="22">
        <v>0</v>
      </c>
      <c r="D139" s="23">
        <v>0</v>
      </c>
    </row>
    <row r="140" spans="1:4" s="21" customFormat="1" ht="12" customHeight="1">
      <c r="A140" s="187" t="s">
        <v>129</v>
      </c>
      <c r="B140" s="187"/>
      <c r="C140" s="22">
        <v>23</v>
      </c>
      <c r="D140" s="23">
        <v>0.7618416694269625</v>
      </c>
    </row>
    <row r="141" spans="1:4" s="21" customFormat="1" ht="12" customHeight="1">
      <c r="A141" s="187" t="s">
        <v>130</v>
      </c>
      <c r="B141" s="187"/>
      <c r="C141" s="22">
        <v>0</v>
      </c>
      <c r="D141" s="23">
        <v>0</v>
      </c>
    </row>
    <row r="142" spans="1:4" s="21" customFormat="1" ht="12" customHeight="1">
      <c r="A142" s="187" t="s">
        <v>131</v>
      </c>
      <c r="B142" s="187"/>
      <c r="C142" s="22">
        <v>0</v>
      </c>
      <c r="D142" s="23">
        <v>0</v>
      </c>
    </row>
    <row r="143" spans="1:4" s="21" customFormat="1" ht="12" customHeight="1">
      <c r="A143" s="187" t="s">
        <v>132</v>
      </c>
      <c r="B143" s="187"/>
      <c r="C143" s="22">
        <v>0</v>
      </c>
      <c r="D143" s="23">
        <v>0</v>
      </c>
    </row>
    <row r="144" spans="1:4" s="21" customFormat="1" ht="12" customHeight="1">
      <c r="A144" s="187" t="s">
        <v>133</v>
      </c>
      <c r="B144" s="187"/>
      <c r="C144" s="22">
        <v>0</v>
      </c>
      <c r="D144" s="23">
        <v>0</v>
      </c>
    </row>
    <row r="145" spans="1:4" s="21" customFormat="1" ht="12" customHeight="1">
      <c r="A145" s="187" t="s">
        <v>134</v>
      </c>
      <c r="B145" s="187"/>
      <c r="C145" s="22">
        <v>0</v>
      </c>
      <c r="D145" s="23">
        <v>0</v>
      </c>
    </row>
    <row r="146" spans="1:4" s="37" customFormat="1" ht="12" customHeight="1">
      <c r="A146" s="253" t="s">
        <v>135</v>
      </c>
      <c r="B146" s="253"/>
      <c r="C146" s="38">
        <v>4</v>
      </c>
      <c r="D146" s="39">
        <v>0.06858710562414266</v>
      </c>
    </row>
    <row r="147" spans="1:4" s="21" customFormat="1" ht="12" customHeight="1">
      <c r="A147" s="187" t="s">
        <v>136</v>
      </c>
      <c r="B147" s="187"/>
      <c r="C147" s="22">
        <v>0</v>
      </c>
      <c r="D147" s="23">
        <v>0</v>
      </c>
    </row>
    <row r="148" spans="1:4" s="21" customFormat="1" ht="12" customHeight="1">
      <c r="A148" s="187" t="s">
        <v>137</v>
      </c>
      <c r="B148" s="187"/>
      <c r="C148" s="22">
        <v>0</v>
      </c>
      <c r="D148" s="23">
        <v>0</v>
      </c>
    </row>
    <row r="149" spans="1:4" s="21" customFormat="1" ht="12" customHeight="1">
      <c r="A149" s="187" t="s">
        <v>138</v>
      </c>
      <c r="B149" s="187"/>
      <c r="C149" s="22">
        <v>1</v>
      </c>
      <c r="D149" s="23">
        <v>0.1865671641791045</v>
      </c>
    </row>
    <row r="150" spans="1:4" s="21" customFormat="1" ht="12" customHeight="1">
      <c r="A150" s="187" t="s">
        <v>139</v>
      </c>
      <c r="B150" s="187"/>
      <c r="C150" s="22">
        <v>0</v>
      </c>
      <c r="D150" s="23">
        <v>0</v>
      </c>
    </row>
    <row r="151" spans="1:4" s="21" customFormat="1" ht="12" customHeight="1">
      <c r="A151" s="187" t="s">
        <v>140</v>
      </c>
      <c r="B151" s="187"/>
      <c r="C151" s="22">
        <v>15</v>
      </c>
      <c r="D151" s="23">
        <v>0.13945704722945332</v>
      </c>
    </row>
    <row r="152" spans="1:4" s="21" customFormat="1" ht="12" customHeight="1">
      <c r="A152" s="187" t="s">
        <v>141</v>
      </c>
      <c r="B152" s="187"/>
      <c r="C152" s="22">
        <v>13</v>
      </c>
      <c r="D152" s="23">
        <v>0.35911602209944754</v>
      </c>
    </row>
    <row r="153" spans="1:4" s="21" customFormat="1" ht="12" customHeight="1">
      <c r="A153" s="187" t="s">
        <v>142</v>
      </c>
      <c r="B153" s="187"/>
      <c r="C153" s="22">
        <v>0</v>
      </c>
      <c r="D153" s="23">
        <v>0</v>
      </c>
    </row>
    <row r="154" spans="1:4" s="21" customFormat="1" ht="12" customHeight="1">
      <c r="A154" s="187" t="s">
        <v>143</v>
      </c>
      <c r="B154" s="187"/>
      <c r="C154" s="22">
        <v>54</v>
      </c>
      <c r="D154" s="23">
        <v>0.996309963099631</v>
      </c>
    </row>
    <row r="155" spans="1:4" s="21" customFormat="1" ht="12" customHeight="1">
      <c r="A155" s="187" t="s">
        <v>144</v>
      </c>
      <c r="B155" s="187"/>
      <c r="C155" s="22">
        <v>0</v>
      </c>
      <c r="D155" s="23">
        <v>0</v>
      </c>
    </row>
    <row r="156" spans="1:4" s="21" customFormat="1" ht="12" customHeight="1">
      <c r="A156" s="187" t="s">
        <v>145</v>
      </c>
      <c r="B156" s="187"/>
      <c r="C156" s="22">
        <v>4</v>
      </c>
      <c r="D156" s="23">
        <v>0.15873015873015872</v>
      </c>
    </row>
    <row r="157" spans="1:4" s="21" customFormat="1" ht="12" customHeight="1">
      <c r="A157" s="187" t="s">
        <v>146</v>
      </c>
      <c r="B157" s="187"/>
      <c r="C157" s="22">
        <v>2</v>
      </c>
      <c r="D157" s="23">
        <v>0.3241491085899514</v>
      </c>
    </row>
    <row r="158" spans="1:4" s="21" customFormat="1" ht="12" customHeight="1">
      <c r="A158" s="187" t="s">
        <v>147</v>
      </c>
      <c r="B158" s="187"/>
      <c r="C158" s="22">
        <v>11</v>
      </c>
      <c r="D158" s="23">
        <v>0.9606986899563319</v>
      </c>
    </row>
    <row r="159" spans="1:4" s="21" customFormat="1" ht="12" customHeight="1">
      <c r="A159" s="187" t="s">
        <v>148</v>
      </c>
      <c r="B159" s="187"/>
      <c r="C159" s="22">
        <v>0</v>
      </c>
      <c r="D159" s="23">
        <v>0</v>
      </c>
    </row>
    <row r="160" spans="1:4" s="21" customFormat="1" ht="12" customHeight="1">
      <c r="A160" s="187" t="s">
        <v>149</v>
      </c>
      <c r="B160" s="187"/>
      <c r="C160" s="22">
        <v>0</v>
      </c>
      <c r="D160" s="23">
        <v>0</v>
      </c>
    </row>
    <row r="161" spans="1:4" s="21" customFormat="1" ht="12" customHeight="1">
      <c r="A161" s="187" t="s">
        <v>150</v>
      </c>
      <c r="B161" s="187"/>
      <c r="C161" s="22">
        <v>0</v>
      </c>
      <c r="D161" s="23">
        <v>0</v>
      </c>
    </row>
    <row r="162" spans="1:4" s="21" customFormat="1" ht="12" customHeight="1">
      <c r="A162" s="187" t="s">
        <v>151</v>
      </c>
      <c r="B162" s="187"/>
      <c r="C162" s="22">
        <v>11</v>
      </c>
      <c r="D162" s="23">
        <v>0.7170795306388527</v>
      </c>
    </row>
    <row r="163" spans="1:4" s="21" customFormat="1" ht="12" customHeight="1">
      <c r="A163" s="187" t="s">
        <v>152</v>
      </c>
      <c r="B163" s="187"/>
      <c r="C163" s="22">
        <v>3</v>
      </c>
      <c r="D163" s="23">
        <v>2.586206896551724</v>
      </c>
    </row>
    <row r="164" spans="1:4" s="21" customFormat="1" ht="12" customHeight="1">
      <c r="A164" s="187" t="s">
        <v>153</v>
      </c>
      <c r="B164" s="187"/>
      <c r="C164" s="22">
        <v>0</v>
      </c>
      <c r="D164" s="23">
        <v>0</v>
      </c>
    </row>
    <row r="165" spans="1:4" s="21" customFormat="1" ht="12" customHeight="1">
      <c r="A165" s="193" t="s">
        <v>154</v>
      </c>
      <c r="B165" s="193"/>
      <c r="C165" s="28">
        <v>0</v>
      </c>
      <c r="D165" s="29">
        <v>0</v>
      </c>
    </row>
    <row r="166" spans="1:4" s="21" customFormat="1" ht="12" customHeight="1">
      <c r="A166" s="26"/>
      <c r="B166" s="26"/>
      <c r="C166" s="26"/>
      <c r="D166" s="34"/>
    </row>
    <row r="167" spans="1:4" s="21" customFormat="1" ht="12" customHeight="1">
      <c r="A167" s="194" t="s">
        <v>155</v>
      </c>
      <c r="B167" s="194"/>
      <c r="C167" s="19">
        <f>SUM(C168:C175)</f>
        <v>7</v>
      </c>
      <c r="D167" s="20">
        <v>0.12646793134598014</v>
      </c>
    </row>
    <row r="168" spans="1:4" s="21" customFormat="1" ht="12" customHeight="1">
      <c r="A168" s="187" t="s">
        <v>156</v>
      </c>
      <c r="B168" s="187"/>
      <c r="C168" s="22">
        <v>0</v>
      </c>
      <c r="D168" s="23">
        <v>0</v>
      </c>
    </row>
    <row r="169" spans="1:4" s="21" customFormat="1" ht="12" customHeight="1">
      <c r="A169" s="187" t="s">
        <v>157</v>
      </c>
      <c r="B169" s="187"/>
      <c r="C169" s="22">
        <v>0</v>
      </c>
      <c r="D169" s="23">
        <v>0</v>
      </c>
    </row>
    <row r="170" spans="1:4" s="21" customFormat="1" ht="12" customHeight="1">
      <c r="A170" s="187" t="s">
        <v>158</v>
      </c>
      <c r="B170" s="187"/>
      <c r="C170" s="22">
        <v>0</v>
      </c>
      <c r="D170" s="23">
        <v>0</v>
      </c>
    </row>
    <row r="171" spans="1:4" s="21" customFormat="1" ht="12" customHeight="1">
      <c r="A171" s="187" t="s">
        <v>159</v>
      </c>
      <c r="B171" s="187"/>
      <c r="C171" s="22">
        <v>0</v>
      </c>
      <c r="D171" s="23">
        <v>0</v>
      </c>
    </row>
    <row r="172" spans="1:4" s="21" customFormat="1" ht="12" customHeight="1">
      <c r="A172" s="187" t="s">
        <v>160</v>
      </c>
      <c r="B172" s="187"/>
      <c r="C172" s="22">
        <v>3</v>
      </c>
      <c r="D172" s="23">
        <v>0.24193548387096775</v>
      </c>
    </row>
    <row r="173" spans="1:4" s="21" customFormat="1" ht="12" customHeight="1">
      <c r="A173" s="187" t="s">
        <v>161</v>
      </c>
      <c r="B173" s="187"/>
      <c r="C173" s="22">
        <v>0</v>
      </c>
      <c r="D173" s="23">
        <v>0</v>
      </c>
    </row>
    <row r="174" spans="1:4" s="21" customFormat="1" ht="12" customHeight="1">
      <c r="A174" s="187" t="s">
        <v>162</v>
      </c>
      <c r="B174" s="187"/>
      <c r="C174" s="22">
        <v>0</v>
      </c>
      <c r="D174" s="23">
        <v>0</v>
      </c>
    </row>
    <row r="175" spans="1:4" s="21" customFormat="1" ht="12" customHeight="1">
      <c r="A175" s="193" t="s">
        <v>163</v>
      </c>
      <c r="B175" s="193"/>
      <c r="C175" s="28">
        <v>4</v>
      </c>
      <c r="D175" s="29">
        <v>0.21130480718436345</v>
      </c>
    </row>
    <row r="176" spans="1:4" s="21" customFormat="1" ht="12" customHeight="1">
      <c r="A176" s="26"/>
      <c r="B176" s="26"/>
      <c r="C176" s="26"/>
      <c r="D176" s="34"/>
    </row>
    <row r="177" spans="1:4" s="21" customFormat="1" ht="12" customHeight="1">
      <c r="A177" s="194" t="s">
        <v>164</v>
      </c>
      <c r="B177" s="194"/>
      <c r="C177" s="19">
        <f>SUM(C178:C194)</f>
        <v>171</v>
      </c>
      <c r="D177" s="20">
        <v>0.6599513720041681</v>
      </c>
    </row>
    <row r="178" spans="1:4" s="21" customFormat="1" ht="12" customHeight="1">
      <c r="A178" s="187" t="s">
        <v>165</v>
      </c>
      <c r="B178" s="187"/>
      <c r="C178" s="22">
        <v>2</v>
      </c>
      <c r="D178" s="23">
        <v>0.10204081632653061</v>
      </c>
    </row>
    <row r="179" spans="1:4" s="21" customFormat="1" ht="12" customHeight="1">
      <c r="A179" s="187" t="s">
        <v>166</v>
      </c>
      <c r="B179" s="187"/>
      <c r="C179" s="22">
        <v>94</v>
      </c>
      <c r="D179" s="23">
        <v>0.9883293029124172</v>
      </c>
    </row>
    <row r="180" spans="1:4" s="21" customFormat="1" ht="12" customHeight="1">
      <c r="A180" s="187" t="s">
        <v>167</v>
      </c>
      <c r="B180" s="187"/>
      <c r="C180" s="22">
        <v>12</v>
      </c>
      <c r="D180" s="23">
        <v>1.0781671159029649</v>
      </c>
    </row>
    <row r="181" spans="1:4" s="21" customFormat="1" ht="12" customHeight="1">
      <c r="A181" s="187" t="s">
        <v>168</v>
      </c>
      <c r="B181" s="187"/>
      <c r="C181" s="22">
        <v>4</v>
      </c>
      <c r="D181" s="23">
        <v>0.30864197530864196</v>
      </c>
    </row>
    <row r="182" spans="1:4" s="21" customFormat="1" ht="12" customHeight="1">
      <c r="A182" s="187" t="s">
        <v>169</v>
      </c>
      <c r="B182" s="187"/>
      <c r="C182" s="22">
        <v>38</v>
      </c>
      <c r="D182" s="23">
        <v>0.8945386064030132</v>
      </c>
    </row>
    <row r="183" spans="1:4" s="21" customFormat="1" ht="12" customHeight="1">
      <c r="A183" s="187" t="s">
        <v>170</v>
      </c>
      <c r="B183" s="187"/>
      <c r="C183" s="22">
        <v>1</v>
      </c>
      <c r="D183" s="23">
        <v>0.2881844380403458</v>
      </c>
    </row>
    <row r="184" spans="1:4" s="21" customFormat="1" ht="12" customHeight="1">
      <c r="A184" s="187" t="s">
        <v>171</v>
      </c>
      <c r="B184" s="187"/>
      <c r="C184" s="22">
        <v>3</v>
      </c>
      <c r="D184" s="23">
        <v>0.6224066390041494</v>
      </c>
    </row>
    <row r="185" spans="1:4" s="21" customFormat="1" ht="12" customHeight="1">
      <c r="A185" s="187" t="s">
        <v>172</v>
      </c>
      <c r="B185" s="187"/>
      <c r="C185" s="22">
        <v>2</v>
      </c>
      <c r="D185" s="23">
        <v>0.4149377593360996</v>
      </c>
    </row>
    <row r="186" spans="1:4" s="21" customFormat="1" ht="12" customHeight="1">
      <c r="A186" s="187" t="s">
        <v>173</v>
      </c>
      <c r="B186" s="187"/>
      <c r="C186" s="22">
        <v>0</v>
      </c>
      <c r="D186" s="23">
        <v>0</v>
      </c>
    </row>
    <row r="187" spans="1:4" s="21" customFormat="1" ht="12" customHeight="1">
      <c r="A187" s="187" t="s">
        <v>174</v>
      </c>
      <c r="B187" s="187"/>
      <c r="C187" s="22">
        <v>0</v>
      </c>
      <c r="D187" s="23">
        <v>0</v>
      </c>
    </row>
    <row r="188" spans="1:4" s="21" customFormat="1" ht="12" customHeight="1">
      <c r="A188" s="187" t="s">
        <v>176</v>
      </c>
      <c r="B188" s="187"/>
      <c r="C188" s="22">
        <v>0</v>
      </c>
      <c r="D188" s="23">
        <v>0</v>
      </c>
    </row>
    <row r="189" spans="1:4" s="21" customFormat="1" ht="12" customHeight="1">
      <c r="A189" s="187" t="s">
        <v>177</v>
      </c>
      <c r="B189" s="187"/>
      <c r="C189" s="22">
        <v>3</v>
      </c>
      <c r="D189" s="23">
        <v>0.19946808510638298</v>
      </c>
    </row>
    <row r="190" spans="1:4" s="21" customFormat="1" ht="12" customHeight="1">
      <c r="A190" s="187" t="s">
        <v>178</v>
      </c>
      <c r="B190" s="187"/>
      <c r="C190" s="22">
        <v>0</v>
      </c>
      <c r="D190" s="23">
        <v>0</v>
      </c>
    </row>
    <row r="191" spans="1:4" s="21" customFormat="1" ht="12" customHeight="1">
      <c r="A191" s="187" t="s">
        <v>179</v>
      </c>
      <c r="B191" s="187"/>
      <c r="C191" s="22">
        <v>0</v>
      </c>
      <c r="D191" s="23">
        <v>0</v>
      </c>
    </row>
    <row r="192" spans="1:4" s="21" customFormat="1" ht="12" customHeight="1">
      <c r="A192" s="187" t="s">
        <v>180</v>
      </c>
      <c r="B192" s="187"/>
      <c r="C192" s="22">
        <v>3</v>
      </c>
      <c r="D192" s="23">
        <v>0.272975432211101</v>
      </c>
    </row>
    <row r="193" spans="1:4" s="21" customFormat="1" ht="12" customHeight="1">
      <c r="A193" s="187" t="s">
        <v>181</v>
      </c>
      <c r="B193" s="187"/>
      <c r="C193" s="22">
        <v>0</v>
      </c>
      <c r="D193" s="23">
        <v>0</v>
      </c>
    </row>
    <row r="194" spans="1:4" s="21" customFormat="1" ht="12" customHeight="1">
      <c r="A194" s="193" t="s">
        <v>182</v>
      </c>
      <c r="B194" s="193"/>
      <c r="C194" s="28">
        <v>9</v>
      </c>
      <c r="D194" s="29">
        <v>0.574345883854499</v>
      </c>
    </row>
    <row r="195" spans="1:4" s="21" customFormat="1" ht="12" customHeight="1">
      <c r="A195" s="26"/>
      <c r="B195" s="26"/>
      <c r="C195" s="26"/>
      <c r="D195" s="34"/>
    </row>
    <row r="196" spans="1:4" s="21" customFormat="1" ht="12" customHeight="1">
      <c r="A196" s="194" t="s">
        <v>183</v>
      </c>
      <c r="B196" s="194"/>
      <c r="C196" s="19">
        <f>SUM(C197:C202)</f>
        <v>22</v>
      </c>
      <c r="D196" s="20">
        <v>0.33966342442488806</v>
      </c>
    </row>
    <row r="197" spans="1:4" s="21" customFormat="1" ht="12" customHeight="1">
      <c r="A197" s="187" t="s">
        <v>184</v>
      </c>
      <c r="B197" s="187"/>
      <c r="C197" s="22">
        <v>18</v>
      </c>
      <c r="D197" s="23">
        <v>0.5676442762535477</v>
      </c>
    </row>
    <row r="198" spans="1:4" s="21" customFormat="1" ht="12" customHeight="1">
      <c r="A198" s="187" t="s">
        <v>185</v>
      </c>
      <c r="B198" s="187"/>
      <c r="C198" s="22">
        <v>0</v>
      </c>
      <c r="D198" s="23">
        <v>0</v>
      </c>
    </row>
    <row r="199" spans="1:4" s="21" customFormat="1" ht="12" customHeight="1">
      <c r="A199" s="187" t="s">
        <v>186</v>
      </c>
      <c r="B199" s="187"/>
      <c r="C199" s="22">
        <v>1</v>
      </c>
      <c r="D199" s="23">
        <v>0.303951367781155</v>
      </c>
    </row>
    <row r="200" spans="1:4" s="21" customFormat="1" ht="12" customHeight="1">
      <c r="A200" s="187" t="s">
        <v>187</v>
      </c>
      <c r="B200" s="187"/>
      <c r="C200" s="22">
        <v>2</v>
      </c>
      <c r="D200" s="23">
        <v>0.6535947712418301</v>
      </c>
    </row>
    <row r="201" spans="1:4" s="21" customFormat="1" ht="12" customHeight="1">
      <c r="A201" s="187" t="s">
        <v>188</v>
      </c>
      <c r="B201" s="187"/>
      <c r="C201" s="22">
        <v>0</v>
      </c>
      <c r="D201" s="23">
        <v>0</v>
      </c>
    </row>
    <row r="202" spans="1:4" s="21" customFormat="1" ht="12" customHeight="1">
      <c r="A202" s="193" t="s">
        <v>189</v>
      </c>
      <c r="B202" s="193"/>
      <c r="C202" s="28">
        <v>1</v>
      </c>
      <c r="D202" s="29">
        <v>0.20964360587002095</v>
      </c>
    </row>
    <row r="203" spans="1:4" s="21" customFormat="1" ht="12" customHeight="1">
      <c r="A203" s="26"/>
      <c r="B203" s="26"/>
      <c r="C203" s="26"/>
      <c r="D203" s="34"/>
    </row>
    <row r="204" spans="1:4" s="21" customFormat="1" ht="12" customHeight="1">
      <c r="A204" s="194" t="s">
        <v>190</v>
      </c>
      <c r="B204" s="194"/>
      <c r="C204" s="19">
        <f>SUM(C205:C209)</f>
        <v>7</v>
      </c>
      <c r="D204" s="20">
        <v>0.1281112737920937</v>
      </c>
    </row>
    <row r="205" spans="1:4" s="21" customFormat="1" ht="12" customHeight="1">
      <c r="A205" s="187" t="s">
        <v>191</v>
      </c>
      <c r="B205" s="187"/>
      <c r="C205" s="22">
        <v>4</v>
      </c>
      <c r="D205" s="23">
        <v>0.22002200220022003</v>
      </c>
    </row>
    <row r="206" spans="1:4" s="21" customFormat="1" ht="12" customHeight="1">
      <c r="A206" s="187" t="s">
        <v>192</v>
      </c>
      <c r="B206" s="187"/>
      <c r="C206" s="22">
        <v>0</v>
      </c>
      <c r="D206" s="23">
        <v>0</v>
      </c>
    </row>
    <row r="207" spans="1:4" s="21" customFormat="1" ht="12" customHeight="1">
      <c r="A207" s="187" t="s">
        <v>193</v>
      </c>
      <c r="B207" s="187"/>
      <c r="C207" s="22">
        <v>0</v>
      </c>
      <c r="D207" s="23">
        <v>0</v>
      </c>
    </row>
    <row r="208" spans="1:4" s="21" customFormat="1" ht="12" customHeight="1">
      <c r="A208" s="187" t="s">
        <v>194</v>
      </c>
      <c r="B208" s="187"/>
      <c r="C208" s="22">
        <v>2</v>
      </c>
      <c r="D208" s="23">
        <v>0.186219739292365</v>
      </c>
    </row>
    <row r="209" spans="1:4" s="21" customFormat="1" ht="12" customHeight="1">
      <c r="A209" s="193" t="s">
        <v>195</v>
      </c>
      <c r="B209" s="193"/>
      <c r="C209" s="28">
        <v>1</v>
      </c>
      <c r="D209" s="29">
        <v>0.3021148036253776</v>
      </c>
    </row>
    <row r="210" spans="1:4" s="21" customFormat="1" ht="12" customHeight="1">
      <c r="A210" s="26"/>
      <c r="B210" s="26"/>
      <c r="C210" s="26"/>
      <c r="D210" s="34"/>
    </row>
    <row r="211" spans="1:4" s="21" customFormat="1" ht="12" customHeight="1">
      <c r="A211" s="194" t="s">
        <v>196</v>
      </c>
      <c r="B211" s="194"/>
      <c r="C211" s="19">
        <f>SUM(C212:C229)</f>
        <v>87</v>
      </c>
      <c r="D211" s="20">
        <v>0.9348807221147647</v>
      </c>
    </row>
    <row r="212" spans="1:4" s="21" customFormat="1" ht="12" customHeight="1">
      <c r="A212" s="187" t="s">
        <v>197</v>
      </c>
      <c r="B212" s="187"/>
      <c r="C212" s="22">
        <v>34</v>
      </c>
      <c r="D212" s="23">
        <v>1.674052191038897</v>
      </c>
    </row>
    <row r="213" spans="1:4" s="21" customFormat="1" ht="12" customHeight="1">
      <c r="A213" s="187" t="s">
        <v>198</v>
      </c>
      <c r="B213" s="187"/>
      <c r="C213" s="22">
        <v>0</v>
      </c>
      <c r="D213" s="23">
        <v>0</v>
      </c>
    </row>
    <row r="214" spans="1:4" s="21" customFormat="1" ht="12" customHeight="1">
      <c r="A214" s="187" t="s">
        <v>199</v>
      </c>
      <c r="B214" s="187"/>
      <c r="C214" s="22">
        <v>0</v>
      </c>
      <c r="D214" s="23">
        <v>0</v>
      </c>
    </row>
    <row r="215" spans="1:4" s="21" customFormat="1" ht="12" customHeight="1">
      <c r="A215" s="187" t="s">
        <v>200</v>
      </c>
      <c r="B215" s="187"/>
      <c r="C215" s="22">
        <v>21</v>
      </c>
      <c r="D215" s="23">
        <v>2.9085872576177287</v>
      </c>
    </row>
    <row r="216" spans="1:4" s="21" customFormat="1" ht="12" customHeight="1">
      <c r="A216" s="187" t="s">
        <v>201</v>
      </c>
      <c r="B216" s="187"/>
      <c r="C216" s="22">
        <v>0</v>
      </c>
      <c r="D216" s="23">
        <v>0</v>
      </c>
    </row>
    <row r="217" spans="1:4" s="21" customFormat="1" ht="12" customHeight="1">
      <c r="A217" s="187" t="s">
        <v>202</v>
      </c>
      <c r="B217" s="187"/>
      <c r="C217" s="22">
        <v>0</v>
      </c>
      <c r="D217" s="23">
        <v>0</v>
      </c>
    </row>
    <row r="218" spans="1:4" s="21" customFormat="1" ht="12" customHeight="1">
      <c r="A218" s="187" t="s">
        <v>203</v>
      </c>
      <c r="B218" s="187"/>
      <c r="C218" s="22">
        <v>0</v>
      </c>
      <c r="D218" s="23">
        <v>0</v>
      </c>
    </row>
    <row r="219" spans="1:4" s="21" customFormat="1" ht="12" customHeight="1">
      <c r="A219" s="187" t="s">
        <v>204</v>
      </c>
      <c r="B219" s="187"/>
      <c r="C219" s="22">
        <v>0</v>
      </c>
      <c r="D219" s="23">
        <v>0</v>
      </c>
    </row>
    <row r="220" spans="1:4" s="21" customFormat="1" ht="12" customHeight="1">
      <c r="A220" s="187" t="s">
        <v>205</v>
      </c>
      <c r="B220" s="187"/>
      <c r="C220" s="22">
        <v>0</v>
      </c>
      <c r="D220" s="23">
        <v>0</v>
      </c>
    </row>
    <row r="221" spans="1:4" s="21" customFormat="1" ht="12" customHeight="1">
      <c r="A221" s="187" t="s">
        <v>206</v>
      </c>
      <c r="B221" s="187"/>
      <c r="C221" s="22">
        <v>9</v>
      </c>
      <c r="D221" s="23">
        <v>0.6410256410256411</v>
      </c>
    </row>
    <row r="222" spans="1:4" s="21" customFormat="1" ht="12" customHeight="1">
      <c r="A222" s="187" t="s">
        <v>207</v>
      </c>
      <c r="B222" s="187"/>
      <c r="C222" s="22">
        <v>7</v>
      </c>
      <c r="D222" s="23">
        <v>1.308411214953271</v>
      </c>
    </row>
    <row r="223" spans="1:4" s="21" customFormat="1" ht="12" customHeight="1">
      <c r="A223" s="187" t="s">
        <v>208</v>
      </c>
      <c r="B223" s="187"/>
      <c r="C223" s="22">
        <v>0</v>
      </c>
      <c r="D223" s="23">
        <v>0</v>
      </c>
    </row>
    <row r="224" spans="1:4" s="21" customFormat="1" ht="12" customHeight="1">
      <c r="A224" s="187" t="s">
        <v>209</v>
      </c>
      <c r="B224" s="187"/>
      <c r="C224" s="22">
        <v>0</v>
      </c>
      <c r="D224" s="23">
        <v>0</v>
      </c>
    </row>
    <row r="225" spans="1:4" s="21" customFormat="1" ht="12" customHeight="1">
      <c r="A225" s="187" t="s">
        <v>210</v>
      </c>
      <c r="B225" s="187"/>
      <c r="C225" s="22">
        <v>2</v>
      </c>
      <c r="D225" s="23">
        <v>0.8810572687224669</v>
      </c>
    </row>
    <row r="226" spans="1:4" s="21" customFormat="1" ht="12" customHeight="1">
      <c r="A226" s="187" t="s">
        <v>211</v>
      </c>
      <c r="B226" s="187"/>
      <c r="C226" s="22">
        <v>8</v>
      </c>
      <c r="D226" s="23">
        <v>2.0100502512562812</v>
      </c>
    </row>
    <row r="227" spans="1:4" s="21" customFormat="1" ht="12" customHeight="1">
      <c r="A227" s="187" t="s">
        <v>212</v>
      </c>
      <c r="B227" s="187"/>
      <c r="C227" s="22">
        <v>0</v>
      </c>
      <c r="D227" s="23">
        <v>0</v>
      </c>
    </row>
    <row r="228" spans="1:4" s="21" customFormat="1" ht="12" customHeight="1">
      <c r="A228" s="187" t="s">
        <v>213</v>
      </c>
      <c r="B228" s="187"/>
      <c r="C228" s="22">
        <v>6</v>
      </c>
      <c r="D228" s="23">
        <v>0.594059405940594</v>
      </c>
    </row>
    <row r="229" spans="1:4" s="21" customFormat="1" ht="12" customHeight="1">
      <c r="A229" s="193" t="s">
        <v>214</v>
      </c>
      <c r="B229" s="193"/>
      <c r="C229" s="28">
        <v>0</v>
      </c>
      <c r="D229" s="29">
        <v>0</v>
      </c>
    </row>
    <row r="230" spans="1:4" s="21" customFormat="1" ht="12" customHeight="1">
      <c r="A230" s="26"/>
      <c r="B230" s="26"/>
      <c r="C230" s="26"/>
      <c r="D230" s="34">
        <v>0</v>
      </c>
    </row>
    <row r="231" spans="1:4" s="21" customFormat="1" ht="12" customHeight="1">
      <c r="A231" s="194" t="s">
        <v>215</v>
      </c>
      <c r="B231" s="194"/>
      <c r="C231" s="19">
        <f>SUM(C232:C239)</f>
        <v>1680</v>
      </c>
      <c r="D231" s="20">
        <v>0.7711834452620417</v>
      </c>
    </row>
    <row r="232" spans="1:4" s="21" customFormat="1" ht="12" customHeight="1">
      <c r="A232" s="187" t="s">
        <v>216</v>
      </c>
      <c r="B232" s="187"/>
      <c r="C232" s="22">
        <f>SUM(C59:C72)</f>
        <v>428</v>
      </c>
      <c r="D232" s="23">
        <v>1.6058832357796788</v>
      </c>
    </row>
    <row r="233" spans="1:4" s="21" customFormat="1" ht="12" customHeight="1">
      <c r="A233" s="187" t="s">
        <v>217</v>
      </c>
      <c r="B233" s="187"/>
      <c r="C233" s="22">
        <f>SUM(C75:C134)</f>
        <v>768</v>
      </c>
      <c r="D233" s="23">
        <v>0.8921103986618344</v>
      </c>
    </row>
    <row r="234" spans="1:4" s="21" customFormat="1" ht="12" customHeight="1">
      <c r="A234" s="187" t="s">
        <v>218</v>
      </c>
      <c r="B234" s="187"/>
      <c r="C234" s="22">
        <f>SUM(C137:C165)</f>
        <v>190</v>
      </c>
      <c r="D234" s="23">
        <v>0.3624985690845957</v>
      </c>
    </row>
    <row r="235" spans="1:4" s="21" customFormat="1" ht="12" customHeight="1">
      <c r="A235" s="187" t="s">
        <v>219</v>
      </c>
      <c r="B235" s="187"/>
      <c r="C235" s="22">
        <f>SUM(C168:C175)</f>
        <v>7</v>
      </c>
      <c r="D235" s="23">
        <v>0.12646793134598014</v>
      </c>
    </row>
    <row r="236" spans="1:4" s="21" customFormat="1" ht="12" customHeight="1">
      <c r="A236" s="187" t="s">
        <v>220</v>
      </c>
      <c r="B236" s="187"/>
      <c r="C236" s="22">
        <f>SUM(C178:C194)</f>
        <v>171</v>
      </c>
      <c r="D236" s="23">
        <v>0.6599513720041681</v>
      </c>
    </row>
    <row r="237" spans="1:4" s="21" customFormat="1" ht="12" customHeight="1">
      <c r="A237" s="187" t="s">
        <v>221</v>
      </c>
      <c r="B237" s="187"/>
      <c r="C237" s="22">
        <f>SUM(C197:C202)</f>
        <v>22</v>
      </c>
      <c r="D237" s="23">
        <v>0.33966342442488806</v>
      </c>
    </row>
    <row r="238" spans="1:4" s="21" customFormat="1" ht="12" customHeight="1">
      <c r="A238" s="187" t="s">
        <v>222</v>
      </c>
      <c r="B238" s="187"/>
      <c r="C238" s="22">
        <f>SUM(C205:C209)</f>
        <v>7</v>
      </c>
      <c r="D238" s="23">
        <v>0.1281112737920937</v>
      </c>
    </row>
    <row r="239" spans="1:4" s="21" customFormat="1" ht="12" customHeight="1">
      <c r="A239" s="193" t="s">
        <v>223</v>
      </c>
      <c r="B239" s="193"/>
      <c r="C239" s="28">
        <f>SUM(C212:C229)</f>
        <v>87</v>
      </c>
      <c r="D239" s="29">
        <v>0.9348807221147647</v>
      </c>
    </row>
    <row r="240" spans="1:4" s="21" customFormat="1" ht="12" customHeight="1">
      <c r="A240" s="26"/>
      <c r="B240" s="26"/>
      <c r="C240" s="26"/>
      <c r="D240" s="34"/>
    </row>
    <row r="241" spans="1:4" s="21" customFormat="1" ht="12" customHeight="1">
      <c r="A241" s="194" t="s">
        <v>224</v>
      </c>
      <c r="B241" s="194"/>
      <c r="C241" s="19">
        <f>SUM(C242:C245)</f>
        <v>1506</v>
      </c>
      <c r="D241" s="20">
        <v>0.7711834452620417</v>
      </c>
    </row>
    <row r="242" spans="1:4" s="21" customFormat="1" ht="12" customHeight="1">
      <c r="A242" s="187" t="s">
        <v>220</v>
      </c>
      <c r="B242" s="187"/>
      <c r="C242" s="22">
        <f>C178+C179+C180+C181+C182+C183+C184+C185+C187+C189+C190+C192+C194+C198+C191</f>
        <v>171</v>
      </c>
      <c r="D242" s="23">
        <v>0.6415547385007879</v>
      </c>
    </row>
    <row r="243" spans="1:4" s="21" customFormat="1" ht="12" customHeight="1">
      <c r="A243" s="187" t="s">
        <v>225</v>
      </c>
      <c r="B243" s="187"/>
      <c r="C243" s="22">
        <f>+C59+C60+C62+C63+C64+C65+C66+C68+C69+C70+C71+C72+C85+C61</f>
        <v>428</v>
      </c>
      <c r="D243" s="23">
        <v>1.590191343117221</v>
      </c>
    </row>
    <row r="244" spans="1:4" s="21" customFormat="1" ht="12" customHeight="1">
      <c r="A244" s="187" t="s">
        <v>218</v>
      </c>
      <c r="B244" s="187"/>
      <c r="C244" s="22">
        <f>C137+C139+C141+C144+C147+C151+C152+C154+C156+C158+C159+C161+C162+C164+C168+C175+C150+C146</f>
        <v>165</v>
      </c>
      <c r="D244" s="23">
        <v>0.34751474304970514</v>
      </c>
    </row>
    <row r="245" spans="1:4" s="21" customFormat="1" ht="12" customHeight="1">
      <c r="A245" s="193" t="s">
        <v>217</v>
      </c>
      <c r="B245" s="193"/>
      <c r="C245" s="28">
        <f>+C75+C76+C77+C80+C81+C83+C82+C87+C86+C90+C88+C91+C89+C92+C93+C98+C97+C96+C99+C100+C101+C102+C103+C105+C104+C106+C107+C109+C108+C111+C110+C115+C117+C116+C119+C118+C120+C121+C122+C123+C124+C125+C126+C128+C129+C130+C132+C133+C134</f>
        <v>742</v>
      </c>
      <c r="D245" s="29">
        <v>0.9273608958656202</v>
      </c>
    </row>
    <row r="246" spans="1:4" s="40" customFormat="1" ht="5.25" customHeight="1">
      <c r="A246" s="277"/>
      <c r="B246" s="277"/>
      <c r="C246" s="277"/>
      <c r="D246" s="189"/>
    </row>
    <row r="247" spans="1:4" s="21" customFormat="1" ht="12" customHeight="1">
      <c r="A247" s="224" t="s">
        <v>297</v>
      </c>
      <c r="B247" s="224"/>
      <c r="C247" s="224"/>
      <c r="D247" s="189"/>
    </row>
    <row r="248" spans="1:4" s="21" customFormat="1" ht="12" customHeight="1">
      <c r="A248" s="288" t="s">
        <v>359</v>
      </c>
      <c r="B248" s="288"/>
      <c r="C248" s="288"/>
      <c r="D248" s="288"/>
    </row>
    <row r="249" spans="1:4" s="21" customFormat="1" ht="5.25" customHeight="1">
      <c r="A249" s="239"/>
      <c r="B249" s="239"/>
      <c r="C249" s="239"/>
      <c r="D249" s="189"/>
    </row>
    <row r="250" spans="1:4" s="21" customFormat="1" ht="21.75" customHeight="1">
      <c r="A250" s="241" t="s">
        <v>392</v>
      </c>
      <c r="B250" s="241"/>
      <c r="C250" s="241"/>
      <c r="D250" s="241"/>
    </row>
    <row r="251" spans="1:4" s="21" customFormat="1" ht="5.25" customHeight="1">
      <c r="A251" s="239"/>
      <c r="B251" s="239"/>
      <c r="C251" s="239"/>
      <c r="D251" s="189"/>
    </row>
    <row r="252" spans="1:4" s="21" customFormat="1" ht="12" customHeight="1">
      <c r="A252" s="239" t="s">
        <v>298</v>
      </c>
      <c r="B252" s="239"/>
      <c r="C252" s="239"/>
      <c r="D252" s="189"/>
    </row>
    <row r="253" spans="1:4" s="21" customFormat="1" ht="12" customHeight="1">
      <c r="A253" s="239" t="s">
        <v>295</v>
      </c>
      <c r="B253" s="239"/>
      <c r="C253" s="239"/>
      <c r="D253" s="189"/>
    </row>
  </sheetData>
  <sheetProtection/>
  <mergeCells count="221">
    <mergeCell ref="A243:B243"/>
    <mergeCell ref="A245:B245"/>
    <mergeCell ref="A248:D248"/>
    <mergeCell ref="A250:D250"/>
    <mergeCell ref="A238:B238"/>
    <mergeCell ref="A239:B239"/>
    <mergeCell ref="A241:B241"/>
    <mergeCell ref="A242:B242"/>
    <mergeCell ref="A244:B244"/>
    <mergeCell ref="A235:B235"/>
    <mergeCell ref="A234:B234"/>
    <mergeCell ref="A236:B236"/>
    <mergeCell ref="A237:B237"/>
    <mergeCell ref="A229:B229"/>
    <mergeCell ref="A231:B231"/>
    <mergeCell ref="A232:B232"/>
    <mergeCell ref="A233:B233"/>
    <mergeCell ref="A225:B225"/>
    <mergeCell ref="A226:B226"/>
    <mergeCell ref="A227:B227"/>
    <mergeCell ref="A228:B228"/>
    <mergeCell ref="A221:B221"/>
    <mergeCell ref="A222:B222"/>
    <mergeCell ref="A223:B223"/>
    <mergeCell ref="A224:B224"/>
    <mergeCell ref="A217:B217"/>
    <mergeCell ref="A218:B218"/>
    <mergeCell ref="A219:B219"/>
    <mergeCell ref="A220:B220"/>
    <mergeCell ref="A212:B212"/>
    <mergeCell ref="A213:B213"/>
    <mergeCell ref="A215:B215"/>
    <mergeCell ref="A216:B216"/>
    <mergeCell ref="A214:B214"/>
    <mergeCell ref="A208:B208"/>
    <mergeCell ref="A209:B209"/>
    <mergeCell ref="A211:B211"/>
    <mergeCell ref="A207:B207"/>
    <mergeCell ref="A202:B202"/>
    <mergeCell ref="A204:B204"/>
    <mergeCell ref="A205:B205"/>
    <mergeCell ref="A206:B206"/>
    <mergeCell ref="A198:B198"/>
    <mergeCell ref="A200:B200"/>
    <mergeCell ref="A199:B199"/>
    <mergeCell ref="A201:B201"/>
    <mergeCell ref="A193:B193"/>
    <mergeCell ref="A194:B194"/>
    <mergeCell ref="A196:B196"/>
    <mergeCell ref="A197:B197"/>
    <mergeCell ref="A175:B175"/>
    <mergeCell ref="A177:B177"/>
    <mergeCell ref="A178:B178"/>
    <mergeCell ref="A180:B180"/>
    <mergeCell ref="A179:B179"/>
    <mergeCell ref="A181:B181"/>
    <mergeCell ref="A171:B171"/>
    <mergeCell ref="A172:B172"/>
    <mergeCell ref="A173:B173"/>
    <mergeCell ref="A174:B174"/>
    <mergeCell ref="A167:B167"/>
    <mergeCell ref="A168:B168"/>
    <mergeCell ref="A170:B170"/>
    <mergeCell ref="A169:B169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39:B139"/>
    <mergeCell ref="A140:B140"/>
    <mergeCell ref="A141:B141"/>
    <mergeCell ref="A138:B138"/>
    <mergeCell ref="A133:B133"/>
    <mergeCell ref="A134:B134"/>
    <mergeCell ref="A136:B136"/>
    <mergeCell ref="A137:B137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2:B72"/>
    <mergeCell ref="A74:B74"/>
    <mergeCell ref="A75:B75"/>
    <mergeCell ref="A76:B76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5:B55"/>
    <mergeCell ref="A56:B56"/>
    <mergeCell ref="A58:B58"/>
    <mergeCell ref="A59:B59"/>
    <mergeCell ref="A44:B44"/>
    <mergeCell ref="A48:B48"/>
    <mergeCell ref="A53:B53"/>
    <mergeCell ref="A54:B54"/>
    <mergeCell ref="A21:B21"/>
    <mergeCell ref="A39:B39"/>
    <mergeCell ref="A40:B40"/>
    <mergeCell ref="A42:B42"/>
    <mergeCell ref="A43:B43"/>
    <mergeCell ref="A29:B29"/>
    <mergeCell ref="A32:B32"/>
    <mergeCell ref="A33:B33"/>
    <mergeCell ref="A38:B38"/>
    <mergeCell ref="A1:D1"/>
    <mergeCell ref="A2:D2"/>
    <mergeCell ref="A3:D3"/>
    <mergeCell ref="A4:D4"/>
    <mergeCell ref="A23:B23"/>
    <mergeCell ref="A24:B24"/>
    <mergeCell ref="A9:B9"/>
    <mergeCell ref="A8:B8"/>
    <mergeCell ref="A6:B6"/>
    <mergeCell ref="A5:B5"/>
    <mergeCell ref="A188:B188"/>
    <mergeCell ref="A189:B189"/>
    <mergeCell ref="A190:B190"/>
    <mergeCell ref="C5:D5"/>
    <mergeCell ref="C6:D6"/>
    <mergeCell ref="A10:B10"/>
    <mergeCell ref="A25:B25"/>
    <mergeCell ref="A26:B26"/>
    <mergeCell ref="A7:D7"/>
    <mergeCell ref="A17:B17"/>
    <mergeCell ref="A182:B182"/>
    <mergeCell ref="A183:B183"/>
    <mergeCell ref="A184:B184"/>
    <mergeCell ref="A185:B185"/>
    <mergeCell ref="A186:B186"/>
    <mergeCell ref="A187:B187"/>
    <mergeCell ref="A252:D252"/>
    <mergeCell ref="A253:D253"/>
    <mergeCell ref="A12:B12"/>
    <mergeCell ref="A13:B13"/>
    <mergeCell ref="A246:D246"/>
    <mergeCell ref="A247:D247"/>
    <mergeCell ref="A249:D249"/>
    <mergeCell ref="A251:D251"/>
    <mergeCell ref="A191:B191"/>
    <mergeCell ref="A192:B192"/>
  </mergeCells>
  <printOptions/>
  <pageMargins left="0" right="0" top="0" bottom="0" header="0" footer="0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8.7109375" style="1" customWidth="1"/>
    <col min="3" max="3" width="11.8515625" style="2" customWidth="1"/>
    <col min="4" max="4" width="11.8515625" style="3" customWidth="1"/>
    <col min="5" max="16384" width="9.140625" style="1" customWidth="1"/>
  </cols>
  <sheetData>
    <row r="1" spans="1:4" s="4" customFormat="1" ht="12.75" customHeight="1">
      <c r="A1" s="251"/>
      <c r="B1" s="251"/>
      <c r="C1" s="251"/>
      <c r="D1" s="251"/>
    </row>
    <row r="2" spans="1:4" s="5" customFormat="1" ht="12.75" customHeight="1">
      <c r="A2" s="258" t="s">
        <v>325</v>
      </c>
      <c r="B2" s="258"/>
      <c r="C2" s="258"/>
      <c r="D2" s="258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4" s="6" customFormat="1" ht="12.75" customHeight="1">
      <c r="A5" s="286"/>
      <c r="B5" s="287"/>
      <c r="C5" s="279">
        <v>2010</v>
      </c>
      <c r="D5" s="280"/>
    </row>
    <row r="6" spans="1:4" s="6" customFormat="1" ht="12.75" customHeight="1">
      <c r="A6" s="284"/>
      <c r="B6" s="285"/>
      <c r="C6" s="281"/>
      <c r="D6" s="282"/>
    </row>
    <row r="7" spans="1:4" s="7" customFormat="1" ht="12.75" customHeight="1">
      <c r="A7" s="290"/>
      <c r="B7" s="290"/>
      <c r="C7" s="290"/>
      <c r="D7" s="290"/>
    </row>
    <row r="8" spans="1:4" s="7" customFormat="1" ht="12.75" customHeight="1">
      <c r="A8" s="272"/>
      <c r="B8" s="272"/>
      <c r="C8" s="8" t="s">
        <v>0</v>
      </c>
      <c r="D8" s="9" t="s">
        <v>1</v>
      </c>
    </row>
    <row r="9" spans="1:4" s="7" customFormat="1" ht="12.75" customHeight="1">
      <c r="A9" s="273"/>
      <c r="B9" s="273"/>
      <c r="C9" s="10" t="s">
        <v>2</v>
      </c>
      <c r="D9" s="10" t="s">
        <v>3</v>
      </c>
    </row>
    <row r="10" spans="1:4" s="11" customFormat="1" ht="12" customHeight="1">
      <c r="A10" s="197" t="s">
        <v>4</v>
      </c>
      <c r="B10" s="197"/>
      <c r="C10" s="12">
        <f>C12+C23+C38+C42+C53</f>
        <v>1458</v>
      </c>
      <c r="D10" s="13">
        <v>0.7186691312384473</v>
      </c>
    </row>
    <row r="11" spans="1:4" s="14" customFormat="1" ht="12" customHeight="1">
      <c r="A11" s="15"/>
      <c r="B11" s="15"/>
      <c r="C11" s="16"/>
      <c r="D11" s="17"/>
    </row>
    <row r="12" spans="1:4" s="18" customFormat="1" ht="12" customHeight="1">
      <c r="A12" s="194" t="s">
        <v>5</v>
      </c>
      <c r="B12" s="194"/>
      <c r="C12" s="19">
        <f>C13+C17+C21</f>
        <v>164</v>
      </c>
      <c r="D12" s="20">
        <v>0.804197518756436</v>
      </c>
    </row>
    <row r="13" spans="1:4" s="21" customFormat="1" ht="12" customHeight="1">
      <c r="A13" s="187" t="s">
        <v>6</v>
      </c>
      <c r="B13" s="187"/>
      <c r="C13" s="22">
        <f>C14+C15+C16</f>
        <v>111</v>
      </c>
      <c r="D13" s="23">
        <v>1.3170384432842903</v>
      </c>
    </row>
    <row r="14" spans="1:4" s="21" customFormat="1" ht="12" customHeight="1">
      <c r="A14" s="24"/>
      <c r="B14" s="25" t="s">
        <v>7</v>
      </c>
      <c r="C14" s="22">
        <f>C216+C218+C224+C231+C232</f>
        <v>58</v>
      </c>
      <c r="D14" s="23">
        <v>1.8233259981138006</v>
      </c>
    </row>
    <row r="15" spans="1:4" s="21" customFormat="1" ht="12" customHeight="1">
      <c r="A15" s="24"/>
      <c r="B15" s="25" t="s">
        <v>8</v>
      </c>
      <c r="C15" s="22">
        <f>+C217+C225+C220+C221+C222+C223+C227+C228+C233</f>
        <v>25</v>
      </c>
      <c r="D15" s="23">
        <v>0.7271669575334496</v>
      </c>
    </row>
    <row r="16" spans="1:4" s="21" customFormat="1" ht="12" customHeight="1">
      <c r="A16" s="24"/>
      <c r="B16" s="26" t="s">
        <v>9</v>
      </c>
      <c r="C16" s="22">
        <f>C219+C226+C229+C230</f>
        <v>28</v>
      </c>
      <c r="D16" s="23">
        <v>1.5478164731896076</v>
      </c>
    </row>
    <row r="17" spans="1:4" s="21" customFormat="1" ht="12" customHeight="1">
      <c r="A17" s="187" t="s">
        <v>10</v>
      </c>
      <c r="B17" s="187"/>
      <c r="C17" s="22">
        <f>C18+C19+C20</f>
        <v>13</v>
      </c>
      <c r="D17" s="23">
        <v>0.2552021986650962</v>
      </c>
    </row>
    <row r="18" spans="1:4" s="21" customFormat="1" ht="12" customHeight="1">
      <c r="A18" s="24"/>
      <c r="B18" s="25" t="s">
        <v>11</v>
      </c>
      <c r="C18" s="22">
        <f>+C210</f>
        <v>4</v>
      </c>
      <c r="D18" s="23">
        <v>0.21834061135371177</v>
      </c>
    </row>
    <row r="19" spans="1:4" s="21" customFormat="1" ht="12" customHeight="1">
      <c r="A19" s="24"/>
      <c r="B19" s="25" t="s">
        <v>12</v>
      </c>
      <c r="C19" s="22">
        <f>+C209</f>
        <v>5</v>
      </c>
      <c r="D19" s="23">
        <v>0.2958579881656805</v>
      </c>
    </row>
    <row r="20" spans="1:4" s="21" customFormat="1" ht="12" customHeight="1">
      <c r="A20" s="27"/>
      <c r="B20" s="25" t="s">
        <v>13</v>
      </c>
      <c r="C20" s="22">
        <f>C211+C212+C213</f>
        <v>4</v>
      </c>
      <c r="D20" s="23">
        <v>0.2544529262086514</v>
      </c>
    </row>
    <row r="21" spans="1:4" s="21" customFormat="1" ht="12" customHeight="1">
      <c r="A21" s="193" t="s">
        <v>14</v>
      </c>
      <c r="B21" s="193"/>
      <c r="C21" s="28">
        <f>C201+C202+C203+C186+C204+C205+C192+C206+C195</f>
        <v>40</v>
      </c>
      <c r="D21" s="29">
        <v>0.5821568912822006</v>
      </c>
    </row>
    <row r="22" spans="1:4" s="21" customFormat="1" ht="12" customHeight="1">
      <c r="A22" s="27"/>
      <c r="B22" s="27"/>
      <c r="C22" s="27"/>
      <c r="D22" s="30"/>
    </row>
    <row r="23" spans="1:4" s="18" customFormat="1" ht="12" customHeight="1">
      <c r="A23" s="194" t="s">
        <v>15</v>
      </c>
      <c r="B23" s="194"/>
      <c r="C23" s="19">
        <f>C24+C25+C26+C29+C32+C33</f>
        <v>210</v>
      </c>
      <c r="D23" s="20">
        <v>0.3920397266923048</v>
      </c>
    </row>
    <row r="24" spans="1:4" s="21" customFormat="1" ht="12" customHeight="1">
      <c r="A24" s="187" t="s">
        <v>16</v>
      </c>
      <c r="B24" s="187"/>
      <c r="C24" s="22">
        <f>C140+C142+C143+C154+C155+C157+C159+C161+C162</f>
        <v>174</v>
      </c>
      <c r="D24" s="23">
        <v>0.5627971666073681</v>
      </c>
    </row>
    <row r="25" spans="1:4" s="21" customFormat="1" ht="12" customHeight="1">
      <c r="A25" s="187" t="s">
        <v>17</v>
      </c>
      <c r="B25" s="187"/>
      <c r="C25" s="22">
        <f>C149</f>
        <v>0</v>
      </c>
      <c r="D25" s="23">
        <v>0</v>
      </c>
    </row>
    <row r="26" spans="1:4" s="21" customFormat="1" ht="12" customHeight="1">
      <c r="A26" s="187" t="s">
        <v>18</v>
      </c>
      <c r="B26" s="187"/>
      <c r="C26" s="22">
        <f>C27+C28</f>
        <v>20</v>
      </c>
      <c r="D26" s="23">
        <v>0.24369440721335447</v>
      </c>
    </row>
    <row r="27" spans="1:4" s="21" customFormat="1" ht="12" customHeight="1">
      <c r="A27" s="31"/>
      <c r="B27" s="25" t="s">
        <v>19</v>
      </c>
      <c r="C27" s="22">
        <f>C141+C146+C148+C156+C163+C168</f>
        <v>0</v>
      </c>
      <c r="D27" s="23">
        <v>0</v>
      </c>
    </row>
    <row r="28" spans="1:4" s="21" customFormat="1" ht="12" customHeight="1">
      <c r="A28" s="27"/>
      <c r="B28" s="25" t="s">
        <v>20</v>
      </c>
      <c r="C28" s="22">
        <f>C147+C150+C153+C165</f>
        <v>20</v>
      </c>
      <c r="D28" s="23">
        <v>0.31060723714862554</v>
      </c>
    </row>
    <row r="29" spans="1:4" s="21" customFormat="1" ht="12" customHeight="1">
      <c r="A29" s="187" t="s">
        <v>21</v>
      </c>
      <c r="B29" s="187"/>
      <c r="C29" s="22">
        <f>C30+C31</f>
        <v>0</v>
      </c>
      <c r="D29" s="23">
        <v>0</v>
      </c>
    </row>
    <row r="30" spans="1:4" s="21" customFormat="1" ht="12" customHeight="1">
      <c r="A30" s="31"/>
      <c r="B30" s="25" t="s">
        <v>22</v>
      </c>
      <c r="C30" s="22">
        <f>+C145</f>
        <v>0</v>
      </c>
      <c r="D30" s="23">
        <v>0</v>
      </c>
    </row>
    <row r="31" spans="1:4" s="21" customFormat="1" ht="12" customHeight="1">
      <c r="A31" s="27"/>
      <c r="B31" s="25" t="s">
        <v>23</v>
      </c>
      <c r="C31" s="22">
        <f>C144+C164+C167</f>
        <v>0</v>
      </c>
      <c r="D31" s="23">
        <v>0</v>
      </c>
    </row>
    <row r="32" spans="1:4" s="21" customFormat="1" ht="12" customHeight="1">
      <c r="A32" s="187" t="s">
        <v>24</v>
      </c>
      <c r="B32" s="187"/>
      <c r="C32" s="22">
        <f>C151+C152+C158+C160+C166</f>
        <v>12</v>
      </c>
      <c r="D32" s="23">
        <v>0.8908685968819599</v>
      </c>
    </row>
    <row r="33" spans="1:4" s="21" customFormat="1" ht="12" customHeight="1">
      <c r="A33" s="187" t="s">
        <v>25</v>
      </c>
      <c r="B33" s="187"/>
      <c r="C33" s="22">
        <f>C34+C35+C36</f>
        <v>4</v>
      </c>
      <c r="D33" s="23">
        <v>0.07558578987150416</v>
      </c>
    </row>
    <row r="34" spans="1:4" s="21" customFormat="1" ht="12" customHeight="1">
      <c r="A34" s="31"/>
      <c r="B34" s="25" t="s">
        <v>26</v>
      </c>
      <c r="C34" s="22">
        <f>C176</f>
        <v>0</v>
      </c>
      <c r="D34" s="23">
        <v>0</v>
      </c>
    </row>
    <row r="35" spans="1:4" s="21" customFormat="1" ht="12" customHeight="1">
      <c r="A35" s="24"/>
      <c r="B35" s="25" t="s">
        <v>27</v>
      </c>
      <c r="C35" s="22">
        <f>C172+C173+C174+C177</f>
        <v>0</v>
      </c>
      <c r="D35" s="23">
        <v>0</v>
      </c>
    </row>
    <row r="36" spans="1:4" s="21" customFormat="1" ht="12" customHeight="1">
      <c r="A36" s="24"/>
      <c r="B36" s="32" t="s">
        <v>28</v>
      </c>
      <c r="C36" s="28">
        <f>C171+C175+C178</f>
        <v>4</v>
      </c>
      <c r="D36" s="29">
        <v>0.10243277848911651</v>
      </c>
    </row>
    <row r="37" spans="1:4" s="21" customFormat="1" ht="12" customHeight="1">
      <c r="A37" s="27"/>
      <c r="B37" s="27"/>
      <c r="C37" s="27"/>
      <c r="D37" s="30"/>
    </row>
    <row r="38" spans="1:4" s="18" customFormat="1" ht="12" customHeight="1">
      <c r="A38" s="194" t="s">
        <v>29</v>
      </c>
      <c r="B38" s="194"/>
      <c r="C38" s="19">
        <f>C39+C40</f>
        <v>182</v>
      </c>
      <c r="D38" s="20">
        <v>0.7632627385196058</v>
      </c>
    </row>
    <row r="39" spans="1:4" s="21" customFormat="1" ht="12" customHeight="1">
      <c r="A39" s="187" t="s">
        <v>30</v>
      </c>
      <c r="B39" s="187"/>
      <c r="C39" s="22">
        <f>C181+C182+C184+C185+C187+C190+C193+C194+C197+C198</f>
        <v>172</v>
      </c>
      <c r="D39" s="23">
        <v>0.8072464448303375</v>
      </c>
    </row>
    <row r="40" spans="1:4" s="21" customFormat="1" ht="12" customHeight="1">
      <c r="A40" s="193" t="s">
        <v>31</v>
      </c>
      <c r="B40" s="193"/>
      <c r="C40" s="28">
        <f>+C183+C188+C196</f>
        <v>10</v>
      </c>
      <c r="D40" s="29">
        <v>0.3940110323089046</v>
      </c>
    </row>
    <row r="41" spans="1:4" s="21" customFormat="1" ht="12" customHeight="1">
      <c r="A41" s="27"/>
      <c r="B41" s="27"/>
      <c r="C41" s="27"/>
      <c r="D41" s="30"/>
    </row>
    <row r="42" spans="1:4" s="18" customFormat="1" ht="12" customHeight="1">
      <c r="A42" s="194" t="s">
        <v>32</v>
      </c>
      <c r="B42" s="194"/>
      <c r="C42" s="19">
        <f>C43+C44+C48</f>
        <v>421</v>
      </c>
      <c r="D42" s="20">
        <v>0.5481057154016404</v>
      </c>
    </row>
    <row r="43" spans="1:4" s="21" customFormat="1" ht="12" customHeight="1">
      <c r="A43" s="187" t="s">
        <v>33</v>
      </c>
      <c r="B43" s="187"/>
      <c r="C43" s="22">
        <f>C88+C89+C91+C93+C94+C98+C99+C101+C103+C105+C106+C110+C112+C116+C117+C121+C124+C128+C132+C136+C137</f>
        <v>354</v>
      </c>
      <c r="D43" s="23">
        <v>0.6968915487135067</v>
      </c>
    </row>
    <row r="44" spans="1:4" s="21" customFormat="1" ht="12" customHeight="1">
      <c r="A44" s="200" t="s">
        <v>34</v>
      </c>
      <c r="B44" s="200"/>
      <c r="C44" s="22">
        <f>C45+C46+C47</f>
        <v>14</v>
      </c>
      <c r="D44" s="23">
        <v>0.10732081257186661</v>
      </c>
    </row>
    <row r="45" spans="1:4" s="21" customFormat="1" ht="12" customHeight="1">
      <c r="A45" s="32"/>
      <c r="B45" s="25" t="s">
        <v>35</v>
      </c>
      <c r="C45" s="22">
        <f>C80+C83+C90+C104+C189+C108+C191+C113+C126+C130+C133</f>
        <v>8</v>
      </c>
      <c r="D45" s="23">
        <v>0.1408698714562423</v>
      </c>
    </row>
    <row r="46" spans="1:4" s="21" customFormat="1" ht="12" customHeight="1">
      <c r="A46" s="32"/>
      <c r="B46" s="25" t="s">
        <v>36</v>
      </c>
      <c r="C46" s="22">
        <f>C92+C120+C122+C131</f>
        <v>3</v>
      </c>
      <c r="D46" s="23">
        <v>0.04704406460718206</v>
      </c>
    </row>
    <row r="47" spans="1:4" s="21" customFormat="1" ht="12" customHeight="1">
      <c r="A47" s="32"/>
      <c r="B47" s="26" t="s">
        <v>37</v>
      </c>
      <c r="C47" s="22">
        <f>C85+C96+C97+C134</f>
        <v>3</v>
      </c>
      <c r="D47" s="23">
        <v>0.3033367037411527</v>
      </c>
    </row>
    <row r="48" spans="1:4" s="21" customFormat="1" ht="12" customHeight="1">
      <c r="A48" s="187" t="s">
        <v>38</v>
      </c>
      <c r="B48" s="187"/>
      <c r="C48" s="22">
        <f>C49+C50+C51</f>
        <v>53</v>
      </c>
      <c r="D48" s="23">
        <v>0.40869833436150527</v>
      </c>
    </row>
    <row r="49" spans="1:4" s="21" customFormat="1" ht="12" customHeight="1">
      <c r="A49" s="32"/>
      <c r="B49" s="25" t="s">
        <v>39</v>
      </c>
      <c r="C49" s="22">
        <f>+C76+C77+C87+C114</f>
        <v>3</v>
      </c>
      <c r="D49" s="23">
        <v>0.16304347826086957</v>
      </c>
    </row>
    <row r="50" spans="1:4" s="21" customFormat="1" ht="12" customHeight="1">
      <c r="A50" s="32"/>
      <c r="B50" s="25" t="s">
        <v>40</v>
      </c>
      <c r="C50" s="22">
        <f>C79+C81+C100+C102+C115+C119+C125+C129</f>
        <v>14</v>
      </c>
      <c r="D50" s="23">
        <v>0.38620689655172413</v>
      </c>
    </row>
    <row r="51" spans="1:4" s="21" customFormat="1" ht="12" customHeight="1">
      <c r="A51" s="32"/>
      <c r="B51" s="32" t="s">
        <v>41</v>
      </c>
      <c r="C51" s="28">
        <f>C75+C82+C95+C107+C118+C123+C135</f>
        <v>36</v>
      </c>
      <c r="D51" s="29">
        <v>0.47980807676929227</v>
      </c>
    </row>
    <row r="52" spans="1:4" s="21" customFormat="1" ht="12" customHeight="1">
      <c r="A52" s="26"/>
      <c r="B52" s="26"/>
      <c r="C52" s="26"/>
      <c r="D52" s="34"/>
    </row>
    <row r="53" spans="1:4" s="18" customFormat="1" ht="12" customHeight="1">
      <c r="A53" s="194" t="s">
        <v>42</v>
      </c>
      <c r="B53" s="194"/>
      <c r="C53" s="19">
        <f>C54+C55+C56</f>
        <v>481</v>
      </c>
      <c r="D53" s="20">
        <v>1.7019921446516402</v>
      </c>
    </row>
    <row r="54" spans="1:4" s="21" customFormat="1" ht="12" customHeight="1">
      <c r="A54" s="187" t="s">
        <v>43</v>
      </c>
      <c r="B54" s="187"/>
      <c r="C54" s="22">
        <f>C59+C63+C68+C72</f>
        <v>339</v>
      </c>
      <c r="D54" s="23">
        <v>3.415617128463476</v>
      </c>
    </row>
    <row r="55" spans="1:4" s="21" customFormat="1" ht="12" customHeight="1">
      <c r="A55" s="187" t="s">
        <v>44</v>
      </c>
      <c r="B55" s="187"/>
      <c r="C55" s="22">
        <f>C78+C60+C84+C86+C64+C65+C66+C109+C111+C67+C69+C70+C127+C71</f>
        <v>130</v>
      </c>
      <c r="D55" s="23">
        <v>0.8053026079415225</v>
      </c>
    </row>
    <row r="56" spans="1:4" s="21" customFormat="1" ht="12" customHeight="1">
      <c r="A56" s="193" t="s">
        <v>45</v>
      </c>
      <c r="B56" s="193"/>
      <c r="C56" s="28">
        <f>C62+C61</f>
        <v>12</v>
      </c>
      <c r="D56" s="29">
        <v>0.5471956224350205</v>
      </c>
    </row>
    <row r="57" spans="1:4" s="21" customFormat="1" ht="12" customHeight="1">
      <c r="A57" s="26"/>
      <c r="B57" s="33"/>
      <c r="C57" s="35"/>
      <c r="D57" s="36"/>
    </row>
    <row r="58" spans="1:4" s="21" customFormat="1" ht="12" customHeight="1">
      <c r="A58" s="201" t="s">
        <v>46</v>
      </c>
      <c r="B58" s="201"/>
      <c r="C58" s="16">
        <f>SUM(C59:C72)</f>
        <v>456</v>
      </c>
      <c r="D58" s="17">
        <v>1.822614812742316</v>
      </c>
    </row>
    <row r="59" spans="1:4" s="21" customFormat="1" ht="12" customHeight="1">
      <c r="A59" s="187" t="s">
        <v>47</v>
      </c>
      <c r="B59" s="187"/>
      <c r="C59" s="22">
        <v>30</v>
      </c>
      <c r="D59" s="23">
        <v>1.7462165308498252</v>
      </c>
    </row>
    <row r="60" spans="1:4" s="21" customFormat="1" ht="12" customHeight="1">
      <c r="A60" s="187" t="s">
        <v>48</v>
      </c>
      <c r="B60" s="187"/>
      <c r="C60" s="22">
        <v>0</v>
      </c>
      <c r="D60" s="23">
        <v>0</v>
      </c>
    </row>
    <row r="61" spans="1:4" s="21" customFormat="1" ht="12" customHeight="1">
      <c r="A61" s="187" t="s">
        <v>49</v>
      </c>
      <c r="B61" s="187"/>
      <c r="C61" s="22">
        <v>1</v>
      </c>
      <c r="D61" s="23">
        <v>0.08539709649871904</v>
      </c>
    </row>
    <row r="62" spans="1:4" s="21" customFormat="1" ht="12" customHeight="1">
      <c r="A62" s="187" t="s">
        <v>50</v>
      </c>
      <c r="B62" s="187"/>
      <c r="C62" s="22">
        <v>11</v>
      </c>
      <c r="D62" s="23">
        <v>1.076320939334638</v>
      </c>
    </row>
    <row r="63" spans="1:4" s="21" customFormat="1" ht="12" customHeight="1">
      <c r="A63" s="187" t="s">
        <v>51</v>
      </c>
      <c r="B63" s="187"/>
      <c r="C63" s="22">
        <v>200</v>
      </c>
      <c r="D63" s="23">
        <v>4.329004329004329</v>
      </c>
    </row>
    <row r="64" spans="1:4" s="21" customFormat="1" ht="12" customHeight="1">
      <c r="A64" s="187" t="s">
        <v>52</v>
      </c>
      <c r="B64" s="187"/>
      <c r="C64" s="22">
        <v>0</v>
      </c>
      <c r="D64" s="23">
        <v>0</v>
      </c>
    </row>
    <row r="65" spans="1:4" s="21" customFormat="1" ht="12" customHeight="1">
      <c r="A65" s="187" t="s">
        <v>53</v>
      </c>
      <c r="B65" s="187"/>
      <c r="C65" s="22">
        <v>0</v>
      </c>
      <c r="D65" s="23">
        <v>0</v>
      </c>
    </row>
    <row r="66" spans="1:4" s="21" customFormat="1" ht="12" customHeight="1">
      <c r="A66" s="187" t="s">
        <v>54</v>
      </c>
      <c r="B66" s="187"/>
      <c r="C66" s="22">
        <v>81</v>
      </c>
      <c r="D66" s="23">
        <v>1.3529313512610657</v>
      </c>
    </row>
    <row r="67" spans="1:4" s="21" customFormat="1" ht="12" customHeight="1">
      <c r="A67" s="187" t="s">
        <v>55</v>
      </c>
      <c r="B67" s="187"/>
      <c r="C67" s="22">
        <v>0</v>
      </c>
      <c r="D67" s="23">
        <v>0</v>
      </c>
    </row>
    <row r="68" spans="1:4" s="21" customFormat="1" ht="12" customHeight="1">
      <c r="A68" s="187" t="s">
        <v>56</v>
      </c>
      <c r="B68" s="187"/>
      <c r="C68" s="22">
        <v>72</v>
      </c>
      <c r="D68" s="23">
        <v>3.536345776031434</v>
      </c>
    </row>
    <row r="69" spans="1:4" s="21" customFormat="1" ht="12" customHeight="1">
      <c r="A69" s="187" t="s">
        <v>57</v>
      </c>
      <c r="B69" s="187"/>
      <c r="C69" s="22">
        <v>12</v>
      </c>
      <c r="D69" s="23">
        <v>1.1049723756906076</v>
      </c>
    </row>
    <row r="70" spans="1:4" s="21" customFormat="1" ht="12" customHeight="1">
      <c r="A70" s="187" t="s">
        <v>58</v>
      </c>
      <c r="B70" s="187"/>
      <c r="C70" s="22">
        <v>0</v>
      </c>
      <c r="D70" s="23">
        <v>0</v>
      </c>
    </row>
    <row r="71" spans="1:4" s="21" customFormat="1" ht="12" customHeight="1">
      <c r="A71" s="187" t="s">
        <v>59</v>
      </c>
      <c r="B71" s="187"/>
      <c r="C71" s="22">
        <v>12</v>
      </c>
      <c r="D71" s="23">
        <v>0.6072874493927125</v>
      </c>
    </row>
    <row r="72" spans="1:4" s="21" customFormat="1" ht="12" customHeight="1">
      <c r="A72" s="193" t="s">
        <v>60</v>
      </c>
      <c r="B72" s="193"/>
      <c r="C72" s="28">
        <v>37</v>
      </c>
      <c r="D72" s="29">
        <v>2.385557704706641</v>
      </c>
    </row>
    <row r="73" spans="1:4" s="21" customFormat="1" ht="12" customHeight="1">
      <c r="A73" s="26"/>
      <c r="B73" s="26"/>
      <c r="C73" s="26"/>
      <c r="D73" s="34"/>
    </row>
    <row r="74" spans="1:4" s="21" customFormat="1" ht="12" customHeight="1">
      <c r="A74" s="194" t="s">
        <v>61</v>
      </c>
      <c r="B74" s="194"/>
      <c r="C74" s="19">
        <f>SUM(C75:C137)</f>
        <v>446</v>
      </c>
      <c r="D74" s="20">
        <v>0.5607100651228282</v>
      </c>
    </row>
    <row r="75" spans="1:4" s="21" customFormat="1" ht="12" customHeight="1">
      <c r="A75" s="187" t="s">
        <v>62</v>
      </c>
      <c r="B75" s="187"/>
      <c r="C75" s="22">
        <v>13</v>
      </c>
      <c r="D75" s="23">
        <v>0.6217120994739359</v>
      </c>
    </row>
    <row r="76" spans="1:4" s="21" customFormat="1" ht="12" customHeight="1">
      <c r="A76" s="187" t="s">
        <v>63</v>
      </c>
      <c r="B76" s="187"/>
      <c r="C76" s="22">
        <v>3</v>
      </c>
      <c r="D76" s="23">
        <v>0.3138075313807531</v>
      </c>
    </row>
    <row r="77" spans="1:4" s="21" customFormat="1" ht="12" customHeight="1">
      <c r="A77" s="187" t="s">
        <v>64</v>
      </c>
      <c r="B77" s="187"/>
      <c r="C77" s="22">
        <v>0</v>
      </c>
      <c r="D77" s="23">
        <v>0</v>
      </c>
    </row>
    <row r="78" spans="1:4" s="21" customFormat="1" ht="12" customHeight="1">
      <c r="A78" s="187" t="s">
        <v>65</v>
      </c>
      <c r="B78" s="187"/>
      <c r="C78" s="22">
        <v>13</v>
      </c>
      <c r="D78" s="23">
        <v>2.218430034129693</v>
      </c>
    </row>
    <row r="79" spans="1:4" s="21" customFormat="1" ht="12" customHeight="1">
      <c r="A79" s="187" t="s">
        <v>66</v>
      </c>
      <c r="B79" s="187"/>
      <c r="C79" s="22">
        <v>3</v>
      </c>
      <c r="D79" s="23">
        <v>0.9803921568627451</v>
      </c>
    </row>
    <row r="80" spans="1:4" s="21" customFormat="1" ht="12" customHeight="1">
      <c r="A80" s="187" t="s">
        <v>67</v>
      </c>
      <c r="B80" s="187"/>
      <c r="C80" s="22">
        <v>5</v>
      </c>
      <c r="D80" s="23">
        <v>0.9242144177449169</v>
      </c>
    </row>
    <row r="81" spans="1:4" s="21" customFormat="1" ht="12" customHeight="1">
      <c r="A81" s="187" t="s">
        <v>68</v>
      </c>
      <c r="B81" s="187"/>
      <c r="C81" s="22">
        <v>0</v>
      </c>
      <c r="D81" s="23">
        <v>0</v>
      </c>
    </row>
    <row r="82" spans="1:4" s="21" customFormat="1" ht="12" customHeight="1">
      <c r="A82" s="187" t="s">
        <v>69</v>
      </c>
      <c r="B82" s="187"/>
      <c r="C82" s="22">
        <v>0</v>
      </c>
      <c r="D82" s="23">
        <v>0</v>
      </c>
    </row>
    <row r="83" spans="1:4" s="21" customFormat="1" ht="12" customHeight="1">
      <c r="A83" s="187" t="s">
        <v>70</v>
      </c>
      <c r="B83" s="187"/>
      <c r="C83" s="22">
        <v>1</v>
      </c>
      <c r="D83" s="23">
        <v>0.36496350364963503</v>
      </c>
    </row>
    <row r="84" spans="1:4" s="21" customFormat="1" ht="12" customHeight="1">
      <c r="A84" s="187" t="s">
        <v>71</v>
      </c>
      <c r="B84" s="187"/>
      <c r="C84" s="22">
        <v>0</v>
      </c>
      <c r="D84" s="23">
        <v>0</v>
      </c>
    </row>
    <row r="85" spans="1:4" s="21" customFormat="1" ht="12" customHeight="1">
      <c r="A85" s="187" t="s">
        <v>72</v>
      </c>
      <c r="B85" s="187"/>
      <c r="C85" s="22">
        <v>0</v>
      </c>
      <c r="D85" s="23">
        <v>0</v>
      </c>
    </row>
    <row r="86" spans="1:4" s="21" customFormat="1" ht="12" customHeight="1">
      <c r="A86" s="187" t="s">
        <v>73</v>
      </c>
      <c r="B86" s="187"/>
      <c r="C86" s="22">
        <v>0</v>
      </c>
      <c r="D86" s="23">
        <v>0</v>
      </c>
    </row>
    <row r="87" spans="1:4" s="21" customFormat="1" ht="12" customHeight="1">
      <c r="A87" s="187" t="s">
        <v>74</v>
      </c>
      <c r="B87" s="187"/>
      <c r="C87" s="22">
        <v>0</v>
      </c>
      <c r="D87" s="23">
        <v>0</v>
      </c>
    </row>
    <row r="88" spans="1:4" s="21" customFormat="1" ht="12" customHeight="1">
      <c r="A88" s="187" t="s">
        <v>75</v>
      </c>
      <c r="B88" s="187"/>
      <c r="C88" s="22">
        <v>4</v>
      </c>
      <c r="D88" s="23">
        <v>0.6339144215530903</v>
      </c>
    </row>
    <row r="89" spans="1:4" s="21" customFormat="1" ht="12" customHeight="1">
      <c r="A89" s="187" t="s">
        <v>76</v>
      </c>
      <c r="B89" s="187"/>
      <c r="C89" s="22">
        <v>0</v>
      </c>
      <c r="D89" s="23">
        <v>0</v>
      </c>
    </row>
    <row r="90" spans="1:4" s="21" customFormat="1" ht="12" customHeight="1">
      <c r="A90" s="187" t="s">
        <v>77</v>
      </c>
      <c r="B90" s="187"/>
      <c r="C90" s="22">
        <v>0</v>
      </c>
      <c r="D90" s="23">
        <v>0</v>
      </c>
    </row>
    <row r="91" spans="1:4" s="21" customFormat="1" ht="12" customHeight="1">
      <c r="A91" s="187" t="s">
        <v>78</v>
      </c>
      <c r="B91" s="187"/>
      <c r="C91" s="22">
        <v>0</v>
      </c>
      <c r="D91" s="23">
        <v>0</v>
      </c>
    </row>
    <row r="92" spans="1:4" s="21" customFormat="1" ht="12" customHeight="1">
      <c r="A92" s="187" t="s">
        <v>79</v>
      </c>
      <c r="B92" s="187"/>
      <c r="C92" s="22">
        <v>0</v>
      </c>
      <c r="D92" s="23">
        <v>0</v>
      </c>
    </row>
    <row r="93" spans="1:4" s="21" customFormat="1" ht="12" customHeight="1">
      <c r="A93" s="187" t="s">
        <v>80</v>
      </c>
      <c r="B93" s="187"/>
      <c r="C93" s="22">
        <v>0</v>
      </c>
      <c r="D93" s="23">
        <v>0</v>
      </c>
    </row>
    <row r="94" spans="1:4" s="21" customFormat="1" ht="12" customHeight="1">
      <c r="A94" s="187" t="s">
        <v>81</v>
      </c>
      <c r="B94" s="187"/>
      <c r="C94" s="22">
        <v>0</v>
      </c>
      <c r="D94" s="23">
        <v>0</v>
      </c>
    </row>
    <row r="95" spans="1:4" s="21" customFormat="1" ht="12" customHeight="1">
      <c r="A95" s="187" t="s">
        <v>82</v>
      </c>
      <c r="B95" s="187"/>
      <c r="C95" s="22">
        <v>8</v>
      </c>
      <c r="D95" s="23">
        <v>0.33319450229071224</v>
      </c>
    </row>
    <row r="96" spans="1:4" s="21" customFormat="1" ht="12" customHeight="1">
      <c r="A96" s="187" t="s">
        <v>83</v>
      </c>
      <c r="B96" s="187"/>
      <c r="C96" s="22">
        <v>3</v>
      </c>
      <c r="D96" s="23">
        <v>2.727272727272727</v>
      </c>
    </row>
    <row r="97" spans="1:4" s="21" customFormat="1" ht="12" customHeight="1">
      <c r="A97" s="187" t="s">
        <v>84</v>
      </c>
      <c r="B97" s="187"/>
      <c r="C97" s="22">
        <v>0</v>
      </c>
      <c r="D97" s="23">
        <v>0</v>
      </c>
    </row>
    <row r="98" spans="1:4" s="21" customFormat="1" ht="12" customHeight="1">
      <c r="A98" s="187" t="s">
        <v>85</v>
      </c>
      <c r="B98" s="187"/>
      <c r="C98" s="22">
        <v>17</v>
      </c>
      <c r="D98" s="23">
        <v>0.7388092133854846</v>
      </c>
    </row>
    <row r="99" spans="1:4" s="21" customFormat="1" ht="12" customHeight="1">
      <c r="A99" s="187" t="s">
        <v>86</v>
      </c>
      <c r="B99" s="187"/>
      <c r="C99" s="22">
        <v>7</v>
      </c>
      <c r="D99" s="23">
        <v>0.7743362831858407</v>
      </c>
    </row>
    <row r="100" spans="1:4" s="21" customFormat="1" ht="12" customHeight="1">
      <c r="A100" s="187" t="s">
        <v>87</v>
      </c>
      <c r="B100" s="187"/>
      <c r="C100" s="22">
        <v>4</v>
      </c>
      <c r="D100" s="23">
        <v>0.7722007722007722</v>
      </c>
    </row>
    <row r="101" spans="1:4" s="21" customFormat="1" ht="12" customHeight="1">
      <c r="A101" s="187" t="s">
        <v>88</v>
      </c>
      <c r="B101" s="187"/>
      <c r="C101" s="22">
        <v>0</v>
      </c>
      <c r="D101" s="23">
        <v>0</v>
      </c>
    </row>
    <row r="102" spans="1:4" s="21" customFormat="1" ht="12" customHeight="1">
      <c r="A102" s="187" t="s">
        <v>89</v>
      </c>
      <c r="B102" s="187"/>
      <c r="C102" s="22">
        <v>0</v>
      </c>
      <c r="D102" s="23">
        <v>0</v>
      </c>
    </row>
    <row r="103" spans="1:4" s="21" customFormat="1" ht="12" customHeight="1">
      <c r="A103" s="187" t="s">
        <v>90</v>
      </c>
      <c r="B103" s="187"/>
      <c r="C103" s="22">
        <v>0</v>
      </c>
      <c r="D103" s="23">
        <v>0</v>
      </c>
    </row>
    <row r="104" spans="1:4" s="21" customFormat="1" ht="12" customHeight="1">
      <c r="A104" s="187" t="s">
        <v>91</v>
      </c>
      <c r="B104" s="187"/>
      <c r="C104" s="22">
        <v>0</v>
      </c>
      <c r="D104" s="23">
        <v>0</v>
      </c>
    </row>
    <row r="105" spans="1:4" s="21" customFormat="1" ht="12" customHeight="1">
      <c r="A105" s="187" t="s">
        <v>92</v>
      </c>
      <c r="B105" s="187"/>
      <c r="C105" s="22">
        <v>5</v>
      </c>
      <c r="D105" s="23">
        <v>0.6493506493506493</v>
      </c>
    </row>
    <row r="106" spans="1:4" s="21" customFormat="1" ht="12" customHeight="1">
      <c r="A106" s="187" t="s">
        <v>93</v>
      </c>
      <c r="B106" s="187"/>
      <c r="C106" s="22">
        <v>228</v>
      </c>
      <c r="D106" s="23">
        <v>0.7327655471637473</v>
      </c>
    </row>
    <row r="107" spans="1:4" s="21" customFormat="1" ht="12" customHeight="1">
      <c r="A107" s="187" t="s">
        <v>94</v>
      </c>
      <c r="B107" s="187"/>
      <c r="C107" s="22">
        <v>3</v>
      </c>
      <c r="D107" s="23">
        <v>0.4172461752433936</v>
      </c>
    </row>
    <row r="108" spans="1:4" s="21" customFormat="1" ht="12" customHeight="1">
      <c r="A108" s="187" t="s">
        <v>95</v>
      </c>
      <c r="B108" s="187"/>
      <c r="C108" s="22">
        <v>0</v>
      </c>
      <c r="D108" s="23">
        <v>0</v>
      </c>
    </row>
    <row r="109" spans="1:4" s="21" customFormat="1" ht="12" customHeight="1">
      <c r="A109" s="187" t="s">
        <v>96</v>
      </c>
      <c r="B109" s="187"/>
      <c r="C109" s="22">
        <v>0</v>
      </c>
      <c r="D109" s="23">
        <v>0</v>
      </c>
    </row>
    <row r="110" spans="1:4" s="21" customFormat="1" ht="12" customHeight="1">
      <c r="A110" s="187" t="s">
        <v>97</v>
      </c>
      <c r="B110" s="187"/>
      <c r="C110" s="22">
        <v>14</v>
      </c>
      <c r="D110" s="23">
        <v>0.43791054113231154</v>
      </c>
    </row>
    <row r="111" spans="1:4" s="21" customFormat="1" ht="12" customHeight="1">
      <c r="A111" s="187" t="s">
        <v>98</v>
      </c>
      <c r="B111" s="187"/>
      <c r="C111" s="22">
        <v>12</v>
      </c>
      <c r="D111" s="23">
        <v>1.7569546120058566</v>
      </c>
    </row>
    <row r="112" spans="1:4" s="21" customFormat="1" ht="12" customHeight="1">
      <c r="A112" s="187" t="s">
        <v>99</v>
      </c>
      <c r="B112" s="187"/>
      <c r="C112" s="22">
        <v>0</v>
      </c>
      <c r="D112" s="23">
        <v>0</v>
      </c>
    </row>
    <row r="113" spans="1:4" s="21" customFormat="1" ht="12" customHeight="1">
      <c r="A113" s="187" t="s">
        <v>100</v>
      </c>
      <c r="B113" s="187"/>
      <c r="C113" s="22">
        <v>1</v>
      </c>
      <c r="D113" s="23">
        <v>0.1834862385321101</v>
      </c>
    </row>
    <row r="114" spans="1:4" s="21" customFormat="1" ht="12" customHeight="1">
      <c r="A114" s="187" t="s">
        <v>101</v>
      </c>
      <c r="B114" s="187"/>
      <c r="C114" s="22">
        <v>0</v>
      </c>
      <c r="D114" s="23">
        <v>0</v>
      </c>
    </row>
    <row r="115" spans="1:4" s="21" customFormat="1" ht="12" customHeight="1">
      <c r="A115" s="187" t="s">
        <v>102</v>
      </c>
      <c r="B115" s="187"/>
      <c r="C115" s="22">
        <v>0</v>
      </c>
      <c r="D115" s="23">
        <v>0</v>
      </c>
    </row>
    <row r="116" spans="1:4" s="21" customFormat="1" ht="12" customHeight="1">
      <c r="A116" s="187" t="s">
        <v>103</v>
      </c>
      <c r="B116" s="187"/>
      <c r="C116" s="22">
        <v>7</v>
      </c>
      <c r="D116" s="23">
        <v>1.046337817638266</v>
      </c>
    </row>
    <row r="117" spans="1:4" s="21" customFormat="1" ht="12" customHeight="1">
      <c r="A117" s="187" t="s">
        <v>104</v>
      </c>
      <c r="B117" s="187"/>
      <c r="C117" s="22">
        <v>0</v>
      </c>
      <c r="D117" s="23">
        <v>0</v>
      </c>
    </row>
    <row r="118" spans="1:4" s="21" customFormat="1" ht="12" customHeight="1">
      <c r="A118" s="187" t="s">
        <v>105</v>
      </c>
      <c r="B118" s="187"/>
      <c r="C118" s="22">
        <v>2</v>
      </c>
      <c r="D118" s="23">
        <v>1.0204081632653061</v>
      </c>
    </row>
    <row r="119" spans="1:4" s="21" customFormat="1" ht="12" customHeight="1">
      <c r="A119" s="187" t="s">
        <v>106</v>
      </c>
      <c r="B119" s="187"/>
      <c r="C119" s="22">
        <v>0</v>
      </c>
      <c r="D119" s="23">
        <v>0</v>
      </c>
    </row>
    <row r="120" spans="1:4" s="21" customFormat="1" ht="12" customHeight="1">
      <c r="A120" s="187" t="s">
        <v>107</v>
      </c>
      <c r="B120" s="187"/>
      <c r="C120" s="22">
        <v>0</v>
      </c>
      <c r="D120" s="23">
        <v>0</v>
      </c>
    </row>
    <row r="121" spans="1:4" s="21" customFormat="1" ht="12" customHeight="1">
      <c r="A121" s="187" t="s">
        <v>108</v>
      </c>
      <c r="B121" s="187"/>
      <c r="C121" s="22">
        <v>37</v>
      </c>
      <c r="D121" s="23">
        <v>1.542952460383653</v>
      </c>
    </row>
    <row r="122" spans="1:4" s="21" customFormat="1" ht="12" customHeight="1">
      <c r="A122" s="187" t="s">
        <v>109</v>
      </c>
      <c r="B122" s="187"/>
      <c r="C122" s="22">
        <v>0</v>
      </c>
      <c r="D122" s="23">
        <v>0</v>
      </c>
    </row>
    <row r="123" spans="1:4" s="21" customFormat="1" ht="12" customHeight="1">
      <c r="A123" s="187" t="s">
        <v>110</v>
      </c>
      <c r="B123" s="187"/>
      <c r="C123" s="22">
        <v>7</v>
      </c>
      <c r="D123" s="23">
        <v>1.202749140893471</v>
      </c>
    </row>
    <row r="124" spans="1:4" s="21" customFormat="1" ht="12" customHeight="1">
      <c r="A124" s="187" t="s">
        <v>111</v>
      </c>
      <c r="B124" s="187"/>
      <c r="C124" s="22">
        <v>5</v>
      </c>
      <c r="D124" s="23">
        <v>0.6684491978609626</v>
      </c>
    </row>
    <row r="125" spans="1:4" s="21" customFormat="1" ht="12" customHeight="1">
      <c r="A125" s="187" t="s">
        <v>112</v>
      </c>
      <c r="B125" s="187"/>
      <c r="C125" s="22">
        <v>0</v>
      </c>
      <c r="D125" s="23">
        <v>0</v>
      </c>
    </row>
    <row r="126" spans="1:4" s="21" customFormat="1" ht="12" customHeight="1">
      <c r="A126" s="187" t="s">
        <v>113</v>
      </c>
      <c r="B126" s="187"/>
      <c r="C126" s="22">
        <v>1</v>
      </c>
      <c r="D126" s="23">
        <v>0.12853470437017994</v>
      </c>
    </row>
    <row r="127" spans="1:4" s="21" customFormat="1" ht="12" customHeight="1">
      <c r="A127" s="187" t="s">
        <v>114</v>
      </c>
      <c r="B127" s="187"/>
      <c r="C127" s="22">
        <v>0</v>
      </c>
      <c r="D127" s="23">
        <v>0</v>
      </c>
    </row>
    <row r="128" spans="1:4" s="21" customFormat="1" ht="12" customHeight="1">
      <c r="A128" s="187" t="s">
        <v>115</v>
      </c>
      <c r="B128" s="187"/>
      <c r="C128" s="22">
        <v>19</v>
      </c>
      <c r="D128" s="23">
        <v>1.8026565464895636</v>
      </c>
    </row>
    <row r="129" spans="1:4" s="21" customFormat="1" ht="12" customHeight="1">
      <c r="A129" s="187" t="s">
        <v>116</v>
      </c>
      <c r="B129" s="187"/>
      <c r="C129" s="22">
        <v>7</v>
      </c>
      <c r="D129" s="23">
        <v>1.6826923076923077</v>
      </c>
    </row>
    <row r="130" spans="1:4" s="21" customFormat="1" ht="12" customHeight="1">
      <c r="A130" s="187" t="s">
        <v>117</v>
      </c>
      <c r="B130" s="187"/>
      <c r="C130" s="22">
        <v>0</v>
      </c>
      <c r="D130" s="23">
        <v>0</v>
      </c>
    </row>
    <row r="131" spans="1:4" s="21" customFormat="1" ht="12" customHeight="1">
      <c r="A131" s="187" t="s">
        <v>118</v>
      </c>
      <c r="B131" s="187"/>
      <c r="C131" s="22">
        <v>3</v>
      </c>
      <c r="D131" s="23">
        <v>0.2664298401420959</v>
      </c>
    </row>
    <row r="132" spans="1:4" s="21" customFormat="1" ht="12" customHeight="1">
      <c r="A132" s="187" t="s">
        <v>119</v>
      </c>
      <c r="B132" s="187"/>
      <c r="C132" s="22">
        <v>4</v>
      </c>
      <c r="D132" s="23">
        <v>0.4987531172069825</v>
      </c>
    </row>
    <row r="133" spans="1:4" s="21" customFormat="1" ht="12" customHeight="1">
      <c r="A133" s="187" t="s">
        <v>120</v>
      </c>
      <c r="B133" s="187"/>
      <c r="C133" s="22">
        <v>0</v>
      </c>
      <c r="D133" s="23">
        <v>0</v>
      </c>
    </row>
    <row r="134" spans="1:4" s="21" customFormat="1" ht="12" customHeight="1">
      <c r="A134" s="187" t="s">
        <v>121</v>
      </c>
      <c r="B134" s="187"/>
      <c r="C134" s="22">
        <v>0</v>
      </c>
      <c r="D134" s="23">
        <v>0</v>
      </c>
    </row>
    <row r="135" spans="1:4" s="21" customFormat="1" ht="12" customHeight="1">
      <c r="A135" s="187" t="s">
        <v>122</v>
      </c>
      <c r="B135" s="187"/>
      <c r="C135" s="22">
        <v>3</v>
      </c>
      <c r="D135" s="23">
        <v>0.8746355685131195</v>
      </c>
    </row>
    <row r="136" spans="1:4" s="21" customFormat="1" ht="12" customHeight="1">
      <c r="A136" s="187" t="s">
        <v>123</v>
      </c>
      <c r="B136" s="187"/>
      <c r="C136" s="22">
        <v>7</v>
      </c>
      <c r="D136" s="23">
        <v>0.8274231678486997</v>
      </c>
    </row>
    <row r="137" spans="1:4" s="21" customFormat="1" ht="12" customHeight="1">
      <c r="A137" s="202" t="s">
        <v>124</v>
      </c>
      <c r="B137" s="202"/>
      <c r="C137" s="28">
        <v>0</v>
      </c>
      <c r="D137" s="29">
        <v>0</v>
      </c>
    </row>
    <row r="138" spans="1:4" s="21" customFormat="1" ht="12" customHeight="1">
      <c r="A138" s="26"/>
      <c r="B138" s="26"/>
      <c r="C138" s="26"/>
      <c r="D138" s="34"/>
    </row>
    <row r="139" spans="1:4" s="21" customFormat="1" ht="12" customHeight="1">
      <c r="A139" s="194" t="s">
        <v>125</v>
      </c>
      <c r="B139" s="194"/>
      <c r="C139" s="19">
        <f>SUM(C140:C168)</f>
        <v>206</v>
      </c>
      <c r="D139" s="20">
        <v>0.4267307453287484</v>
      </c>
    </row>
    <row r="140" spans="1:4" s="21" customFormat="1" ht="12" customHeight="1">
      <c r="A140" s="187" t="s">
        <v>126</v>
      </c>
      <c r="B140" s="187"/>
      <c r="C140" s="22">
        <v>54</v>
      </c>
      <c r="D140" s="23">
        <v>1.011425360554411</v>
      </c>
    </row>
    <row r="141" spans="1:4" s="21" customFormat="1" ht="12" customHeight="1">
      <c r="A141" s="187" t="s">
        <v>127</v>
      </c>
      <c r="B141" s="187"/>
      <c r="C141" s="22">
        <v>0</v>
      </c>
      <c r="D141" s="23">
        <v>0</v>
      </c>
    </row>
    <row r="142" spans="1:4" s="21" customFormat="1" ht="12" customHeight="1">
      <c r="A142" s="187" t="s">
        <v>128</v>
      </c>
      <c r="B142" s="187"/>
      <c r="C142" s="22">
        <v>0</v>
      </c>
      <c r="D142" s="23">
        <v>0</v>
      </c>
    </row>
    <row r="143" spans="1:4" s="21" customFormat="1" ht="12" customHeight="1">
      <c r="A143" s="187" t="s">
        <v>129</v>
      </c>
      <c r="B143" s="187"/>
      <c r="C143" s="22">
        <v>22</v>
      </c>
      <c r="D143" s="23">
        <v>0.8305020762551907</v>
      </c>
    </row>
    <row r="144" spans="1:4" s="21" customFormat="1" ht="12" customHeight="1">
      <c r="A144" s="187" t="s">
        <v>130</v>
      </c>
      <c r="B144" s="187"/>
      <c r="C144" s="22">
        <v>0</v>
      </c>
      <c r="D144" s="23">
        <v>0</v>
      </c>
    </row>
    <row r="145" spans="1:4" s="21" customFormat="1" ht="12" customHeight="1">
      <c r="A145" s="187" t="s">
        <v>131</v>
      </c>
      <c r="B145" s="187"/>
      <c r="C145" s="22">
        <v>0</v>
      </c>
      <c r="D145" s="23">
        <v>0</v>
      </c>
    </row>
    <row r="146" spans="1:4" s="21" customFormat="1" ht="12" customHeight="1">
      <c r="A146" s="187" t="s">
        <v>132</v>
      </c>
      <c r="B146" s="187"/>
      <c r="C146" s="22">
        <v>0</v>
      </c>
      <c r="D146" s="23">
        <v>0</v>
      </c>
    </row>
    <row r="147" spans="1:4" s="21" customFormat="1" ht="12" customHeight="1">
      <c r="A147" s="187" t="s">
        <v>133</v>
      </c>
      <c r="B147" s="187"/>
      <c r="C147" s="22">
        <v>0</v>
      </c>
      <c r="D147" s="23">
        <v>0</v>
      </c>
    </row>
    <row r="148" spans="1:4" s="21" customFormat="1" ht="12" customHeight="1">
      <c r="A148" s="187" t="s">
        <v>134</v>
      </c>
      <c r="B148" s="187"/>
      <c r="C148" s="22">
        <v>0</v>
      </c>
      <c r="D148" s="23">
        <v>0</v>
      </c>
    </row>
    <row r="149" spans="1:4" s="37" customFormat="1" ht="12" customHeight="1">
      <c r="A149" s="253" t="s">
        <v>135</v>
      </c>
      <c r="B149" s="253"/>
      <c r="C149" s="38">
        <v>0</v>
      </c>
      <c r="D149" s="39">
        <v>0</v>
      </c>
    </row>
    <row r="150" spans="1:4" s="21" customFormat="1" ht="12" customHeight="1">
      <c r="A150" s="187" t="s">
        <v>136</v>
      </c>
      <c r="B150" s="187"/>
      <c r="C150" s="22">
        <v>2</v>
      </c>
      <c r="D150" s="23">
        <v>0.08223684210526315</v>
      </c>
    </row>
    <row r="151" spans="1:4" s="21" customFormat="1" ht="12" customHeight="1">
      <c r="A151" s="187" t="s">
        <v>137</v>
      </c>
      <c r="B151" s="187"/>
      <c r="C151" s="22">
        <v>0</v>
      </c>
      <c r="D151" s="23">
        <v>0</v>
      </c>
    </row>
    <row r="152" spans="1:4" s="21" customFormat="1" ht="12" customHeight="1">
      <c r="A152" s="187" t="s">
        <v>138</v>
      </c>
      <c r="B152" s="187"/>
      <c r="C152" s="22">
        <v>5</v>
      </c>
      <c r="D152" s="23">
        <v>1.0224948875255624</v>
      </c>
    </row>
    <row r="153" spans="1:4" s="21" customFormat="1" ht="12" customHeight="1">
      <c r="A153" s="187" t="s">
        <v>139</v>
      </c>
      <c r="B153" s="187"/>
      <c r="C153" s="22">
        <v>0</v>
      </c>
      <c r="D153" s="23">
        <v>0</v>
      </c>
    </row>
    <row r="154" spans="1:4" s="21" customFormat="1" ht="12" customHeight="1">
      <c r="A154" s="187" t="s">
        <v>140</v>
      </c>
      <c r="B154" s="187"/>
      <c r="C154" s="22">
        <v>18</v>
      </c>
      <c r="D154" s="23">
        <v>0.18740239458615304</v>
      </c>
    </row>
    <row r="155" spans="1:4" s="21" customFormat="1" ht="12" customHeight="1">
      <c r="A155" s="187" t="s">
        <v>141</v>
      </c>
      <c r="B155" s="187"/>
      <c r="C155" s="22">
        <v>19</v>
      </c>
      <c r="D155" s="23">
        <v>0.5580029368575624</v>
      </c>
    </row>
    <row r="156" spans="1:4" s="21" customFormat="1" ht="12" customHeight="1">
      <c r="A156" s="187" t="s">
        <v>142</v>
      </c>
      <c r="B156" s="187"/>
      <c r="C156" s="22">
        <v>0</v>
      </c>
      <c r="D156" s="23">
        <v>0</v>
      </c>
    </row>
    <row r="157" spans="1:4" s="21" customFormat="1" ht="12" customHeight="1">
      <c r="A157" s="187" t="s">
        <v>143</v>
      </c>
      <c r="B157" s="187"/>
      <c r="C157" s="22">
        <v>54</v>
      </c>
      <c r="D157" s="23">
        <v>1.0863005431502715</v>
      </c>
    </row>
    <row r="158" spans="1:4" s="21" customFormat="1" ht="12" customHeight="1">
      <c r="A158" s="187" t="s">
        <v>144</v>
      </c>
      <c r="B158" s="187"/>
      <c r="C158" s="22">
        <v>0</v>
      </c>
      <c r="D158" s="23">
        <v>0</v>
      </c>
    </row>
    <row r="159" spans="1:4" s="21" customFormat="1" ht="12" customHeight="1">
      <c r="A159" s="187" t="s">
        <v>145</v>
      </c>
      <c r="B159" s="187"/>
      <c r="C159" s="22">
        <v>3</v>
      </c>
      <c r="D159" s="23">
        <v>0.13428827215756492</v>
      </c>
    </row>
    <row r="160" spans="1:4" s="21" customFormat="1" ht="12" customHeight="1">
      <c r="A160" s="187" t="s">
        <v>146</v>
      </c>
      <c r="B160" s="187"/>
      <c r="C160" s="22">
        <v>7</v>
      </c>
      <c r="D160" s="23">
        <v>1.1884550084889642</v>
      </c>
    </row>
    <row r="161" spans="1:4" s="21" customFormat="1" ht="12" customHeight="1">
      <c r="A161" s="187" t="s">
        <v>147</v>
      </c>
      <c r="B161" s="187"/>
      <c r="C161" s="22">
        <v>4</v>
      </c>
      <c r="D161" s="23">
        <v>0.4048582995951417</v>
      </c>
    </row>
    <row r="162" spans="1:4" s="21" customFormat="1" ht="12" customHeight="1">
      <c r="A162" s="187" t="s">
        <v>148</v>
      </c>
      <c r="B162" s="187"/>
      <c r="C162" s="22">
        <v>0</v>
      </c>
      <c r="D162" s="23">
        <v>0</v>
      </c>
    </row>
    <row r="163" spans="1:4" s="21" customFormat="1" ht="12" customHeight="1">
      <c r="A163" s="187" t="s">
        <v>149</v>
      </c>
      <c r="B163" s="187"/>
      <c r="C163" s="22">
        <v>0</v>
      </c>
      <c r="D163" s="23">
        <v>0</v>
      </c>
    </row>
    <row r="164" spans="1:4" s="21" customFormat="1" ht="12" customHeight="1">
      <c r="A164" s="187" t="s">
        <v>150</v>
      </c>
      <c r="B164" s="187"/>
      <c r="C164" s="22">
        <v>0</v>
      </c>
      <c r="D164" s="23">
        <v>0</v>
      </c>
    </row>
    <row r="165" spans="1:4" s="21" customFormat="1" ht="12" customHeight="1">
      <c r="A165" s="187" t="s">
        <v>151</v>
      </c>
      <c r="B165" s="187"/>
      <c r="C165" s="22">
        <v>18</v>
      </c>
      <c r="D165" s="23">
        <v>1.1992005329780147</v>
      </c>
    </row>
    <row r="166" spans="1:4" s="21" customFormat="1" ht="12" customHeight="1">
      <c r="A166" s="187" t="s">
        <v>152</v>
      </c>
      <c r="B166" s="187"/>
      <c r="C166" s="22">
        <v>0</v>
      </c>
      <c r="D166" s="23">
        <v>0</v>
      </c>
    </row>
    <row r="167" spans="1:4" s="21" customFormat="1" ht="12" customHeight="1">
      <c r="A167" s="187" t="s">
        <v>153</v>
      </c>
      <c r="B167" s="187"/>
      <c r="C167" s="22">
        <v>0</v>
      </c>
      <c r="D167" s="23">
        <v>0</v>
      </c>
    </row>
    <row r="168" spans="1:4" s="21" customFormat="1" ht="12" customHeight="1">
      <c r="A168" s="193" t="s">
        <v>154</v>
      </c>
      <c r="B168" s="193"/>
      <c r="C168" s="28">
        <v>0</v>
      </c>
      <c r="D168" s="29">
        <v>0</v>
      </c>
    </row>
    <row r="169" spans="1:4" s="21" customFormat="1" ht="12" customHeight="1">
      <c r="A169" s="26"/>
      <c r="B169" s="26"/>
      <c r="C169" s="26"/>
      <c r="D169" s="34"/>
    </row>
    <row r="170" spans="1:4" s="21" customFormat="1" ht="12" customHeight="1">
      <c r="A170" s="194" t="s">
        <v>155</v>
      </c>
      <c r="B170" s="194"/>
      <c r="C170" s="19">
        <f>SUM(C171:C178)</f>
        <v>4</v>
      </c>
      <c r="D170" s="20">
        <v>0.07558578987150416</v>
      </c>
    </row>
    <row r="171" spans="1:4" s="21" customFormat="1" ht="12" customHeight="1">
      <c r="A171" s="187" t="s">
        <v>156</v>
      </c>
      <c r="B171" s="187"/>
      <c r="C171" s="22">
        <v>0</v>
      </c>
      <c r="D171" s="23">
        <v>0</v>
      </c>
    </row>
    <row r="172" spans="1:4" s="21" customFormat="1" ht="12" customHeight="1">
      <c r="A172" s="187" t="s">
        <v>157</v>
      </c>
      <c r="B172" s="187"/>
      <c r="C172" s="22">
        <v>0</v>
      </c>
      <c r="D172" s="23">
        <v>0</v>
      </c>
    </row>
    <row r="173" spans="1:4" s="21" customFormat="1" ht="12" customHeight="1">
      <c r="A173" s="187" t="s">
        <v>158</v>
      </c>
      <c r="B173" s="187"/>
      <c r="C173" s="22">
        <v>0</v>
      </c>
      <c r="D173" s="23">
        <v>0</v>
      </c>
    </row>
    <row r="174" spans="1:4" s="21" customFormat="1" ht="12" customHeight="1">
      <c r="A174" s="187" t="s">
        <v>159</v>
      </c>
      <c r="B174" s="187"/>
      <c r="C174" s="22">
        <v>0</v>
      </c>
      <c r="D174" s="23">
        <v>0</v>
      </c>
    </row>
    <row r="175" spans="1:4" s="21" customFormat="1" ht="12" customHeight="1">
      <c r="A175" s="187" t="s">
        <v>160</v>
      </c>
      <c r="B175" s="187"/>
      <c r="C175" s="22">
        <v>4</v>
      </c>
      <c r="D175" s="23">
        <v>0.3415883859948762</v>
      </c>
    </row>
    <row r="176" spans="1:4" s="21" customFormat="1" ht="12" customHeight="1">
      <c r="A176" s="187" t="s">
        <v>161</v>
      </c>
      <c r="B176" s="187"/>
      <c r="C176" s="22">
        <v>0</v>
      </c>
      <c r="D176" s="23">
        <v>0</v>
      </c>
    </row>
    <row r="177" spans="1:4" s="21" customFormat="1" ht="12" customHeight="1">
      <c r="A177" s="187" t="s">
        <v>162</v>
      </c>
      <c r="B177" s="187"/>
      <c r="C177" s="22">
        <v>0</v>
      </c>
      <c r="D177" s="23">
        <v>0</v>
      </c>
    </row>
    <row r="178" spans="1:4" s="21" customFormat="1" ht="12" customHeight="1">
      <c r="A178" s="193" t="s">
        <v>163</v>
      </c>
      <c r="B178" s="193"/>
      <c r="C178" s="28">
        <v>0</v>
      </c>
      <c r="D178" s="29">
        <v>0</v>
      </c>
    </row>
    <row r="179" spans="1:4" s="21" customFormat="1" ht="12" customHeight="1">
      <c r="A179" s="26"/>
      <c r="B179" s="26"/>
      <c r="C179" s="26"/>
      <c r="D179" s="34"/>
    </row>
    <row r="180" spans="1:4" s="21" customFormat="1" ht="12" customHeight="1">
      <c r="A180" s="194" t="s">
        <v>164</v>
      </c>
      <c r="B180" s="194"/>
      <c r="C180" s="19">
        <f>SUM(C181:C198)</f>
        <v>183</v>
      </c>
      <c r="D180" s="20">
        <v>0.7304806003512693</v>
      </c>
    </row>
    <row r="181" spans="1:4" s="21" customFormat="1" ht="12" customHeight="1">
      <c r="A181" s="187" t="s">
        <v>165</v>
      </c>
      <c r="B181" s="187"/>
      <c r="C181" s="22">
        <v>8</v>
      </c>
      <c r="D181" s="23">
        <v>0.4359673024523161</v>
      </c>
    </row>
    <row r="182" spans="1:4" s="21" customFormat="1" ht="12" customHeight="1">
      <c r="A182" s="187" t="s">
        <v>166</v>
      </c>
      <c r="B182" s="187"/>
      <c r="C182" s="22">
        <v>118</v>
      </c>
      <c r="D182" s="23">
        <v>1.2908872114648287</v>
      </c>
    </row>
    <row r="183" spans="1:4" s="21" customFormat="1" ht="12" customHeight="1">
      <c r="A183" s="187" t="s">
        <v>167</v>
      </c>
      <c r="B183" s="187"/>
      <c r="C183" s="22">
        <v>4</v>
      </c>
      <c r="D183" s="23">
        <v>0.3755868544600939</v>
      </c>
    </row>
    <row r="184" spans="1:4" s="21" customFormat="1" ht="12" customHeight="1">
      <c r="A184" s="187" t="s">
        <v>168</v>
      </c>
      <c r="B184" s="187"/>
      <c r="C184" s="22">
        <v>7</v>
      </c>
      <c r="D184" s="23">
        <v>0.5577689243027889</v>
      </c>
    </row>
    <row r="185" spans="1:4" s="21" customFormat="1" ht="12" customHeight="1">
      <c r="A185" s="187" t="s">
        <v>169</v>
      </c>
      <c r="B185" s="187"/>
      <c r="C185" s="22">
        <v>28</v>
      </c>
      <c r="D185" s="23">
        <v>0.6814310051107325</v>
      </c>
    </row>
    <row r="186" spans="1:4" s="21" customFormat="1" ht="12" customHeight="1">
      <c r="A186" s="187" t="s">
        <v>170</v>
      </c>
      <c r="B186" s="187"/>
      <c r="C186" s="22">
        <v>0</v>
      </c>
      <c r="D186" s="23">
        <v>0</v>
      </c>
    </row>
    <row r="187" spans="1:4" s="21" customFormat="1" ht="12" customHeight="1">
      <c r="A187" s="187" t="s">
        <v>171</v>
      </c>
      <c r="B187" s="187"/>
      <c r="C187" s="22">
        <v>0</v>
      </c>
      <c r="D187" s="23">
        <v>0</v>
      </c>
    </row>
    <row r="188" spans="1:4" s="21" customFormat="1" ht="12" customHeight="1">
      <c r="A188" s="187" t="s">
        <v>172</v>
      </c>
      <c r="B188" s="187"/>
      <c r="C188" s="22">
        <v>3</v>
      </c>
      <c r="D188" s="23">
        <v>0.6521739130434783</v>
      </c>
    </row>
    <row r="189" spans="1:4" s="21" customFormat="1" ht="12" customHeight="1">
      <c r="A189" s="187" t="s">
        <v>173</v>
      </c>
      <c r="B189" s="187"/>
      <c r="C189" s="22">
        <v>0</v>
      </c>
      <c r="D189" s="23">
        <v>0</v>
      </c>
    </row>
    <row r="190" spans="1:4" s="21" customFormat="1" ht="12" customHeight="1">
      <c r="A190" s="187" t="s">
        <v>174</v>
      </c>
      <c r="B190" s="187"/>
      <c r="C190" s="22">
        <v>3</v>
      </c>
      <c r="D190" s="23">
        <v>0.4335260115606936</v>
      </c>
    </row>
    <row r="191" spans="1:4" s="21" customFormat="1" ht="12" customHeight="1">
      <c r="A191" s="187" t="s">
        <v>175</v>
      </c>
      <c r="B191" s="187"/>
      <c r="C191" s="22">
        <v>0</v>
      </c>
      <c r="D191" s="23">
        <v>0</v>
      </c>
    </row>
    <row r="192" spans="1:4" s="21" customFormat="1" ht="12" customHeight="1">
      <c r="A192" s="187" t="s">
        <v>176</v>
      </c>
      <c r="B192" s="187"/>
      <c r="C192" s="22">
        <v>0</v>
      </c>
      <c r="D192" s="23">
        <v>0</v>
      </c>
    </row>
    <row r="193" spans="1:4" s="21" customFormat="1" ht="12" customHeight="1">
      <c r="A193" s="187" t="s">
        <v>177</v>
      </c>
      <c r="B193" s="187"/>
      <c r="C193" s="22">
        <v>2</v>
      </c>
      <c r="D193" s="23">
        <v>0.13840830449826988</v>
      </c>
    </row>
    <row r="194" spans="1:4" s="21" customFormat="1" ht="12" customHeight="1">
      <c r="A194" s="187" t="s">
        <v>178</v>
      </c>
      <c r="B194" s="187"/>
      <c r="C194" s="22">
        <v>0</v>
      </c>
      <c r="D194" s="23">
        <v>0</v>
      </c>
    </row>
    <row r="195" spans="1:4" s="21" customFormat="1" ht="12" customHeight="1">
      <c r="A195" s="187" t="s">
        <v>179</v>
      </c>
      <c r="B195" s="187"/>
      <c r="C195" s="22">
        <v>1</v>
      </c>
      <c r="D195" s="23">
        <v>0.3236245954692557</v>
      </c>
    </row>
    <row r="196" spans="1:4" s="21" customFormat="1" ht="12" customHeight="1">
      <c r="A196" s="187" t="s">
        <v>180</v>
      </c>
      <c r="B196" s="187"/>
      <c r="C196" s="22">
        <v>3</v>
      </c>
      <c r="D196" s="23">
        <v>0.29615004935834155</v>
      </c>
    </row>
    <row r="197" spans="1:4" s="21" customFormat="1" ht="12" customHeight="1">
      <c r="A197" s="187" t="s">
        <v>181</v>
      </c>
      <c r="B197" s="187"/>
      <c r="C197" s="22">
        <v>0</v>
      </c>
      <c r="D197" s="23">
        <v>0</v>
      </c>
    </row>
    <row r="198" spans="1:4" s="21" customFormat="1" ht="12" customHeight="1">
      <c r="A198" s="193" t="s">
        <v>182</v>
      </c>
      <c r="B198" s="193"/>
      <c r="C198" s="28">
        <v>6</v>
      </c>
      <c r="D198" s="29">
        <v>0.41899441340782123</v>
      </c>
    </row>
    <row r="199" spans="1:4" s="21" customFormat="1" ht="12" customHeight="1">
      <c r="A199" s="26"/>
      <c r="B199" s="26"/>
      <c r="C199" s="26"/>
      <c r="D199" s="34"/>
    </row>
    <row r="200" spans="1:4" s="21" customFormat="1" ht="12" customHeight="1">
      <c r="A200" s="194" t="s">
        <v>183</v>
      </c>
      <c r="B200" s="194"/>
      <c r="C200" s="19">
        <f>SUM(C201:C206)</f>
        <v>39</v>
      </c>
      <c r="D200" s="20">
        <v>0.6316812439261419</v>
      </c>
    </row>
    <row r="201" spans="1:4" s="21" customFormat="1" ht="12" customHeight="1">
      <c r="A201" s="187" t="s">
        <v>184</v>
      </c>
      <c r="B201" s="187"/>
      <c r="C201" s="22">
        <v>31</v>
      </c>
      <c r="D201" s="23">
        <v>1.0064935064935066</v>
      </c>
    </row>
    <row r="202" spans="1:4" s="21" customFormat="1" ht="12" customHeight="1">
      <c r="A202" s="187" t="s">
        <v>185</v>
      </c>
      <c r="B202" s="187"/>
      <c r="C202" s="22">
        <v>0</v>
      </c>
      <c r="D202" s="23">
        <v>0</v>
      </c>
    </row>
    <row r="203" spans="1:4" s="21" customFormat="1" ht="12" customHeight="1">
      <c r="A203" s="187" t="s">
        <v>186</v>
      </c>
      <c r="B203" s="187"/>
      <c r="C203" s="22">
        <v>3</v>
      </c>
      <c r="D203" s="23">
        <v>0.9259259259259258</v>
      </c>
    </row>
    <row r="204" spans="1:4" s="21" customFormat="1" ht="12" customHeight="1">
      <c r="A204" s="187" t="s">
        <v>187</v>
      </c>
      <c r="B204" s="187"/>
      <c r="C204" s="22">
        <v>4</v>
      </c>
      <c r="D204" s="23">
        <v>1.4925373134328357</v>
      </c>
    </row>
    <row r="205" spans="1:4" s="21" customFormat="1" ht="12" customHeight="1">
      <c r="A205" s="187" t="s">
        <v>188</v>
      </c>
      <c r="B205" s="187"/>
      <c r="C205" s="22">
        <v>1</v>
      </c>
      <c r="D205" s="23">
        <v>0.1358695652173913</v>
      </c>
    </row>
    <row r="206" spans="1:4" s="21" customFormat="1" ht="12" customHeight="1">
      <c r="A206" s="193" t="s">
        <v>189</v>
      </c>
      <c r="B206" s="193"/>
      <c r="C206" s="28">
        <v>0</v>
      </c>
      <c r="D206" s="29">
        <v>0</v>
      </c>
    </row>
    <row r="207" spans="1:4" s="21" customFormat="1" ht="12" customHeight="1">
      <c r="A207" s="26"/>
      <c r="B207" s="26"/>
      <c r="C207" s="26"/>
      <c r="D207" s="34"/>
    </row>
    <row r="208" spans="1:4" s="21" customFormat="1" ht="12" customHeight="1">
      <c r="A208" s="194" t="s">
        <v>190</v>
      </c>
      <c r="B208" s="194"/>
      <c r="C208" s="19">
        <f>SUM(C209:C213)</f>
        <v>13</v>
      </c>
      <c r="D208" s="20">
        <v>0.2552021986650962</v>
      </c>
    </row>
    <row r="209" spans="1:4" s="21" customFormat="1" ht="12" customHeight="1">
      <c r="A209" s="187" t="s">
        <v>191</v>
      </c>
      <c r="B209" s="187"/>
      <c r="C209" s="22">
        <v>5</v>
      </c>
      <c r="D209" s="23">
        <v>0.2958579881656805</v>
      </c>
    </row>
    <row r="210" spans="1:4" s="21" customFormat="1" ht="12" customHeight="1">
      <c r="A210" s="187" t="s">
        <v>192</v>
      </c>
      <c r="B210" s="187"/>
      <c r="C210" s="22">
        <v>4</v>
      </c>
      <c r="D210" s="23">
        <v>0.21834061135371177</v>
      </c>
    </row>
    <row r="211" spans="1:4" s="21" customFormat="1" ht="12" customHeight="1">
      <c r="A211" s="187" t="s">
        <v>193</v>
      </c>
      <c r="B211" s="187"/>
      <c r="C211" s="22">
        <v>0</v>
      </c>
      <c r="D211" s="23">
        <v>0</v>
      </c>
    </row>
    <row r="212" spans="1:4" s="21" customFormat="1" ht="12" customHeight="1">
      <c r="A212" s="187" t="s">
        <v>194</v>
      </c>
      <c r="B212" s="187"/>
      <c r="C212" s="22">
        <v>4</v>
      </c>
      <c r="D212" s="23">
        <v>0.4098360655737705</v>
      </c>
    </row>
    <row r="213" spans="1:4" s="21" customFormat="1" ht="12" customHeight="1">
      <c r="A213" s="193" t="s">
        <v>195</v>
      </c>
      <c r="B213" s="193"/>
      <c r="C213" s="28">
        <v>0</v>
      </c>
      <c r="D213" s="29">
        <v>0</v>
      </c>
    </row>
    <row r="214" spans="1:4" s="21" customFormat="1" ht="12" customHeight="1">
      <c r="A214" s="26"/>
      <c r="B214" s="26"/>
      <c r="C214" s="26"/>
      <c r="D214" s="34"/>
    </row>
    <row r="215" spans="1:4" s="21" customFormat="1" ht="12" customHeight="1">
      <c r="A215" s="194" t="s">
        <v>196</v>
      </c>
      <c r="B215" s="194"/>
      <c r="C215" s="19">
        <f>SUM(C216:C233)</f>
        <v>111</v>
      </c>
      <c r="D215" s="20">
        <v>1.3170384432842903</v>
      </c>
    </row>
    <row r="216" spans="1:4" s="21" customFormat="1" ht="12" customHeight="1">
      <c r="A216" s="187" t="s">
        <v>197</v>
      </c>
      <c r="B216" s="187"/>
      <c r="C216" s="22">
        <v>36</v>
      </c>
      <c r="D216" s="23">
        <v>2.631578947368421</v>
      </c>
    </row>
    <row r="217" spans="1:4" s="21" customFormat="1" ht="12" customHeight="1">
      <c r="A217" s="187" t="s">
        <v>198</v>
      </c>
      <c r="B217" s="187"/>
      <c r="C217" s="22">
        <v>0</v>
      </c>
      <c r="D217" s="23">
        <v>0</v>
      </c>
    </row>
    <row r="218" spans="1:4" s="21" customFormat="1" ht="12" customHeight="1">
      <c r="A218" s="187" t="s">
        <v>199</v>
      </c>
      <c r="B218" s="187"/>
      <c r="C218" s="22">
        <v>0</v>
      </c>
      <c r="D218" s="23">
        <v>0</v>
      </c>
    </row>
    <row r="219" spans="1:4" s="21" customFormat="1" ht="12" customHeight="1">
      <c r="A219" s="187" t="s">
        <v>200</v>
      </c>
      <c r="B219" s="187"/>
      <c r="C219" s="22">
        <v>10</v>
      </c>
      <c r="D219" s="23">
        <v>1.5313935681470139</v>
      </c>
    </row>
    <row r="220" spans="1:4" s="21" customFormat="1" ht="12" customHeight="1">
      <c r="A220" s="187" t="s">
        <v>201</v>
      </c>
      <c r="B220" s="187"/>
      <c r="C220" s="22">
        <v>0</v>
      </c>
      <c r="D220" s="23">
        <v>0</v>
      </c>
    </row>
    <row r="221" spans="1:4" s="21" customFormat="1" ht="12" customHeight="1">
      <c r="A221" s="187" t="s">
        <v>202</v>
      </c>
      <c r="B221" s="187"/>
      <c r="C221" s="22">
        <v>0</v>
      </c>
      <c r="D221" s="23">
        <v>0</v>
      </c>
    </row>
    <row r="222" spans="1:4" s="21" customFormat="1" ht="12" customHeight="1">
      <c r="A222" s="187" t="s">
        <v>203</v>
      </c>
      <c r="B222" s="187"/>
      <c r="C222" s="22">
        <v>0</v>
      </c>
      <c r="D222" s="23">
        <v>0</v>
      </c>
    </row>
    <row r="223" spans="1:4" s="21" customFormat="1" ht="12" customHeight="1">
      <c r="A223" s="187" t="s">
        <v>204</v>
      </c>
      <c r="B223" s="187"/>
      <c r="C223" s="22">
        <v>0</v>
      </c>
      <c r="D223" s="23">
        <v>0</v>
      </c>
    </row>
    <row r="224" spans="1:4" s="21" customFormat="1" ht="12" customHeight="1">
      <c r="A224" s="187" t="s">
        <v>205</v>
      </c>
      <c r="B224" s="187"/>
      <c r="C224" s="22">
        <v>0</v>
      </c>
      <c r="D224" s="23">
        <v>0</v>
      </c>
    </row>
    <row r="225" spans="1:4" s="21" customFormat="1" ht="12" customHeight="1">
      <c r="A225" s="187" t="s">
        <v>206</v>
      </c>
      <c r="B225" s="187"/>
      <c r="C225" s="22">
        <v>25</v>
      </c>
      <c r="D225" s="23">
        <v>1.8867924528301887</v>
      </c>
    </row>
    <row r="226" spans="1:4" s="21" customFormat="1" ht="12" customHeight="1">
      <c r="A226" s="187" t="s">
        <v>207</v>
      </c>
      <c r="B226" s="187"/>
      <c r="C226" s="22">
        <v>10</v>
      </c>
      <c r="D226" s="23">
        <v>1.8484288354898337</v>
      </c>
    </row>
    <row r="227" spans="1:4" s="21" customFormat="1" ht="12" customHeight="1">
      <c r="A227" s="187" t="s">
        <v>208</v>
      </c>
      <c r="B227" s="187"/>
      <c r="C227" s="22">
        <v>0</v>
      </c>
      <c r="D227" s="23">
        <v>0</v>
      </c>
    </row>
    <row r="228" spans="1:4" s="21" customFormat="1" ht="12" customHeight="1">
      <c r="A228" s="187" t="s">
        <v>209</v>
      </c>
      <c r="B228" s="187"/>
      <c r="C228" s="22">
        <v>0</v>
      </c>
      <c r="D228" s="23">
        <v>0</v>
      </c>
    </row>
    <row r="229" spans="1:4" s="21" customFormat="1" ht="12" customHeight="1">
      <c r="A229" s="187" t="s">
        <v>210</v>
      </c>
      <c r="B229" s="187"/>
      <c r="C229" s="22">
        <v>1</v>
      </c>
      <c r="D229" s="23">
        <v>0.43103448275862066</v>
      </c>
    </row>
    <row r="230" spans="1:4" s="21" customFormat="1" ht="12" customHeight="1">
      <c r="A230" s="187" t="s">
        <v>211</v>
      </c>
      <c r="B230" s="187"/>
      <c r="C230" s="22">
        <v>7</v>
      </c>
      <c r="D230" s="23">
        <v>1.8276762402088773</v>
      </c>
    </row>
    <row r="231" spans="1:4" s="21" customFormat="1" ht="12" customHeight="1">
      <c r="A231" s="187" t="s">
        <v>212</v>
      </c>
      <c r="B231" s="187"/>
      <c r="C231" s="22">
        <v>5</v>
      </c>
      <c r="D231" s="23">
        <v>1.3966480446927374</v>
      </c>
    </row>
    <row r="232" spans="1:4" s="21" customFormat="1" ht="12" customHeight="1">
      <c r="A232" s="187" t="s">
        <v>213</v>
      </c>
      <c r="B232" s="187"/>
      <c r="C232" s="22">
        <v>17</v>
      </c>
      <c r="D232" s="23">
        <v>1.693227091633466</v>
      </c>
    </row>
    <row r="233" spans="1:4" s="21" customFormat="1" ht="12" customHeight="1">
      <c r="A233" s="193" t="s">
        <v>214</v>
      </c>
      <c r="B233" s="193"/>
      <c r="C233" s="28">
        <v>0</v>
      </c>
      <c r="D233" s="29">
        <v>0</v>
      </c>
    </row>
    <row r="234" spans="1:4" s="21" customFormat="1" ht="12" customHeight="1">
      <c r="A234" s="26"/>
      <c r="B234" s="26"/>
      <c r="C234" s="26"/>
      <c r="D234" s="34"/>
    </row>
    <row r="235" spans="1:4" s="21" customFormat="1" ht="12" customHeight="1">
      <c r="A235" s="194" t="s">
        <v>215</v>
      </c>
      <c r="B235" s="194"/>
      <c r="C235" s="19">
        <f>SUM(C236:C243)</f>
        <v>1458</v>
      </c>
      <c r="D235" s="20">
        <v>0.7186691312384473</v>
      </c>
    </row>
    <row r="236" spans="1:4" s="21" customFormat="1" ht="12" customHeight="1">
      <c r="A236" s="187" t="s">
        <v>216</v>
      </c>
      <c r="B236" s="187"/>
      <c r="C236" s="22">
        <f>SUM(C59:C72)</f>
        <v>456</v>
      </c>
      <c r="D236" s="23">
        <v>1.822614812742316</v>
      </c>
    </row>
    <row r="237" spans="1:4" s="21" customFormat="1" ht="12" customHeight="1">
      <c r="A237" s="187" t="s">
        <v>217</v>
      </c>
      <c r="B237" s="187"/>
      <c r="C237" s="22">
        <f>SUM(C75:C137)</f>
        <v>446</v>
      </c>
      <c r="D237" s="23">
        <v>0.5607100651228282</v>
      </c>
    </row>
    <row r="238" spans="1:4" s="21" customFormat="1" ht="12" customHeight="1">
      <c r="A238" s="187" t="s">
        <v>218</v>
      </c>
      <c r="B238" s="187"/>
      <c r="C238" s="22">
        <f>SUM(C140:C168)</f>
        <v>206</v>
      </c>
      <c r="D238" s="23">
        <v>0.4267307453287484</v>
      </c>
    </row>
    <row r="239" spans="1:4" s="21" customFormat="1" ht="12" customHeight="1">
      <c r="A239" s="187" t="s">
        <v>219</v>
      </c>
      <c r="B239" s="187"/>
      <c r="C239" s="22">
        <f>SUM(C171:C178)</f>
        <v>4</v>
      </c>
      <c r="D239" s="23">
        <v>0.07558578987150416</v>
      </c>
    </row>
    <row r="240" spans="1:4" s="21" customFormat="1" ht="12" customHeight="1">
      <c r="A240" s="187" t="s">
        <v>220</v>
      </c>
      <c r="B240" s="187"/>
      <c r="C240" s="22">
        <f>SUM(C181:C198)</f>
        <v>183</v>
      </c>
      <c r="D240" s="23">
        <v>0.7304806003512693</v>
      </c>
    </row>
    <row r="241" spans="1:4" s="21" customFormat="1" ht="12" customHeight="1">
      <c r="A241" s="187" t="s">
        <v>221</v>
      </c>
      <c r="B241" s="187"/>
      <c r="C241" s="22">
        <f>SUM(C201:C206)</f>
        <v>39</v>
      </c>
      <c r="D241" s="23">
        <v>0.6316812439261419</v>
      </c>
    </row>
    <row r="242" spans="1:4" s="21" customFormat="1" ht="12" customHeight="1">
      <c r="A242" s="187" t="s">
        <v>222</v>
      </c>
      <c r="B242" s="187"/>
      <c r="C242" s="22">
        <f>SUM(C209:C213)</f>
        <v>13</v>
      </c>
      <c r="D242" s="23">
        <v>0.2552021986650962</v>
      </c>
    </row>
    <row r="243" spans="1:4" s="21" customFormat="1" ht="12" customHeight="1">
      <c r="A243" s="193" t="s">
        <v>223</v>
      </c>
      <c r="B243" s="193"/>
      <c r="C243" s="28">
        <f>SUM(C216:C233)</f>
        <v>111</v>
      </c>
      <c r="D243" s="29">
        <v>1.3170384432842903</v>
      </c>
    </row>
    <row r="244" spans="1:4" s="21" customFormat="1" ht="12" customHeight="1">
      <c r="A244" s="26"/>
      <c r="B244" s="26"/>
      <c r="C244" s="26"/>
      <c r="D244" s="34"/>
    </row>
    <row r="245" spans="1:4" s="21" customFormat="1" ht="12" customHeight="1">
      <c r="A245" s="194" t="s">
        <v>224</v>
      </c>
      <c r="B245" s="194"/>
      <c r="C245" s="19">
        <f>SUM(C246:C249)</f>
        <v>1229</v>
      </c>
      <c r="D245" s="20">
        <v>0.7204999531000844</v>
      </c>
    </row>
    <row r="246" spans="1:4" s="21" customFormat="1" ht="12" customHeight="1">
      <c r="A246" s="187" t="s">
        <v>220</v>
      </c>
      <c r="B246" s="187"/>
      <c r="C246" s="22">
        <f>C181+C182+C183+C184+C185+C186+C187+C188+C190+C193+C194+C196+C198+C202+C195</f>
        <v>183</v>
      </c>
      <c r="D246" s="23">
        <v>0.7194244604316548</v>
      </c>
    </row>
    <row r="247" spans="1:4" s="21" customFormat="1" ht="12" customHeight="1">
      <c r="A247" s="187" t="s">
        <v>225</v>
      </c>
      <c r="B247" s="187"/>
      <c r="C247" s="22">
        <f>+C59+C60+C62+C63+C64+C65+C66+C68+C69+C70+C71+C72+C86+C61</f>
        <v>456</v>
      </c>
      <c r="D247" s="23">
        <v>1.806512954599477</v>
      </c>
    </row>
    <row r="248" spans="1:4" s="21" customFormat="1" ht="12" customHeight="1">
      <c r="A248" s="187" t="s">
        <v>218</v>
      </c>
      <c r="B248" s="187"/>
      <c r="C248" s="22">
        <f>C140+C142+C144+C147+C150+C154+C155+C157+C159+C161+C162+C164+C165+C167+C171+C178+C153+C149</f>
        <v>172</v>
      </c>
      <c r="D248" s="23">
        <v>0.43</v>
      </c>
    </row>
    <row r="249" spans="1:4" s="21" customFormat="1" ht="12" customHeight="1">
      <c r="A249" s="193" t="s">
        <v>217</v>
      </c>
      <c r="B249" s="193"/>
      <c r="C249" s="28">
        <f>+C75+C76+C77+C80+C81+C84+C82+C88+C87+C92+C89+C93+C91+C94+C95+C100+C99+C98+C101+C102+C103+C104+C105+C107+C106+C108+C109+C111+C110+C113+C112+C116+C118+C117+C120+C119+C121+C122+C123+C124+C125+C127+C128+C131+C130+C132+C133+C135+C136+C137</f>
        <v>418</v>
      </c>
      <c r="D249" s="29">
        <v>0.5599239146450913</v>
      </c>
    </row>
    <row r="250" spans="1:4" s="40" customFormat="1" ht="5.25" customHeight="1">
      <c r="A250" s="277"/>
      <c r="B250" s="277"/>
      <c r="C250" s="277"/>
      <c r="D250" s="277"/>
    </row>
    <row r="251" spans="1:4" s="21" customFormat="1" ht="12" customHeight="1">
      <c r="A251" s="224" t="s">
        <v>226</v>
      </c>
      <c r="B251" s="224"/>
      <c r="C251" s="224"/>
      <c r="D251" s="224"/>
    </row>
    <row r="252" spans="1:4" s="21" customFormat="1" ht="12" customHeight="1">
      <c r="A252" s="288" t="s">
        <v>360</v>
      </c>
      <c r="B252" s="288"/>
      <c r="C252" s="288"/>
      <c r="D252" s="288"/>
    </row>
    <row r="253" spans="1:4" s="21" customFormat="1" ht="5.25" customHeight="1">
      <c r="A253" s="239"/>
      <c r="B253" s="239"/>
      <c r="C253" s="239"/>
      <c r="D253" s="189"/>
    </row>
    <row r="254" spans="1:4" s="21" customFormat="1" ht="24" customHeight="1">
      <c r="A254" s="241" t="s">
        <v>392</v>
      </c>
      <c r="B254" s="241"/>
      <c r="C254" s="241"/>
      <c r="D254" s="289"/>
    </row>
    <row r="255" spans="1:4" s="21" customFormat="1" ht="5.25" customHeight="1">
      <c r="A255" s="239"/>
      <c r="B255" s="239"/>
      <c r="C255" s="239"/>
      <c r="D255" s="189"/>
    </row>
    <row r="256" spans="1:4" s="21" customFormat="1" ht="12" customHeight="1">
      <c r="A256" s="239" t="s">
        <v>227</v>
      </c>
      <c r="B256" s="239"/>
      <c r="C256" s="239"/>
      <c r="D256" s="189"/>
    </row>
    <row r="257" spans="1:4" s="21" customFormat="1" ht="12" customHeight="1">
      <c r="A257" s="239" t="s">
        <v>295</v>
      </c>
      <c r="B257" s="239"/>
      <c r="C257" s="239"/>
      <c r="D257" s="239"/>
    </row>
  </sheetData>
  <sheetProtection/>
  <mergeCells count="225">
    <mergeCell ref="A1:D1"/>
    <mergeCell ref="A2:D2"/>
    <mergeCell ref="A3:D3"/>
    <mergeCell ref="A4:D4"/>
    <mergeCell ref="C5:D5"/>
    <mergeCell ref="C6:D6"/>
    <mergeCell ref="A6:B6"/>
    <mergeCell ref="A5:B5"/>
    <mergeCell ref="A7:D7"/>
    <mergeCell ref="A10:B10"/>
    <mergeCell ref="A12:B12"/>
    <mergeCell ref="A13:B13"/>
    <mergeCell ref="A17:B17"/>
    <mergeCell ref="A21:B21"/>
    <mergeCell ref="A9:B9"/>
    <mergeCell ref="A8:B8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8:B48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200:B200"/>
    <mergeCell ref="A201:B201"/>
    <mergeCell ref="A202:B202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212:B212"/>
    <mergeCell ref="A213:B213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5:B235"/>
    <mergeCell ref="A236:B236"/>
    <mergeCell ref="A237:B237"/>
    <mergeCell ref="A238:B238"/>
    <mergeCell ref="A239:B239"/>
    <mergeCell ref="A257:D257"/>
    <mergeCell ref="A252:D252"/>
    <mergeCell ref="A240:B240"/>
    <mergeCell ref="A241:B241"/>
    <mergeCell ref="A242:B242"/>
    <mergeCell ref="A243:B243"/>
    <mergeCell ref="A249:B249"/>
    <mergeCell ref="A256:D256"/>
    <mergeCell ref="A251:D251"/>
    <mergeCell ref="A245:B245"/>
    <mergeCell ref="A255:D255"/>
    <mergeCell ref="A246:B246"/>
    <mergeCell ref="A247:B247"/>
    <mergeCell ref="A248:B248"/>
    <mergeCell ref="A250:D250"/>
    <mergeCell ref="A253:D253"/>
    <mergeCell ref="A254:D254"/>
  </mergeCells>
  <printOptions/>
  <pageMargins left="0" right="0" top="0" bottom="0" header="0" footer="0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8.7109375" style="1" customWidth="1"/>
    <col min="3" max="4" width="11.8515625" style="2" customWidth="1"/>
    <col min="5" max="16384" width="9.140625" style="1" customWidth="1"/>
  </cols>
  <sheetData>
    <row r="1" spans="1:4" s="4" customFormat="1" ht="12.75" customHeight="1">
      <c r="A1" s="251"/>
      <c r="B1" s="251"/>
      <c r="C1" s="251"/>
      <c r="D1" s="251"/>
    </row>
    <row r="2" spans="1:4" s="5" customFormat="1" ht="12.75" customHeight="1">
      <c r="A2" s="258" t="s">
        <v>326</v>
      </c>
      <c r="B2" s="258"/>
      <c r="C2" s="258"/>
      <c r="D2" s="258"/>
    </row>
    <row r="3" spans="1:4" s="4" customFormat="1" ht="12.75" customHeight="1">
      <c r="A3" s="251"/>
      <c r="B3" s="251"/>
      <c r="C3" s="251"/>
      <c r="D3" s="251"/>
    </row>
    <row r="4" spans="1:4" s="4" customFormat="1" ht="12.75" customHeight="1">
      <c r="A4" s="255"/>
      <c r="B4" s="255"/>
      <c r="C4" s="255"/>
      <c r="D4" s="255"/>
    </row>
    <row r="5" spans="1:4" s="6" customFormat="1" ht="12.75" customHeight="1">
      <c r="A5" s="286"/>
      <c r="B5" s="287"/>
      <c r="C5" s="279">
        <v>2009</v>
      </c>
      <c r="D5" s="280"/>
    </row>
    <row r="6" spans="1:4" s="6" customFormat="1" ht="12.75" customHeight="1">
      <c r="A6" s="284"/>
      <c r="B6" s="285"/>
      <c r="C6" s="281"/>
      <c r="D6" s="282"/>
    </row>
    <row r="7" spans="1:4" s="7" customFormat="1" ht="12.75" customHeight="1">
      <c r="A7" s="294"/>
      <c r="B7" s="294"/>
      <c r="C7" s="294"/>
      <c r="D7" s="294"/>
    </row>
    <row r="8" spans="1:4" s="7" customFormat="1" ht="12.75" customHeight="1">
      <c r="A8" s="272"/>
      <c r="B8" s="272"/>
      <c r="C8" s="8" t="s">
        <v>0</v>
      </c>
      <c r="D8" s="9" t="s">
        <v>1</v>
      </c>
    </row>
    <row r="9" spans="1:4" s="7" customFormat="1" ht="12.75" customHeight="1">
      <c r="A9" s="273"/>
      <c r="B9" s="273"/>
      <c r="C9" s="10" t="s">
        <v>2</v>
      </c>
      <c r="D9" s="10" t="s">
        <v>3</v>
      </c>
    </row>
    <row r="10" spans="1:4" s="14" customFormat="1" ht="12" customHeight="1">
      <c r="A10" s="197" t="s">
        <v>4</v>
      </c>
      <c r="B10" s="197"/>
      <c r="C10" s="12">
        <f>C12+C23+C38+C42+C53</f>
        <v>1585</v>
      </c>
      <c r="D10" s="69">
        <v>0.7905710067435459</v>
      </c>
    </row>
    <row r="11" spans="1:4" s="14" customFormat="1" ht="12" customHeight="1">
      <c r="A11" s="15"/>
      <c r="B11" s="15"/>
      <c r="C11" s="16"/>
      <c r="D11" s="70"/>
    </row>
    <row r="12" spans="1:4" s="18" customFormat="1" ht="12" customHeight="1">
      <c r="A12" s="194" t="s">
        <v>5</v>
      </c>
      <c r="B12" s="194"/>
      <c r="C12" s="19">
        <f>C13+C17+C21</f>
        <v>191</v>
      </c>
      <c r="D12" s="71">
        <v>0.9434894289666074</v>
      </c>
    </row>
    <row r="13" spans="1:4" s="21" customFormat="1" ht="12" customHeight="1">
      <c r="A13" s="187" t="s">
        <v>6</v>
      </c>
      <c r="B13" s="187"/>
      <c r="C13" s="22">
        <f>C14+C15+C16</f>
        <v>108</v>
      </c>
      <c r="D13" s="72">
        <v>1.285255265976437</v>
      </c>
    </row>
    <row r="14" spans="1:4" s="21" customFormat="1" ht="12" customHeight="1">
      <c r="A14" s="24"/>
      <c r="B14" s="25" t="s">
        <v>7</v>
      </c>
      <c r="C14" s="22">
        <f>C231+C233+C239+C246+C247</f>
        <v>56</v>
      </c>
      <c r="D14" s="72">
        <v>1.7671189649731776</v>
      </c>
    </row>
    <row r="15" spans="1:4" s="21" customFormat="1" ht="12" customHeight="1">
      <c r="A15" s="24"/>
      <c r="B15" s="25" t="s">
        <v>8</v>
      </c>
      <c r="C15" s="22">
        <f>+C232+C240+C235+C236+C237+C238+C242+C243+C248</f>
        <v>32</v>
      </c>
      <c r="D15" s="72">
        <v>0.9332166812481774</v>
      </c>
    </row>
    <row r="16" spans="1:4" s="21" customFormat="1" ht="12" customHeight="1">
      <c r="A16" s="24"/>
      <c r="B16" s="26" t="s">
        <v>9</v>
      </c>
      <c r="C16" s="22">
        <f>C234+C241+C244+C245</f>
        <v>20</v>
      </c>
      <c r="D16" s="72">
        <v>1.10803324099723</v>
      </c>
    </row>
    <row r="17" spans="1:4" s="21" customFormat="1" ht="12" customHeight="1">
      <c r="A17" s="187" t="s">
        <v>10</v>
      </c>
      <c r="B17" s="187"/>
      <c r="C17" s="22">
        <f>C18+C19+C20</f>
        <v>6</v>
      </c>
      <c r="D17" s="72">
        <v>0.11926058437686345</v>
      </c>
    </row>
    <row r="18" spans="1:4" s="21" customFormat="1" ht="12" customHeight="1">
      <c r="A18" s="24"/>
      <c r="B18" s="25" t="s">
        <v>11</v>
      </c>
      <c r="C18" s="22">
        <f>+C225</f>
        <v>0</v>
      </c>
      <c r="D18" s="72">
        <v>0</v>
      </c>
    </row>
    <row r="19" spans="1:4" s="21" customFormat="1" ht="12" customHeight="1">
      <c r="A19" s="24"/>
      <c r="B19" s="25" t="s">
        <v>12</v>
      </c>
      <c r="C19" s="22">
        <f>+C224</f>
        <v>4</v>
      </c>
      <c r="D19" s="72">
        <v>0.23923444976076555</v>
      </c>
    </row>
    <row r="20" spans="1:4" s="21" customFormat="1" ht="12" customHeight="1">
      <c r="A20" s="27"/>
      <c r="B20" s="25" t="s">
        <v>13</v>
      </c>
      <c r="C20" s="22">
        <f>C226+C227+C228</f>
        <v>2</v>
      </c>
      <c r="D20" s="72">
        <v>0.1287001287001287</v>
      </c>
    </row>
    <row r="21" spans="1:4" s="21" customFormat="1" ht="12" customHeight="1">
      <c r="A21" s="193" t="s">
        <v>14</v>
      </c>
      <c r="B21" s="193"/>
      <c r="C21" s="28">
        <f>C216+C217+C218+C201+C219+C220+C207+C221+C210</f>
        <v>77</v>
      </c>
      <c r="D21" s="73">
        <v>1.1306901615271658</v>
      </c>
    </row>
    <row r="22" spans="1:4" s="21" customFormat="1" ht="12" customHeight="1">
      <c r="A22" s="27"/>
      <c r="B22" s="27"/>
      <c r="C22" s="27"/>
      <c r="D22" s="74"/>
    </row>
    <row r="23" spans="1:4" s="18" customFormat="1" ht="12" customHeight="1">
      <c r="A23" s="194" t="s">
        <v>15</v>
      </c>
      <c r="B23" s="194"/>
      <c r="C23" s="19">
        <f>C24+C25+C26+C29+C32+C33</f>
        <v>262</v>
      </c>
      <c r="D23" s="71">
        <v>0.4983736280458808</v>
      </c>
    </row>
    <row r="24" spans="1:4" s="21" customFormat="1" ht="12" customHeight="1">
      <c r="A24" s="187" t="s">
        <v>16</v>
      </c>
      <c r="B24" s="187"/>
      <c r="C24" s="22">
        <f>C145+C148+C149+C163+C164+C167+C169+C171+C174</f>
        <v>212</v>
      </c>
      <c r="D24" s="72">
        <v>0.693967069298504</v>
      </c>
    </row>
    <row r="25" spans="1:4" s="21" customFormat="1" ht="12" customHeight="1">
      <c r="A25" s="187" t="s">
        <v>17</v>
      </c>
      <c r="B25" s="187"/>
      <c r="C25" s="22">
        <f>C150+C156+C159+C165+C173+C175+C176+C182</f>
        <v>3</v>
      </c>
      <c r="D25" s="72">
        <v>0.0636672325976231</v>
      </c>
    </row>
    <row r="26" spans="1:4" s="21" customFormat="1" ht="12" customHeight="1">
      <c r="A26" s="187" t="s">
        <v>18</v>
      </c>
      <c r="B26" s="187"/>
      <c r="C26" s="22">
        <f>C27+C28</f>
        <v>18</v>
      </c>
      <c r="D26" s="72">
        <v>0.22279985146676567</v>
      </c>
    </row>
    <row r="27" spans="1:4" s="21" customFormat="1" ht="12" customHeight="1">
      <c r="A27" s="31"/>
      <c r="B27" s="25" t="s">
        <v>19</v>
      </c>
      <c r="C27" s="22">
        <f>C147+C153+C155+C166+C177+C183</f>
        <v>0</v>
      </c>
      <c r="D27" s="72">
        <v>0</v>
      </c>
    </row>
    <row r="28" spans="1:4" s="21" customFormat="1" ht="12" customHeight="1">
      <c r="A28" s="27"/>
      <c r="B28" s="25" t="s">
        <v>20</v>
      </c>
      <c r="C28" s="22">
        <f>C154+C157+C162+C179</f>
        <v>18</v>
      </c>
      <c r="D28" s="72">
        <v>0.2848551986073746</v>
      </c>
    </row>
    <row r="29" spans="1:4" s="21" customFormat="1" ht="12" customHeight="1">
      <c r="A29" s="187" t="s">
        <v>21</v>
      </c>
      <c r="B29" s="187"/>
      <c r="C29" s="22">
        <f>C30+C31</f>
        <v>1</v>
      </c>
      <c r="D29" s="72">
        <v>0.037893141341417205</v>
      </c>
    </row>
    <row r="30" spans="1:4" s="21" customFormat="1" ht="12" customHeight="1">
      <c r="A30" s="31"/>
      <c r="B30" s="25" t="s">
        <v>22</v>
      </c>
      <c r="C30" s="22">
        <f>C146+C160+C172</f>
        <v>1</v>
      </c>
      <c r="D30" s="72">
        <v>0.07757951900698215</v>
      </c>
    </row>
    <row r="31" spans="1:4" s="21" customFormat="1" ht="12" customHeight="1">
      <c r="A31" s="27"/>
      <c r="B31" s="25" t="s">
        <v>23</v>
      </c>
      <c r="C31" s="22">
        <f>C151+C178+C181</f>
        <v>0</v>
      </c>
      <c r="D31" s="72">
        <v>0</v>
      </c>
    </row>
    <row r="32" spans="1:4" s="21" customFormat="1" ht="12" customHeight="1">
      <c r="A32" s="187" t="s">
        <v>24</v>
      </c>
      <c r="B32" s="187"/>
      <c r="C32" s="22">
        <f>C158+C161+C168+C170+C180</f>
        <v>16</v>
      </c>
      <c r="D32" s="72">
        <v>1.1895910780669146</v>
      </c>
    </row>
    <row r="33" spans="1:4" s="21" customFormat="1" ht="12" customHeight="1">
      <c r="A33" s="187" t="s">
        <v>25</v>
      </c>
      <c r="B33" s="187"/>
      <c r="C33" s="22">
        <f>C34+C35+C36</f>
        <v>12</v>
      </c>
      <c r="D33" s="72">
        <v>0.22870211549456831</v>
      </c>
    </row>
    <row r="34" spans="1:4" s="21" customFormat="1" ht="12" customHeight="1">
      <c r="A34" s="31"/>
      <c r="B34" s="25" t="s">
        <v>26</v>
      </c>
      <c r="C34" s="22">
        <f>C191</f>
        <v>0</v>
      </c>
      <c r="D34" s="72">
        <v>0</v>
      </c>
    </row>
    <row r="35" spans="1:4" s="21" customFormat="1" ht="12" customHeight="1">
      <c r="A35" s="24"/>
      <c r="B35" s="25" t="s">
        <v>27</v>
      </c>
      <c r="C35" s="22">
        <f>C187+C188+C189+C192</f>
        <v>0</v>
      </c>
      <c r="D35" s="72">
        <v>0</v>
      </c>
    </row>
    <row r="36" spans="1:4" s="21" customFormat="1" ht="12" customHeight="1">
      <c r="A36" s="24"/>
      <c r="B36" s="32" t="s">
        <v>28</v>
      </c>
      <c r="C36" s="28">
        <f>C186+C190+C193</f>
        <v>12</v>
      </c>
      <c r="D36" s="73">
        <v>0.3102378490175801</v>
      </c>
    </row>
    <row r="37" spans="1:4" s="21" customFormat="1" ht="12" customHeight="1">
      <c r="A37" s="27"/>
      <c r="B37" s="27"/>
      <c r="C37" s="27"/>
      <c r="D37" s="74"/>
    </row>
    <row r="38" spans="1:4" s="18" customFormat="1" ht="12" customHeight="1">
      <c r="A38" s="194" t="s">
        <v>29</v>
      </c>
      <c r="B38" s="194"/>
      <c r="C38" s="19">
        <f>C39+C40</f>
        <v>252</v>
      </c>
      <c r="D38" s="71">
        <v>1.0516212494261987</v>
      </c>
    </row>
    <row r="39" spans="1:4" s="21" customFormat="1" ht="12" customHeight="1">
      <c r="A39" s="187" t="s">
        <v>30</v>
      </c>
      <c r="B39" s="187"/>
      <c r="C39" s="22">
        <f>C196+C197+C199+C200+C202+C205+C208+C209+C212+C213</f>
        <v>235</v>
      </c>
      <c r="D39" s="72">
        <v>1.1158594491927825</v>
      </c>
    </row>
    <row r="40" spans="1:4" s="21" customFormat="1" ht="12" customHeight="1">
      <c r="A40" s="193" t="s">
        <v>31</v>
      </c>
      <c r="B40" s="193"/>
      <c r="C40" s="28">
        <f>+C198+C152+C203+C211</f>
        <v>17</v>
      </c>
      <c r="D40" s="73">
        <v>0.5856011023079573</v>
      </c>
    </row>
    <row r="41" spans="1:4" s="21" customFormat="1" ht="12" customHeight="1">
      <c r="A41" s="27"/>
      <c r="B41" s="27"/>
      <c r="C41" s="27"/>
      <c r="D41" s="74"/>
    </row>
    <row r="42" spans="1:4" s="18" customFormat="1" ht="12" customHeight="1">
      <c r="A42" s="194" t="s">
        <v>32</v>
      </c>
      <c r="B42" s="194"/>
      <c r="C42" s="19">
        <f>C43+C44+C48</f>
        <v>375</v>
      </c>
      <c r="D42" s="71">
        <v>0.4952652640754388</v>
      </c>
    </row>
    <row r="43" spans="1:4" s="21" customFormat="1" ht="12" customHeight="1">
      <c r="A43" s="187" t="s">
        <v>33</v>
      </c>
      <c r="B43" s="187"/>
      <c r="C43" s="22">
        <f>C93+C94+C96+C98+C99+C103+C104+C106+C108+C110+C111+C115+C117+C121+C122+C126+C129+C133+C137+C141+C142</f>
        <v>304</v>
      </c>
      <c r="D43" s="72">
        <v>0.6080486438915113</v>
      </c>
    </row>
    <row r="44" spans="1:4" s="21" customFormat="1" ht="12" customHeight="1">
      <c r="A44" s="200" t="s">
        <v>34</v>
      </c>
      <c r="B44" s="200"/>
      <c r="C44" s="22">
        <f>C45+C46+C47</f>
        <v>23</v>
      </c>
      <c r="D44" s="72">
        <v>0.1787657391574693</v>
      </c>
    </row>
    <row r="45" spans="1:4" s="21" customFormat="1" ht="12" customHeight="1">
      <c r="A45" s="32"/>
      <c r="B45" s="25" t="s">
        <v>35</v>
      </c>
      <c r="C45" s="22">
        <f>C85+C88+C95+C109+C204+C113+C206+C118+C131+C135+C138</f>
        <v>9</v>
      </c>
      <c r="D45" s="72">
        <v>0.1620745542949757</v>
      </c>
    </row>
    <row r="46" spans="1:4" s="21" customFormat="1" ht="12" customHeight="1">
      <c r="A46" s="32"/>
      <c r="B46" s="25" t="s">
        <v>36</v>
      </c>
      <c r="C46" s="22">
        <f>C97+C125+C127+C136</f>
        <v>13</v>
      </c>
      <c r="D46" s="72">
        <v>0.2054036972665508</v>
      </c>
    </row>
    <row r="47" spans="1:4" s="21" customFormat="1" ht="12" customHeight="1">
      <c r="A47" s="32"/>
      <c r="B47" s="26" t="s">
        <v>37</v>
      </c>
      <c r="C47" s="22">
        <f>C90+C101+C102+C139</f>
        <v>1</v>
      </c>
      <c r="D47" s="72">
        <v>0.10162601626016261</v>
      </c>
    </row>
    <row r="48" spans="1:4" s="21" customFormat="1" ht="12" customHeight="1">
      <c r="A48" s="187" t="s">
        <v>38</v>
      </c>
      <c r="B48" s="187"/>
      <c r="C48" s="22">
        <f>C49+C50+C51</f>
        <v>48</v>
      </c>
      <c r="D48" s="72">
        <v>0.3733955659276546</v>
      </c>
    </row>
    <row r="49" spans="1:4" s="21" customFormat="1" ht="12" customHeight="1">
      <c r="A49" s="32"/>
      <c r="B49" s="25" t="s">
        <v>39</v>
      </c>
      <c r="C49" s="22">
        <f>+C81+C82+C92+C119</f>
        <v>0</v>
      </c>
      <c r="D49" s="72">
        <v>0</v>
      </c>
    </row>
    <row r="50" spans="1:4" s="21" customFormat="1" ht="12" customHeight="1">
      <c r="A50" s="32"/>
      <c r="B50" s="25" t="s">
        <v>40</v>
      </c>
      <c r="C50" s="22">
        <f>C84+C86+C105+C107+C120+C124+C130+C134</f>
        <v>11</v>
      </c>
      <c r="D50" s="72">
        <v>0.3053858967240422</v>
      </c>
    </row>
    <row r="51" spans="1:4" s="21" customFormat="1" ht="12" customHeight="1">
      <c r="A51" s="32"/>
      <c r="B51" s="32" t="s">
        <v>41</v>
      </c>
      <c r="C51" s="28">
        <f>C80+C87+C100+C112+C123+C128+C140</f>
        <v>37</v>
      </c>
      <c r="D51" s="73">
        <v>0.4975124378109453</v>
      </c>
    </row>
    <row r="52" spans="1:4" s="21" customFormat="1" ht="12" customHeight="1">
      <c r="A52" s="26"/>
      <c r="B52" s="26"/>
      <c r="C52" s="26"/>
      <c r="D52" s="75"/>
    </row>
    <row r="53" spans="1:4" s="18" customFormat="1" ht="12" customHeight="1">
      <c r="A53" s="194" t="s">
        <v>42</v>
      </c>
      <c r="B53" s="194"/>
      <c r="C53" s="19">
        <f>C54+C55+C56</f>
        <v>505</v>
      </c>
      <c r="D53" s="71">
        <v>1.8040224341799735</v>
      </c>
    </row>
    <row r="54" spans="1:4" s="21" customFormat="1" ht="12" customHeight="1">
      <c r="A54" s="187" t="s">
        <v>43</v>
      </c>
      <c r="B54" s="187"/>
      <c r="C54" s="22">
        <f>C59+C65+C70+C77</f>
        <v>369</v>
      </c>
      <c r="D54" s="72">
        <v>3.7382230777023606</v>
      </c>
    </row>
    <row r="55" spans="1:4" s="21" customFormat="1" ht="12" customHeight="1">
      <c r="A55" s="187" t="s">
        <v>44</v>
      </c>
      <c r="B55" s="187"/>
      <c r="C55" s="22">
        <f>C83+C60+C89+C91+C66+C67+C68+C114+C116+C69+C73+C74+C132+C76</f>
        <v>131</v>
      </c>
      <c r="D55" s="72">
        <v>0.821368110853345</v>
      </c>
    </row>
    <row r="56" spans="1:4" s="21" customFormat="1" ht="12" customHeight="1">
      <c r="A56" s="193" t="s">
        <v>45</v>
      </c>
      <c r="B56" s="193"/>
      <c r="C56" s="28">
        <f>C61+C62+C63+C64+C71+C72+C75</f>
        <v>5</v>
      </c>
      <c r="D56" s="73">
        <v>0.23009664058904739</v>
      </c>
    </row>
    <row r="57" spans="1:4" s="21" customFormat="1" ht="12" customHeight="1">
      <c r="A57" s="32"/>
      <c r="B57" s="44"/>
      <c r="C57" s="76"/>
      <c r="D57" s="77"/>
    </row>
    <row r="58" spans="1:4" s="21" customFormat="1" ht="12" customHeight="1">
      <c r="A58" s="194" t="s">
        <v>46</v>
      </c>
      <c r="B58" s="194"/>
      <c r="C58" s="19">
        <f>SUM(C59:C77)</f>
        <v>479</v>
      </c>
      <c r="D58" s="71">
        <v>1.933478646968596</v>
      </c>
    </row>
    <row r="59" spans="1:4" s="21" customFormat="1" ht="12" customHeight="1">
      <c r="A59" s="187" t="s">
        <v>47</v>
      </c>
      <c r="B59" s="187"/>
      <c r="C59" s="22">
        <v>31</v>
      </c>
      <c r="D59" s="72">
        <v>1.8075801749271136</v>
      </c>
    </row>
    <row r="60" spans="1:4" s="21" customFormat="1" ht="12" customHeight="1">
      <c r="A60" s="187" t="s">
        <v>48</v>
      </c>
      <c r="B60" s="187"/>
      <c r="C60" s="22">
        <v>0</v>
      </c>
      <c r="D60" s="72">
        <v>0</v>
      </c>
    </row>
    <row r="61" spans="1:4" s="21" customFormat="1" ht="12" customHeight="1">
      <c r="A61" s="187" t="s">
        <v>230</v>
      </c>
      <c r="B61" s="187"/>
      <c r="C61" s="22">
        <v>0</v>
      </c>
      <c r="D61" s="72">
        <v>0</v>
      </c>
    </row>
    <row r="62" spans="1:4" s="21" customFormat="1" ht="12" customHeight="1">
      <c r="A62" s="187" t="s">
        <v>231</v>
      </c>
      <c r="B62" s="187"/>
      <c r="C62" s="22">
        <v>0</v>
      </c>
      <c r="D62" s="72">
        <v>0</v>
      </c>
    </row>
    <row r="63" spans="1:4" s="21" customFormat="1" ht="12" customHeight="1">
      <c r="A63" s="253" t="s">
        <v>232</v>
      </c>
      <c r="B63" s="253"/>
      <c r="C63" s="22">
        <v>0</v>
      </c>
      <c r="D63" s="72">
        <v>0</v>
      </c>
    </row>
    <row r="64" spans="1:4" s="21" customFormat="1" ht="12" customHeight="1">
      <c r="A64" s="187" t="s">
        <v>50</v>
      </c>
      <c r="B64" s="187"/>
      <c r="C64" s="22">
        <v>5</v>
      </c>
      <c r="D64" s="72">
        <v>0.4921259842519685</v>
      </c>
    </row>
    <row r="65" spans="1:4" s="21" customFormat="1" ht="12" customHeight="1">
      <c r="A65" s="187" t="s">
        <v>51</v>
      </c>
      <c r="B65" s="187"/>
      <c r="C65" s="22">
        <v>235</v>
      </c>
      <c r="D65" s="72">
        <v>5.112029584511638</v>
      </c>
    </row>
    <row r="66" spans="1:4" s="21" customFormat="1" ht="12" customHeight="1">
      <c r="A66" s="187" t="s">
        <v>52</v>
      </c>
      <c r="B66" s="187"/>
      <c r="C66" s="22">
        <v>4</v>
      </c>
      <c r="D66" s="72">
        <v>0.3058103975535168</v>
      </c>
    </row>
    <row r="67" spans="1:4" s="21" customFormat="1" ht="12" customHeight="1">
      <c r="A67" s="187" t="s">
        <v>53</v>
      </c>
      <c r="B67" s="187"/>
      <c r="C67" s="22">
        <v>0</v>
      </c>
      <c r="D67" s="72">
        <v>0</v>
      </c>
    </row>
    <row r="68" spans="1:4" s="21" customFormat="1" ht="12" customHeight="1">
      <c r="A68" s="187" t="s">
        <v>54</v>
      </c>
      <c r="B68" s="187"/>
      <c r="C68" s="22">
        <v>73</v>
      </c>
      <c r="D68" s="72">
        <v>1.2301988540613416</v>
      </c>
    </row>
    <row r="69" spans="1:4" s="21" customFormat="1" ht="12" customHeight="1">
      <c r="A69" s="187" t="s">
        <v>55</v>
      </c>
      <c r="B69" s="187"/>
      <c r="C69" s="22">
        <v>0</v>
      </c>
      <c r="D69" s="72">
        <v>0</v>
      </c>
    </row>
    <row r="70" spans="1:4" s="21" customFormat="1" ht="12" customHeight="1">
      <c r="A70" s="187" t="s">
        <v>56</v>
      </c>
      <c r="B70" s="187"/>
      <c r="C70" s="22">
        <v>62</v>
      </c>
      <c r="D70" s="72">
        <v>3.0738720872583043</v>
      </c>
    </row>
    <row r="71" spans="1:4" s="21" customFormat="1" ht="12" customHeight="1">
      <c r="A71" s="187" t="s">
        <v>235</v>
      </c>
      <c r="B71" s="187"/>
      <c r="C71" s="22">
        <v>0</v>
      </c>
      <c r="D71" s="72">
        <v>0</v>
      </c>
    </row>
    <row r="72" spans="1:4" s="21" customFormat="1" ht="12" customHeight="1">
      <c r="A72" s="187" t="s">
        <v>236</v>
      </c>
      <c r="B72" s="187"/>
      <c r="C72" s="22">
        <v>0</v>
      </c>
      <c r="D72" s="72">
        <v>0</v>
      </c>
    </row>
    <row r="73" spans="1:4" s="21" customFormat="1" ht="12" customHeight="1">
      <c r="A73" s="187" t="s">
        <v>57</v>
      </c>
      <c r="B73" s="187"/>
      <c r="C73" s="22">
        <v>14</v>
      </c>
      <c r="D73" s="72">
        <v>1.2915129151291513</v>
      </c>
    </row>
    <row r="74" spans="1:4" s="21" customFormat="1" ht="12" customHeight="1">
      <c r="A74" s="187" t="s">
        <v>58</v>
      </c>
      <c r="B74" s="187"/>
      <c r="C74" s="22">
        <v>0</v>
      </c>
      <c r="D74" s="72">
        <v>0</v>
      </c>
    </row>
    <row r="75" spans="1:4" s="21" customFormat="1" ht="12" customHeight="1">
      <c r="A75" s="187" t="s">
        <v>238</v>
      </c>
      <c r="B75" s="187"/>
      <c r="C75" s="22">
        <v>0</v>
      </c>
      <c r="D75" s="72">
        <v>0</v>
      </c>
    </row>
    <row r="76" spans="1:4" s="21" customFormat="1" ht="12" customHeight="1">
      <c r="A76" s="187" t="s">
        <v>59</v>
      </c>
      <c r="B76" s="187"/>
      <c r="C76" s="22">
        <v>14</v>
      </c>
      <c r="D76" s="72">
        <v>0.7276507276507277</v>
      </c>
    </row>
    <row r="77" spans="1:4" s="21" customFormat="1" ht="12" customHeight="1">
      <c r="A77" s="193" t="s">
        <v>60</v>
      </c>
      <c r="B77" s="193"/>
      <c r="C77" s="28">
        <v>41</v>
      </c>
      <c r="D77" s="73">
        <v>2.6588845654993514</v>
      </c>
    </row>
    <row r="78" spans="1:4" s="21" customFormat="1" ht="12" customHeight="1">
      <c r="A78" s="26"/>
      <c r="B78" s="26"/>
      <c r="C78" s="26"/>
      <c r="D78" s="75"/>
    </row>
    <row r="79" spans="1:4" s="21" customFormat="1" ht="12" customHeight="1">
      <c r="A79" s="194" t="s">
        <v>61</v>
      </c>
      <c r="B79" s="194"/>
      <c r="C79" s="19">
        <f>SUM(C80:C142)</f>
        <v>401</v>
      </c>
      <c r="D79" s="71">
        <v>0.5112774285677857</v>
      </c>
    </row>
    <row r="80" spans="1:4" s="21" customFormat="1" ht="12" customHeight="1">
      <c r="A80" s="187" t="s">
        <v>62</v>
      </c>
      <c r="B80" s="187"/>
      <c r="C80" s="22">
        <v>18</v>
      </c>
      <c r="D80" s="72">
        <v>0.8666345690900338</v>
      </c>
    </row>
    <row r="81" spans="1:4" s="21" customFormat="1" ht="12" customHeight="1">
      <c r="A81" s="187" t="s">
        <v>63</v>
      </c>
      <c r="B81" s="187"/>
      <c r="C81" s="22">
        <v>0</v>
      </c>
      <c r="D81" s="72">
        <v>0</v>
      </c>
    </row>
    <row r="82" spans="1:4" s="21" customFormat="1" ht="12" customHeight="1">
      <c r="A82" s="187" t="s">
        <v>64</v>
      </c>
      <c r="B82" s="187"/>
      <c r="C82" s="22">
        <v>0</v>
      </c>
      <c r="D82" s="72">
        <v>0</v>
      </c>
    </row>
    <row r="83" spans="1:4" s="21" customFormat="1" ht="12" customHeight="1">
      <c r="A83" s="187" t="s">
        <v>65</v>
      </c>
      <c r="B83" s="187"/>
      <c r="C83" s="22">
        <v>7</v>
      </c>
      <c r="D83" s="72">
        <v>1.2048192771084338</v>
      </c>
    </row>
    <row r="84" spans="1:4" s="21" customFormat="1" ht="12" customHeight="1">
      <c r="A84" s="187" t="s">
        <v>66</v>
      </c>
      <c r="B84" s="187"/>
      <c r="C84" s="22">
        <v>0</v>
      </c>
      <c r="D84" s="72">
        <v>0</v>
      </c>
    </row>
    <row r="85" spans="1:4" s="21" customFormat="1" ht="12" customHeight="1">
      <c r="A85" s="187" t="s">
        <v>67</v>
      </c>
      <c r="B85" s="187"/>
      <c r="C85" s="22">
        <v>2</v>
      </c>
      <c r="D85" s="72">
        <v>0.38167938931297707</v>
      </c>
    </row>
    <row r="86" spans="1:4" s="21" customFormat="1" ht="12" customHeight="1">
      <c r="A86" s="187" t="s">
        <v>68</v>
      </c>
      <c r="B86" s="187"/>
      <c r="C86" s="22">
        <v>0</v>
      </c>
      <c r="D86" s="72">
        <v>0</v>
      </c>
    </row>
    <row r="87" spans="1:4" s="21" customFormat="1" ht="12" customHeight="1">
      <c r="A87" s="187" t="s">
        <v>69</v>
      </c>
      <c r="B87" s="187"/>
      <c r="C87" s="22">
        <v>0</v>
      </c>
      <c r="D87" s="72">
        <v>0</v>
      </c>
    </row>
    <row r="88" spans="1:4" s="21" customFormat="1" ht="12" customHeight="1">
      <c r="A88" s="187" t="s">
        <v>70</v>
      </c>
      <c r="B88" s="187"/>
      <c r="C88" s="22">
        <v>0</v>
      </c>
      <c r="D88" s="72">
        <v>0</v>
      </c>
    </row>
    <row r="89" spans="1:4" s="21" customFormat="1" ht="12" customHeight="1">
      <c r="A89" s="187" t="s">
        <v>71</v>
      </c>
      <c r="B89" s="187"/>
      <c r="C89" s="22">
        <v>1</v>
      </c>
      <c r="D89" s="72">
        <v>0.16778523489932887</v>
      </c>
    </row>
    <row r="90" spans="1:4" s="21" customFormat="1" ht="12" customHeight="1">
      <c r="A90" s="187" t="s">
        <v>72</v>
      </c>
      <c r="B90" s="187"/>
      <c r="C90" s="22">
        <v>0</v>
      </c>
      <c r="D90" s="72">
        <v>0</v>
      </c>
    </row>
    <row r="91" spans="1:4" s="21" customFormat="1" ht="12" customHeight="1">
      <c r="A91" s="187" t="s">
        <v>73</v>
      </c>
      <c r="B91" s="187"/>
      <c r="C91" s="22">
        <v>5</v>
      </c>
      <c r="D91" s="72">
        <v>1.1337868480725624</v>
      </c>
    </row>
    <row r="92" spans="1:4" s="21" customFormat="1" ht="12" customHeight="1">
      <c r="A92" s="187" t="s">
        <v>74</v>
      </c>
      <c r="B92" s="187"/>
      <c r="C92" s="22">
        <v>0</v>
      </c>
      <c r="D92" s="72">
        <v>0</v>
      </c>
    </row>
    <row r="93" spans="1:4" s="21" customFormat="1" ht="12" customHeight="1">
      <c r="A93" s="187" t="s">
        <v>75</v>
      </c>
      <c r="B93" s="187"/>
      <c r="C93" s="22">
        <v>4</v>
      </c>
      <c r="D93" s="72">
        <v>0.6389776357827476</v>
      </c>
    </row>
    <row r="94" spans="1:4" s="21" customFormat="1" ht="12" customHeight="1">
      <c r="A94" s="187" t="s">
        <v>76</v>
      </c>
      <c r="B94" s="187"/>
      <c r="C94" s="22">
        <v>0</v>
      </c>
      <c r="D94" s="72">
        <v>0</v>
      </c>
    </row>
    <row r="95" spans="1:4" s="21" customFormat="1" ht="12" customHeight="1">
      <c r="A95" s="187" t="s">
        <v>77</v>
      </c>
      <c r="B95" s="187"/>
      <c r="C95" s="22">
        <v>0</v>
      </c>
      <c r="D95" s="72">
        <v>0</v>
      </c>
    </row>
    <row r="96" spans="1:4" s="21" customFormat="1" ht="12" customHeight="1">
      <c r="A96" s="187" t="s">
        <v>78</v>
      </c>
      <c r="B96" s="187"/>
      <c r="C96" s="22">
        <v>0</v>
      </c>
      <c r="D96" s="72">
        <v>0</v>
      </c>
    </row>
    <row r="97" spans="1:4" s="21" customFormat="1" ht="12" customHeight="1">
      <c r="A97" s="187" t="s">
        <v>79</v>
      </c>
      <c r="B97" s="187"/>
      <c r="C97" s="22">
        <v>0</v>
      </c>
      <c r="D97" s="72">
        <v>0</v>
      </c>
    </row>
    <row r="98" spans="1:4" s="21" customFormat="1" ht="12" customHeight="1">
      <c r="A98" s="187" t="s">
        <v>80</v>
      </c>
      <c r="B98" s="187"/>
      <c r="C98" s="22">
        <v>0</v>
      </c>
      <c r="D98" s="72">
        <v>0</v>
      </c>
    </row>
    <row r="99" spans="1:4" s="21" customFormat="1" ht="12" customHeight="1">
      <c r="A99" s="187" t="s">
        <v>81</v>
      </c>
      <c r="B99" s="187"/>
      <c r="C99" s="22">
        <v>0</v>
      </c>
      <c r="D99" s="72">
        <v>0</v>
      </c>
    </row>
    <row r="100" spans="1:4" s="21" customFormat="1" ht="12" customHeight="1">
      <c r="A100" s="187" t="s">
        <v>82</v>
      </c>
      <c r="B100" s="187"/>
      <c r="C100" s="22">
        <v>7</v>
      </c>
      <c r="D100" s="72">
        <v>0.2942412778478352</v>
      </c>
    </row>
    <row r="101" spans="1:4" s="21" customFormat="1" ht="12" customHeight="1">
      <c r="A101" s="187" t="s">
        <v>83</v>
      </c>
      <c r="B101" s="187"/>
      <c r="C101" s="22">
        <v>0</v>
      </c>
      <c r="D101" s="72">
        <v>0</v>
      </c>
    </row>
    <row r="102" spans="1:4" s="21" customFormat="1" ht="12" customHeight="1">
      <c r="A102" s="187" t="s">
        <v>84</v>
      </c>
      <c r="B102" s="187"/>
      <c r="C102" s="22">
        <v>0</v>
      </c>
      <c r="D102" s="72">
        <v>0</v>
      </c>
    </row>
    <row r="103" spans="1:4" s="21" customFormat="1" ht="12" customHeight="1">
      <c r="A103" s="187" t="s">
        <v>85</v>
      </c>
      <c r="B103" s="187"/>
      <c r="C103" s="22">
        <v>19</v>
      </c>
      <c r="D103" s="72">
        <v>0.8336989907854322</v>
      </c>
    </row>
    <row r="104" spans="1:4" s="21" customFormat="1" ht="12" customHeight="1">
      <c r="A104" s="187" t="s">
        <v>86</v>
      </c>
      <c r="B104" s="187"/>
      <c r="C104" s="22">
        <v>3</v>
      </c>
      <c r="D104" s="72">
        <v>0.33707865168539325</v>
      </c>
    </row>
    <row r="105" spans="1:4" s="21" customFormat="1" ht="12" customHeight="1">
      <c r="A105" s="187" t="s">
        <v>87</v>
      </c>
      <c r="B105" s="187"/>
      <c r="C105" s="22">
        <v>6</v>
      </c>
      <c r="D105" s="72">
        <v>1.1673151750972763</v>
      </c>
    </row>
    <row r="106" spans="1:4" s="21" customFormat="1" ht="12" customHeight="1">
      <c r="A106" s="187" t="s">
        <v>88</v>
      </c>
      <c r="B106" s="187"/>
      <c r="C106" s="22">
        <v>2</v>
      </c>
      <c r="D106" s="72">
        <v>0.33670033670033667</v>
      </c>
    </row>
    <row r="107" spans="1:4" s="21" customFormat="1" ht="12" customHeight="1">
      <c r="A107" s="187" t="s">
        <v>89</v>
      </c>
      <c r="B107" s="187"/>
      <c r="C107" s="22">
        <v>0</v>
      </c>
      <c r="D107" s="72">
        <v>0</v>
      </c>
    </row>
    <row r="108" spans="1:4" s="21" customFormat="1" ht="12" customHeight="1">
      <c r="A108" s="187" t="s">
        <v>90</v>
      </c>
      <c r="B108" s="187"/>
      <c r="C108" s="22">
        <v>0</v>
      </c>
      <c r="D108" s="72">
        <v>0</v>
      </c>
    </row>
    <row r="109" spans="1:4" s="21" customFormat="1" ht="12" customHeight="1">
      <c r="A109" s="187" t="s">
        <v>91</v>
      </c>
      <c r="B109" s="187"/>
      <c r="C109" s="22">
        <v>0</v>
      </c>
      <c r="D109" s="72">
        <v>0</v>
      </c>
    </row>
    <row r="110" spans="1:4" s="21" customFormat="1" ht="12" customHeight="1">
      <c r="A110" s="187" t="s">
        <v>92</v>
      </c>
      <c r="B110" s="187"/>
      <c r="C110" s="22">
        <v>5</v>
      </c>
      <c r="D110" s="72">
        <v>0.657030223390276</v>
      </c>
    </row>
    <row r="111" spans="1:4" s="21" customFormat="1" ht="12" customHeight="1">
      <c r="A111" s="187" t="s">
        <v>93</v>
      </c>
      <c r="B111" s="187"/>
      <c r="C111" s="22">
        <v>199</v>
      </c>
      <c r="D111" s="72">
        <v>0.6497110581475073</v>
      </c>
    </row>
    <row r="112" spans="1:4" s="21" customFormat="1" ht="12" customHeight="1">
      <c r="A112" s="187" t="s">
        <v>94</v>
      </c>
      <c r="B112" s="187"/>
      <c r="C112" s="22">
        <v>4</v>
      </c>
      <c r="D112" s="72">
        <v>0.5625879043600562</v>
      </c>
    </row>
    <row r="113" spans="1:4" s="21" customFormat="1" ht="12" customHeight="1">
      <c r="A113" s="187" t="s">
        <v>95</v>
      </c>
      <c r="B113" s="187"/>
      <c r="C113" s="22">
        <v>1</v>
      </c>
      <c r="D113" s="72">
        <v>0.19047619047619047</v>
      </c>
    </row>
    <row r="114" spans="1:4" s="21" customFormat="1" ht="12" customHeight="1">
      <c r="A114" s="187" t="s">
        <v>96</v>
      </c>
      <c r="B114" s="187"/>
      <c r="C114" s="22">
        <v>0</v>
      </c>
      <c r="D114" s="72">
        <v>0</v>
      </c>
    </row>
    <row r="115" spans="1:4" s="21" customFormat="1" ht="12" customHeight="1">
      <c r="A115" s="187" t="s">
        <v>97</v>
      </c>
      <c r="B115" s="187"/>
      <c r="C115" s="22">
        <v>14</v>
      </c>
      <c r="D115" s="72">
        <v>0.445859872611465</v>
      </c>
    </row>
    <row r="116" spans="1:4" s="21" customFormat="1" ht="12" customHeight="1">
      <c r="A116" s="187" t="s">
        <v>98</v>
      </c>
      <c r="B116" s="187"/>
      <c r="C116" s="22">
        <v>13</v>
      </c>
      <c r="D116" s="72">
        <v>1.9202363367799113</v>
      </c>
    </row>
    <row r="117" spans="1:4" s="21" customFormat="1" ht="12" customHeight="1">
      <c r="A117" s="187" t="s">
        <v>99</v>
      </c>
      <c r="B117" s="187"/>
      <c r="C117" s="22">
        <v>0</v>
      </c>
      <c r="D117" s="72">
        <v>0</v>
      </c>
    </row>
    <row r="118" spans="1:4" s="21" customFormat="1" ht="12" customHeight="1">
      <c r="A118" s="187" t="s">
        <v>100</v>
      </c>
      <c r="B118" s="187"/>
      <c r="C118" s="22">
        <v>1</v>
      </c>
      <c r="D118" s="72">
        <v>0.19011406844106463</v>
      </c>
    </row>
    <row r="119" spans="1:4" s="21" customFormat="1" ht="12" customHeight="1">
      <c r="A119" s="187" t="s">
        <v>101</v>
      </c>
      <c r="B119" s="187"/>
      <c r="C119" s="22">
        <v>0</v>
      </c>
      <c r="D119" s="72">
        <v>0</v>
      </c>
    </row>
    <row r="120" spans="1:4" s="21" customFormat="1" ht="12" customHeight="1">
      <c r="A120" s="187" t="s">
        <v>102</v>
      </c>
      <c r="B120" s="187"/>
      <c r="C120" s="22">
        <v>0</v>
      </c>
      <c r="D120" s="72">
        <v>0</v>
      </c>
    </row>
    <row r="121" spans="1:4" s="21" customFormat="1" ht="12" customHeight="1">
      <c r="A121" s="187" t="s">
        <v>103</v>
      </c>
      <c r="B121" s="187"/>
      <c r="C121" s="22">
        <v>8</v>
      </c>
      <c r="D121" s="72">
        <v>1.195814648729447</v>
      </c>
    </row>
    <row r="122" spans="1:4" s="21" customFormat="1" ht="12" customHeight="1">
      <c r="A122" s="187" t="s">
        <v>104</v>
      </c>
      <c r="B122" s="187"/>
      <c r="C122" s="22">
        <v>0</v>
      </c>
      <c r="D122" s="72">
        <v>0</v>
      </c>
    </row>
    <row r="123" spans="1:4" s="21" customFormat="1" ht="12" customHeight="1">
      <c r="A123" s="187" t="s">
        <v>105</v>
      </c>
      <c r="B123" s="187"/>
      <c r="C123" s="22">
        <v>0</v>
      </c>
      <c r="D123" s="72">
        <v>0</v>
      </c>
    </row>
    <row r="124" spans="1:4" s="21" customFormat="1" ht="12" customHeight="1">
      <c r="A124" s="187" t="s">
        <v>106</v>
      </c>
      <c r="B124" s="187"/>
      <c r="C124" s="22">
        <v>0</v>
      </c>
      <c r="D124" s="72">
        <v>0</v>
      </c>
    </row>
    <row r="125" spans="1:4" s="21" customFormat="1" ht="12" customHeight="1">
      <c r="A125" s="187" t="s">
        <v>107</v>
      </c>
      <c r="B125" s="187"/>
      <c r="C125" s="22">
        <v>0</v>
      </c>
      <c r="D125" s="72">
        <v>0</v>
      </c>
    </row>
    <row r="126" spans="1:4" s="21" customFormat="1" ht="12" customHeight="1">
      <c r="A126" s="187" t="s">
        <v>108</v>
      </c>
      <c r="B126" s="187"/>
      <c r="C126" s="22">
        <v>28</v>
      </c>
      <c r="D126" s="72">
        <v>1.173512154233026</v>
      </c>
    </row>
    <row r="127" spans="1:4" s="21" customFormat="1" ht="12" customHeight="1">
      <c r="A127" s="187" t="s">
        <v>109</v>
      </c>
      <c r="B127" s="187"/>
      <c r="C127" s="22">
        <v>0</v>
      </c>
      <c r="D127" s="72">
        <v>0</v>
      </c>
    </row>
    <row r="128" spans="1:4" s="21" customFormat="1" ht="12" customHeight="1">
      <c r="A128" s="187" t="s">
        <v>110</v>
      </c>
      <c r="B128" s="187"/>
      <c r="C128" s="22">
        <v>3</v>
      </c>
      <c r="D128" s="72">
        <v>0.5235602094240838</v>
      </c>
    </row>
    <row r="129" spans="1:4" s="21" customFormat="1" ht="12" customHeight="1">
      <c r="A129" s="187" t="s">
        <v>111</v>
      </c>
      <c r="B129" s="187"/>
      <c r="C129" s="22">
        <v>6</v>
      </c>
      <c r="D129" s="72">
        <v>0.8086253369272237</v>
      </c>
    </row>
    <row r="130" spans="1:4" s="21" customFormat="1" ht="12" customHeight="1">
      <c r="A130" s="187" t="s">
        <v>112</v>
      </c>
      <c r="B130" s="187"/>
      <c r="C130" s="22">
        <v>0</v>
      </c>
      <c r="D130" s="72">
        <v>0</v>
      </c>
    </row>
    <row r="131" spans="1:4" s="21" customFormat="1" ht="12" customHeight="1">
      <c r="A131" s="187" t="s">
        <v>113</v>
      </c>
      <c r="B131" s="187"/>
      <c r="C131" s="22">
        <v>3</v>
      </c>
      <c r="D131" s="72">
        <v>0.395778364116095</v>
      </c>
    </row>
    <row r="132" spans="1:4" s="21" customFormat="1" ht="12" customHeight="1">
      <c r="A132" s="187" t="s">
        <v>114</v>
      </c>
      <c r="B132" s="187"/>
      <c r="C132" s="22">
        <v>0</v>
      </c>
      <c r="D132" s="72">
        <v>0</v>
      </c>
    </row>
    <row r="133" spans="1:4" s="21" customFormat="1" ht="12" customHeight="1">
      <c r="A133" s="187" t="s">
        <v>115</v>
      </c>
      <c r="B133" s="187"/>
      <c r="C133" s="22">
        <v>10</v>
      </c>
      <c r="D133" s="72">
        <v>0.9813542688910697</v>
      </c>
    </row>
    <row r="134" spans="1:4" s="21" customFormat="1" ht="12" customHeight="1">
      <c r="A134" s="187" t="s">
        <v>116</v>
      </c>
      <c r="B134" s="187"/>
      <c r="C134" s="22">
        <v>5</v>
      </c>
      <c r="D134" s="72">
        <v>1.2077294685990339</v>
      </c>
    </row>
    <row r="135" spans="1:4" s="21" customFormat="1" ht="12" customHeight="1">
      <c r="A135" s="187" t="s">
        <v>117</v>
      </c>
      <c r="B135" s="187"/>
      <c r="C135" s="22">
        <v>0</v>
      </c>
      <c r="D135" s="72">
        <v>0</v>
      </c>
    </row>
    <row r="136" spans="1:4" s="21" customFormat="1" ht="12" customHeight="1">
      <c r="A136" s="187" t="s">
        <v>118</v>
      </c>
      <c r="B136" s="187"/>
      <c r="C136" s="22">
        <v>13</v>
      </c>
      <c r="D136" s="72">
        <v>1.1659192825112108</v>
      </c>
    </row>
    <row r="137" spans="1:4" s="21" customFormat="1" ht="12" customHeight="1">
      <c r="A137" s="187" t="s">
        <v>119</v>
      </c>
      <c r="B137" s="187"/>
      <c r="C137" s="22">
        <v>4</v>
      </c>
      <c r="D137" s="72">
        <v>0.516795865633075</v>
      </c>
    </row>
    <row r="138" spans="1:4" s="21" customFormat="1" ht="12" customHeight="1">
      <c r="A138" s="187" t="s">
        <v>120</v>
      </c>
      <c r="B138" s="187"/>
      <c r="C138" s="22">
        <v>2</v>
      </c>
      <c r="D138" s="72">
        <v>0.1551590380139643</v>
      </c>
    </row>
    <row r="139" spans="1:4" s="21" customFormat="1" ht="12" customHeight="1">
      <c r="A139" s="187" t="s">
        <v>121</v>
      </c>
      <c r="B139" s="187"/>
      <c r="C139" s="22">
        <v>1</v>
      </c>
      <c r="D139" s="72">
        <v>0.1779359430604982</v>
      </c>
    </row>
    <row r="140" spans="1:4" s="21" customFormat="1" ht="12" customHeight="1">
      <c r="A140" s="187" t="s">
        <v>122</v>
      </c>
      <c r="B140" s="187"/>
      <c r="C140" s="22">
        <v>5</v>
      </c>
      <c r="D140" s="72">
        <v>1.4749262536873156</v>
      </c>
    </row>
    <row r="141" spans="1:4" s="21" customFormat="1" ht="12" customHeight="1">
      <c r="A141" s="187" t="s">
        <v>123</v>
      </c>
      <c r="B141" s="187"/>
      <c r="C141" s="22">
        <v>2</v>
      </c>
      <c r="D141" s="72">
        <v>0.23837902264600713</v>
      </c>
    </row>
    <row r="142" spans="1:4" s="21" customFormat="1" ht="12" customHeight="1">
      <c r="A142" s="202" t="s">
        <v>124</v>
      </c>
      <c r="B142" s="202"/>
      <c r="C142" s="28">
        <v>0</v>
      </c>
      <c r="D142" s="73">
        <v>0</v>
      </c>
    </row>
    <row r="143" spans="1:4" s="21" customFormat="1" ht="12" customHeight="1">
      <c r="A143" s="26"/>
      <c r="B143" s="26"/>
      <c r="C143" s="26"/>
      <c r="D143" s="75"/>
    </row>
    <row r="144" spans="1:4" s="21" customFormat="1" ht="12" customHeight="1">
      <c r="A144" s="194" t="s">
        <v>125</v>
      </c>
      <c r="B144" s="194"/>
      <c r="C144" s="19">
        <f>SUM(C145:C183)</f>
        <v>250</v>
      </c>
      <c r="D144" s="71">
        <v>0.5239771965124078</v>
      </c>
    </row>
    <row r="145" spans="1:4" s="21" customFormat="1" ht="12" customHeight="1">
      <c r="A145" s="187" t="s">
        <v>126</v>
      </c>
      <c r="B145" s="187"/>
      <c r="C145" s="22">
        <v>41</v>
      </c>
      <c r="D145" s="72">
        <v>0.7769566041311351</v>
      </c>
    </row>
    <row r="146" spans="1:4" s="21" customFormat="1" ht="12" customHeight="1">
      <c r="A146" s="187" t="s">
        <v>252</v>
      </c>
      <c r="B146" s="187"/>
      <c r="C146" s="22">
        <v>1</v>
      </c>
      <c r="D146" s="72">
        <v>0.5076142131979695</v>
      </c>
    </row>
    <row r="147" spans="1:4" s="21" customFormat="1" ht="12" customHeight="1">
      <c r="A147" s="187" t="s">
        <v>127</v>
      </c>
      <c r="B147" s="187"/>
      <c r="C147" s="22">
        <v>0</v>
      </c>
      <c r="D147" s="72">
        <v>0</v>
      </c>
    </row>
    <row r="148" spans="1:4" s="21" customFormat="1" ht="12" customHeight="1">
      <c r="A148" s="187" t="s">
        <v>128</v>
      </c>
      <c r="B148" s="187"/>
      <c r="C148" s="22">
        <v>0</v>
      </c>
      <c r="D148" s="72">
        <v>0</v>
      </c>
    </row>
    <row r="149" spans="1:4" s="21" customFormat="1" ht="12" customHeight="1">
      <c r="A149" s="187" t="s">
        <v>129</v>
      </c>
      <c r="B149" s="187"/>
      <c r="C149" s="22">
        <v>13</v>
      </c>
      <c r="D149" s="72">
        <v>0.506427736657577</v>
      </c>
    </row>
    <row r="150" spans="1:4" s="21" customFormat="1" ht="12" customHeight="1">
      <c r="A150" s="187" t="s">
        <v>253</v>
      </c>
      <c r="B150" s="187"/>
      <c r="C150" s="22">
        <v>0</v>
      </c>
      <c r="D150" s="72">
        <v>0</v>
      </c>
    </row>
    <row r="151" spans="1:4" s="21" customFormat="1" ht="12" customHeight="1">
      <c r="A151" s="187" t="s">
        <v>130</v>
      </c>
      <c r="B151" s="187"/>
      <c r="C151" s="22">
        <v>0</v>
      </c>
      <c r="D151" s="72">
        <v>0</v>
      </c>
    </row>
    <row r="152" spans="1:4" s="21" customFormat="1" ht="12" customHeight="1">
      <c r="A152" s="187" t="s">
        <v>254</v>
      </c>
      <c r="B152" s="187"/>
      <c r="C152" s="22">
        <v>0</v>
      </c>
      <c r="D152" s="72">
        <v>0</v>
      </c>
    </row>
    <row r="153" spans="1:4" s="21" customFormat="1" ht="12" customHeight="1">
      <c r="A153" s="187" t="s">
        <v>132</v>
      </c>
      <c r="B153" s="187"/>
      <c r="C153" s="22">
        <v>0</v>
      </c>
      <c r="D153" s="72">
        <v>0</v>
      </c>
    </row>
    <row r="154" spans="1:4" s="21" customFormat="1" ht="12" customHeight="1">
      <c r="A154" s="187" t="s">
        <v>133</v>
      </c>
      <c r="B154" s="187"/>
      <c r="C154" s="22">
        <v>0</v>
      </c>
      <c r="D154" s="72">
        <v>0</v>
      </c>
    </row>
    <row r="155" spans="1:4" s="21" customFormat="1" ht="12" customHeight="1">
      <c r="A155" s="187" t="s">
        <v>134</v>
      </c>
      <c r="B155" s="187"/>
      <c r="C155" s="22">
        <v>0</v>
      </c>
      <c r="D155" s="72">
        <v>0</v>
      </c>
    </row>
    <row r="156" spans="1:4" s="21" customFormat="1" ht="12" customHeight="1">
      <c r="A156" s="187" t="s">
        <v>256</v>
      </c>
      <c r="B156" s="187"/>
      <c r="C156" s="22">
        <v>0</v>
      </c>
      <c r="D156" s="72">
        <v>0</v>
      </c>
    </row>
    <row r="157" spans="1:4" s="21" customFormat="1" ht="12" customHeight="1">
      <c r="A157" s="187" t="s">
        <v>136</v>
      </c>
      <c r="B157" s="187"/>
      <c r="C157" s="22">
        <v>1</v>
      </c>
      <c r="D157" s="72">
        <v>0.04144218814753419</v>
      </c>
    </row>
    <row r="158" spans="1:4" s="21" customFormat="1" ht="12" customHeight="1">
      <c r="A158" s="187" t="s">
        <v>137</v>
      </c>
      <c r="B158" s="187"/>
      <c r="C158" s="22">
        <v>0</v>
      </c>
      <c r="D158" s="72">
        <v>0</v>
      </c>
    </row>
    <row r="159" spans="1:4" s="21" customFormat="1" ht="12" customHeight="1">
      <c r="A159" s="187" t="s">
        <v>258</v>
      </c>
      <c r="B159" s="187"/>
      <c r="C159" s="22">
        <v>0</v>
      </c>
      <c r="D159" s="72">
        <v>0</v>
      </c>
    </row>
    <row r="160" spans="1:4" s="21" customFormat="1" ht="12" customHeight="1">
      <c r="A160" s="187" t="s">
        <v>259</v>
      </c>
      <c r="B160" s="187"/>
      <c r="C160" s="22">
        <v>0</v>
      </c>
      <c r="D160" s="72">
        <v>0</v>
      </c>
    </row>
    <row r="161" spans="1:4" s="21" customFormat="1" ht="12" customHeight="1">
      <c r="A161" s="187" t="s">
        <v>138</v>
      </c>
      <c r="B161" s="187"/>
      <c r="C161" s="22">
        <v>6</v>
      </c>
      <c r="D161" s="72">
        <v>1.2320328542094456</v>
      </c>
    </row>
    <row r="162" spans="1:4" s="21" customFormat="1" ht="12" customHeight="1">
      <c r="A162" s="187" t="s">
        <v>139</v>
      </c>
      <c r="B162" s="187"/>
      <c r="C162" s="22">
        <v>0</v>
      </c>
      <c r="D162" s="72">
        <v>0</v>
      </c>
    </row>
    <row r="163" spans="1:4" s="21" customFormat="1" ht="12" customHeight="1">
      <c r="A163" s="187" t="s">
        <v>140</v>
      </c>
      <c r="B163" s="187"/>
      <c r="C163" s="22">
        <v>59</v>
      </c>
      <c r="D163" s="72">
        <v>0.6208565716089656</v>
      </c>
    </row>
    <row r="164" spans="1:4" s="21" customFormat="1" ht="12" customHeight="1">
      <c r="A164" s="187" t="s">
        <v>141</v>
      </c>
      <c r="B164" s="187"/>
      <c r="C164" s="22">
        <v>32</v>
      </c>
      <c r="D164" s="72">
        <v>0.9518143961927424</v>
      </c>
    </row>
    <row r="165" spans="1:4" s="21" customFormat="1" ht="12" customHeight="1">
      <c r="A165" s="187" t="s">
        <v>260</v>
      </c>
      <c r="B165" s="187"/>
      <c r="C165" s="22">
        <v>0</v>
      </c>
      <c r="D165" s="72">
        <v>0</v>
      </c>
    </row>
    <row r="166" spans="1:4" s="21" customFormat="1" ht="12" customHeight="1">
      <c r="A166" s="187" t="s">
        <v>142</v>
      </c>
      <c r="B166" s="187"/>
      <c r="C166" s="22">
        <v>0</v>
      </c>
      <c r="D166" s="72">
        <v>0</v>
      </c>
    </row>
    <row r="167" spans="1:4" s="21" customFormat="1" ht="12" customHeight="1">
      <c r="A167" s="187" t="s">
        <v>143</v>
      </c>
      <c r="B167" s="187"/>
      <c r="C167" s="22">
        <v>54</v>
      </c>
      <c r="D167" s="72">
        <v>1.1002444987775062</v>
      </c>
    </row>
    <row r="168" spans="1:4" s="21" customFormat="1" ht="12" customHeight="1">
      <c r="A168" s="187" t="s">
        <v>144</v>
      </c>
      <c r="B168" s="187"/>
      <c r="C168" s="22">
        <v>0</v>
      </c>
      <c r="D168" s="72">
        <v>0</v>
      </c>
    </row>
    <row r="169" spans="1:4" s="21" customFormat="1" ht="12" customHeight="1">
      <c r="A169" s="187" t="s">
        <v>145</v>
      </c>
      <c r="B169" s="187"/>
      <c r="C169" s="22">
        <v>6</v>
      </c>
      <c r="D169" s="72">
        <v>0.26833631484794274</v>
      </c>
    </row>
    <row r="170" spans="1:4" s="21" customFormat="1" ht="12" customHeight="1">
      <c r="A170" s="187" t="s">
        <v>146</v>
      </c>
      <c r="B170" s="187"/>
      <c r="C170" s="22">
        <v>10</v>
      </c>
      <c r="D170" s="72">
        <v>1.697792869269949</v>
      </c>
    </row>
    <row r="171" spans="1:4" s="21" customFormat="1" ht="12" customHeight="1">
      <c r="A171" s="187" t="s">
        <v>147</v>
      </c>
      <c r="B171" s="187"/>
      <c r="C171" s="22">
        <v>7</v>
      </c>
      <c r="D171" s="72">
        <v>0.7157464212678937</v>
      </c>
    </row>
    <row r="172" spans="1:4" s="21" customFormat="1" ht="12" customHeight="1">
      <c r="A172" s="187" t="s">
        <v>261</v>
      </c>
      <c r="B172" s="187"/>
      <c r="C172" s="22">
        <v>0</v>
      </c>
      <c r="D172" s="72">
        <v>0</v>
      </c>
    </row>
    <row r="173" spans="1:4" s="21" customFormat="1" ht="12" customHeight="1">
      <c r="A173" s="187" t="s">
        <v>262</v>
      </c>
      <c r="B173" s="187"/>
      <c r="C173" s="22">
        <v>0</v>
      </c>
      <c r="D173" s="72">
        <v>0</v>
      </c>
    </row>
    <row r="174" spans="1:4" s="21" customFormat="1" ht="12" customHeight="1">
      <c r="A174" s="187" t="s">
        <v>148</v>
      </c>
      <c r="B174" s="187"/>
      <c r="C174" s="22">
        <v>0</v>
      </c>
      <c r="D174" s="72">
        <v>0</v>
      </c>
    </row>
    <row r="175" spans="1:4" s="21" customFormat="1" ht="12" customHeight="1">
      <c r="A175" s="187" t="s">
        <v>263</v>
      </c>
      <c r="B175" s="187"/>
      <c r="C175" s="22">
        <v>0</v>
      </c>
      <c r="D175" s="72">
        <v>0</v>
      </c>
    </row>
    <row r="176" spans="1:4" s="21" customFormat="1" ht="12" customHeight="1">
      <c r="A176" s="187" t="s">
        <v>264</v>
      </c>
      <c r="B176" s="187"/>
      <c r="C176" s="22">
        <v>0</v>
      </c>
      <c r="D176" s="72">
        <v>0</v>
      </c>
    </row>
    <row r="177" spans="1:4" s="21" customFormat="1" ht="12" customHeight="1">
      <c r="A177" s="187" t="s">
        <v>149</v>
      </c>
      <c r="B177" s="187"/>
      <c r="C177" s="22">
        <v>0</v>
      </c>
      <c r="D177" s="72">
        <v>0</v>
      </c>
    </row>
    <row r="178" spans="1:4" s="21" customFormat="1" ht="12" customHeight="1">
      <c r="A178" s="187" t="s">
        <v>150</v>
      </c>
      <c r="B178" s="187"/>
      <c r="C178" s="22">
        <v>0</v>
      </c>
      <c r="D178" s="72">
        <v>0</v>
      </c>
    </row>
    <row r="179" spans="1:4" s="21" customFormat="1" ht="12" customHeight="1">
      <c r="A179" s="187" t="s">
        <v>151</v>
      </c>
      <c r="B179" s="187"/>
      <c r="C179" s="22">
        <v>17</v>
      </c>
      <c r="D179" s="72">
        <v>1.193820224719101</v>
      </c>
    </row>
    <row r="180" spans="1:4" s="21" customFormat="1" ht="12" customHeight="1">
      <c r="A180" s="187" t="s">
        <v>152</v>
      </c>
      <c r="B180" s="187"/>
      <c r="C180" s="22">
        <v>0</v>
      </c>
      <c r="D180" s="72">
        <v>0</v>
      </c>
    </row>
    <row r="181" spans="1:4" s="21" customFormat="1" ht="12" customHeight="1">
      <c r="A181" s="187" t="s">
        <v>153</v>
      </c>
      <c r="B181" s="187"/>
      <c r="C181" s="22">
        <v>0</v>
      </c>
      <c r="D181" s="72">
        <v>0</v>
      </c>
    </row>
    <row r="182" spans="1:4" s="21" customFormat="1" ht="12" customHeight="1">
      <c r="A182" s="187" t="s">
        <v>265</v>
      </c>
      <c r="B182" s="187"/>
      <c r="C182" s="22">
        <v>3</v>
      </c>
      <c r="D182" s="72">
        <v>0.37453183520599254</v>
      </c>
    </row>
    <row r="183" spans="1:4" s="21" customFormat="1" ht="12" customHeight="1">
      <c r="A183" s="193" t="s">
        <v>154</v>
      </c>
      <c r="B183" s="193"/>
      <c r="C183" s="28">
        <v>0</v>
      </c>
      <c r="D183" s="73">
        <v>0</v>
      </c>
    </row>
    <row r="184" spans="1:4" s="21" customFormat="1" ht="12" customHeight="1">
      <c r="A184" s="26"/>
      <c r="B184" s="26"/>
      <c r="C184" s="26"/>
      <c r="D184" s="75"/>
    </row>
    <row r="185" spans="1:4" s="21" customFormat="1" ht="12" customHeight="1">
      <c r="A185" s="194" t="s">
        <v>155</v>
      </c>
      <c r="B185" s="194"/>
      <c r="C185" s="19">
        <f>SUM(C186:C193)</f>
        <v>12</v>
      </c>
      <c r="D185" s="71">
        <v>0.22870211549456831</v>
      </c>
    </row>
    <row r="186" spans="1:4" s="21" customFormat="1" ht="12" customHeight="1">
      <c r="A186" s="187" t="s">
        <v>156</v>
      </c>
      <c r="B186" s="187"/>
      <c r="C186" s="22">
        <v>0</v>
      </c>
      <c r="D186" s="72">
        <v>0</v>
      </c>
    </row>
    <row r="187" spans="1:4" s="21" customFormat="1" ht="12" customHeight="1">
      <c r="A187" s="187" t="s">
        <v>157</v>
      </c>
      <c r="B187" s="187"/>
      <c r="C187" s="22">
        <v>0</v>
      </c>
      <c r="D187" s="72">
        <v>0</v>
      </c>
    </row>
    <row r="188" spans="1:4" s="21" customFormat="1" ht="12" customHeight="1">
      <c r="A188" s="187" t="s">
        <v>158</v>
      </c>
      <c r="B188" s="187"/>
      <c r="C188" s="22">
        <v>0</v>
      </c>
      <c r="D188" s="72">
        <v>0</v>
      </c>
    </row>
    <row r="189" spans="1:4" s="21" customFormat="1" ht="12" customHeight="1">
      <c r="A189" s="187" t="s">
        <v>159</v>
      </c>
      <c r="B189" s="187"/>
      <c r="C189" s="22">
        <v>0</v>
      </c>
      <c r="D189" s="72">
        <v>0</v>
      </c>
    </row>
    <row r="190" spans="1:4" s="21" customFormat="1" ht="12" customHeight="1">
      <c r="A190" s="187" t="s">
        <v>160</v>
      </c>
      <c r="B190" s="187"/>
      <c r="C190" s="22">
        <v>12</v>
      </c>
      <c r="D190" s="72">
        <v>1.0265183917878529</v>
      </c>
    </row>
    <row r="191" spans="1:4" s="21" customFormat="1" ht="12" customHeight="1">
      <c r="A191" s="187" t="s">
        <v>161</v>
      </c>
      <c r="B191" s="187"/>
      <c r="C191" s="22">
        <v>0</v>
      </c>
      <c r="D191" s="72">
        <v>0</v>
      </c>
    </row>
    <row r="192" spans="1:4" s="21" customFormat="1" ht="12" customHeight="1">
      <c r="A192" s="187" t="s">
        <v>162</v>
      </c>
      <c r="B192" s="187"/>
      <c r="C192" s="22">
        <v>0</v>
      </c>
      <c r="D192" s="72">
        <v>0</v>
      </c>
    </row>
    <row r="193" spans="1:4" s="21" customFormat="1" ht="12" customHeight="1">
      <c r="A193" s="193" t="s">
        <v>163</v>
      </c>
      <c r="B193" s="193"/>
      <c r="C193" s="28">
        <v>0</v>
      </c>
      <c r="D193" s="73">
        <v>0</v>
      </c>
    </row>
    <row r="194" spans="1:4" s="21" customFormat="1" ht="12" customHeight="1">
      <c r="A194" s="26"/>
      <c r="B194" s="26"/>
      <c r="C194" s="26"/>
      <c r="D194" s="75"/>
    </row>
    <row r="195" spans="1:4" s="21" customFormat="1" ht="12" customHeight="1">
      <c r="A195" s="194" t="s">
        <v>164</v>
      </c>
      <c r="B195" s="194"/>
      <c r="C195" s="19">
        <f>SUM(C196:C213)</f>
        <v>256</v>
      </c>
      <c r="D195" s="71">
        <v>1.0336751998707907</v>
      </c>
    </row>
    <row r="196" spans="1:4" s="21" customFormat="1" ht="12" customHeight="1">
      <c r="A196" s="187" t="s">
        <v>165</v>
      </c>
      <c r="B196" s="187"/>
      <c r="C196" s="22">
        <v>5</v>
      </c>
      <c r="D196" s="72">
        <v>0.2748763056624519</v>
      </c>
    </row>
    <row r="197" spans="1:4" s="21" customFormat="1" ht="12" customHeight="1">
      <c r="A197" s="187" t="s">
        <v>166</v>
      </c>
      <c r="B197" s="187"/>
      <c r="C197" s="22">
        <v>135</v>
      </c>
      <c r="D197" s="72">
        <v>1.4903952307352617</v>
      </c>
    </row>
    <row r="198" spans="1:4" s="21" customFormat="1" ht="12" customHeight="1">
      <c r="A198" s="187" t="s">
        <v>167</v>
      </c>
      <c r="B198" s="187"/>
      <c r="C198" s="22">
        <v>10</v>
      </c>
      <c r="D198" s="72">
        <v>0.9460737937559129</v>
      </c>
    </row>
    <row r="199" spans="1:4" s="21" customFormat="1" ht="12" customHeight="1">
      <c r="A199" s="187" t="s">
        <v>168</v>
      </c>
      <c r="B199" s="187"/>
      <c r="C199" s="22">
        <v>8</v>
      </c>
      <c r="D199" s="72">
        <v>0.6589785831960462</v>
      </c>
    </row>
    <row r="200" spans="1:4" s="21" customFormat="1" ht="12" customHeight="1">
      <c r="A200" s="187" t="s">
        <v>169</v>
      </c>
      <c r="B200" s="187"/>
      <c r="C200" s="22">
        <v>66</v>
      </c>
      <c r="D200" s="72">
        <v>1.6208251473477406</v>
      </c>
    </row>
    <row r="201" spans="1:4" s="21" customFormat="1" ht="12" customHeight="1">
      <c r="A201" s="187" t="s">
        <v>170</v>
      </c>
      <c r="B201" s="187"/>
      <c r="C201" s="22">
        <v>2</v>
      </c>
      <c r="D201" s="72">
        <v>0.6557377049180327</v>
      </c>
    </row>
    <row r="202" spans="1:4" s="21" customFormat="1" ht="12" customHeight="1">
      <c r="A202" s="187" t="s">
        <v>171</v>
      </c>
      <c r="B202" s="187"/>
      <c r="C202" s="22">
        <v>0</v>
      </c>
      <c r="D202" s="72">
        <v>0</v>
      </c>
    </row>
    <row r="203" spans="1:4" s="21" customFormat="1" ht="12" customHeight="1">
      <c r="A203" s="187" t="s">
        <v>172</v>
      </c>
      <c r="B203" s="187"/>
      <c r="C203" s="22">
        <v>3</v>
      </c>
      <c r="D203" s="72">
        <v>0.6593406593406593</v>
      </c>
    </row>
    <row r="204" spans="1:4" s="21" customFormat="1" ht="12" customHeight="1">
      <c r="A204" s="187" t="s">
        <v>173</v>
      </c>
      <c r="B204" s="187"/>
      <c r="C204" s="22">
        <v>0</v>
      </c>
      <c r="D204" s="72">
        <v>0</v>
      </c>
    </row>
    <row r="205" spans="1:4" s="21" customFormat="1" ht="12" customHeight="1">
      <c r="A205" s="187" t="s">
        <v>174</v>
      </c>
      <c r="B205" s="187"/>
      <c r="C205" s="22">
        <v>2</v>
      </c>
      <c r="D205" s="72">
        <v>0.2932551319648094</v>
      </c>
    </row>
    <row r="206" spans="1:4" s="21" customFormat="1" ht="12" customHeight="1">
      <c r="A206" s="187" t="s">
        <v>175</v>
      </c>
      <c r="B206" s="187"/>
      <c r="C206" s="22">
        <v>0</v>
      </c>
      <c r="D206" s="72">
        <v>0</v>
      </c>
    </row>
    <row r="207" spans="1:4" s="21" customFormat="1" ht="12" customHeight="1">
      <c r="A207" s="187" t="s">
        <v>176</v>
      </c>
      <c r="B207" s="187"/>
      <c r="C207" s="22">
        <v>0</v>
      </c>
      <c r="D207" s="72">
        <v>0</v>
      </c>
    </row>
    <row r="208" spans="1:4" s="21" customFormat="1" ht="12" customHeight="1">
      <c r="A208" s="187" t="s">
        <v>177</v>
      </c>
      <c r="B208" s="187"/>
      <c r="C208" s="22">
        <v>6</v>
      </c>
      <c r="D208" s="72">
        <v>0.4240282685512367</v>
      </c>
    </row>
    <row r="209" spans="1:4" s="21" customFormat="1" ht="12" customHeight="1">
      <c r="A209" s="187" t="s">
        <v>178</v>
      </c>
      <c r="B209" s="187"/>
      <c r="C209" s="22">
        <v>0</v>
      </c>
      <c r="D209" s="72">
        <v>0</v>
      </c>
    </row>
    <row r="210" spans="1:4" s="21" customFormat="1" ht="12" customHeight="1">
      <c r="A210" s="187" t="s">
        <v>179</v>
      </c>
      <c r="B210" s="187"/>
      <c r="C210" s="22">
        <v>2</v>
      </c>
      <c r="D210" s="72">
        <v>0.6514657980456027</v>
      </c>
    </row>
    <row r="211" spans="1:4" s="21" customFormat="1" ht="12" customHeight="1">
      <c r="A211" s="187" t="s">
        <v>180</v>
      </c>
      <c r="B211" s="187"/>
      <c r="C211" s="22">
        <v>4</v>
      </c>
      <c r="D211" s="72">
        <v>0.3988035892323031</v>
      </c>
    </row>
    <row r="212" spans="1:4" s="21" customFormat="1" ht="12" customHeight="1">
      <c r="A212" s="187" t="s">
        <v>181</v>
      </c>
      <c r="B212" s="187"/>
      <c r="C212" s="22">
        <v>0</v>
      </c>
      <c r="D212" s="72">
        <v>0</v>
      </c>
    </row>
    <row r="213" spans="1:4" s="21" customFormat="1" ht="12" customHeight="1">
      <c r="A213" s="193" t="s">
        <v>182</v>
      </c>
      <c r="B213" s="193"/>
      <c r="C213" s="28">
        <v>13</v>
      </c>
      <c r="D213" s="73">
        <v>0.9213323883770376</v>
      </c>
    </row>
    <row r="214" spans="1:4" s="21" customFormat="1" ht="12" customHeight="1">
      <c r="A214" s="26"/>
      <c r="B214" s="26"/>
      <c r="C214" s="26"/>
      <c r="D214" s="75"/>
    </row>
    <row r="215" spans="1:4" s="21" customFormat="1" ht="12" customHeight="1">
      <c r="A215" s="194" t="s">
        <v>183</v>
      </c>
      <c r="B215" s="194"/>
      <c r="C215" s="19">
        <f>SUM(C216:C221)</f>
        <v>73</v>
      </c>
      <c r="D215" s="71">
        <v>1.1920313520574788</v>
      </c>
    </row>
    <row r="216" spans="1:4" s="21" customFormat="1" ht="12" customHeight="1">
      <c r="A216" s="187" t="s">
        <v>184</v>
      </c>
      <c r="B216" s="187"/>
      <c r="C216" s="22">
        <v>66</v>
      </c>
      <c r="D216" s="72">
        <v>2.154046997389034</v>
      </c>
    </row>
    <row r="217" spans="1:4" s="21" customFormat="1" ht="12" customHeight="1">
      <c r="A217" s="187" t="s">
        <v>185</v>
      </c>
      <c r="B217" s="187"/>
      <c r="C217" s="22">
        <v>0</v>
      </c>
      <c r="D217" s="72">
        <v>0</v>
      </c>
    </row>
    <row r="218" spans="1:4" s="21" customFormat="1" ht="12" customHeight="1">
      <c r="A218" s="187" t="s">
        <v>186</v>
      </c>
      <c r="B218" s="187"/>
      <c r="C218" s="22">
        <v>1</v>
      </c>
      <c r="D218" s="72">
        <v>0.3134796238244514</v>
      </c>
    </row>
    <row r="219" spans="1:4" s="21" customFormat="1" ht="12" customHeight="1">
      <c r="A219" s="187" t="s">
        <v>187</v>
      </c>
      <c r="B219" s="187"/>
      <c r="C219" s="22">
        <v>1</v>
      </c>
      <c r="D219" s="72">
        <v>0.37453183520599254</v>
      </c>
    </row>
    <row r="220" spans="1:4" s="21" customFormat="1" ht="12" customHeight="1">
      <c r="A220" s="187" t="s">
        <v>188</v>
      </c>
      <c r="B220" s="187"/>
      <c r="C220" s="22">
        <v>2</v>
      </c>
      <c r="D220" s="72">
        <v>0.27548209366391185</v>
      </c>
    </row>
    <row r="221" spans="1:4" s="21" customFormat="1" ht="12" customHeight="1">
      <c r="A221" s="193" t="s">
        <v>189</v>
      </c>
      <c r="B221" s="193"/>
      <c r="C221" s="28">
        <v>3</v>
      </c>
      <c r="D221" s="73">
        <v>0.6622516556291391</v>
      </c>
    </row>
    <row r="222" spans="1:4" s="21" customFormat="1" ht="12" customHeight="1">
      <c r="A222" s="26"/>
      <c r="B222" s="26"/>
      <c r="C222" s="26"/>
      <c r="D222" s="75"/>
    </row>
    <row r="223" spans="1:4" s="21" customFormat="1" ht="12" customHeight="1">
      <c r="A223" s="194" t="s">
        <v>190</v>
      </c>
      <c r="B223" s="194"/>
      <c r="C223" s="19">
        <f>SUM(C224:C228)</f>
        <v>6</v>
      </c>
      <c r="D223" s="71">
        <v>0.11926058437686345</v>
      </c>
    </row>
    <row r="224" spans="1:4" s="21" customFormat="1" ht="12" customHeight="1">
      <c r="A224" s="187" t="s">
        <v>191</v>
      </c>
      <c r="B224" s="187"/>
      <c r="C224" s="22">
        <v>4</v>
      </c>
      <c r="D224" s="72">
        <v>0.23923444976076555</v>
      </c>
    </row>
    <row r="225" spans="1:4" s="21" customFormat="1" ht="12" customHeight="1">
      <c r="A225" s="187" t="s">
        <v>192</v>
      </c>
      <c r="B225" s="187"/>
      <c r="C225" s="22">
        <v>0</v>
      </c>
      <c r="D225" s="72">
        <v>0</v>
      </c>
    </row>
    <row r="226" spans="1:4" s="21" customFormat="1" ht="12" customHeight="1">
      <c r="A226" s="187" t="s">
        <v>193</v>
      </c>
      <c r="B226" s="187"/>
      <c r="C226" s="22">
        <v>0</v>
      </c>
      <c r="D226" s="72">
        <v>0</v>
      </c>
    </row>
    <row r="227" spans="1:4" s="21" customFormat="1" ht="12" customHeight="1">
      <c r="A227" s="187" t="s">
        <v>194</v>
      </c>
      <c r="B227" s="187"/>
      <c r="C227" s="22">
        <v>2</v>
      </c>
      <c r="D227" s="72">
        <v>0.20725388601036268</v>
      </c>
    </row>
    <row r="228" spans="1:4" s="21" customFormat="1" ht="12" customHeight="1">
      <c r="A228" s="193" t="s">
        <v>195</v>
      </c>
      <c r="B228" s="193"/>
      <c r="C228" s="28">
        <v>0</v>
      </c>
      <c r="D228" s="73">
        <v>0</v>
      </c>
    </row>
    <row r="229" spans="1:4" s="21" customFormat="1" ht="12" customHeight="1">
      <c r="A229" s="26"/>
      <c r="B229" s="26"/>
      <c r="C229" s="26"/>
      <c r="D229" s="75"/>
    </row>
    <row r="230" spans="1:4" s="21" customFormat="1" ht="12" customHeight="1">
      <c r="A230" s="194" t="s">
        <v>196</v>
      </c>
      <c r="B230" s="194"/>
      <c r="C230" s="19">
        <f>SUM(C231:C248)</f>
        <v>108</v>
      </c>
      <c r="D230" s="71">
        <v>1.285255265976437</v>
      </c>
    </row>
    <row r="231" spans="1:4" s="21" customFormat="1" ht="12" customHeight="1">
      <c r="A231" s="187" t="s">
        <v>197</v>
      </c>
      <c r="B231" s="187"/>
      <c r="C231" s="22">
        <v>45</v>
      </c>
      <c r="D231" s="72">
        <v>3.301540719002201</v>
      </c>
    </row>
    <row r="232" spans="1:4" s="21" customFormat="1" ht="12" customHeight="1">
      <c r="A232" s="187" t="s">
        <v>198</v>
      </c>
      <c r="B232" s="187"/>
      <c r="C232" s="22">
        <v>0</v>
      </c>
      <c r="D232" s="72">
        <v>0</v>
      </c>
    </row>
    <row r="233" spans="1:4" s="21" customFormat="1" ht="12" customHeight="1">
      <c r="A233" s="187" t="s">
        <v>199</v>
      </c>
      <c r="B233" s="187"/>
      <c r="C233" s="22">
        <v>0</v>
      </c>
      <c r="D233" s="72">
        <v>0</v>
      </c>
    </row>
    <row r="234" spans="1:4" s="21" customFormat="1" ht="12" customHeight="1">
      <c r="A234" s="187" t="s">
        <v>200</v>
      </c>
      <c r="B234" s="187"/>
      <c r="C234" s="22">
        <v>10</v>
      </c>
      <c r="D234" s="72">
        <v>1.5337423312883436</v>
      </c>
    </row>
    <row r="235" spans="1:4" s="21" customFormat="1" ht="12" customHeight="1">
      <c r="A235" s="187" t="s">
        <v>201</v>
      </c>
      <c r="B235" s="187"/>
      <c r="C235" s="22">
        <v>0</v>
      </c>
      <c r="D235" s="72">
        <v>0</v>
      </c>
    </row>
    <row r="236" spans="1:4" s="21" customFormat="1" ht="12" customHeight="1">
      <c r="A236" s="187" t="s">
        <v>202</v>
      </c>
      <c r="B236" s="187"/>
      <c r="C236" s="22">
        <v>0</v>
      </c>
      <c r="D236" s="72">
        <v>0</v>
      </c>
    </row>
    <row r="237" spans="1:4" s="21" customFormat="1" ht="12" customHeight="1">
      <c r="A237" s="187" t="s">
        <v>203</v>
      </c>
      <c r="B237" s="187"/>
      <c r="C237" s="22">
        <v>0</v>
      </c>
      <c r="D237" s="72">
        <v>0</v>
      </c>
    </row>
    <row r="238" spans="1:4" s="21" customFormat="1" ht="12" customHeight="1">
      <c r="A238" s="187" t="s">
        <v>204</v>
      </c>
      <c r="B238" s="187"/>
      <c r="C238" s="22">
        <v>0</v>
      </c>
      <c r="D238" s="72">
        <v>0</v>
      </c>
    </row>
    <row r="239" spans="1:4" s="21" customFormat="1" ht="12" customHeight="1">
      <c r="A239" s="187" t="s">
        <v>205</v>
      </c>
      <c r="B239" s="187"/>
      <c r="C239" s="22">
        <v>0</v>
      </c>
      <c r="D239" s="72">
        <v>0</v>
      </c>
    </row>
    <row r="240" spans="1:4" s="21" customFormat="1" ht="12" customHeight="1">
      <c r="A240" s="187" t="s">
        <v>206</v>
      </c>
      <c r="B240" s="187"/>
      <c r="C240" s="22">
        <v>28</v>
      </c>
      <c r="D240" s="72">
        <v>2.1164021164021163</v>
      </c>
    </row>
    <row r="241" spans="1:4" s="21" customFormat="1" ht="12" customHeight="1">
      <c r="A241" s="187" t="s">
        <v>207</v>
      </c>
      <c r="B241" s="187"/>
      <c r="C241" s="22">
        <v>5</v>
      </c>
      <c r="D241" s="72">
        <v>0.927643784786642</v>
      </c>
    </row>
    <row r="242" spans="1:4" s="21" customFormat="1" ht="12" customHeight="1">
      <c r="A242" s="187" t="s">
        <v>208</v>
      </c>
      <c r="B242" s="187"/>
      <c r="C242" s="22">
        <v>0</v>
      </c>
      <c r="D242" s="72">
        <v>0</v>
      </c>
    </row>
    <row r="243" spans="1:4" s="21" customFormat="1" ht="12" customHeight="1">
      <c r="A243" s="187" t="s">
        <v>209</v>
      </c>
      <c r="B243" s="187"/>
      <c r="C243" s="22">
        <v>4</v>
      </c>
      <c r="D243" s="72">
        <v>1.646090534979424</v>
      </c>
    </row>
    <row r="244" spans="1:4" s="21" customFormat="1" ht="12" customHeight="1">
      <c r="A244" s="187" t="s">
        <v>210</v>
      </c>
      <c r="B244" s="187"/>
      <c r="C244" s="22">
        <v>0</v>
      </c>
      <c r="D244" s="72">
        <v>0</v>
      </c>
    </row>
    <row r="245" spans="1:4" s="21" customFormat="1" ht="12" customHeight="1">
      <c r="A245" s="187" t="s">
        <v>211</v>
      </c>
      <c r="B245" s="187"/>
      <c r="C245" s="22">
        <v>5</v>
      </c>
      <c r="D245" s="72">
        <v>1.3089005235602094</v>
      </c>
    </row>
    <row r="246" spans="1:4" s="21" customFormat="1" ht="12" customHeight="1">
      <c r="A246" s="187" t="s">
        <v>212</v>
      </c>
      <c r="B246" s="187"/>
      <c r="C246" s="22">
        <v>0</v>
      </c>
      <c r="D246" s="72">
        <v>0</v>
      </c>
    </row>
    <row r="247" spans="1:4" s="21" customFormat="1" ht="12" customHeight="1">
      <c r="A247" s="187" t="s">
        <v>213</v>
      </c>
      <c r="B247" s="187"/>
      <c r="C247" s="22">
        <v>11</v>
      </c>
      <c r="D247" s="72">
        <v>1.1011011011011012</v>
      </c>
    </row>
    <row r="248" spans="1:4" s="21" customFormat="1" ht="12" customHeight="1">
      <c r="A248" s="193" t="s">
        <v>214</v>
      </c>
      <c r="B248" s="193"/>
      <c r="C248" s="28">
        <v>0</v>
      </c>
      <c r="D248" s="73">
        <v>0</v>
      </c>
    </row>
    <row r="249" spans="1:4" s="21" customFormat="1" ht="12" customHeight="1">
      <c r="A249" s="26"/>
      <c r="B249" s="26"/>
      <c r="C249" s="26"/>
      <c r="D249" s="75"/>
    </row>
    <row r="250" spans="1:4" s="21" customFormat="1" ht="12" customHeight="1">
      <c r="A250" s="194" t="s">
        <v>215</v>
      </c>
      <c r="B250" s="194"/>
      <c r="C250" s="19">
        <f>SUM(C251:C258)</f>
        <v>1585</v>
      </c>
      <c r="D250" s="71">
        <v>0.7905710067435459</v>
      </c>
    </row>
    <row r="251" spans="1:4" s="21" customFormat="1" ht="12" customHeight="1">
      <c r="A251" s="187" t="s">
        <v>216</v>
      </c>
      <c r="B251" s="187"/>
      <c r="C251" s="22">
        <f>SUM(C59:C77)</f>
        <v>479</v>
      </c>
      <c r="D251" s="72">
        <v>1.933478646968596</v>
      </c>
    </row>
    <row r="252" spans="1:4" s="21" customFormat="1" ht="12" customHeight="1">
      <c r="A252" s="187" t="s">
        <v>217</v>
      </c>
      <c r="B252" s="187"/>
      <c r="C252" s="22">
        <f>SUM(C80:C142)</f>
        <v>401</v>
      </c>
      <c r="D252" s="72">
        <v>0.5112774285677857</v>
      </c>
    </row>
    <row r="253" spans="1:4" s="21" customFormat="1" ht="12" customHeight="1">
      <c r="A253" s="187" t="s">
        <v>218</v>
      </c>
      <c r="B253" s="187"/>
      <c r="C253" s="22">
        <f>SUM(C145:C183)</f>
        <v>250</v>
      </c>
      <c r="D253" s="72">
        <v>0.5239771965124078</v>
      </c>
    </row>
    <row r="254" spans="1:4" s="21" customFormat="1" ht="12" customHeight="1">
      <c r="A254" s="187" t="s">
        <v>219</v>
      </c>
      <c r="B254" s="187"/>
      <c r="C254" s="22">
        <f>SUM(C186:C193)</f>
        <v>12</v>
      </c>
      <c r="D254" s="72">
        <v>0.22870211549456831</v>
      </c>
    </row>
    <row r="255" spans="1:4" s="21" customFormat="1" ht="12" customHeight="1">
      <c r="A255" s="187" t="s">
        <v>220</v>
      </c>
      <c r="B255" s="187"/>
      <c r="C255" s="22">
        <f>SUM(C196:C213)</f>
        <v>256</v>
      </c>
      <c r="D255" s="72">
        <v>1.0336751998707907</v>
      </c>
    </row>
    <row r="256" spans="1:4" s="21" customFormat="1" ht="12" customHeight="1">
      <c r="A256" s="187" t="s">
        <v>221</v>
      </c>
      <c r="B256" s="187"/>
      <c r="C256" s="22">
        <f>SUM(C216:C221)</f>
        <v>73</v>
      </c>
      <c r="D256" s="72">
        <v>1.1920313520574788</v>
      </c>
    </row>
    <row r="257" spans="1:4" s="21" customFormat="1" ht="12" customHeight="1">
      <c r="A257" s="187" t="s">
        <v>222</v>
      </c>
      <c r="B257" s="187"/>
      <c r="C257" s="22">
        <f>SUM(C224:C228)</f>
        <v>6</v>
      </c>
      <c r="D257" s="72">
        <v>0.11926058437686345</v>
      </c>
    </row>
    <row r="258" spans="1:4" s="21" customFormat="1" ht="12" customHeight="1">
      <c r="A258" s="193" t="s">
        <v>223</v>
      </c>
      <c r="B258" s="193"/>
      <c r="C258" s="28">
        <f>SUM(C231:C248)</f>
        <v>108</v>
      </c>
      <c r="D258" s="73">
        <v>1.285255265976437</v>
      </c>
    </row>
    <row r="259" spans="1:4" s="21" customFormat="1" ht="12" customHeight="1">
      <c r="A259" s="26"/>
      <c r="B259" s="26"/>
      <c r="C259" s="26"/>
      <c r="D259" s="75"/>
    </row>
    <row r="260" spans="1:4" s="21" customFormat="1" ht="12" customHeight="1">
      <c r="A260" s="194" t="s">
        <v>224</v>
      </c>
      <c r="B260" s="194"/>
      <c r="C260" s="19">
        <f>SUM(C261:C264)</f>
        <v>1337</v>
      </c>
      <c r="D260" s="71">
        <v>0.8158358809135898</v>
      </c>
    </row>
    <row r="261" spans="1:4" s="21" customFormat="1" ht="12" customHeight="1">
      <c r="A261" s="187" t="s">
        <v>220</v>
      </c>
      <c r="B261" s="187"/>
      <c r="C261" s="22">
        <f>C196+C197+C198+C199+C200+C201+C202+C203+C205+C208+C209+C211+C213+C217+C152+C210</f>
        <v>256</v>
      </c>
      <c r="D261" s="72">
        <v>1.0028597171622204</v>
      </c>
    </row>
    <row r="262" spans="1:4" s="21" customFormat="1" ht="12" customHeight="1">
      <c r="A262" s="187" t="s">
        <v>225</v>
      </c>
      <c r="B262" s="187"/>
      <c r="C262" s="22">
        <f>+C59+C60+C64+C65+C66+C67+C68+C70+C71+C73+C74+C75+C76+C77+C91</f>
        <v>484</v>
      </c>
      <c r="D262" s="72">
        <v>1.9905408184248408</v>
      </c>
    </row>
    <row r="263" spans="1:4" s="21" customFormat="1" ht="12" customHeight="1">
      <c r="A263" s="187" t="s">
        <v>218</v>
      </c>
      <c r="B263" s="187"/>
      <c r="C263" s="22">
        <f>C145+C148+C151+C154+C157+C163+C164+C167+C169+C171+C174+C178+C179+C181+C186+C193+C160+C162+C165</f>
        <v>217</v>
      </c>
      <c r="D263" s="72">
        <v>0.536597428288823</v>
      </c>
    </row>
    <row r="264" spans="1:4" s="21" customFormat="1" ht="12" customHeight="1">
      <c r="A264" s="193" t="s">
        <v>217</v>
      </c>
      <c r="B264" s="193"/>
      <c r="C264" s="28">
        <f>+C80+C81+C82+C85+C86+C89+C87+C93+C92+C97+C94+C98+C96+C99+C100+C105+C104+C103+C106+C107+C108+C109+C110+C112+C111+C113+C114+C116+C115+C118+C117+C121+C123+C122+C125+C124+C126+C127+C128+C129+C130+C132+C133+C136+C135+C137+C138+C140+C141+C142</f>
        <v>380</v>
      </c>
      <c r="D264" s="73">
        <v>0.5163113629261267</v>
      </c>
    </row>
    <row r="265" spans="1:4" s="40" customFormat="1" ht="5.25" customHeight="1">
      <c r="A265" s="277"/>
      <c r="B265" s="277"/>
      <c r="C265" s="277"/>
      <c r="D265" s="277"/>
    </row>
    <row r="266" spans="1:4" s="37" customFormat="1" ht="12" customHeight="1">
      <c r="A266" s="239" t="s">
        <v>284</v>
      </c>
      <c r="B266" s="239"/>
      <c r="C266" s="239"/>
      <c r="D266" s="239"/>
    </row>
    <row r="267" spans="1:4" s="37" customFormat="1" ht="12" customHeight="1">
      <c r="A267" s="274" t="s">
        <v>305</v>
      </c>
      <c r="B267" s="292"/>
      <c r="C267" s="292"/>
      <c r="D267" s="292"/>
    </row>
    <row r="268" spans="1:4" s="42" customFormat="1" ht="5.25" customHeight="1">
      <c r="A268" s="293"/>
      <c r="B268" s="293"/>
      <c r="C268" s="293"/>
      <c r="D268" s="293"/>
    </row>
    <row r="269" spans="1:4" s="41" customFormat="1" ht="23.25" customHeight="1">
      <c r="A269" s="241" t="s">
        <v>392</v>
      </c>
      <c r="B269" s="241"/>
      <c r="C269" s="241"/>
      <c r="D269" s="241"/>
    </row>
    <row r="270" spans="1:4" s="42" customFormat="1" ht="5.25" customHeight="1">
      <c r="A270" s="293"/>
      <c r="B270" s="293"/>
      <c r="C270" s="293"/>
      <c r="D270" s="293"/>
    </row>
    <row r="271" spans="1:4" s="43" customFormat="1" ht="11.25" customHeight="1">
      <c r="A271" s="291" t="s">
        <v>285</v>
      </c>
      <c r="B271" s="291"/>
      <c r="C271" s="291"/>
      <c r="D271" s="291"/>
    </row>
    <row r="272" spans="1:4" s="43" customFormat="1" ht="11.25" customHeight="1">
      <c r="A272" s="291" t="s">
        <v>295</v>
      </c>
      <c r="B272" s="291"/>
      <c r="C272" s="291"/>
      <c r="D272" s="291"/>
    </row>
  </sheetData>
  <sheetProtection/>
  <mergeCells count="240">
    <mergeCell ref="A1:D1"/>
    <mergeCell ref="A2:D2"/>
    <mergeCell ref="A3:D3"/>
    <mergeCell ref="A4:D4"/>
    <mergeCell ref="C5:D5"/>
    <mergeCell ref="C6:D6"/>
    <mergeCell ref="A6:B6"/>
    <mergeCell ref="A5:B5"/>
    <mergeCell ref="A7:D7"/>
    <mergeCell ref="A10:B10"/>
    <mergeCell ref="A12:B12"/>
    <mergeCell ref="A13:B13"/>
    <mergeCell ref="A17:B17"/>
    <mergeCell ref="A21:B21"/>
    <mergeCell ref="A9:B9"/>
    <mergeCell ref="A8:B8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8:B48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5:B215"/>
    <mergeCell ref="A216:B216"/>
    <mergeCell ref="A217:B217"/>
    <mergeCell ref="A218:B218"/>
    <mergeCell ref="A219:B219"/>
    <mergeCell ref="A220:B220"/>
    <mergeCell ref="A221:B221"/>
    <mergeCell ref="A223:B223"/>
    <mergeCell ref="A224:B224"/>
    <mergeCell ref="A225:B225"/>
    <mergeCell ref="A226:B226"/>
    <mergeCell ref="A227:B227"/>
    <mergeCell ref="A228:B228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60:B260"/>
    <mergeCell ref="A261:B261"/>
    <mergeCell ref="A262:B262"/>
    <mergeCell ref="A263:B263"/>
    <mergeCell ref="A264:B264"/>
    <mergeCell ref="A271:D271"/>
    <mergeCell ref="A272:D272"/>
    <mergeCell ref="A265:D265"/>
    <mergeCell ref="A266:D266"/>
    <mergeCell ref="A267:D267"/>
    <mergeCell ref="A268:D268"/>
    <mergeCell ref="A269:D269"/>
    <mergeCell ref="A270:D270"/>
  </mergeCells>
  <printOptions/>
  <pageMargins left="0" right="0" top="0" bottom="0" header="0" footer="0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0" customWidth="1"/>
    <col min="2" max="2" width="38.7109375" style="0" customWidth="1"/>
    <col min="3" max="4" width="11.8515625" style="0" customWidth="1"/>
  </cols>
  <sheetData>
    <row r="1" spans="1:4" ht="12.75" customHeight="1">
      <c r="A1" s="249"/>
      <c r="B1" s="249"/>
      <c r="C1" s="249"/>
      <c r="D1" s="249"/>
    </row>
    <row r="2" spans="1:4" s="78" customFormat="1" ht="12.75" customHeight="1">
      <c r="A2" s="301" t="s">
        <v>327</v>
      </c>
      <c r="B2" s="301"/>
      <c r="C2" s="301"/>
      <c r="D2" s="301"/>
    </row>
    <row r="3" spans="1:4" s="78" customFormat="1" ht="12.75" customHeight="1">
      <c r="A3" s="249"/>
      <c r="B3" s="249"/>
      <c r="C3" s="249"/>
      <c r="D3" s="249"/>
    </row>
    <row r="4" spans="1:4" s="78" customFormat="1" ht="12.75" customHeight="1">
      <c r="A4" s="188"/>
      <c r="B4" s="188"/>
      <c r="C4" s="188"/>
      <c r="D4" s="188"/>
    </row>
    <row r="5" spans="1:4" s="79" customFormat="1" ht="12.75" customHeight="1">
      <c r="A5" s="302"/>
      <c r="B5" s="302"/>
      <c r="C5" s="303">
        <v>2008</v>
      </c>
      <c r="D5" s="304"/>
    </row>
    <row r="6" spans="1:4" s="79" customFormat="1" ht="12.75" customHeight="1">
      <c r="A6" s="240"/>
      <c r="B6" s="240"/>
      <c r="C6" s="297"/>
      <c r="D6" s="298"/>
    </row>
    <row r="7" spans="1:4" s="79" customFormat="1" ht="12.75" customHeight="1">
      <c r="A7" s="240"/>
      <c r="B7" s="240"/>
      <c r="C7" s="240"/>
      <c r="D7" s="240"/>
    </row>
    <row r="8" spans="1:4" s="79" customFormat="1" ht="12.75" customHeight="1">
      <c r="A8" s="283"/>
      <c r="B8" s="283"/>
      <c r="C8" s="80" t="s">
        <v>0</v>
      </c>
      <c r="D8" s="81" t="s">
        <v>1</v>
      </c>
    </row>
    <row r="9" spans="1:4" s="79" customFormat="1" ht="12.75" customHeight="1">
      <c r="A9" s="300"/>
      <c r="B9" s="300"/>
      <c r="C9" s="82" t="s">
        <v>2</v>
      </c>
      <c r="D9" s="82" t="s">
        <v>3</v>
      </c>
    </row>
    <row r="10" spans="1:4" s="85" customFormat="1" ht="11.25" customHeight="1">
      <c r="A10" s="299" t="s">
        <v>4</v>
      </c>
      <c r="B10" s="299"/>
      <c r="C10" s="83">
        <f>C12+C23+C38+C42+C53</f>
        <v>1510</v>
      </c>
      <c r="D10" s="84">
        <v>0.7623221038070669</v>
      </c>
    </row>
    <row r="11" spans="1:4" s="85" customFormat="1" ht="11.25" customHeight="1">
      <c r="A11" s="15"/>
      <c r="B11" s="15"/>
      <c r="C11" s="16"/>
      <c r="D11" s="17"/>
    </row>
    <row r="12" spans="1:4" s="85" customFormat="1" ht="11.25" customHeight="1">
      <c r="A12" s="194" t="s">
        <v>5</v>
      </c>
      <c r="B12" s="194"/>
      <c r="C12" s="19">
        <f>C13+C17+C21</f>
        <v>182</v>
      </c>
      <c r="D12" s="20">
        <v>0.9058782539445522</v>
      </c>
    </row>
    <row r="13" spans="1:4" s="85" customFormat="1" ht="11.25" customHeight="1">
      <c r="A13" s="187" t="s">
        <v>6</v>
      </c>
      <c r="B13" s="187"/>
      <c r="C13" s="22">
        <f>C14+C15+C16</f>
        <v>126</v>
      </c>
      <c r="D13" s="23">
        <v>1.506276150627615</v>
      </c>
    </row>
    <row r="14" spans="1:4" s="85" customFormat="1" ht="11.25" customHeight="1">
      <c r="A14" s="24"/>
      <c r="B14" s="25" t="s">
        <v>7</v>
      </c>
      <c r="C14" s="22">
        <f>C236+C238+C244+C251+C252</f>
        <v>58</v>
      </c>
      <c r="D14" s="23">
        <v>1.837769328263625</v>
      </c>
    </row>
    <row r="15" spans="1:4" s="85" customFormat="1" ht="11.25" customHeight="1">
      <c r="A15" s="24"/>
      <c r="B15" s="25" t="s">
        <v>8</v>
      </c>
      <c r="C15" s="22">
        <f>+C237+C245+C240+C241+C242+C243+C247+C248+C253</f>
        <v>38</v>
      </c>
      <c r="D15" s="23">
        <v>1.1137162954279016</v>
      </c>
    </row>
    <row r="16" spans="1:4" s="85" customFormat="1" ht="11.25" customHeight="1">
      <c r="A16" s="24"/>
      <c r="B16" s="26" t="s">
        <v>9</v>
      </c>
      <c r="C16" s="22">
        <f>C239+C246+C249+C250</f>
        <v>30</v>
      </c>
      <c r="D16" s="23">
        <v>1.669449081803005</v>
      </c>
    </row>
    <row r="17" spans="1:4" s="85" customFormat="1" ht="11.25" customHeight="1">
      <c r="A17" s="187" t="s">
        <v>10</v>
      </c>
      <c r="B17" s="187"/>
      <c r="C17" s="22">
        <f>C18+C19+C20</f>
        <v>3</v>
      </c>
      <c r="D17" s="23">
        <v>0.060072086503804564</v>
      </c>
    </row>
    <row r="18" spans="1:4" s="85" customFormat="1" ht="11.25" customHeight="1">
      <c r="A18" s="24"/>
      <c r="B18" s="25" t="s">
        <v>11</v>
      </c>
      <c r="C18" s="22">
        <f>+C230</f>
        <v>0</v>
      </c>
      <c r="D18" s="23">
        <v>0</v>
      </c>
    </row>
    <row r="19" spans="1:4" s="85" customFormat="1" ht="11.25" customHeight="1">
      <c r="A19" s="24"/>
      <c r="B19" s="25" t="s">
        <v>12</v>
      </c>
      <c r="C19" s="22">
        <f>+C229</f>
        <v>2</v>
      </c>
      <c r="D19" s="23">
        <v>0.12070006035003018</v>
      </c>
    </row>
    <row r="20" spans="1:4" s="85" customFormat="1" ht="11.25" customHeight="1">
      <c r="A20" s="27"/>
      <c r="B20" s="25" t="s">
        <v>13</v>
      </c>
      <c r="C20" s="22">
        <f>C231+C232+C233</f>
        <v>1</v>
      </c>
      <c r="D20" s="23">
        <v>0.06489292667099286</v>
      </c>
    </row>
    <row r="21" spans="1:4" s="85" customFormat="1" ht="11.25" customHeight="1">
      <c r="A21" s="193" t="s">
        <v>14</v>
      </c>
      <c r="B21" s="193"/>
      <c r="C21" s="28">
        <f>C221+C222+C223+C206+C224+C225+C212+C226+C215</f>
        <v>53</v>
      </c>
      <c r="D21" s="29">
        <v>0.7872846108140226</v>
      </c>
    </row>
    <row r="22" spans="1:4" s="85" customFormat="1" ht="11.25" customHeight="1">
      <c r="A22" s="27"/>
      <c r="B22" s="27"/>
      <c r="C22" s="27"/>
      <c r="D22" s="30"/>
    </row>
    <row r="23" spans="1:4" s="85" customFormat="1" ht="11.25" customHeight="1">
      <c r="A23" s="194" t="s">
        <v>15</v>
      </c>
      <c r="B23" s="194"/>
      <c r="C23" s="19">
        <f>C24+C25+C26+C29+C32+C33</f>
        <v>247</v>
      </c>
      <c r="D23" s="20">
        <v>0.47518276260100034</v>
      </c>
    </row>
    <row r="24" spans="1:4" s="85" customFormat="1" ht="11.25" customHeight="1">
      <c r="A24" s="187" t="s">
        <v>16</v>
      </c>
      <c r="B24" s="187"/>
      <c r="C24" s="22">
        <f>C150+C153+C154+C168+C169+C172+C174+C176+C179</f>
        <v>196</v>
      </c>
      <c r="D24" s="23">
        <v>0.6495227995758218</v>
      </c>
    </row>
    <row r="25" spans="1:4" s="85" customFormat="1" ht="11.25" customHeight="1">
      <c r="A25" s="187" t="s">
        <v>17</v>
      </c>
      <c r="B25" s="187"/>
      <c r="C25" s="22">
        <f>C155+C161+C164+C170+C178+C180+C181+C187</f>
        <v>5</v>
      </c>
      <c r="D25" s="23">
        <v>0.10750376263169212</v>
      </c>
    </row>
    <row r="26" spans="1:4" s="85" customFormat="1" ht="11.25" customHeight="1">
      <c r="A26" s="187" t="s">
        <v>18</v>
      </c>
      <c r="B26" s="187"/>
      <c r="C26" s="22">
        <f>C27+C28</f>
        <v>26</v>
      </c>
      <c r="D26" s="23">
        <v>0.32610058948952714</v>
      </c>
    </row>
    <row r="27" spans="1:4" s="85" customFormat="1" ht="11.25" customHeight="1">
      <c r="A27" s="31"/>
      <c r="B27" s="25" t="s">
        <v>19</v>
      </c>
      <c r="C27" s="22">
        <f>C152+C158+C160+C171+C182+C188</f>
        <v>0</v>
      </c>
      <c r="D27" s="23">
        <v>0</v>
      </c>
    </row>
    <row r="28" spans="1:4" s="85" customFormat="1" ht="11.25" customHeight="1">
      <c r="A28" s="27"/>
      <c r="B28" s="25" t="s">
        <v>20</v>
      </c>
      <c r="C28" s="22">
        <f>C159+C162+C167+C184</f>
        <v>26</v>
      </c>
      <c r="D28" s="23">
        <v>0.4176706827309237</v>
      </c>
    </row>
    <row r="29" spans="1:4" s="85" customFormat="1" ht="11.25" customHeight="1">
      <c r="A29" s="187" t="s">
        <v>21</v>
      </c>
      <c r="B29" s="187"/>
      <c r="C29" s="22">
        <f>C30+C31</f>
        <v>1</v>
      </c>
      <c r="D29" s="23">
        <v>0.0380517503805175</v>
      </c>
    </row>
    <row r="30" spans="1:4" s="85" customFormat="1" ht="11.25" customHeight="1">
      <c r="A30" s="31"/>
      <c r="B30" s="25" t="s">
        <v>22</v>
      </c>
      <c r="C30" s="22">
        <f>C151+C165+C177</f>
        <v>1</v>
      </c>
      <c r="D30" s="23">
        <v>0.0778816199376947</v>
      </c>
    </row>
    <row r="31" spans="1:4" s="85" customFormat="1" ht="11.25" customHeight="1">
      <c r="A31" s="27"/>
      <c r="B31" s="25" t="s">
        <v>23</v>
      </c>
      <c r="C31" s="22">
        <f>C156+C183+C186</f>
        <v>0</v>
      </c>
      <c r="D31" s="23">
        <v>0</v>
      </c>
    </row>
    <row r="32" spans="1:4" s="85" customFormat="1" ht="11.25" customHeight="1">
      <c r="A32" s="187" t="s">
        <v>24</v>
      </c>
      <c r="B32" s="187"/>
      <c r="C32" s="22">
        <f>C163+C166+C173+C175+C185</f>
        <v>13</v>
      </c>
      <c r="D32" s="23">
        <v>0.9701492537313432</v>
      </c>
    </row>
    <row r="33" spans="1:4" s="85" customFormat="1" ht="11.25" customHeight="1">
      <c r="A33" s="187" t="s">
        <v>25</v>
      </c>
      <c r="B33" s="187"/>
      <c r="C33" s="22">
        <f>C34+C35+C36</f>
        <v>6</v>
      </c>
      <c r="D33" s="23">
        <v>0.11511895625479662</v>
      </c>
    </row>
    <row r="34" spans="1:4" s="85" customFormat="1" ht="11.25" customHeight="1">
      <c r="A34" s="31"/>
      <c r="B34" s="25" t="s">
        <v>26</v>
      </c>
      <c r="C34" s="22">
        <f>C196</f>
        <v>0</v>
      </c>
      <c r="D34" s="23">
        <v>0</v>
      </c>
    </row>
    <row r="35" spans="1:4" s="85" customFormat="1" ht="11.25" customHeight="1">
      <c r="A35" s="24"/>
      <c r="B35" s="25" t="s">
        <v>27</v>
      </c>
      <c r="C35" s="22">
        <f>C192+C193+C194+C197</f>
        <v>1</v>
      </c>
      <c r="D35" s="23">
        <v>0.15847860538827258</v>
      </c>
    </row>
    <row r="36" spans="1:4" s="85" customFormat="1" ht="11.25" customHeight="1">
      <c r="A36" s="24"/>
      <c r="B36" s="32" t="s">
        <v>28</v>
      </c>
      <c r="C36" s="28">
        <f>C191+C195+C198</f>
        <v>5</v>
      </c>
      <c r="D36" s="29">
        <v>0.1303441084462982</v>
      </c>
    </row>
    <row r="37" spans="1:4" s="85" customFormat="1" ht="11.25" customHeight="1">
      <c r="A37" s="27"/>
      <c r="B37" s="27"/>
      <c r="C37" s="27"/>
      <c r="D37" s="30"/>
    </row>
    <row r="38" spans="1:4" s="85" customFormat="1" ht="11.25" customHeight="1">
      <c r="A38" s="194" t="s">
        <v>29</v>
      </c>
      <c r="B38" s="194"/>
      <c r="C38" s="19">
        <f>C39+C40</f>
        <v>256</v>
      </c>
      <c r="D38" s="20">
        <v>1.0824982028838428</v>
      </c>
    </row>
    <row r="39" spans="1:4" s="85" customFormat="1" ht="11.25" customHeight="1">
      <c r="A39" s="187" t="s">
        <v>30</v>
      </c>
      <c r="B39" s="187"/>
      <c r="C39" s="22">
        <f>C201+C202+C204+C205+C207+C210+C213+C214+C217+C218</f>
        <v>234</v>
      </c>
      <c r="D39" s="23">
        <v>1.1253787332275285</v>
      </c>
    </row>
    <row r="40" spans="1:4" s="85" customFormat="1" ht="11.25" customHeight="1">
      <c r="A40" s="193" t="s">
        <v>31</v>
      </c>
      <c r="B40" s="193"/>
      <c r="C40" s="28">
        <f>+C203+C157+C208+C216</f>
        <v>22</v>
      </c>
      <c r="D40" s="29">
        <v>0.7703081232492998</v>
      </c>
    </row>
    <row r="41" spans="1:4" s="85" customFormat="1" ht="11.25" customHeight="1">
      <c r="A41" s="27"/>
      <c r="B41" s="27"/>
      <c r="C41" s="27"/>
      <c r="D41" s="30"/>
    </row>
    <row r="42" spans="1:4" s="85" customFormat="1" ht="11.25" customHeight="1">
      <c r="A42" s="194" t="s">
        <v>32</v>
      </c>
      <c r="B42" s="194"/>
      <c r="C42" s="19">
        <f>C43+C44+C48</f>
        <v>375</v>
      </c>
      <c r="D42" s="20">
        <v>0.5024586978950331</v>
      </c>
    </row>
    <row r="43" spans="1:4" s="85" customFormat="1" ht="11.25" customHeight="1">
      <c r="A43" s="187" t="s">
        <v>33</v>
      </c>
      <c r="B43" s="187"/>
      <c r="C43" s="22">
        <f>C98+C99+C101+C103+C104+C108+C109+C111+C113+C115+C116+C120+C122+C126+C127+C131+C134+C138+C142+C146+C147</f>
        <v>285</v>
      </c>
      <c r="D43" s="23">
        <v>0.5784218217243059</v>
      </c>
    </row>
    <row r="44" spans="1:4" s="85" customFormat="1" ht="11.25" customHeight="1">
      <c r="A44" s="200" t="s">
        <v>34</v>
      </c>
      <c r="B44" s="200"/>
      <c r="C44" s="22">
        <f>C45+C46+C47</f>
        <v>39</v>
      </c>
      <c r="D44" s="23">
        <v>0.3072559678562987</v>
      </c>
    </row>
    <row r="45" spans="1:4" s="85" customFormat="1" ht="11.25" customHeight="1">
      <c r="A45" s="32"/>
      <c r="B45" s="25" t="s">
        <v>35</v>
      </c>
      <c r="C45" s="22">
        <f>C90+C93+C100+C114+C209+C118+C211+C123+C136+C140+C143</f>
        <v>26</v>
      </c>
      <c r="D45" s="23">
        <v>0.47732696897374705</v>
      </c>
    </row>
    <row r="46" spans="1:4" s="85" customFormat="1" ht="11.25" customHeight="1">
      <c r="A46" s="32"/>
      <c r="B46" s="25" t="s">
        <v>36</v>
      </c>
      <c r="C46" s="22">
        <f>C102+C130+C132+C141</f>
        <v>13</v>
      </c>
      <c r="D46" s="23">
        <v>0.20753512132822477</v>
      </c>
    </row>
    <row r="47" spans="1:4" s="85" customFormat="1" ht="11.25" customHeight="1">
      <c r="A47" s="32"/>
      <c r="B47" s="26" t="s">
        <v>37</v>
      </c>
      <c r="C47" s="22">
        <f>C95+C106+C107+C144</f>
        <v>0</v>
      </c>
      <c r="D47" s="23">
        <v>0</v>
      </c>
    </row>
    <row r="48" spans="1:4" s="85" customFormat="1" ht="11.25" customHeight="1">
      <c r="A48" s="187" t="s">
        <v>38</v>
      </c>
      <c r="B48" s="187"/>
      <c r="C48" s="22">
        <f>C49+C50+C51</f>
        <v>51</v>
      </c>
      <c r="D48" s="23">
        <v>0.4025892011367225</v>
      </c>
    </row>
    <row r="49" spans="1:4" s="85" customFormat="1" ht="11.25" customHeight="1">
      <c r="A49" s="32"/>
      <c r="B49" s="25" t="s">
        <v>39</v>
      </c>
      <c r="C49" s="22">
        <f>+C86+C87+C97+C124</f>
        <v>1</v>
      </c>
      <c r="D49" s="23">
        <v>0.05534034311012728</v>
      </c>
    </row>
    <row r="50" spans="1:4" s="85" customFormat="1" ht="11.25" customHeight="1">
      <c r="A50" s="32"/>
      <c r="B50" s="25" t="s">
        <v>40</v>
      </c>
      <c r="C50" s="22">
        <f>C89+C91+C110+C112+C125+C129+C135+C139</f>
        <v>8</v>
      </c>
      <c r="D50" s="23">
        <v>0.22327658386826682</v>
      </c>
    </row>
    <row r="51" spans="1:4" s="85" customFormat="1" ht="11.25" customHeight="1">
      <c r="A51" s="32"/>
      <c r="B51" s="32" t="s">
        <v>41</v>
      </c>
      <c r="C51" s="28">
        <f>C85+C92+C105+C117+C128+C133+C145</f>
        <v>42</v>
      </c>
      <c r="D51" s="29">
        <v>0.5770816158285244</v>
      </c>
    </row>
    <row r="52" spans="1:4" s="85" customFormat="1" ht="11.25" customHeight="1">
      <c r="A52" s="26"/>
      <c r="B52" s="26"/>
      <c r="C52" s="26"/>
      <c r="D52" s="34"/>
    </row>
    <row r="53" spans="1:4" s="85" customFormat="1" ht="11.25" customHeight="1">
      <c r="A53" s="194" t="s">
        <v>42</v>
      </c>
      <c r="B53" s="194"/>
      <c r="C53" s="19">
        <f>C54+C55+C56</f>
        <v>450</v>
      </c>
      <c r="D53" s="20">
        <v>1.6230253191949793</v>
      </c>
    </row>
    <row r="54" spans="1:4" s="85" customFormat="1" ht="11.25" customHeight="1">
      <c r="A54" s="187" t="s">
        <v>43</v>
      </c>
      <c r="B54" s="187"/>
      <c r="C54" s="22">
        <f>C60+C67+C73+C82</f>
        <v>306</v>
      </c>
      <c r="D54" s="23">
        <v>3.1176770249617936</v>
      </c>
    </row>
    <row r="55" spans="1:4" s="85" customFormat="1" ht="11.25" customHeight="1">
      <c r="A55" s="187" t="s">
        <v>44</v>
      </c>
      <c r="B55" s="187"/>
      <c r="C55" s="22">
        <f>C88+C59+C61+C94+C96+C65+C68+C69+C70+C119+C121+C71+C72+C76+C77+C78+C137+C80+C81</f>
        <v>132</v>
      </c>
      <c r="D55" s="23">
        <v>0.8379356313083222</v>
      </c>
    </row>
    <row r="56" spans="1:4" s="85" customFormat="1" ht="11.25" customHeight="1">
      <c r="A56" s="193" t="s">
        <v>45</v>
      </c>
      <c r="B56" s="193"/>
      <c r="C56" s="28">
        <f>C62+C63+C64+C66+C74+C75+C79</f>
        <v>12</v>
      </c>
      <c r="D56" s="29">
        <v>0.5560704355885079</v>
      </c>
    </row>
    <row r="57" spans="1:4" s="85" customFormat="1" ht="11.25" customHeight="1">
      <c r="A57" s="32"/>
      <c r="B57" s="44"/>
      <c r="C57" s="76"/>
      <c r="D57" s="86"/>
    </row>
    <row r="58" spans="1:4" s="85" customFormat="1" ht="11.25" customHeight="1">
      <c r="A58" s="194" t="s">
        <v>46</v>
      </c>
      <c r="B58" s="194"/>
      <c r="C58" s="19">
        <f>SUM(C59:C82)</f>
        <v>438</v>
      </c>
      <c r="D58" s="20">
        <v>1.7836781234728785</v>
      </c>
    </row>
    <row r="59" spans="1:4" s="85" customFormat="1" ht="11.25" customHeight="1">
      <c r="A59" s="187" t="s">
        <v>229</v>
      </c>
      <c r="B59" s="187"/>
      <c r="C59" s="22">
        <v>8</v>
      </c>
      <c r="D59" s="23">
        <v>1.5473887814313347</v>
      </c>
    </row>
    <row r="60" spans="1:4" s="85" customFormat="1" ht="11.25" customHeight="1">
      <c r="A60" s="187" t="s">
        <v>47</v>
      </c>
      <c r="B60" s="187"/>
      <c r="C60" s="22">
        <v>33</v>
      </c>
      <c r="D60" s="23">
        <v>1.928696668614845</v>
      </c>
    </row>
    <row r="61" spans="1:4" s="85" customFormat="1" ht="11.25" customHeight="1">
      <c r="A61" s="187" t="s">
        <v>48</v>
      </c>
      <c r="B61" s="187"/>
      <c r="C61" s="22">
        <v>0</v>
      </c>
      <c r="D61" s="23">
        <v>0</v>
      </c>
    </row>
    <row r="62" spans="1:4" s="85" customFormat="1" ht="11.25" customHeight="1">
      <c r="A62" s="187" t="s">
        <v>230</v>
      </c>
      <c r="B62" s="187"/>
      <c r="C62" s="22">
        <v>1</v>
      </c>
      <c r="D62" s="23">
        <v>0.8771929824561403</v>
      </c>
    </row>
    <row r="63" spans="1:4" s="85" customFormat="1" ht="11.25" customHeight="1">
      <c r="A63" s="187" t="s">
        <v>231</v>
      </c>
      <c r="B63" s="187"/>
      <c r="C63" s="22">
        <v>0</v>
      </c>
      <c r="D63" s="23">
        <v>0</v>
      </c>
    </row>
    <row r="64" spans="1:4" s="85" customFormat="1" ht="11.25" customHeight="1">
      <c r="A64" s="253" t="s">
        <v>232</v>
      </c>
      <c r="B64" s="253"/>
      <c r="C64" s="22">
        <v>1</v>
      </c>
      <c r="D64" s="23">
        <v>0.4975124378109453</v>
      </c>
    </row>
    <row r="65" spans="1:4" s="85" customFormat="1" ht="11.25" customHeight="1">
      <c r="A65" s="187" t="s">
        <v>233</v>
      </c>
      <c r="B65" s="187"/>
      <c r="C65" s="22">
        <v>6</v>
      </c>
      <c r="D65" s="23">
        <v>1.4184397163120568</v>
      </c>
    </row>
    <row r="66" spans="1:4" s="85" customFormat="1" ht="11.25" customHeight="1">
      <c r="A66" s="187" t="s">
        <v>50</v>
      </c>
      <c r="B66" s="187"/>
      <c r="C66" s="22">
        <v>7</v>
      </c>
      <c r="D66" s="23">
        <v>0.7164790174002047</v>
      </c>
    </row>
    <row r="67" spans="1:4" s="85" customFormat="1" ht="11.25" customHeight="1">
      <c r="A67" s="187" t="s">
        <v>51</v>
      </c>
      <c r="B67" s="187"/>
      <c r="C67" s="22">
        <v>161</v>
      </c>
      <c r="D67" s="23">
        <v>3.503808487486398</v>
      </c>
    </row>
    <row r="68" spans="1:4" s="85" customFormat="1" ht="11.25" customHeight="1">
      <c r="A68" s="187" t="s">
        <v>52</v>
      </c>
      <c r="B68" s="187"/>
      <c r="C68" s="22">
        <v>9</v>
      </c>
      <c r="D68" s="23">
        <v>0.6976744186046512</v>
      </c>
    </row>
    <row r="69" spans="1:4" s="85" customFormat="1" ht="11.25" customHeight="1">
      <c r="A69" s="187" t="s">
        <v>234</v>
      </c>
      <c r="B69" s="187"/>
      <c r="C69" s="22">
        <v>6</v>
      </c>
      <c r="D69" s="23">
        <v>1.3953488372093024</v>
      </c>
    </row>
    <row r="70" spans="1:4" s="85" customFormat="1" ht="11.25" customHeight="1">
      <c r="A70" s="187" t="s">
        <v>53</v>
      </c>
      <c r="B70" s="187"/>
      <c r="C70" s="22">
        <v>1</v>
      </c>
      <c r="D70" s="23">
        <v>0.1371742112482853</v>
      </c>
    </row>
    <row r="71" spans="1:4" s="85" customFormat="1" ht="11.25" customHeight="1">
      <c r="A71" s="187" t="s">
        <v>54</v>
      </c>
      <c r="B71" s="187"/>
      <c r="C71" s="22">
        <v>46</v>
      </c>
      <c r="D71" s="23">
        <v>1.2791991101223583</v>
      </c>
    </row>
    <row r="72" spans="1:4" s="85" customFormat="1" ht="11.25" customHeight="1">
      <c r="A72" s="187" t="s">
        <v>55</v>
      </c>
      <c r="B72" s="187"/>
      <c r="C72" s="22">
        <v>0</v>
      </c>
      <c r="D72" s="23">
        <v>0</v>
      </c>
    </row>
    <row r="73" spans="1:4" s="85" customFormat="1" ht="11.25" customHeight="1">
      <c r="A73" s="187" t="s">
        <v>56</v>
      </c>
      <c r="B73" s="187"/>
      <c r="C73" s="22">
        <v>70</v>
      </c>
      <c r="D73" s="23">
        <v>3.508771929824561</v>
      </c>
    </row>
    <row r="74" spans="1:4" s="85" customFormat="1" ht="11.25" customHeight="1">
      <c r="A74" s="187" t="s">
        <v>235</v>
      </c>
      <c r="B74" s="187"/>
      <c r="C74" s="22">
        <v>3</v>
      </c>
      <c r="D74" s="23">
        <v>0.9615384615384616</v>
      </c>
    </row>
    <row r="75" spans="1:4" s="85" customFormat="1" ht="11.25" customHeight="1">
      <c r="A75" s="187" t="s">
        <v>236</v>
      </c>
      <c r="B75" s="187"/>
      <c r="C75" s="22">
        <v>0</v>
      </c>
      <c r="D75" s="23">
        <v>0</v>
      </c>
    </row>
    <row r="76" spans="1:4" s="85" customFormat="1" ht="11.25" customHeight="1">
      <c r="A76" s="187" t="s">
        <v>57</v>
      </c>
      <c r="B76" s="187"/>
      <c r="C76" s="22">
        <v>16</v>
      </c>
      <c r="D76" s="23">
        <v>1.4883720930232558</v>
      </c>
    </row>
    <row r="77" spans="1:4" s="85" customFormat="1" ht="11.25" customHeight="1">
      <c r="A77" s="187" t="s">
        <v>237</v>
      </c>
      <c r="B77" s="187"/>
      <c r="C77" s="22">
        <v>7</v>
      </c>
      <c r="D77" s="23">
        <v>1.0447761194029852</v>
      </c>
    </row>
    <row r="78" spans="1:4" s="85" customFormat="1" ht="11.25" customHeight="1">
      <c r="A78" s="187" t="s">
        <v>58</v>
      </c>
      <c r="B78" s="187"/>
      <c r="C78" s="22">
        <v>0</v>
      </c>
      <c r="D78" s="23">
        <v>0</v>
      </c>
    </row>
    <row r="79" spans="1:4" s="85" customFormat="1" ht="11.25" customHeight="1">
      <c r="A79" s="187" t="s">
        <v>238</v>
      </c>
      <c r="B79" s="187"/>
      <c r="C79" s="22">
        <v>0</v>
      </c>
      <c r="D79" s="23">
        <v>0</v>
      </c>
    </row>
    <row r="80" spans="1:4" s="85" customFormat="1" ht="11.25" customHeight="1">
      <c r="A80" s="187" t="s">
        <v>59</v>
      </c>
      <c r="B80" s="187"/>
      <c r="C80" s="22">
        <v>19</v>
      </c>
      <c r="D80" s="23">
        <v>1.0021097046413503</v>
      </c>
    </row>
    <row r="81" spans="1:4" s="85" customFormat="1" ht="11.25" customHeight="1">
      <c r="A81" s="187" t="s">
        <v>239</v>
      </c>
      <c r="B81" s="187"/>
      <c r="C81" s="22">
        <v>2</v>
      </c>
      <c r="D81" s="23">
        <v>0.8888888888888888</v>
      </c>
    </row>
    <row r="82" spans="1:4" s="85" customFormat="1" ht="11.25" customHeight="1">
      <c r="A82" s="193" t="s">
        <v>60</v>
      </c>
      <c r="B82" s="193"/>
      <c r="C82" s="28">
        <v>42</v>
      </c>
      <c r="D82" s="29">
        <v>2.7741083223249667</v>
      </c>
    </row>
    <row r="83" spans="1:4" s="85" customFormat="1" ht="11.25" customHeight="1">
      <c r="A83" s="26"/>
      <c r="B83" s="26"/>
      <c r="C83" s="26"/>
      <c r="D83" s="34"/>
    </row>
    <row r="84" spans="1:4" s="85" customFormat="1" ht="11.25" customHeight="1">
      <c r="A84" s="194" t="s">
        <v>61</v>
      </c>
      <c r="B84" s="194"/>
      <c r="C84" s="19">
        <f>SUM(C85:C147)</f>
        <v>387</v>
      </c>
      <c r="D84" s="20">
        <v>0.5006274012651514</v>
      </c>
    </row>
    <row r="85" spans="1:4" s="85" customFormat="1" ht="11.25" customHeight="1">
      <c r="A85" s="187" t="s">
        <v>62</v>
      </c>
      <c r="B85" s="187"/>
      <c r="C85" s="22">
        <v>13</v>
      </c>
      <c r="D85" s="23">
        <v>0.6458022851465475</v>
      </c>
    </row>
    <row r="86" spans="1:4" s="85" customFormat="1" ht="11.25" customHeight="1">
      <c r="A86" s="187" t="s">
        <v>63</v>
      </c>
      <c r="B86" s="187"/>
      <c r="C86" s="22">
        <v>0</v>
      </c>
      <c r="D86" s="23">
        <v>0</v>
      </c>
    </row>
    <row r="87" spans="1:4" s="85" customFormat="1" ht="11.25" customHeight="1">
      <c r="A87" s="187" t="s">
        <v>64</v>
      </c>
      <c r="B87" s="187"/>
      <c r="C87" s="22">
        <v>1</v>
      </c>
      <c r="D87" s="23">
        <v>0.5154639175257731</v>
      </c>
    </row>
    <row r="88" spans="1:4" s="85" customFormat="1" ht="11.25" customHeight="1">
      <c r="A88" s="187" t="s">
        <v>65</v>
      </c>
      <c r="B88" s="187"/>
      <c r="C88" s="22">
        <v>6</v>
      </c>
      <c r="D88" s="23">
        <v>1.0362694300518136</v>
      </c>
    </row>
    <row r="89" spans="1:4" s="85" customFormat="1" ht="11.25" customHeight="1">
      <c r="A89" s="187" t="s">
        <v>66</v>
      </c>
      <c r="B89" s="187"/>
      <c r="C89" s="22">
        <v>3</v>
      </c>
      <c r="D89" s="23">
        <v>0.9868421052631579</v>
      </c>
    </row>
    <row r="90" spans="1:4" s="85" customFormat="1" ht="11.25" customHeight="1">
      <c r="A90" s="187" t="s">
        <v>67</v>
      </c>
      <c r="B90" s="187"/>
      <c r="C90" s="22">
        <v>3</v>
      </c>
      <c r="D90" s="23">
        <v>0.5780346820809248</v>
      </c>
    </row>
    <row r="91" spans="1:4" s="85" customFormat="1" ht="11.25" customHeight="1">
      <c r="A91" s="187" t="s">
        <v>68</v>
      </c>
      <c r="B91" s="187"/>
      <c r="C91" s="22">
        <v>0</v>
      </c>
      <c r="D91" s="23">
        <v>0</v>
      </c>
    </row>
    <row r="92" spans="1:4" s="85" customFormat="1" ht="11.25" customHeight="1">
      <c r="A92" s="187" t="s">
        <v>69</v>
      </c>
      <c r="B92" s="187"/>
      <c r="C92" s="22">
        <v>3</v>
      </c>
      <c r="D92" s="23">
        <v>0.2597402597402597</v>
      </c>
    </row>
    <row r="93" spans="1:4" s="85" customFormat="1" ht="11.25" customHeight="1">
      <c r="A93" s="187" t="s">
        <v>70</v>
      </c>
      <c r="B93" s="187"/>
      <c r="C93" s="22">
        <v>1</v>
      </c>
      <c r="D93" s="23">
        <v>0.3703703703703704</v>
      </c>
    </row>
    <row r="94" spans="1:4" s="85" customFormat="1" ht="11.25" customHeight="1">
      <c r="A94" s="187" t="s">
        <v>71</v>
      </c>
      <c r="B94" s="187"/>
      <c r="C94" s="22">
        <v>0</v>
      </c>
      <c r="D94" s="23">
        <v>0</v>
      </c>
    </row>
    <row r="95" spans="1:4" s="85" customFormat="1" ht="11.25" customHeight="1">
      <c r="A95" s="187" t="s">
        <v>72</v>
      </c>
      <c r="B95" s="187"/>
      <c r="C95" s="22">
        <v>0</v>
      </c>
      <c r="D95" s="23">
        <v>0</v>
      </c>
    </row>
    <row r="96" spans="1:4" s="85" customFormat="1" ht="11.25" customHeight="1">
      <c r="A96" s="187" t="s">
        <v>73</v>
      </c>
      <c r="B96" s="187"/>
      <c r="C96" s="22">
        <v>0</v>
      </c>
      <c r="D96" s="23">
        <v>0</v>
      </c>
    </row>
    <row r="97" spans="1:4" s="85" customFormat="1" ht="11.25" customHeight="1">
      <c r="A97" s="187" t="s">
        <v>74</v>
      </c>
      <c r="B97" s="187"/>
      <c r="C97" s="22">
        <v>0</v>
      </c>
      <c r="D97" s="23">
        <v>0</v>
      </c>
    </row>
    <row r="98" spans="1:4" s="85" customFormat="1" ht="11.25" customHeight="1">
      <c r="A98" s="187" t="s">
        <v>75</v>
      </c>
      <c r="B98" s="187"/>
      <c r="C98" s="22">
        <v>4</v>
      </c>
      <c r="D98" s="23">
        <v>0.6600660066006601</v>
      </c>
    </row>
    <row r="99" spans="1:4" s="85" customFormat="1" ht="11.25" customHeight="1">
      <c r="A99" s="187" t="s">
        <v>76</v>
      </c>
      <c r="B99" s="187"/>
      <c r="C99" s="22">
        <v>0</v>
      </c>
      <c r="D99" s="23">
        <v>0</v>
      </c>
    </row>
    <row r="100" spans="1:4" s="85" customFormat="1" ht="11.25" customHeight="1">
      <c r="A100" s="187" t="s">
        <v>77</v>
      </c>
      <c r="B100" s="187"/>
      <c r="C100" s="22">
        <v>0</v>
      </c>
      <c r="D100" s="23">
        <v>0</v>
      </c>
    </row>
    <row r="101" spans="1:4" s="85" customFormat="1" ht="11.25" customHeight="1">
      <c r="A101" s="187" t="s">
        <v>78</v>
      </c>
      <c r="B101" s="187"/>
      <c r="C101" s="22">
        <v>1</v>
      </c>
      <c r="D101" s="23">
        <v>0.09107468123861566</v>
      </c>
    </row>
    <row r="102" spans="1:4" s="85" customFormat="1" ht="11.25" customHeight="1">
      <c r="A102" s="187" t="s">
        <v>79</v>
      </c>
      <c r="B102" s="187"/>
      <c r="C102" s="22">
        <v>0</v>
      </c>
      <c r="D102" s="23">
        <v>0</v>
      </c>
    </row>
    <row r="103" spans="1:4" s="85" customFormat="1" ht="11.25" customHeight="1">
      <c r="A103" s="187" t="s">
        <v>80</v>
      </c>
      <c r="B103" s="187"/>
      <c r="C103" s="22">
        <v>0</v>
      </c>
      <c r="D103" s="23">
        <v>0</v>
      </c>
    </row>
    <row r="104" spans="1:4" s="85" customFormat="1" ht="11.25" customHeight="1">
      <c r="A104" s="187" t="s">
        <v>81</v>
      </c>
      <c r="B104" s="187"/>
      <c r="C104" s="22">
        <v>0</v>
      </c>
      <c r="D104" s="23">
        <v>0</v>
      </c>
    </row>
    <row r="105" spans="1:4" s="85" customFormat="1" ht="11.25" customHeight="1">
      <c r="A105" s="187" t="s">
        <v>82</v>
      </c>
      <c r="B105" s="187"/>
      <c r="C105" s="22">
        <v>13</v>
      </c>
      <c r="D105" s="23">
        <v>0.5605864596808969</v>
      </c>
    </row>
    <row r="106" spans="1:4" s="85" customFormat="1" ht="11.25" customHeight="1">
      <c r="A106" s="187" t="s">
        <v>83</v>
      </c>
      <c r="B106" s="187"/>
      <c r="C106" s="22">
        <v>0</v>
      </c>
      <c r="D106" s="23">
        <v>0</v>
      </c>
    </row>
    <row r="107" spans="1:4" s="85" customFormat="1" ht="11.25" customHeight="1">
      <c r="A107" s="187" t="s">
        <v>84</v>
      </c>
      <c r="B107" s="187"/>
      <c r="C107" s="22">
        <v>0</v>
      </c>
      <c r="D107" s="23">
        <v>0</v>
      </c>
    </row>
    <row r="108" spans="1:4" s="85" customFormat="1" ht="11.25" customHeight="1">
      <c r="A108" s="187" t="s">
        <v>85</v>
      </c>
      <c r="B108" s="187"/>
      <c r="C108" s="22">
        <v>10</v>
      </c>
      <c r="D108" s="23">
        <v>0.4488330341113106</v>
      </c>
    </row>
    <row r="109" spans="1:4" s="85" customFormat="1" ht="11.25" customHeight="1">
      <c r="A109" s="187" t="s">
        <v>86</v>
      </c>
      <c r="B109" s="187"/>
      <c r="C109" s="22">
        <v>5</v>
      </c>
      <c r="D109" s="23">
        <v>0.5780346820809248</v>
      </c>
    </row>
    <row r="110" spans="1:4" s="85" customFormat="1" ht="11.25" customHeight="1">
      <c r="A110" s="187" t="s">
        <v>87</v>
      </c>
      <c r="B110" s="187"/>
      <c r="C110" s="22">
        <v>2</v>
      </c>
      <c r="D110" s="23">
        <v>0.390625</v>
      </c>
    </row>
    <row r="111" spans="1:4" s="85" customFormat="1" ht="11.25" customHeight="1">
      <c r="A111" s="187" t="s">
        <v>88</v>
      </c>
      <c r="B111" s="187"/>
      <c r="C111" s="22">
        <v>0</v>
      </c>
      <c r="D111" s="23">
        <v>0</v>
      </c>
    </row>
    <row r="112" spans="1:4" s="85" customFormat="1" ht="11.25" customHeight="1">
      <c r="A112" s="187" t="s">
        <v>89</v>
      </c>
      <c r="B112" s="187"/>
      <c r="C112" s="22">
        <v>1</v>
      </c>
      <c r="D112" s="23">
        <v>0.42016806722689076</v>
      </c>
    </row>
    <row r="113" spans="1:4" s="85" customFormat="1" ht="11.25" customHeight="1">
      <c r="A113" s="187" t="s">
        <v>90</v>
      </c>
      <c r="B113" s="187"/>
      <c r="C113" s="22">
        <v>0</v>
      </c>
      <c r="D113" s="23">
        <v>0</v>
      </c>
    </row>
    <row r="114" spans="1:4" s="85" customFormat="1" ht="11.25" customHeight="1">
      <c r="A114" s="187" t="s">
        <v>91</v>
      </c>
      <c r="B114" s="187"/>
      <c r="C114" s="22">
        <v>0</v>
      </c>
      <c r="D114" s="23">
        <v>0</v>
      </c>
    </row>
    <row r="115" spans="1:4" s="85" customFormat="1" ht="11.25" customHeight="1">
      <c r="A115" s="187" t="s">
        <v>92</v>
      </c>
      <c r="B115" s="187"/>
      <c r="C115" s="22">
        <v>4</v>
      </c>
      <c r="D115" s="23">
        <v>0.5298013245033113</v>
      </c>
    </row>
    <row r="116" spans="1:4" s="85" customFormat="1" ht="11.25" customHeight="1">
      <c r="A116" s="187" t="s">
        <v>93</v>
      </c>
      <c r="B116" s="187"/>
      <c r="C116" s="22">
        <v>184</v>
      </c>
      <c r="D116" s="23">
        <v>0.6107275624004248</v>
      </c>
    </row>
    <row r="117" spans="1:4" s="85" customFormat="1" ht="11.25" customHeight="1">
      <c r="A117" s="187" t="s">
        <v>94</v>
      </c>
      <c r="B117" s="187"/>
      <c r="C117" s="22">
        <v>4</v>
      </c>
      <c r="D117" s="23">
        <v>0.5681818181818182</v>
      </c>
    </row>
    <row r="118" spans="1:4" s="85" customFormat="1" ht="11.25" customHeight="1">
      <c r="A118" s="187" t="s">
        <v>95</v>
      </c>
      <c r="B118" s="187"/>
      <c r="C118" s="22">
        <v>17</v>
      </c>
      <c r="D118" s="23">
        <v>3.4343434343434343</v>
      </c>
    </row>
    <row r="119" spans="1:4" s="85" customFormat="1" ht="11.25" customHeight="1">
      <c r="A119" s="187" t="s">
        <v>96</v>
      </c>
      <c r="B119" s="187"/>
      <c r="C119" s="22">
        <v>0</v>
      </c>
      <c r="D119" s="23">
        <v>0</v>
      </c>
    </row>
    <row r="120" spans="1:4" s="85" customFormat="1" ht="11.25" customHeight="1">
      <c r="A120" s="187" t="s">
        <v>97</v>
      </c>
      <c r="B120" s="187"/>
      <c r="C120" s="22">
        <v>21</v>
      </c>
      <c r="D120" s="23">
        <v>0.6722151088348272</v>
      </c>
    </row>
    <row r="121" spans="1:4" s="85" customFormat="1" ht="11.25" customHeight="1">
      <c r="A121" s="187" t="s">
        <v>98</v>
      </c>
      <c r="B121" s="187"/>
      <c r="C121" s="22">
        <v>6</v>
      </c>
      <c r="D121" s="23">
        <v>0.9104704097116844</v>
      </c>
    </row>
    <row r="122" spans="1:4" s="85" customFormat="1" ht="11.25" customHeight="1">
      <c r="A122" s="187" t="s">
        <v>99</v>
      </c>
      <c r="B122" s="187"/>
      <c r="C122" s="22">
        <v>14</v>
      </c>
      <c r="D122" s="23">
        <v>1.3916500994035785</v>
      </c>
    </row>
    <row r="123" spans="1:4" s="85" customFormat="1" ht="11.25" customHeight="1">
      <c r="A123" s="187" t="s">
        <v>100</v>
      </c>
      <c r="B123" s="187"/>
      <c r="C123" s="22">
        <v>3</v>
      </c>
      <c r="D123" s="23">
        <v>0.5736137667304015</v>
      </c>
    </row>
    <row r="124" spans="1:4" s="85" customFormat="1" ht="11.25" customHeight="1">
      <c r="A124" s="187" t="s">
        <v>101</v>
      </c>
      <c r="B124" s="187"/>
      <c r="C124" s="22">
        <v>0</v>
      </c>
      <c r="D124" s="23">
        <v>0</v>
      </c>
    </row>
    <row r="125" spans="1:4" s="85" customFormat="1" ht="11.25" customHeight="1">
      <c r="A125" s="187" t="s">
        <v>102</v>
      </c>
      <c r="B125" s="187"/>
      <c r="C125" s="22">
        <v>0</v>
      </c>
      <c r="D125" s="23">
        <v>0</v>
      </c>
    </row>
    <row r="126" spans="1:4" s="85" customFormat="1" ht="11.25" customHeight="1">
      <c r="A126" s="187" t="s">
        <v>103</v>
      </c>
      <c r="B126" s="187"/>
      <c r="C126" s="22">
        <v>9</v>
      </c>
      <c r="D126" s="23">
        <v>1.3432835820895521</v>
      </c>
    </row>
    <row r="127" spans="1:4" s="85" customFormat="1" ht="11.25" customHeight="1">
      <c r="A127" s="187" t="s">
        <v>104</v>
      </c>
      <c r="B127" s="187"/>
      <c r="C127" s="22">
        <v>0</v>
      </c>
      <c r="D127" s="23">
        <v>0</v>
      </c>
    </row>
    <row r="128" spans="1:4" s="85" customFormat="1" ht="11.25" customHeight="1">
      <c r="A128" s="187" t="s">
        <v>105</v>
      </c>
      <c r="B128" s="187"/>
      <c r="C128" s="22">
        <v>4</v>
      </c>
      <c r="D128" s="23">
        <v>2.0618556701030926</v>
      </c>
    </row>
    <row r="129" spans="1:4" s="85" customFormat="1" ht="11.25" customHeight="1">
      <c r="A129" s="187" t="s">
        <v>106</v>
      </c>
      <c r="B129" s="187"/>
      <c r="C129" s="22">
        <v>0</v>
      </c>
      <c r="D129" s="23">
        <v>0</v>
      </c>
    </row>
    <row r="130" spans="1:4" s="85" customFormat="1" ht="11.25" customHeight="1">
      <c r="A130" s="187" t="s">
        <v>107</v>
      </c>
      <c r="B130" s="187"/>
      <c r="C130" s="22">
        <v>0</v>
      </c>
      <c r="D130" s="23">
        <v>0</v>
      </c>
    </row>
    <row r="131" spans="1:4" s="85" customFormat="1" ht="11.25" customHeight="1">
      <c r="A131" s="187" t="s">
        <v>108</v>
      </c>
      <c r="B131" s="187"/>
      <c r="C131" s="22">
        <v>24</v>
      </c>
      <c r="D131" s="23">
        <v>1.0101010101010102</v>
      </c>
    </row>
    <row r="132" spans="1:4" s="85" customFormat="1" ht="11.25" customHeight="1">
      <c r="A132" s="187" t="s">
        <v>109</v>
      </c>
      <c r="B132" s="187"/>
      <c r="C132" s="22">
        <v>0</v>
      </c>
      <c r="D132" s="23">
        <v>0</v>
      </c>
    </row>
    <row r="133" spans="1:4" s="85" customFormat="1" ht="11.25" customHeight="1">
      <c r="A133" s="187" t="s">
        <v>110</v>
      </c>
      <c r="B133" s="187"/>
      <c r="C133" s="22">
        <v>5</v>
      </c>
      <c r="D133" s="23">
        <v>0.8818342151675485</v>
      </c>
    </row>
    <row r="134" spans="1:4" s="85" customFormat="1" ht="11.25" customHeight="1">
      <c r="A134" s="187" t="s">
        <v>111</v>
      </c>
      <c r="B134" s="187"/>
      <c r="C134" s="22">
        <v>0</v>
      </c>
      <c r="D134" s="23">
        <v>0</v>
      </c>
    </row>
    <row r="135" spans="1:4" s="85" customFormat="1" ht="11.25" customHeight="1">
      <c r="A135" s="187" t="s">
        <v>112</v>
      </c>
      <c r="B135" s="187"/>
      <c r="C135" s="22">
        <v>0</v>
      </c>
      <c r="D135" s="23">
        <v>0</v>
      </c>
    </row>
    <row r="136" spans="1:4" s="85" customFormat="1" ht="11.25" customHeight="1">
      <c r="A136" s="187" t="s">
        <v>113</v>
      </c>
      <c r="B136" s="187"/>
      <c r="C136" s="22">
        <v>1</v>
      </c>
      <c r="D136" s="23">
        <v>0.1364256480218281</v>
      </c>
    </row>
    <row r="137" spans="1:4" s="85" customFormat="1" ht="11.25" customHeight="1">
      <c r="A137" s="187" t="s">
        <v>114</v>
      </c>
      <c r="B137" s="187"/>
      <c r="C137" s="22">
        <v>0</v>
      </c>
      <c r="D137" s="23">
        <v>0</v>
      </c>
    </row>
    <row r="138" spans="1:4" s="85" customFormat="1" ht="11.25" customHeight="1">
      <c r="A138" s="187" t="s">
        <v>115</v>
      </c>
      <c r="B138" s="187"/>
      <c r="C138" s="22">
        <v>5</v>
      </c>
      <c r="D138" s="23">
        <v>0.4985044865403789</v>
      </c>
    </row>
    <row r="139" spans="1:4" s="85" customFormat="1" ht="11.25" customHeight="1">
      <c r="A139" s="187" t="s">
        <v>116</v>
      </c>
      <c r="B139" s="187"/>
      <c r="C139" s="22">
        <v>2</v>
      </c>
      <c r="D139" s="23">
        <v>0.48426150121065376</v>
      </c>
    </row>
    <row r="140" spans="1:4" s="85" customFormat="1" ht="11.25" customHeight="1">
      <c r="A140" s="187" t="s">
        <v>117</v>
      </c>
      <c r="B140" s="187"/>
      <c r="C140" s="22">
        <v>0</v>
      </c>
      <c r="D140" s="23">
        <v>0</v>
      </c>
    </row>
    <row r="141" spans="1:4" s="85" customFormat="1" ht="11.25" customHeight="1">
      <c r="A141" s="187" t="s">
        <v>118</v>
      </c>
      <c r="B141" s="187"/>
      <c r="C141" s="22">
        <v>13</v>
      </c>
      <c r="D141" s="23">
        <v>1.169064748201439</v>
      </c>
    </row>
    <row r="142" spans="1:4" s="85" customFormat="1" ht="11.25" customHeight="1">
      <c r="A142" s="187" t="s">
        <v>119</v>
      </c>
      <c r="B142" s="187"/>
      <c r="C142" s="22">
        <v>2</v>
      </c>
      <c r="D142" s="23">
        <v>0.2583979328165375</v>
      </c>
    </row>
    <row r="143" spans="1:4" s="85" customFormat="1" ht="11.25" customHeight="1">
      <c r="A143" s="187" t="s">
        <v>120</v>
      </c>
      <c r="B143" s="187"/>
      <c r="C143" s="22">
        <v>1</v>
      </c>
      <c r="D143" s="23">
        <v>0.078125</v>
      </c>
    </row>
    <row r="144" spans="1:4" s="85" customFormat="1" ht="11.25" customHeight="1">
      <c r="A144" s="187" t="s">
        <v>121</v>
      </c>
      <c r="B144" s="187"/>
      <c r="C144" s="22">
        <v>0</v>
      </c>
      <c r="D144" s="23">
        <v>0</v>
      </c>
    </row>
    <row r="145" spans="1:4" s="85" customFormat="1" ht="11.25" customHeight="1">
      <c r="A145" s="187" t="s">
        <v>122</v>
      </c>
      <c r="B145" s="187"/>
      <c r="C145" s="22">
        <v>0</v>
      </c>
      <c r="D145" s="23">
        <v>0</v>
      </c>
    </row>
    <row r="146" spans="1:4" s="85" customFormat="1" ht="11.25" customHeight="1">
      <c r="A146" s="187" t="s">
        <v>123</v>
      </c>
      <c r="B146" s="187"/>
      <c r="C146" s="22">
        <v>2</v>
      </c>
      <c r="D146" s="23">
        <v>0.23894862604540024</v>
      </c>
    </row>
    <row r="147" spans="1:4" s="85" customFormat="1" ht="11.25" customHeight="1">
      <c r="A147" s="202" t="s">
        <v>124</v>
      </c>
      <c r="B147" s="202"/>
      <c r="C147" s="28">
        <v>0</v>
      </c>
      <c r="D147" s="29">
        <v>0</v>
      </c>
    </row>
    <row r="148" spans="1:4" s="85" customFormat="1" ht="11.25" customHeight="1">
      <c r="A148" s="26"/>
      <c r="B148" s="26"/>
      <c r="C148" s="26"/>
      <c r="D148" s="34"/>
    </row>
    <row r="149" spans="1:4" s="85" customFormat="1" ht="11.25" customHeight="1">
      <c r="A149" s="194" t="s">
        <v>125</v>
      </c>
      <c r="B149" s="194"/>
      <c r="C149" s="19">
        <f>SUM(C150:C188)</f>
        <v>246</v>
      </c>
      <c r="D149" s="20">
        <v>0.5218166005557558</v>
      </c>
    </row>
    <row r="150" spans="1:4" s="85" customFormat="1" ht="11.25" customHeight="1">
      <c r="A150" s="187" t="s">
        <v>126</v>
      </c>
      <c r="B150" s="187"/>
      <c r="C150" s="22">
        <v>34</v>
      </c>
      <c r="D150" s="23">
        <v>0.6481128478841022</v>
      </c>
    </row>
    <row r="151" spans="1:4" s="85" customFormat="1" ht="11.25" customHeight="1">
      <c r="A151" s="187" t="s">
        <v>252</v>
      </c>
      <c r="B151" s="187"/>
      <c r="C151" s="22">
        <v>0</v>
      </c>
      <c r="D151" s="23">
        <v>0</v>
      </c>
    </row>
    <row r="152" spans="1:4" s="85" customFormat="1" ht="11.25" customHeight="1">
      <c r="A152" s="187" t="s">
        <v>127</v>
      </c>
      <c r="B152" s="187"/>
      <c r="C152" s="22">
        <v>0</v>
      </c>
      <c r="D152" s="23">
        <v>0</v>
      </c>
    </row>
    <row r="153" spans="1:4" s="85" customFormat="1" ht="11.25" customHeight="1">
      <c r="A153" s="187" t="s">
        <v>128</v>
      </c>
      <c r="B153" s="187"/>
      <c r="C153" s="22">
        <v>0</v>
      </c>
      <c r="D153" s="23">
        <v>0</v>
      </c>
    </row>
    <row r="154" spans="1:4" s="85" customFormat="1" ht="11.25" customHeight="1">
      <c r="A154" s="187" t="s">
        <v>129</v>
      </c>
      <c r="B154" s="187"/>
      <c r="C154" s="22">
        <v>12</v>
      </c>
      <c r="D154" s="23">
        <v>0.46783625730994155</v>
      </c>
    </row>
    <row r="155" spans="1:4" s="85" customFormat="1" ht="11.25" customHeight="1">
      <c r="A155" s="187" t="s">
        <v>253</v>
      </c>
      <c r="B155" s="187"/>
      <c r="C155" s="22">
        <v>0</v>
      </c>
      <c r="D155" s="23">
        <v>0</v>
      </c>
    </row>
    <row r="156" spans="1:4" s="85" customFormat="1" ht="11.25" customHeight="1">
      <c r="A156" s="187" t="s">
        <v>130</v>
      </c>
      <c r="B156" s="187"/>
      <c r="C156" s="22">
        <v>0</v>
      </c>
      <c r="D156" s="23">
        <v>0</v>
      </c>
    </row>
    <row r="157" spans="1:4" s="85" customFormat="1" ht="11.25" customHeight="1">
      <c r="A157" s="187" t="s">
        <v>254</v>
      </c>
      <c r="B157" s="187"/>
      <c r="C157" s="22">
        <v>5</v>
      </c>
      <c r="D157" s="23">
        <v>1.3333333333333335</v>
      </c>
    </row>
    <row r="158" spans="1:4" s="85" customFormat="1" ht="11.25" customHeight="1">
      <c r="A158" s="187" t="s">
        <v>132</v>
      </c>
      <c r="B158" s="187"/>
      <c r="C158" s="22">
        <v>0</v>
      </c>
      <c r="D158" s="23">
        <v>0</v>
      </c>
    </row>
    <row r="159" spans="1:4" s="85" customFormat="1" ht="11.25" customHeight="1">
      <c r="A159" s="187" t="s">
        <v>133</v>
      </c>
      <c r="B159" s="187"/>
      <c r="C159" s="22">
        <v>3</v>
      </c>
      <c r="D159" s="23">
        <v>0.1798561151079137</v>
      </c>
    </row>
    <row r="160" spans="1:4" s="85" customFormat="1" ht="11.25" customHeight="1">
      <c r="A160" s="187" t="s">
        <v>134</v>
      </c>
      <c r="B160" s="187"/>
      <c r="C160" s="22">
        <v>0</v>
      </c>
      <c r="D160" s="23">
        <v>0</v>
      </c>
    </row>
    <row r="161" spans="1:4" s="85" customFormat="1" ht="11.25" customHeight="1">
      <c r="A161" s="187" t="s">
        <v>256</v>
      </c>
      <c r="B161" s="187"/>
      <c r="C161" s="22">
        <v>0</v>
      </c>
      <c r="D161" s="23">
        <v>0</v>
      </c>
    </row>
    <row r="162" spans="1:4" s="85" customFormat="1" ht="11.25" customHeight="1">
      <c r="A162" s="187" t="s">
        <v>136</v>
      </c>
      <c r="B162" s="187"/>
      <c r="C162" s="22">
        <v>7</v>
      </c>
      <c r="D162" s="23">
        <v>0.2932551319648094</v>
      </c>
    </row>
    <row r="163" spans="1:4" s="85" customFormat="1" ht="11.25" customHeight="1">
      <c r="A163" s="187" t="s">
        <v>137</v>
      </c>
      <c r="B163" s="187"/>
      <c r="C163" s="22">
        <v>0</v>
      </c>
      <c r="D163" s="23">
        <v>0</v>
      </c>
    </row>
    <row r="164" spans="1:4" s="85" customFormat="1" ht="11.25" customHeight="1">
      <c r="A164" s="187" t="s">
        <v>258</v>
      </c>
      <c r="B164" s="187"/>
      <c r="C164" s="22">
        <v>0</v>
      </c>
      <c r="D164" s="23">
        <v>0</v>
      </c>
    </row>
    <row r="165" spans="1:4" s="85" customFormat="1" ht="11.25" customHeight="1">
      <c r="A165" s="187" t="s">
        <v>259</v>
      </c>
      <c r="B165" s="187"/>
      <c r="C165" s="22">
        <v>0</v>
      </c>
      <c r="D165" s="23">
        <v>0</v>
      </c>
    </row>
    <row r="166" spans="1:4" s="85" customFormat="1" ht="11.25" customHeight="1">
      <c r="A166" s="187" t="s">
        <v>138</v>
      </c>
      <c r="B166" s="187"/>
      <c r="C166" s="22">
        <v>7</v>
      </c>
      <c r="D166" s="23">
        <v>1.4492753623188406</v>
      </c>
    </row>
    <row r="167" spans="1:4" s="85" customFormat="1" ht="11.25" customHeight="1">
      <c r="A167" s="187" t="s">
        <v>139</v>
      </c>
      <c r="B167" s="187"/>
      <c r="C167" s="22">
        <v>1</v>
      </c>
      <c r="D167" s="23">
        <v>0.1303780964797914</v>
      </c>
    </row>
    <row r="168" spans="1:4" s="85" customFormat="1" ht="11.25" customHeight="1">
      <c r="A168" s="187" t="s">
        <v>140</v>
      </c>
      <c r="B168" s="187"/>
      <c r="C168" s="22">
        <v>59</v>
      </c>
      <c r="D168" s="23">
        <v>0.6308136426814926</v>
      </c>
    </row>
    <row r="169" spans="1:4" s="85" customFormat="1" ht="11.25" customHeight="1">
      <c r="A169" s="187" t="s">
        <v>141</v>
      </c>
      <c r="B169" s="187"/>
      <c r="C169" s="22">
        <v>36</v>
      </c>
      <c r="D169" s="23">
        <v>1.0945576162967467</v>
      </c>
    </row>
    <row r="170" spans="1:4" s="85" customFormat="1" ht="11.25" customHeight="1">
      <c r="A170" s="187" t="s">
        <v>260</v>
      </c>
      <c r="B170" s="187"/>
      <c r="C170" s="22">
        <v>4</v>
      </c>
      <c r="D170" s="23">
        <v>0.3502626970227671</v>
      </c>
    </row>
    <row r="171" spans="1:4" s="85" customFormat="1" ht="11.25" customHeight="1">
      <c r="A171" s="187" t="s">
        <v>142</v>
      </c>
      <c r="B171" s="187"/>
      <c r="C171" s="22">
        <v>0</v>
      </c>
      <c r="D171" s="23">
        <v>0</v>
      </c>
    </row>
    <row r="172" spans="1:4" s="85" customFormat="1" ht="11.25" customHeight="1">
      <c r="A172" s="187" t="s">
        <v>143</v>
      </c>
      <c r="B172" s="187"/>
      <c r="C172" s="22">
        <v>47</v>
      </c>
      <c r="D172" s="23">
        <v>0.9696719620383742</v>
      </c>
    </row>
    <row r="173" spans="1:4" s="85" customFormat="1" ht="11.25" customHeight="1">
      <c r="A173" s="187" t="s">
        <v>144</v>
      </c>
      <c r="B173" s="187"/>
      <c r="C173" s="22">
        <v>0</v>
      </c>
      <c r="D173" s="23">
        <v>0</v>
      </c>
    </row>
    <row r="174" spans="1:4" s="85" customFormat="1" ht="11.25" customHeight="1">
      <c r="A174" s="187" t="s">
        <v>145</v>
      </c>
      <c r="B174" s="187"/>
      <c r="C174" s="22">
        <v>8</v>
      </c>
      <c r="D174" s="23">
        <v>0.36579789666209417</v>
      </c>
    </row>
    <row r="175" spans="1:4" s="85" customFormat="1" ht="11.25" customHeight="1">
      <c r="A175" s="187" t="s">
        <v>146</v>
      </c>
      <c r="B175" s="187"/>
      <c r="C175" s="22">
        <v>5</v>
      </c>
      <c r="D175" s="23">
        <v>0.8488964346349746</v>
      </c>
    </row>
    <row r="176" spans="1:4" s="85" customFormat="1" ht="11.25" customHeight="1">
      <c r="A176" s="187" t="s">
        <v>147</v>
      </c>
      <c r="B176" s="187"/>
      <c r="C176" s="22">
        <v>0</v>
      </c>
      <c r="D176" s="23">
        <v>0</v>
      </c>
    </row>
    <row r="177" spans="1:4" s="85" customFormat="1" ht="11.25" customHeight="1">
      <c r="A177" s="187" t="s">
        <v>261</v>
      </c>
      <c r="B177" s="187"/>
      <c r="C177" s="22">
        <v>1</v>
      </c>
      <c r="D177" s="23">
        <v>0.591715976331361</v>
      </c>
    </row>
    <row r="178" spans="1:4" s="85" customFormat="1" ht="11.25" customHeight="1">
      <c r="A178" s="187" t="s">
        <v>262</v>
      </c>
      <c r="B178" s="187"/>
      <c r="C178" s="22">
        <v>0</v>
      </c>
      <c r="D178" s="23">
        <v>0</v>
      </c>
    </row>
    <row r="179" spans="1:4" s="85" customFormat="1" ht="11.25" customHeight="1">
      <c r="A179" s="187" t="s">
        <v>148</v>
      </c>
      <c r="B179" s="187"/>
      <c r="C179" s="22">
        <v>0</v>
      </c>
      <c r="D179" s="23">
        <v>0</v>
      </c>
    </row>
    <row r="180" spans="1:4" s="85" customFormat="1" ht="11.25" customHeight="1">
      <c r="A180" s="187" t="s">
        <v>263</v>
      </c>
      <c r="B180" s="187"/>
      <c r="C180" s="22">
        <v>0</v>
      </c>
      <c r="D180" s="23">
        <v>0</v>
      </c>
    </row>
    <row r="181" spans="1:4" s="85" customFormat="1" ht="11.25" customHeight="1">
      <c r="A181" s="187" t="s">
        <v>264</v>
      </c>
      <c r="B181" s="187"/>
      <c r="C181" s="22">
        <v>0</v>
      </c>
      <c r="D181" s="23">
        <v>0</v>
      </c>
    </row>
    <row r="182" spans="1:4" s="85" customFormat="1" ht="11.25" customHeight="1">
      <c r="A182" s="187" t="s">
        <v>149</v>
      </c>
      <c r="B182" s="187"/>
      <c r="C182" s="22">
        <v>0</v>
      </c>
      <c r="D182" s="23">
        <v>0</v>
      </c>
    </row>
    <row r="183" spans="1:4" s="85" customFormat="1" ht="11.25" customHeight="1">
      <c r="A183" s="187" t="s">
        <v>150</v>
      </c>
      <c r="B183" s="187"/>
      <c r="C183" s="22">
        <v>0</v>
      </c>
      <c r="D183" s="23">
        <v>0</v>
      </c>
    </row>
    <row r="184" spans="1:4" s="85" customFormat="1" ht="11.25" customHeight="1">
      <c r="A184" s="187" t="s">
        <v>151</v>
      </c>
      <c r="B184" s="187"/>
      <c r="C184" s="22">
        <v>15</v>
      </c>
      <c r="D184" s="23">
        <v>1.069137562366358</v>
      </c>
    </row>
    <row r="185" spans="1:4" s="85" customFormat="1" ht="11.25" customHeight="1">
      <c r="A185" s="187" t="s">
        <v>152</v>
      </c>
      <c r="B185" s="187"/>
      <c r="C185" s="22">
        <v>1</v>
      </c>
      <c r="D185" s="23">
        <v>0.9615384615384616</v>
      </c>
    </row>
    <row r="186" spans="1:4" s="85" customFormat="1" ht="11.25" customHeight="1">
      <c r="A186" s="187" t="s">
        <v>153</v>
      </c>
      <c r="B186" s="187"/>
      <c r="C186" s="22">
        <v>0</v>
      </c>
      <c r="D186" s="23">
        <v>0</v>
      </c>
    </row>
    <row r="187" spans="1:4" s="85" customFormat="1" ht="11.25" customHeight="1">
      <c r="A187" s="187" t="s">
        <v>265</v>
      </c>
      <c r="B187" s="187"/>
      <c r="C187" s="22">
        <v>1</v>
      </c>
      <c r="D187" s="23">
        <v>0.12610340479192939</v>
      </c>
    </row>
    <row r="188" spans="1:4" s="85" customFormat="1" ht="11.25" customHeight="1">
      <c r="A188" s="193" t="s">
        <v>154</v>
      </c>
      <c r="B188" s="193"/>
      <c r="C188" s="28">
        <v>0</v>
      </c>
      <c r="D188" s="29">
        <v>0</v>
      </c>
    </row>
    <row r="189" spans="1:4" s="85" customFormat="1" ht="11.25" customHeight="1">
      <c r="A189" s="26"/>
      <c r="B189" s="26"/>
      <c r="C189" s="26"/>
      <c r="D189" s="34"/>
    </row>
    <row r="190" spans="1:4" s="85" customFormat="1" ht="11.25" customHeight="1">
      <c r="A190" s="194" t="s">
        <v>155</v>
      </c>
      <c r="B190" s="194"/>
      <c r="C190" s="19">
        <f>SUM(C191:C198)</f>
        <v>6</v>
      </c>
      <c r="D190" s="20">
        <v>0.11511895625479662</v>
      </c>
    </row>
    <row r="191" spans="1:4" s="85" customFormat="1" ht="11.25" customHeight="1">
      <c r="A191" s="187" t="s">
        <v>156</v>
      </c>
      <c r="B191" s="187"/>
      <c r="C191" s="22">
        <v>1</v>
      </c>
      <c r="D191" s="23">
        <v>0.129366106080207</v>
      </c>
    </row>
    <row r="192" spans="1:4" s="85" customFormat="1" ht="11.25" customHeight="1">
      <c r="A192" s="187" t="s">
        <v>157</v>
      </c>
      <c r="B192" s="187"/>
      <c r="C192" s="22">
        <v>1</v>
      </c>
      <c r="D192" s="23">
        <v>0.6493506493506493</v>
      </c>
    </row>
    <row r="193" spans="1:4" s="85" customFormat="1" ht="11.25" customHeight="1">
      <c r="A193" s="187" t="s">
        <v>158</v>
      </c>
      <c r="B193" s="187"/>
      <c r="C193" s="22">
        <v>0</v>
      </c>
      <c r="D193" s="23">
        <v>0</v>
      </c>
    </row>
    <row r="194" spans="1:4" s="85" customFormat="1" ht="11.25" customHeight="1">
      <c r="A194" s="187" t="s">
        <v>159</v>
      </c>
      <c r="B194" s="187"/>
      <c r="C194" s="22">
        <v>0</v>
      </c>
      <c r="D194" s="23">
        <v>0</v>
      </c>
    </row>
    <row r="195" spans="1:4" s="85" customFormat="1" ht="11.25" customHeight="1">
      <c r="A195" s="187" t="s">
        <v>160</v>
      </c>
      <c r="B195" s="187"/>
      <c r="C195" s="22">
        <v>4</v>
      </c>
      <c r="D195" s="23">
        <v>0.34334763948497854</v>
      </c>
    </row>
    <row r="196" spans="1:4" s="85" customFormat="1" ht="11.25" customHeight="1">
      <c r="A196" s="187" t="s">
        <v>161</v>
      </c>
      <c r="B196" s="187"/>
      <c r="C196" s="22">
        <v>0</v>
      </c>
      <c r="D196" s="23">
        <v>0</v>
      </c>
    </row>
    <row r="197" spans="1:4" s="85" customFormat="1" ht="11.25" customHeight="1">
      <c r="A197" s="187" t="s">
        <v>162</v>
      </c>
      <c r="B197" s="187"/>
      <c r="C197" s="22">
        <v>0</v>
      </c>
      <c r="D197" s="23">
        <v>0</v>
      </c>
    </row>
    <row r="198" spans="1:4" s="85" customFormat="1" ht="11.25" customHeight="1">
      <c r="A198" s="193" t="s">
        <v>163</v>
      </c>
      <c r="B198" s="193"/>
      <c r="C198" s="28">
        <v>0</v>
      </c>
      <c r="D198" s="29">
        <v>0</v>
      </c>
    </row>
    <row r="199" spans="1:4" s="85" customFormat="1" ht="11.25" customHeight="1">
      <c r="A199" s="26"/>
      <c r="B199" s="26"/>
      <c r="C199" s="26"/>
      <c r="D199" s="34"/>
    </row>
    <row r="200" spans="1:4" s="85" customFormat="1" ht="11.25" customHeight="1">
      <c r="A200" s="194" t="s">
        <v>164</v>
      </c>
      <c r="B200" s="194"/>
      <c r="C200" s="19">
        <f>SUM(C201:C218)</f>
        <v>252</v>
      </c>
      <c r="D200" s="20">
        <v>1.030843491777796</v>
      </c>
    </row>
    <row r="201" spans="1:4" s="85" customFormat="1" ht="11.25" customHeight="1">
      <c r="A201" s="187" t="s">
        <v>165</v>
      </c>
      <c r="B201" s="187"/>
      <c r="C201" s="22">
        <v>16</v>
      </c>
      <c r="D201" s="23">
        <v>0.9065155807365438</v>
      </c>
    </row>
    <row r="202" spans="1:4" s="85" customFormat="1" ht="11.25" customHeight="1">
      <c r="A202" s="187" t="s">
        <v>166</v>
      </c>
      <c r="B202" s="187"/>
      <c r="C202" s="22">
        <v>130</v>
      </c>
      <c r="D202" s="23">
        <v>1.4492753623188406</v>
      </c>
    </row>
    <row r="203" spans="1:4" s="85" customFormat="1" ht="11.25" customHeight="1">
      <c r="A203" s="187" t="s">
        <v>167</v>
      </c>
      <c r="B203" s="187"/>
      <c r="C203" s="22">
        <v>14</v>
      </c>
      <c r="D203" s="23">
        <v>1.3295346628679963</v>
      </c>
    </row>
    <row r="204" spans="1:4" s="85" customFormat="1" ht="11.25" customHeight="1">
      <c r="A204" s="187" t="s">
        <v>168</v>
      </c>
      <c r="B204" s="187"/>
      <c r="C204" s="22">
        <v>1</v>
      </c>
      <c r="D204" s="23">
        <v>0.08445945945945946</v>
      </c>
    </row>
    <row r="205" spans="1:4" s="85" customFormat="1" ht="11.25" customHeight="1">
      <c r="A205" s="187" t="s">
        <v>169</v>
      </c>
      <c r="B205" s="187"/>
      <c r="C205" s="22">
        <v>63</v>
      </c>
      <c r="D205" s="23">
        <v>1.5636634400595681</v>
      </c>
    </row>
    <row r="206" spans="1:4" s="85" customFormat="1" ht="11.25" customHeight="1">
      <c r="A206" s="187" t="s">
        <v>170</v>
      </c>
      <c r="B206" s="187"/>
      <c r="C206" s="22">
        <v>1</v>
      </c>
      <c r="D206" s="23">
        <v>0.33783783783783783</v>
      </c>
    </row>
    <row r="207" spans="1:4" s="85" customFormat="1" ht="11.25" customHeight="1">
      <c r="A207" s="187" t="s">
        <v>171</v>
      </c>
      <c r="B207" s="187"/>
      <c r="C207" s="22">
        <v>0</v>
      </c>
      <c r="D207" s="23">
        <v>0</v>
      </c>
    </row>
    <row r="208" spans="1:4" s="85" customFormat="1" ht="11.25" customHeight="1">
      <c r="A208" s="187" t="s">
        <v>172</v>
      </c>
      <c r="B208" s="187"/>
      <c r="C208" s="22">
        <v>2</v>
      </c>
      <c r="D208" s="23">
        <v>0.45454545454545453</v>
      </c>
    </row>
    <row r="209" spans="1:4" s="85" customFormat="1" ht="11.25" customHeight="1">
      <c r="A209" s="187" t="s">
        <v>173</v>
      </c>
      <c r="B209" s="187"/>
      <c r="C209" s="22">
        <v>0</v>
      </c>
      <c r="D209" s="23">
        <v>0</v>
      </c>
    </row>
    <row r="210" spans="1:4" s="85" customFormat="1" ht="11.25" customHeight="1">
      <c r="A210" s="187" t="s">
        <v>174</v>
      </c>
      <c r="B210" s="187"/>
      <c r="C210" s="22">
        <v>0</v>
      </c>
      <c r="D210" s="23">
        <v>0</v>
      </c>
    </row>
    <row r="211" spans="1:4" s="85" customFormat="1" ht="11.25" customHeight="1">
      <c r="A211" s="187" t="s">
        <v>175</v>
      </c>
      <c r="B211" s="187"/>
      <c r="C211" s="22">
        <v>0</v>
      </c>
      <c r="D211" s="23">
        <v>0</v>
      </c>
    </row>
    <row r="212" spans="1:4" s="85" customFormat="1" ht="11.25" customHeight="1">
      <c r="A212" s="187" t="s">
        <v>176</v>
      </c>
      <c r="B212" s="187"/>
      <c r="C212" s="22">
        <v>0</v>
      </c>
      <c r="D212" s="23">
        <v>0</v>
      </c>
    </row>
    <row r="213" spans="1:4" s="85" customFormat="1" ht="11.25" customHeight="1">
      <c r="A213" s="187" t="s">
        <v>177</v>
      </c>
      <c r="B213" s="187"/>
      <c r="C213" s="22">
        <v>10</v>
      </c>
      <c r="D213" s="23">
        <v>0.7209805335255948</v>
      </c>
    </row>
    <row r="214" spans="1:4" s="85" customFormat="1" ht="11.25" customHeight="1">
      <c r="A214" s="187" t="s">
        <v>178</v>
      </c>
      <c r="B214" s="187"/>
      <c r="C214" s="22">
        <v>0</v>
      </c>
      <c r="D214" s="23">
        <v>0</v>
      </c>
    </row>
    <row r="215" spans="1:4" s="85" customFormat="1" ht="11.25" customHeight="1">
      <c r="A215" s="187" t="s">
        <v>179</v>
      </c>
      <c r="B215" s="187"/>
      <c r="C215" s="22">
        <v>0</v>
      </c>
      <c r="D215" s="23">
        <v>0</v>
      </c>
    </row>
    <row r="216" spans="1:4" s="85" customFormat="1" ht="11.25" customHeight="1">
      <c r="A216" s="187" t="s">
        <v>180</v>
      </c>
      <c r="B216" s="187"/>
      <c r="C216" s="22">
        <v>1</v>
      </c>
      <c r="D216" s="23">
        <v>0.10121457489878542</v>
      </c>
    </row>
    <row r="217" spans="1:4" s="85" customFormat="1" ht="11.25" customHeight="1">
      <c r="A217" s="187" t="s">
        <v>181</v>
      </c>
      <c r="B217" s="187"/>
      <c r="C217" s="22">
        <v>0</v>
      </c>
      <c r="D217" s="23">
        <v>0</v>
      </c>
    </row>
    <row r="218" spans="1:4" s="85" customFormat="1" ht="11.25" customHeight="1">
      <c r="A218" s="193" t="s">
        <v>182</v>
      </c>
      <c r="B218" s="193"/>
      <c r="C218" s="28">
        <v>14</v>
      </c>
      <c r="D218" s="29">
        <v>0.9950248756218906</v>
      </c>
    </row>
    <row r="219" spans="1:4" s="85" customFormat="1" ht="11.25" customHeight="1">
      <c r="A219" s="26"/>
      <c r="B219" s="26"/>
      <c r="C219" s="26"/>
      <c r="D219" s="34"/>
    </row>
    <row r="220" spans="1:4" s="85" customFormat="1" ht="11.25" customHeight="1">
      <c r="A220" s="194" t="s">
        <v>183</v>
      </c>
      <c r="B220" s="194"/>
      <c r="C220" s="19">
        <f>SUM(C221:C226)</f>
        <v>52</v>
      </c>
      <c r="D220" s="20">
        <v>0.8580858085808581</v>
      </c>
    </row>
    <row r="221" spans="1:4" s="85" customFormat="1" ht="11.25" customHeight="1">
      <c r="A221" s="187" t="s">
        <v>184</v>
      </c>
      <c r="B221" s="187"/>
      <c r="C221" s="22">
        <v>41</v>
      </c>
      <c r="D221" s="23">
        <v>1.348684210526316</v>
      </c>
    </row>
    <row r="222" spans="1:4" s="85" customFormat="1" ht="11.25" customHeight="1">
      <c r="A222" s="187" t="s">
        <v>185</v>
      </c>
      <c r="B222" s="187"/>
      <c r="C222" s="22">
        <v>1</v>
      </c>
      <c r="D222" s="23">
        <v>0.07898894154818326</v>
      </c>
    </row>
    <row r="223" spans="1:4" s="85" customFormat="1" ht="11.25" customHeight="1">
      <c r="A223" s="187" t="s">
        <v>186</v>
      </c>
      <c r="B223" s="187"/>
      <c r="C223" s="22">
        <v>5</v>
      </c>
      <c r="D223" s="23">
        <v>1.5673981191222568</v>
      </c>
    </row>
    <row r="224" spans="1:4" s="85" customFormat="1" ht="11.25" customHeight="1">
      <c r="A224" s="187" t="s">
        <v>187</v>
      </c>
      <c r="B224" s="187"/>
      <c r="C224" s="22">
        <v>1</v>
      </c>
      <c r="D224" s="23">
        <v>0.37593984962406013</v>
      </c>
    </row>
    <row r="225" spans="1:4" s="85" customFormat="1" ht="11.25" customHeight="1">
      <c r="A225" s="187" t="s">
        <v>188</v>
      </c>
      <c r="B225" s="187"/>
      <c r="C225" s="22">
        <v>2</v>
      </c>
      <c r="D225" s="23">
        <v>0.2766251728907331</v>
      </c>
    </row>
    <row r="226" spans="1:4" s="85" customFormat="1" ht="11.25" customHeight="1">
      <c r="A226" s="193" t="s">
        <v>189</v>
      </c>
      <c r="B226" s="193"/>
      <c r="C226" s="28">
        <v>2</v>
      </c>
      <c r="D226" s="29">
        <v>0.4484304932735426</v>
      </c>
    </row>
    <row r="227" spans="1:4" s="85" customFormat="1" ht="11.25" customHeight="1">
      <c r="A227" s="26"/>
      <c r="B227" s="26"/>
      <c r="C227" s="26"/>
      <c r="D227" s="34"/>
    </row>
    <row r="228" spans="1:4" s="85" customFormat="1" ht="11.25" customHeight="1">
      <c r="A228" s="194" t="s">
        <v>190</v>
      </c>
      <c r="B228" s="194"/>
      <c r="C228" s="19">
        <f>SUM(C229:C233)</f>
        <v>3</v>
      </c>
      <c r="D228" s="20">
        <v>0.060072086503804564</v>
      </c>
    </row>
    <row r="229" spans="1:4" s="85" customFormat="1" ht="11.25" customHeight="1">
      <c r="A229" s="187" t="s">
        <v>191</v>
      </c>
      <c r="B229" s="187"/>
      <c r="C229" s="22">
        <v>2</v>
      </c>
      <c r="D229" s="23">
        <v>0.12070006035003018</v>
      </c>
    </row>
    <row r="230" spans="1:4" s="85" customFormat="1" ht="11.25" customHeight="1">
      <c r="A230" s="187" t="s">
        <v>192</v>
      </c>
      <c r="B230" s="187"/>
      <c r="C230" s="22">
        <v>0</v>
      </c>
      <c r="D230" s="23">
        <v>0</v>
      </c>
    </row>
    <row r="231" spans="1:4" s="85" customFormat="1" ht="11.25" customHeight="1">
      <c r="A231" s="187" t="s">
        <v>193</v>
      </c>
      <c r="B231" s="187"/>
      <c r="C231" s="22">
        <v>0</v>
      </c>
      <c r="D231" s="23">
        <v>0</v>
      </c>
    </row>
    <row r="232" spans="1:4" s="85" customFormat="1" ht="11.25" customHeight="1">
      <c r="A232" s="187" t="s">
        <v>194</v>
      </c>
      <c r="B232" s="187"/>
      <c r="C232" s="22">
        <v>1</v>
      </c>
      <c r="D232" s="23">
        <v>0.10449320794148381</v>
      </c>
    </row>
    <row r="233" spans="1:4" s="85" customFormat="1" ht="11.25" customHeight="1">
      <c r="A233" s="193" t="s">
        <v>195</v>
      </c>
      <c r="B233" s="193"/>
      <c r="C233" s="28">
        <v>0</v>
      </c>
      <c r="D233" s="29">
        <v>0</v>
      </c>
    </row>
    <row r="234" spans="1:4" s="85" customFormat="1" ht="11.25" customHeight="1">
      <c r="A234" s="26"/>
      <c r="B234" s="26"/>
      <c r="C234" s="26"/>
      <c r="D234" s="34"/>
    </row>
    <row r="235" spans="1:4" s="85" customFormat="1" ht="11.25" customHeight="1">
      <c r="A235" s="194" t="s">
        <v>196</v>
      </c>
      <c r="B235" s="194"/>
      <c r="C235" s="19">
        <f>SUM(C236:C253)</f>
        <v>126</v>
      </c>
      <c r="D235" s="20">
        <v>1.506276150627615</v>
      </c>
    </row>
    <row r="236" spans="1:4" s="85" customFormat="1" ht="11.25" customHeight="1">
      <c r="A236" s="187" t="s">
        <v>197</v>
      </c>
      <c r="B236" s="187"/>
      <c r="C236" s="22">
        <v>45</v>
      </c>
      <c r="D236" s="23">
        <v>3.313696612665685</v>
      </c>
    </row>
    <row r="237" spans="1:4" s="85" customFormat="1" ht="11.25" customHeight="1">
      <c r="A237" s="187" t="s">
        <v>198</v>
      </c>
      <c r="B237" s="187"/>
      <c r="C237" s="22">
        <v>0</v>
      </c>
      <c r="D237" s="23">
        <v>0</v>
      </c>
    </row>
    <row r="238" spans="1:4" s="85" customFormat="1" ht="11.25" customHeight="1">
      <c r="A238" s="187" t="s">
        <v>199</v>
      </c>
      <c r="B238" s="187"/>
      <c r="C238" s="22">
        <v>0</v>
      </c>
      <c r="D238" s="23">
        <v>0</v>
      </c>
    </row>
    <row r="239" spans="1:4" s="85" customFormat="1" ht="11.25" customHeight="1">
      <c r="A239" s="187" t="s">
        <v>200</v>
      </c>
      <c r="B239" s="187"/>
      <c r="C239" s="22">
        <v>15</v>
      </c>
      <c r="D239" s="23">
        <v>2.3006134969325154</v>
      </c>
    </row>
    <row r="240" spans="1:4" s="85" customFormat="1" ht="11.25" customHeight="1">
      <c r="A240" s="187" t="s">
        <v>201</v>
      </c>
      <c r="B240" s="187"/>
      <c r="C240" s="22">
        <v>0</v>
      </c>
      <c r="D240" s="23">
        <v>0</v>
      </c>
    </row>
    <row r="241" spans="1:4" s="85" customFormat="1" ht="11.25" customHeight="1">
      <c r="A241" s="187" t="s">
        <v>202</v>
      </c>
      <c r="B241" s="187"/>
      <c r="C241" s="22">
        <v>0</v>
      </c>
      <c r="D241" s="23">
        <v>0</v>
      </c>
    </row>
    <row r="242" spans="1:4" s="85" customFormat="1" ht="11.25" customHeight="1">
      <c r="A242" s="187" t="s">
        <v>203</v>
      </c>
      <c r="B242" s="187"/>
      <c r="C242" s="22">
        <v>0</v>
      </c>
      <c r="D242" s="23">
        <v>0</v>
      </c>
    </row>
    <row r="243" spans="1:4" s="85" customFormat="1" ht="11.25" customHeight="1">
      <c r="A243" s="187" t="s">
        <v>204</v>
      </c>
      <c r="B243" s="187"/>
      <c r="C243" s="22">
        <v>0</v>
      </c>
      <c r="D243" s="23">
        <v>0</v>
      </c>
    </row>
    <row r="244" spans="1:4" s="85" customFormat="1" ht="11.25" customHeight="1">
      <c r="A244" s="187" t="s">
        <v>205</v>
      </c>
      <c r="B244" s="187"/>
      <c r="C244" s="22">
        <v>0</v>
      </c>
      <c r="D244" s="23">
        <v>0</v>
      </c>
    </row>
    <row r="245" spans="1:4" s="85" customFormat="1" ht="11.25" customHeight="1">
      <c r="A245" s="187" t="s">
        <v>206</v>
      </c>
      <c r="B245" s="187"/>
      <c r="C245" s="22">
        <v>35</v>
      </c>
      <c r="D245" s="23">
        <v>2.6615969581749046</v>
      </c>
    </row>
    <row r="246" spans="1:4" s="85" customFormat="1" ht="11.25" customHeight="1">
      <c r="A246" s="187" t="s">
        <v>207</v>
      </c>
      <c r="B246" s="187"/>
      <c r="C246" s="22">
        <v>0</v>
      </c>
      <c r="D246" s="23">
        <v>0</v>
      </c>
    </row>
    <row r="247" spans="1:4" s="85" customFormat="1" ht="11.25" customHeight="1">
      <c r="A247" s="187" t="s">
        <v>208</v>
      </c>
      <c r="B247" s="187"/>
      <c r="C247" s="22">
        <v>0</v>
      </c>
      <c r="D247" s="23">
        <v>0</v>
      </c>
    </row>
    <row r="248" spans="1:4" s="85" customFormat="1" ht="11.25" customHeight="1">
      <c r="A248" s="187" t="s">
        <v>209</v>
      </c>
      <c r="B248" s="187"/>
      <c r="C248" s="22">
        <v>3</v>
      </c>
      <c r="D248" s="23">
        <v>1.2345679012345678</v>
      </c>
    </row>
    <row r="249" spans="1:4" s="85" customFormat="1" ht="11.25" customHeight="1">
      <c r="A249" s="187" t="s">
        <v>210</v>
      </c>
      <c r="B249" s="187"/>
      <c r="C249" s="22">
        <v>2</v>
      </c>
      <c r="D249" s="23">
        <v>0.8658008658008658</v>
      </c>
    </row>
    <row r="250" spans="1:4" s="85" customFormat="1" ht="11.25" customHeight="1">
      <c r="A250" s="187" t="s">
        <v>211</v>
      </c>
      <c r="B250" s="187"/>
      <c r="C250" s="22">
        <v>13</v>
      </c>
      <c r="D250" s="23">
        <v>3.4120734908136483</v>
      </c>
    </row>
    <row r="251" spans="1:4" s="85" customFormat="1" ht="11.25" customHeight="1">
      <c r="A251" s="187" t="s">
        <v>212</v>
      </c>
      <c r="B251" s="187"/>
      <c r="C251" s="22">
        <v>3</v>
      </c>
      <c r="D251" s="23">
        <v>0.8403361344537815</v>
      </c>
    </row>
    <row r="252" spans="1:4" s="85" customFormat="1" ht="11.25" customHeight="1">
      <c r="A252" s="187" t="s">
        <v>213</v>
      </c>
      <c r="B252" s="187"/>
      <c r="C252" s="22">
        <v>10</v>
      </c>
      <c r="D252" s="23">
        <v>1.002004008016032</v>
      </c>
    </row>
    <row r="253" spans="1:4" s="85" customFormat="1" ht="11.25" customHeight="1">
      <c r="A253" s="193" t="s">
        <v>214</v>
      </c>
      <c r="B253" s="193"/>
      <c r="C253" s="28">
        <v>0</v>
      </c>
      <c r="D253" s="29">
        <v>0</v>
      </c>
    </row>
    <row r="254" spans="1:4" s="85" customFormat="1" ht="11.25" customHeight="1">
      <c r="A254" s="26"/>
      <c r="B254" s="26"/>
      <c r="C254" s="26"/>
      <c r="D254" s="34"/>
    </row>
    <row r="255" spans="1:4" s="85" customFormat="1" ht="11.25" customHeight="1">
      <c r="A255" s="194" t="s">
        <v>215</v>
      </c>
      <c r="B255" s="194"/>
      <c r="C255" s="19">
        <f>SUM(C256:C263)</f>
        <v>1510</v>
      </c>
      <c r="D255" s="20">
        <v>0.7623221038070669</v>
      </c>
    </row>
    <row r="256" spans="1:4" s="85" customFormat="1" ht="11.25" customHeight="1">
      <c r="A256" s="187" t="s">
        <v>216</v>
      </c>
      <c r="B256" s="187"/>
      <c r="C256" s="22">
        <f>SUM(C59:C82)</f>
        <v>438</v>
      </c>
      <c r="D256" s="23">
        <v>1.7836781234728785</v>
      </c>
    </row>
    <row r="257" spans="1:4" s="85" customFormat="1" ht="11.25" customHeight="1">
      <c r="A257" s="187" t="s">
        <v>217</v>
      </c>
      <c r="B257" s="187"/>
      <c r="C257" s="22">
        <f>SUM(C85:C147)</f>
        <v>387</v>
      </c>
      <c r="D257" s="23">
        <v>0.5006274012651514</v>
      </c>
    </row>
    <row r="258" spans="1:4" s="85" customFormat="1" ht="11.25" customHeight="1">
      <c r="A258" s="187" t="s">
        <v>218</v>
      </c>
      <c r="B258" s="187"/>
      <c r="C258" s="22">
        <f>SUM(C150:C188)</f>
        <v>246</v>
      </c>
      <c r="D258" s="23">
        <v>0.5218166005557558</v>
      </c>
    </row>
    <row r="259" spans="1:4" s="85" customFormat="1" ht="11.25" customHeight="1">
      <c r="A259" s="187" t="s">
        <v>219</v>
      </c>
      <c r="B259" s="187"/>
      <c r="C259" s="22">
        <f>SUM(C191:C198)</f>
        <v>6</v>
      </c>
      <c r="D259" s="23">
        <v>0.11511895625479662</v>
      </c>
    </row>
    <row r="260" spans="1:4" s="85" customFormat="1" ht="11.25" customHeight="1">
      <c r="A260" s="187" t="s">
        <v>220</v>
      </c>
      <c r="B260" s="187"/>
      <c r="C260" s="22">
        <f>SUM(C201:C218)</f>
        <v>252</v>
      </c>
      <c r="D260" s="23">
        <v>1.030843491777796</v>
      </c>
    </row>
    <row r="261" spans="1:4" s="85" customFormat="1" ht="11.25" customHeight="1">
      <c r="A261" s="187" t="s">
        <v>221</v>
      </c>
      <c r="B261" s="187"/>
      <c r="C261" s="22">
        <f>SUM(C221:C226)</f>
        <v>52</v>
      </c>
      <c r="D261" s="23">
        <v>0.8580858085808581</v>
      </c>
    </row>
    <row r="262" spans="1:4" s="85" customFormat="1" ht="11.25" customHeight="1">
      <c r="A262" s="187" t="s">
        <v>222</v>
      </c>
      <c r="B262" s="187"/>
      <c r="C262" s="22">
        <f>SUM(C229:C233)</f>
        <v>3</v>
      </c>
      <c r="D262" s="23">
        <v>0.060072086503804564</v>
      </c>
    </row>
    <row r="263" spans="1:4" s="85" customFormat="1" ht="11.25" customHeight="1">
      <c r="A263" s="193" t="s">
        <v>223</v>
      </c>
      <c r="B263" s="193"/>
      <c r="C263" s="28">
        <f>SUM(C236:C253)</f>
        <v>126</v>
      </c>
      <c r="D263" s="29">
        <v>1.506276150627615</v>
      </c>
    </row>
    <row r="264" spans="1:4" s="85" customFormat="1" ht="11.25" customHeight="1">
      <c r="A264" s="26"/>
      <c r="B264" s="26"/>
      <c r="C264" s="26"/>
      <c r="D264" s="34"/>
    </row>
    <row r="265" spans="1:4" s="85" customFormat="1" ht="11.25" customHeight="1">
      <c r="A265" s="194" t="s">
        <v>224</v>
      </c>
      <c r="B265" s="194"/>
      <c r="C265" s="19">
        <f>SUM(C266:C269)</f>
        <v>1283</v>
      </c>
      <c r="D265" s="20">
        <v>0.7936262471932354</v>
      </c>
    </row>
    <row r="266" spans="1:4" s="85" customFormat="1" ht="11.25" customHeight="1">
      <c r="A266" s="187" t="s">
        <v>220</v>
      </c>
      <c r="B266" s="187"/>
      <c r="C266" s="22">
        <f>C201+C202+C203+C204+C205+C206+C207+C208+C210+C213+C214+C216+C218+C222+C157+C215</f>
        <v>258</v>
      </c>
      <c r="D266" s="23">
        <v>1.0249890747288546</v>
      </c>
    </row>
    <row r="267" spans="1:4" s="85" customFormat="1" ht="11.25" customHeight="1">
      <c r="A267" s="187" t="s">
        <v>225</v>
      </c>
      <c r="B267" s="187"/>
      <c r="C267" s="22">
        <f>C59+C60+C61+C65+C66+C67+C68+C69+C70+C71+C73+C74+C76+C77+C78+C79+C80+C81+C82+C96</f>
        <v>436</v>
      </c>
      <c r="D267" s="23">
        <v>1.8117598171618534</v>
      </c>
    </row>
    <row r="268" spans="1:4" s="85" customFormat="1" ht="11.25" customHeight="1">
      <c r="A268" s="187" t="s">
        <v>218</v>
      </c>
      <c r="B268" s="187"/>
      <c r="C268" s="22">
        <f>C150+C153+C156+C159+C162+C168+C169+C172+C174+C176+C179+C183+C184+C186+C191+C198+C165+C167+C170</f>
        <v>215</v>
      </c>
      <c r="D268" s="23">
        <v>0.5386986043947783</v>
      </c>
    </row>
    <row r="269" spans="1:4" s="85" customFormat="1" ht="11.25" customHeight="1">
      <c r="A269" s="193" t="s">
        <v>217</v>
      </c>
      <c r="B269" s="193"/>
      <c r="C269" s="28">
        <f>+C85+C86+C87+C90+C91+C94+C92+C98+C97+C102+C99+C103+C101+C104+C105+C110+C109+C108+C111+C112+C113+C114+C115+C117+C116+C118+C119+C121+C120+C123+C122+C126+C128+C127+C130+C129+C131+C132+C133+C134+C135+C137+C138+C141+C140+C142+C143+C145+C146+C147</f>
        <v>374</v>
      </c>
      <c r="D269" s="29">
        <v>0.5157482486623641</v>
      </c>
    </row>
    <row r="270" spans="1:4" s="85" customFormat="1" ht="5.25" customHeight="1">
      <c r="A270" s="254"/>
      <c r="B270" s="254"/>
      <c r="C270" s="254"/>
      <c r="D270" s="254"/>
    </row>
    <row r="271" spans="1:4" s="85" customFormat="1" ht="12" customHeight="1">
      <c r="A271" s="224" t="s">
        <v>287</v>
      </c>
      <c r="B271" s="224"/>
      <c r="C271" s="224"/>
      <c r="D271" s="224"/>
    </row>
    <row r="272" spans="1:4" s="85" customFormat="1" ht="12" customHeight="1">
      <c r="A272" s="295" t="s">
        <v>361</v>
      </c>
      <c r="B272" s="295"/>
      <c r="C272" s="295"/>
      <c r="D272" s="295"/>
    </row>
    <row r="273" spans="1:4" s="85" customFormat="1" ht="6" customHeight="1">
      <c r="A273" s="295"/>
      <c r="B273" s="295"/>
      <c r="C273" s="295"/>
      <c r="D273" s="295"/>
    </row>
    <row r="274" spans="1:4" s="85" customFormat="1" ht="22.5" customHeight="1">
      <c r="A274" s="296" t="s">
        <v>392</v>
      </c>
      <c r="B274" s="296"/>
      <c r="C274" s="296"/>
      <c r="D274" s="296"/>
    </row>
    <row r="275" spans="1:4" s="85" customFormat="1" ht="5.25" customHeight="1">
      <c r="A275" s="254"/>
      <c r="B275" s="254"/>
      <c r="C275" s="254"/>
      <c r="D275" s="254"/>
    </row>
    <row r="276" spans="1:4" s="85" customFormat="1" ht="12" customHeight="1">
      <c r="A276" s="224" t="s">
        <v>288</v>
      </c>
      <c r="B276" s="224"/>
      <c r="C276" s="224"/>
      <c r="D276" s="224"/>
    </row>
    <row r="277" spans="1:4" s="85" customFormat="1" ht="12" customHeight="1">
      <c r="A277" s="224" t="s">
        <v>295</v>
      </c>
      <c r="B277" s="224"/>
      <c r="C277" s="224"/>
      <c r="D277" s="224"/>
    </row>
  </sheetData>
  <sheetProtection/>
  <mergeCells count="245">
    <mergeCell ref="A1:D1"/>
    <mergeCell ref="A2:D2"/>
    <mergeCell ref="A3:D3"/>
    <mergeCell ref="A4:D4"/>
    <mergeCell ref="A5:B5"/>
    <mergeCell ref="C5:D5"/>
    <mergeCell ref="A6:B6"/>
    <mergeCell ref="C6:D6"/>
    <mergeCell ref="A7:D7"/>
    <mergeCell ref="A10:B10"/>
    <mergeCell ref="A12:B12"/>
    <mergeCell ref="A13:B13"/>
    <mergeCell ref="A9:B9"/>
    <mergeCell ref="A8:B8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8:B48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B220"/>
    <mergeCell ref="A221:B221"/>
    <mergeCell ref="A222:B222"/>
    <mergeCell ref="A223:B223"/>
    <mergeCell ref="A224:B224"/>
    <mergeCell ref="A225:B225"/>
    <mergeCell ref="A226:B226"/>
    <mergeCell ref="A228:B228"/>
    <mergeCell ref="A229:B229"/>
    <mergeCell ref="A230:B230"/>
    <mergeCell ref="A231:B231"/>
    <mergeCell ref="A232:B232"/>
    <mergeCell ref="A233:B233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5:B265"/>
    <mergeCell ref="A266:B266"/>
    <mergeCell ref="A267:B267"/>
    <mergeCell ref="A268:B268"/>
    <mergeCell ref="A269:B269"/>
    <mergeCell ref="A270:D270"/>
    <mergeCell ref="A275:D275"/>
    <mergeCell ref="A276:D276"/>
    <mergeCell ref="A277:D277"/>
    <mergeCell ref="A271:D271"/>
    <mergeCell ref="A272:D272"/>
    <mergeCell ref="A273:D273"/>
    <mergeCell ref="A274:D274"/>
  </mergeCells>
  <printOptions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4.7109375" style="1" customWidth="1"/>
    <col min="3" max="3" width="10.7109375" style="1" customWidth="1"/>
    <col min="4" max="4" width="10.7109375" style="3" customWidth="1"/>
    <col min="5" max="16384" width="9.140625" style="1" customWidth="1"/>
  </cols>
  <sheetData>
    <row r="1" spans="1:4" s="45" customFormat="1" ht="12.75" customHeight="1">
      <c r="A1" s="249"/>
      <c r="B1" s="249"/>
      <c r="C1" s="249"/>
      <c r="D1" s="249"/>
    </row>
    <row r="2" spans="1:4" s="45" customFormat="1" ht="12.75" customHeight="1">
      <c r="A2" s="310" t="s">
        <v>330</v>
      </c>
      <c r="B2" s="310"/>
      <c r="C2" s="310"/>
      <c r="D2" s="310"/>
    </row>
    <row r="3" spans="1:4" s="88" customFormat="1" ht="12.75" customHeight="1">
      <c r="A3" s="251"/>
      <c r="B3" s="251"/>
      <c r="C3" s="251"/>
      <c r="D3" s="251"/>
    </row>
    <row r="4" spans="1:4" s="88" customFormat="1" ht="12.75" customHeight="1">
      <c r="A4" s="190"/>
      <c r="B4" s="190"/>
      <c r="C4" s="190"/>
      <c r="D4" s="190"/>
    </row>
    <row r="5" spans="1:4" s="89" customFormat="1" ht="12.75" customHeight="1">
      <c r="A5" s="302"/>
      <c r="B5" s="302"/>
      <c r="C5" s="312">
        <v>2007</v>
      </c>
      <c r="D5" s="313"/>
    </row>
    <row r="6" spans="1:4" s="89" customFormat="1" ht="12.75" customHeight="1">
      <c r="A6" s="311"/>
      <c r="B6" s="311"/>
      <c r="C6" s="314"/>
      <c r="D6" s="315"/>
    </row>
    <row r="7" spans="1:4" s="89" customFormat="1" ht="12.75" customHeight="1">
      <c r="A7" s="309"/>
      <c r="B7" s="309"/>
      <c r="C7" s="309"/>
      <c r="D7" s="309"/>
    </row>
    <row r="8" spans="1:4" s="89" customFormat="1" ht="12.75" customHeight="1">
      <c r="A8" s="309"/>
      <c r="B8" s="309"/>
      <c r="C8" s="80" t="s">
        <v>0</v>
      </c>
      <c r="D8" s="81" t="s">
        <v>1</v>
      </c>
    </row>
    <row r="9" spans="1:4" s="90" customFormat="1" ht="12.75" customHeight="1">
      <c r="A9" s="308"/>
      <c r="B9" s="308"/>
      <c r="C9" s="82" t="s">
        <v>2</v>
      </c>
      <c r="D9" s="82" t="s">
        <v>3</v>
      </c>
    </row>
    <row r="10" spans="1:4" s="91" customFormat="1" ht="12" customHeight="1">
      <c r="A10" s="299" t="s">
        <v>4</v>
      </c>
      <c r="B10" s="299"/>
      <c r="C10" s="83">
        <f>C12+C23+C38+C42+C53</f>
        <v>1777</v>
      </c>
      <c r="D10" s="84">
        <v>0.9071325015825047</v>
      </c>
    </row>
    <row r="11" spans="1:4" s="91" customFormat="1" ht="12" customHeight="1">
      <c r="A11" s="15"/>
      <c r="B11" s="15"/>
      <c r="C11" s="16"/>
      <c r="D11" s="17"/>
    </row>
    <row r="12" spans="1:4" s="18" customFormat="1" ht="12" customHeight="1">
      <c r="A12" s="194" t="s">
        <v>5</v>
      </c>
      <c r="B12" s="194"/>
      <c r="C12" s="19">
        <f>C13+C17+C21</f>
        <v>191</v>
      </c>
      <c r="D12" s="20">
        <v>0.957009720412867</v>
      </c>
    </row>
    <row r="13" spans="1:4" s="21" customFormat="1" ht="12" customHeight="1">
      <c r="A13" s="187" t="s">
        <v>6</v>
      </c>
      <c r="B13" s="187"/>
      <c r="C13" s="22">
        <f>C14+C15+C16</f>
        <v>123</v>
      </c>
      <c r="D13" s="23">
        <v>1.4753508456279236</v>
      </c>
    </row>
    <row r="14" spans="1:4" s="21" customFormat="1" ht="12" customHeight="1">
      <c r="A14" s="24"/>
      <c r="B14" s="25" t="s">
        <v>7</v>
      </c>
      <c r="C14" s="22">
        <f>C245+C247+C253+C260+C261</f>
        <v>52</v>
      </c>
      <c r="D14" s="23">
        <v>1.6539440203562341</v>
      </c>
    </row>
    <row r="15" spans="1:4" s="21" customFormat="1" ht="12" customHeight="1">
      <c r="A15" s="24"/>
      <c r="B15" s="25" t="s">
        <v>8</v>
      </c>
      <c r="C15" s="22">
        <f>+C246+C254+C249+C250+C251+C252+C256+C257+C262</f>
        <v>28</v>
      </c>
      <c r="D15" s="23">
        <v>0.824014125956445</v>
      </c>
    </row>
    <row r="16" spans="1:4" s="21" customFormat="1" ht="12" customHeight="1">
      <c r="A16" s="27"/>
      <c r="B16" s="26" t="s">
        <v>9</v>
      </c>
      <c r="C16" s="22">
        <f>C248+C255+C258+C259</f>
        <v>43</v>
      </c>
      <c r="D16" s="23">
        <v>2.395543175487465</v>
      </c>
    </row>
    <row r="17" spans="1:4" s="21" customFormat="1" ht="12" customHeight="1">
      <c r="A17" s="187" t="s">
        <v>10</v>
      </c>
      <c r="B17" s="187"/>
      <c r="C17" s="22">
        <f>C18+C19+C20</f>
        <v>7</v>
      </c>
      <c r="D17" s="23">
        <v>0.14107214832728737</v>
      </c>
    </row>
    <row r="18" spans="1:4" s="21" customFormat="1" ht="12" customHeight="1">
      <c r="A18" s="24"/>
      <c r="B18" s="25" t="s">
        <v>11</v>
      </c>
      <c r="C18" s="22">
        <f>+C239</f>
        <v>2</v>
      </c>
      <c r="D18" s="23">
        <v>0.1122334455667789</v>
      </c>
    </row>
    <row r="19" spans="1:4" s="21" customFormat="1" ht="12" customHeight="1">
      <c r="A19" s="24"/>
      <c r="B19" s="25" t="s">
        <v>12</v>
      </c>
      <c r="C19" s="22">
        <f>+C238</f>
        <v>3</v>
      </c>
      <c r="D19" s="23">
        <v>0.1822600243013366</v>
      </c>
    </row>
    <row r="20" spans="1:4" s="21" customFormat="1" ht="12" customHeight="1">
      <c r="A20" s="27"/>
      <c r="B20" s="25" t="s">
        <v>13</v>
      </c>
      <c r="C20" s="22">
        <f>C240+C241+C242</f>
        <v>2</v>
      </c>
      <c r="D20" s="23">
        <v>0.1303780964797914</v>
      </c>
    </row>
    <row r="21" spans="1:4" s="21" customFormat="1" ht="12" customHeight="1">
      <c r="A21" s="193" t="s">
        <v>14</v>
      </c>
      <c r="B21" s="193"/>
      <c r="C21" s="28">
        <f>C230+C231+C232+C215+C233+C234+C221+C235+C224</f>
        <v>61</v>
      </c>
      <c r="D21" s="29">
        <v>0.9160534614807028</v>
      </c>
    </row>
    <row r="22" spans="1:4" s="21" customFormat="1" ht="12" customHeight="1">
      <c r="A22" s="27"/>
      <c r="B22" s="27"/>
      <c r="C22" s="15"/>
      <c r="D22" s="15"/>
    </row>
    <row r="23" spans="1:4" s="18" customFormat="1" ht="12" customHeight="1">
      <c r="A23" s="194" t="s">
        <v>15</v>
      </c>
      <c r="B23" s="194"/>
      <c r="C23" s="19">
        <f>C24+C25+C26+C29+C32+C33</f>
        <v>312</v>
      </c>
      <c r="D23" s="20">
        <v>0.6078316773816481</v>
      </c>
    </row>
    <row r="24" spans="1:4" s="21" customFormat="1" ht="12" customHeight="1">
      <c r="A24" s="187" t="s">
        <v>16</v>
      </c>
      <c r="B24" s="187"/>
      <c r="C24" s="22">
        <f>C157+C160+C161+C176+C177+C180+C182+C184+C187</f>
        <v>236</v>
      </c>
      <c r="D24" s="23">
        <v>0.7932773109243697</v>
      </c>
    </row>
    <row r="25" spans="1:4" s="21" customFormat="1" ht="12" customHeight="1">
      <c r="A25" s="187" t="s">
        <v>17</v>
      </c>
      <c r="B25" s="187"/>
      <c r="C25" s="22">
        <f>C162+C168+C172+C178+C186+C188+C189+C195</f>
        <v>8</v>
      </c>
      <c r="D25" s="23">
        <v>0.1738374619730552</v>
      </c>
    </row>
    <row r="26" spans="1:4" s="21" customFormat="1" ht="12" customHeight="1">
      <c r="A26" s="187" t="s">
        <v>18</v>
      </c>
      <c r="B26" s="187"/>
      <c r="C26" s="22">
        <f>C27+C28</f>
        <v>44</v>
      </c>
      <c r="D26" s="23">
        <v>0.5585173902005586</v>
      </c>
    </row>
    <row r="27" spans="1:4" s="21" customFormat="1" ht="12" customHeight="1">
      <c r="A27" s="31"/>
      <c r="B27" s="25" t="s">
        <v>19</v>
      </c>
      <c r="C27" s="22">
        <f>C159+C165+C167+C179+C190+C196</f>
        <v>2</v>
      </c>
      <c r="D27" s="23">
        <v>0.11461318051575932</v>
      </c>
    </row>
    <row r="28" spans="1:4" s="21" customFormat="1" ht="12" customHeight="1">
      <c r="A28" s="27"/>
      <c r="B28" s="25" t="s">
        <v>20</v>
      </c>
      <c r="C28" s="22">
        <f>C166+C169+C170+C175+C192</f>
        <v>42</v>
      </c>
      <c r="D28" s="23">
        <v>0.6848198271645198</v>
      </c>
    </row>
    <row r="29" spans="1:4" s="21" customFormat="1" ht="12" customHeight="1">
      <c r="A29" s="187" t="s">
        <v>21</v>
      </c>
      <c r="B29" s="187"/>
      <c r="C29" s="22">
        <f>C30+C31</f>
        <v>4</v>
      </c>
      <c r="D29" s="23">
        <v>0.15408320493066255</v>
      </c>
    </row>
    <row r="30" spans="1:4" s="21" customFormat="1" ht="12" customHeight="1">
      <c r="A30" s="31"/>
      <c r="B30" s="25" t="s">
        <v>22</v>
      </c>
      <c r="C30" s="22">
        <f>C158+C173+C185</f>
        <v>2</v>
      </c>
      <c r="D30" s="23">
        <v>0.1564945226917058</v>
      </c>
    </row>
    <row r="31" spans="1:4" s="21" customFormat="1" ht="12" customHeight="1">
      <c r="A31" s="27"/>
      <c r="B31" s="25" t="s">
        <v>23</v>
      </c>
      <c r="C31" s="22">
        <f>C163+C191+C194</f>
        <v>2</v>
      </c>
      <c r="D31" s="23">
        <v>0.15174506828528073</v>
      </c>
    </row>
    <row r="32" spans="1:4" s="21" customFormat="1" ht="12" customHeight="1">
      <c r="A32" s="187" t="s">
        <v>24</v>
      </c>
      <c r="B32" s="187"/>
      <c r="C32" s="22">
        <f>C171+C174+C181+C183+C193</f>
        <v>16</v>
      </c>
      <c r="D32" s="23">
        <v>1.195814648729447</v>
      </c>
    </row>
    <row r="33" spans="1:4" s="21" customFormat="1" ht="12" customHeight="1">
      <c r="A33" s="187" t="s">
        <v>25</v>
      </c>
      <c r="B33" s="187"/>
      <c r="C33" s="22">
        <f>C34+C35+C36</f>
        <v>4</v>
      </c>
      <c r="D33" s="23">
        <v>0.07742934572202866</v>
      </c>
    </row>
    <row r="34" spans="1:4" s="21" customFormat="1" ht="12" customHeight="1">
      <c r="A34" s="31"/>
      <c r="B34" s="25" t="s">
        <v>26</v>
      </c>
      <c r="C34" s="22">
        <f>C205</f>
        <v>0</v>
      </c>
      <c r="D34" s="23">
        <v>0</v>
      </c>
    </row>
    <row r="35" spans="1:4" s="21" customFormat="1" ht="12" customHeight="1">
      <c r="A35" s="24"/>
      <c r="B35" s="25" t="s">
        <v>27</v>
      </c>
      <c r="C35" s="22">
        <f>C200+C201+C202+C206</f>
        <v>0</v>
      </c>
      <c r="D35" s="23">
        <v>0</v>
      </c>
    </row>
    <row r="36" spans="1:4" s="21" customFormat="1" ht="12" customHeight="1">
      <c r="A36" s="24"/>
      <c r="B36" s="32" t="s">
        <v>28</v>
      </c>
      <c r="C36" s="28">
        <f>C199+C203+C204+C207</f>
        <v>4</v>
      </c>
      <c r="D36" s="29">
        <v>0.10520778537611783</v>
      </c>
    </row>
    <row r="37" spans="1:4" s="21" customFormat="1" ht="12" customHeight="1">
      <c r="A37" s="27"/>
      <c r="B37" s="27"/>
      <c r="C37" s="15"/>
      <c r="D37" s="15"/>
    </row>
    <row r="38" spans="1:4" s="18" customFormat="1" ht="12" customHeight="1">
      <c r="A38" s="194" t="s">
        <v>29</v>
      </c>
      <c r="B38" s="194"/>
      <c r="C38" s="16">
        <f>C39+C40</f>
        <v>327</v>
      </c>
      <c r="D38" s="17">
        <v>1.408754092710667</v>
      </c>
    </row>
    <row r="39" spans="1:4" s="21" customFormat="1" ht="12" customHeight="1">
      <c r="A39" s="187" t="s">
        <v>30</v>
      </c>
      <c r="B39" s="187"/>
      <c r="C39" s="22">
        <f>C210+C211+C213+C214+C216+C219+C222+C223+C226+C227</f>
        <v>270</v>
      </c>
      <c r="D39" s="23">
        <v>1.3207454874529179</v>
      </c>
    </row>
    <row r="40" spans="1:4" s="21" customFormat="1" ht="12" customHeight="1">
      <c r="A40" s="193" t="s">
        <v>31</v>
      </c>
      <c r="B40" s="193"/>
      <c r="C40" s="28">
        <f>+C212+C164+C217+C225</f>
        <v>57</v>
      </c>
      <c r="D40" s="29">
        <v>2.058504875406284</v>
      </c>
    </row>
    <row r="41" spans="1:4" s="21" customFormat="1" ht="12" customHeight="1">
      <c r="A41" s="27"/>
      <c r="B41" s="27"/>
      <c r="C41" s="15"/>
      <c r="D41" s="15"/>
    </row>
    <row r="42" spans="1:4" s="18" customFormat="1" ht="12" customHeight="1">
      <c r="A42" s="194" t="s">
        <v>32</v>
      </c>
      <c r="B42" s="194"/>
      <c r="C42" s="19">
        <f>C43+C44+C48</f>
        <v>462</v>
      </c>
      <c r="D42" s="20">
        <v>0.6245944192083063</v>
      </c>
    </row>
    <row r="43" spans="1:4" s="21" customFormat="1" ht="12" customHeight="1">
      <c r="A43" s="187" t="s">
        <v>33</v>
      </c>
      <c r="B43" s="187"/>
      <c r="C43" s="22">
        <f>C90+C100+C101+C103+C105+C106+C107+C111+C112+C115+C117+C120+C122+C126+C128+C132+C133+C137+C140+C144+C148+C152+C153</f>
        <v>395</v>
      </c>
      <c r="D43" s="23">
        <v>0.8133429424482652</v>
      </c>
    </row>
    <row r="44" spans="1:4" s="21" customFormat="1" ht="12" customHeight="1">
      <c r="A44" s="200" t="s">
        <v>34</v>
      </c>
      <c r="B44" s="200"/>
      <c r="C44" s="22">
        <f>C45+C46+C47</f>
        <v>16</v>
      </c>
      <c r="D44" s="23">
        <v>0.12456208641494745</v>
      </c>
    </row>
    <row r="45" spans="1:4" s="21" customFormat="1" ht="12" customHeight="1">
      <c r="A45" s="32"/>
      <c r="B45" s="25" t="s">
        <v>35</v>
      </c>
      <c r="C45" s="22">
        <f>C91+C95+C102+C118+C218+C124+C220+C129+C142+C146+C149</f>
        <v>13</v>
      </c>
      <c r="D45" s="23">
        <v>0.24132170038982736</v>
      </c>
    </row>
    <row r="46" spans="1:4" s="21" customFormat="1" ht="12" customHeight="1">
      <c r="A46" s="32"/>
      <c r="B46" s="25" t="s">
        <v>36</v>
      </c>
      <c r="C46" s="22">
        <f>C93+C104+C113+C121+C136+C138+C147+C154</f>
        <v>3</v>
      </c>
      <c r="D46" s="23">
        <v>0.046289152908501774</v>
      </c>
    </row>
    <row r="47" spans="1:4" s="21" customFormat="1" ht="12" customHeight="1">
      <c r="A47" s="26"/>
      <c r="B47" s="26" t="s">
        <v>37</v>
      </c>
      <c r="C47" s="22">
        <f>C97+C109+C110+C150</f>
        <v>0</v>
      </c>
      <c r="D47" s="23">
        <v>0</v>
      </c>
    </row>
    <row r="48" spans="1:4" s="21" customFormat="1" ht="12" customHeight="1">
      <c r="A48" s="187" t="s">
        <v>38</v>
      </c>
      <c r="B48" s="187"/>
      <c r="C48" s="22">
        <f>C49+C50+C51</f>
        <v>51</v>
      </c>
      <c r="D48" s="23">
        <v>0.40611562350692787</v>
      </c>
    </row>
    <row r="49" spans="1:4" s="21" customFormat="1" ht="12" customHeight="1">
      <c r="A49" s="32"/>
      <c r="B49" s="25" t="s">
        <v>39</v>
      </c>
      <c r="C49" s="22">
        <f>+C86+C87+C99+C119+C130</f>
        <v>5</v>
      </c>
      <c r="D49" s="23">
        <v>0.2692514808831449</v>
      </c>
    </row>
    <row r="50" spans="1:4" s="21" customFormat="1" ht="12" customHeight="1">
      <c r="A50" s="32"/>
      <c r="B50" s="25" t="s">
        <v>40</v>
      </c>
      <c r="C50" s="22">
        <f>C89+C92+C114+C116+C131+C135+C141+C145</f>
        <v>11</v>
      </c>
      <c r="D50" s="23">
        <v>0.3090755830289407</v>
      </c>
    </row>
    <row r="51" spans="1:4" s="21" customFormat="1" ht="12" customHeight="1">
      <c r="A51" s="32"/>
      <c r="B51" s="32" t="s">
        <v>41</v>
      </c>
      <c r="C51" s="28">
        <f>C85+C94+C108+C123+C134+C139+C151</f>
        <v>35</v>
      </c>
      <c r="D51" s="29">
        <v>0.49005880705684685</v>
      </c>
    </row>
    <row r="52" spans="1:4" s="21" customFormat="1" ht="12" customHeight="1">
      <c r="A52" s="26"/>
      <c r="B52" s="26"/>
      <c r="C52" s="56"/>
      <c r="D52" s="56"/>
    </row>
    <row r="53" spans="1:4" s="18" customFormat="1" ht="12" customHeight="1">
      <c r="A53" s="194" t="s">
        <v>42</v>
      </c>
      <c r="B53" s="194"/>
      <c r="C53" s="19">
        <f>C54+C55+C56</f>
        <v>485</v>
      </c>
      <c r="D53" s="20">
        <v>1.7685239206534422</v>
      </c>
    </row>
    <row r="54" spans="1:4" s="21" customFormat="1" ht="12" customHeight="1">
      <c r="A54" s="187" t="s">
        <v>43</v>
      </c>
      <c r="B54" s="187"/>
      <c r="C54" s="22">
        <f>C60+C67+C73+C82</f>
        <v>355</v>
      </c>
      <c r="D54" s="23">
        <v>3.6369224464706487</v>
      </c>
    </row>
    <row r="55" spans="1:4" s="21" customFormat="1" ht="12" customHeight="1">
      <c r="A55" s="187" t="s">
        <v>44</v>
      </c>
      <c r="B55" s="187"/>
      <c r="C55" s="22">
        <f>C88+C59+C61+C96+C98+C65+C68+C69+C70+C125+C127+C71+C72+C76+C77+C78+C143+C80+C81</f>
        <v>123</v>
      </c>
      <c r="D55" s="23">
        <v>0.792372608387554</v>
      </c>
    </row>
    <row r="56" spans="1:4" s="21" customFormat="1" ht="12" customHeight="1">
      <c r="A56" s="193" t="s">
        <v>45</v>
      </c>
      <c r="B56" s="193"/>
      <c r="C56" s="28">
        <f>C62+C63+C64+C66+C74+C75+C79</f>
        <v>7</v>
      </c>
      <c r="D56" s="29">
        <v>0.32710280373831774</v>
      </c>
    </row>
    <row r="57" spans="1:4" s="21" customFormat="1" ht="12" customHeight="1">
      <c r="A57" s="26"/>
      <c r="B57" s="33"/>
      <c r="C57" s="56"/>
      <c r="D57" s="56"/>
    </row>
    <row r="58" spans="1:4" s="21" customFormat="1" ht="12" customHeight="1">
      <c r="A58" s="194" t="s">
        <v>46</v>
      </c>
      <c r="B58" s="194"/>
      <c r="C58" s="19">
        <f>SUM(C59:C82)</f>
        <v>470</v>
      </c>
      <c r="D58" s="20">
        <v>1.936068545065085</v>
      </c>
    </row>
    <row r="59" spans="1:4" s="21" customFormat="1" ht="12" customHeight="1">
      <c r="A59" s="187" t="s">
        <v>229</v>
      </c>
      <c r="B59" s="187"/>
      <c r="C59" s="22">
        <v>8</v>
      </c>
      <c r="D59" s="23">
        <v>1.5533980582524272</v>
      </c>
    </row>
    <row r="60" spans="1:4" s="21" customFormat="1" ht="12" customHeight="1">
      <c r="A60" s="187" t="s">
        <v>47</v>
      </c>
      <c r="B60" s="187"/>
      <c r="C60" s="22">
        <v>22</v>
      </c>
      <c r="D60" s="23">
        <v>1.2910798122065728</v>
      </c>
    </row>
    <row r="61" spans="1:4" s="21" customFormat="1" ht="12" customHeight="1">
      <c r="A61" s="187" t="s">
        <v>48</v>
      </c>
      <c r="B61" s="187"/>
      <c r="C61" s="22">
        <v>0</v>
      </c>
      <c r="D61" s="23">
        <v>0</v>
      </c>
    </row>
    <row r="62" spans="1:4" s="21" customFormat="1" ht="12" customHeight="1">
      <c r="A62" s="187" t="s">
        <v>230</v>
      </c>
      <c r="B62" s="187"/>
      <c r="C62" s="22">
        <v>0</v>
      </c>
      <c r="D62" s="23">
        <v>0</v>
      </c>
    </row>
    <row r="63" spans="1:4" s="21" customFormat="1" ht="12" customHeight="1">
      <c r="A63" s="187" t="s">
        <v>231</v>
      </c>
      <c r="B63" s="187"/>
      <c r="C63" s="22">
        <v>0</v>
      </c>
      <c r="D63" s="23">
        <v>0</v>
      </c>
    </row>
    <row r="64" spans="1:4" s="21" customFormat="1" ht="12" customHeight="1">
      <c r="A64" s="253" t="s">
        <v>232</v>
      </c>
      <c r="B64" s="253"/>
      <c r="C64" s="22">
        <v>0</v>
      </c>
      <c r="D64" s="23">
        <v>0</v>
      </c>
    </row>
    <row r="65" spans="1:4" s="21" customFormat="1" ht="12" customHeight="1">
      <c r="A65" s="187" t="s">
        <v>233</v>
      </c>
      <c r="B65" s="187"/>
      <c r="C65" s="22">
        <v>5</v>
      </c>
      <c r="D65" s="23">
        <v>1.2019230769230769</v>
      </c>
    </row>
    <row r="66" spans="1:4" s="21" customFormat="1" ht="12" customHeight="1">
      <c r="A66" s="187" t="s">
        <v>50</v>
      </c>
      <c r="B66" s="187"/>
      <c r="C66" s="22">
        <v>4</v>
      </c>
      <c r="D66" s="23">
        <v>0.3988035892323031</v>
      </c>
    </row>
    <row r="67" spans="1:4" s="21" customFormat="1" ht="12" customHeight="1">
      <c r="A67" s="187" t="s">
        <v>51</v>
      </c>
      <c r="B67" s="187"/>
      <c r="C67" s="22">
        <v>184</v>
      </c>
      <c r="D67" s="23">
        <v>4.020979020979021</v>
      </c>
    </row>
    <row r="68" spans="1:4" s="21" customFormat="1" ht="12" customHeight="1">
      <c r="A68" s="187" t="s">
        <v>52</v>
      </c>
      <c r="B68" s="187"/>
      <c r="C68" s="22">
        <v>2</v>
      </c>
      <c r="D68" s="23">
        <v>0.15710919088766692</v>
      </c>
    </row>
    <row r="69" spans="1:4" s="21" customFormat="1" ht="12" customHeight="1">
      <c r="A69" s="187" t="s">
        <v>234</v>
      </c>
      <c r="B69" s="187"/>
      <c r="C69" s="22">
        <v>5</v>
      </c>
      <c r="D69" s="23">
        <v>1.2077294685990339</v>
      </c>
    </row>
    <row r="70" spans="1:4" s="21" customFormat="1" ht="12" customHeight="1">
      <c r="A70" s="187" t="s">
        <v>53</v>
      </c>
      <c r="B70" s="187"/>
      <c r="C70" s="22">
        <v>4</v>
      </c>
      <c r="D70" s="23">
        <v>0.5586592178770949</v>
      </c>
    </row>
    <row r="71" spans="1:4" s="21" customFormat="1" ht="12" customHeight="1">
      <c r="A71" s="187" t="s">
        <v>54</v>
      </c>
      <c r="B71" s="187"/>
      <c r="C71" s="22">
        <v>35</v>
      </c>
      <c r="D71" s="23">
        <v>0.9864712514092446</v>
      </c>
    </row>
    <row r="72" spans="1:4" s="21" customFormat="1" ht="12" customHeight="1">
      <c r="A72" s="187" t="s">
        <v>55</v>
      </c>
      <c r="B72" s="187"/>
      <c r="C72" s="22">
        <v>0</v>
      </c>
      <c r="D72" s="23">
        <v>0</v>
      </c>
    </row>
    <row r="73" spans="1:4" s="21" customFormat="1" ht="12" customHeight="1">
      <c r="A73" s="187" t="s">
        <v>56</v>
      </c>
      <c r="B73" s="187"/>
      <c r="C73" s="22">
        <v>103</v>
      </c>
      <c r="D73" s="23">
        <v>5.2178318135764945</v>
      </c>
    </row>
    <row r="74" spans="1:4" s="21" customFormat="1" ht="12" customHeight="1">
      <c r="A74" s="187" t="s">
        <v>235</v>
      </c>
      <c r="B74" s="187"/>
      <c r="C74" s="22">
        <v>2</v>
      </c>
      <c r="D74" s="23">
        <v>0.6472491909385113</v>
      </c>
    </row>
    <row r="75" spans="1:4" s="21" customFormat="1" ht="12" customHeight="1">
      <c r="A75" s="187" t="s">
        <v>236</v>
      </c>
      <c r="B75" s="187"/>
      <c r="C75" s="22">
        <v>0</v>
      </c>
      <c r="D75" s="23">
        <v>0</v>
      </c>
    </row>
    <row r="76" spans="1:4" s="21" customFormat="1" ht="12" customHeight="1">
      <c r="A76" s="187" t="s">
        <v>57</v>
      </c>
      <c r="B76" s="187"/>
      <c r="C76" s="22">
        <v>17</v>
      </c>
      <c r="D76" s="23">
        <v>1.6113744075829384</v>
      </c>
    </row>
    <row r="77" spans="1:4" s="21" customFormat="1" ht="12" customHeight="1">
      <c r="A77" s="187" t="s">
        <v>237</v>
      </c>
      <c r="B77" s="187"/>
      <c r="C77" s="22">
        <v>6</v>
      </c>
      <c r="D77" s="23">
        <v>0.9174311926605505</v>
      </c>
    </row>
    <row r="78" spans="1:4" s="21" customFormat="1" ht="12" customHeight="1">
      <c r="A78" s="187" t="s">
        <v>58</v>
      </c>
      <c r="B78" s="187"/>
      <c r="C78" s="22">
        <v>0</v>
      </c>
      <c r="D78" s="23">
        <v>0</v>
      </c>
    </row>
    <row r="79" spans="1:4" s="21" customFormat="1" ht="12" customHeight="1">
      <c r="A79" s="187" t="s">
        <v>238</v>
      </c>
      <c r="B79" s="187"/>
      <c r="C79" s="22">
        <v>1</v>
      </c>
      <c r="D79" s="23">
        <v>0.6329113924050633</v>
      </c>
    </row>
    <row r="80" spans="1:4" s="21" customFormat="1" ht="12" customHeight="1">
      <c r="A80" s="187" t="s">
        <v>59</v>
      </c>
      <c r="B80" s="187"/>
      <c r="C80" s="22">
        <v>24</v>
      </c>
      <c r="D80" s="23">
        <v>1.2994044396318354</v>
      </c>
    </row>
    <row r="81" spans="1:4" s="21" customFormat="1" ht="12" customHeight="1">
      <c r="A81" s="187" t="s">
        <v>239</v>
      </c>
      <c r="B81" s="187"/>
      <c r="C81" s="22">
        <v>2</v>
      </c>
      <c r="D81" s="23">
        <v>0.8928571428571429</v>
      </c>
    </row>
    <row r="82" spans="1:4" s="21" customFormat="1" ht="12" customHeight="1">
      <c r="A82" s="193" t="s">
        <v>60</v>
      </c>
      <c r="B82" s="193"/>
      <c r="C82" s="28">
        <v>46</v>
      </c>
      <c r="D82" s="29">
        <v>3.0524220305242205</v>
      </c>
    </row>
    <row r="83" spans="1:4" s="21" customFormat="1" ht="12" customHeight="1">
      <c r="A83" s="26"/>
      <c r="B83" s="26"/>
      <c r="C83" s="56"/>
      <c r="D83" s="56"/>
    </row>
    <row r="84" spans="1:4" s="21" customFormat="1" ht="12" customHeight="1">
      <c r="A84" s="194" t="s">
        <v>61</v>
      </c>
      <c r="B84" s="194"/>
      <c r="C84" s="19">
        <f>SUM(C85:C154)</f>
        <v>477</v>
      </c>
      <c r="D84" s="20">
        <v>0.6225609835680445</v>
      </c>
    </row>
    <row r="85" spans="1:4" s="21" customFormat="1" ht="12" customHeight="1">
      <c r="A85" s="187" t="s">
        <v>62</v>
      </c>
      <c r="B85" s="187"/>
      <c r="C85" s="22">
        <v>15</v>
      </c>
      <c r="D85" s="23">
        <v>0.7496251874062968</v>
      </c>
    </row>
    <row r="86" spans="1:4" s="21" customFormat="1" ht="12" customHeight="1">
      <c r="A86" s="187" t="s">
        <v>63</v>
      </c>
      <c r="B86" s="187"/>
      <c r="C86" s="22">
        <v>0</v>
      </c>
      <c r="D86" s="23">
        <v>0</v>
      </c>
    </row>
    <row r="87" spans="1:4" s="21" customFormat="1" ht="12" customHeight="1">
      <c r="A87" s="187" t="s">
        <v>64</v>
      </c>
      <c r="B87" s="187"/>
      <c r="C87" s="22">
        <v>3</v>
      </c>
      <c r="D87" s="23">
        <v>1.5544041450777202</v>
      </c>
    </row>
    <row r="88" spans="1:4" s="21" customFormat="1" ht="12" customHeight="1">
      <c r="A88" s="187" t="s">
        <v>65</v>
      </c>
      <c r="B88" s="187"/>
      <c r="C88" s="22">
        <v>2</v>
      </c>
      <c r="D88" s="23">
        <v>0.34904013961605584</v>
      </c>
    </row>
    <row r="89" spans="1:4" s="21" customFormat="1" ht="12" customHeight="1">
      <c r="A89" s="187" t="s">
        <v>66</v>
      </c>
      <c r="B89" s="187"/>
      <c r="C89" s="22">
        <v>2</v>
      </c>
      <c r="D89" s="23">
        <v>0.6600660066006601</v>
      </c>
    </row>
    <row r="90" spans="1:4" s="21" customFormat="1" ht="12" customHeight="1">
      <c r="A90" s="187" t="s">
        <v>241</v>
      </c>
      <c r="B90" s="187"/>
      <c r="C90" s="22">
        <v>16</v>
      </c>
      <c r="D90" s="23">
        <v>1.8244013683010263</v>
      </c>
    </row>
    <row r="91" spans="1:4" s="21" customFormat="1" ht="12" customHeight="1">
      <c r="A91" s="187" t="s">
        <v>67</v>
      </c>
      <c r="B91" s="187"/>
      <c r="C91" s="22">
        <v>3</v>
      </c>
      <c r="D91" s="23">
        <v>0.5780346820809249</v>
      </c>
    </row>
    <row r="92" spans="1:4" s="21" customFormat="1" ht="12" customHeight="1">
      <c r="A92" s="187" t="s">
        <v>68</v>
      </c>
      <c r="B92" s="187"/>
      <c r="C92" s="22">
        <v>0</v>
      </c>
      <c r="D92" s="23">
        <v>0</v>
      </c>
    </row>
    <row r="93" spans="1:4" s="21" customFormat="1" ht="12" customHeight="1">
      <c r="A93" s="187" t="s">
        <v>242</v>
      </c>
      <c r="B93" s="187"/>
      <c r="C93" s="22">
        <v>2</v>
      </c>
      <c r="D93" s="23">
        <v>0.7246376811594203</v>
      </c>
    </row>
    <row r="94" spans="1:4" s="21" customFormat="1" ht="12" customHeight="1">
      <c r="A94" s="187" t="s">
        <v>69</v>
      </c>
      <c r="B94" s="187"/>
      <c r="C94" s="22">
        <v>2</v>
      </c>
      <c r="D94" s="23">
        <v>0.18433179723502305</v>
      </c>
    </row>
    <row r="95" spans="1:4" s="21" customFormat="1" ht="12" customHeight="1">
      <c r="A95" s="187" t="s">
        <v>70</v>
      </c>
      <c r="B95" s="187"/>
      <c r="C95" s="22">
        <v>0</v>
      </c>
      <c r="D95" s="23">
        <v>0</v>
      </c>
    </row>
    <row r="96" spans="1:4" s="21" customFormat="1" ht="12" customHeight="1">
      <c r="A96" s="187" t="s">
        <v>71</v>
      </c>
      <c r="B96" s="187"/>
      <c r="C96" s="22">
        <v>3</v>
      </c>
      <c r="D96" s="23">
        <v>0.5208333333333334</v>
      </c>
    </row>
    <row r="97" spans="1:4" s="21" customFormat="1" ht="12" customHeight="1">
      <c r="A97" s="187" t="s">
        <v>72</v>
      </c>
      <c r="B97" s="187"/>
      <c r="C97" s="22">
        <v>0</v>
      </c>
      <c r="D97" s="23">
        <v>0</v>
      </c>
    </row>
    <row r="98" spans="1:4" s="21" customFormat="1" ht="12" customHeight="1">
      <c r="A98" s="187" t="s">
        <v>73</v>
      </c>
      <c r="B98" s="187"/>
      <c r="C98" s="22">
        <v>0</v>
      </c>
      <c r="D98" s="23">
        <v>0</v>
      </c>
    </row>
    <row r="99" spans="1:4" s="21" customFormat="1" ht="12" customHeight="1">
      <c r="A99" s="187" t="s">
        <v>74</v>
      </c>
      <c r="B99" s="187"/>
      <c r="C99" s="22">
        <v>2</v>
      </c>
      <c r="D99" s="23">
        <v>0.38910505836575876</v>
      </c>
    </row>
    <row r="100" spans="1:4" s="21" customFormat="1" ht="12" customHeight="1">
      <c r="A100" s="187" t="s">
        <v>75</v>
      </c>
      <c r="B100" s="187"/>
      <c r="C100" s="22">
        <v>8</v>
      </c>
      <c r="D100" s="23">
        <v>1.340033500837521</v>
      </c>
    </row>
    <row r="101" spans="1:4" s="21" customFormat="1" ht="12" customHeight="1">
      <c r="A101" s="187" t="s">
        <v>76</v>
      </c>
      <c r="B101" s="187"/>
      <c r="C101" s="22">
        <v>0</v>
      </c>
      <c r="D101" s="23">
        <v>0</v>
      </c>
    </row>
    <row r="102" spans="1:4" s="21" customFormat="1" ht="12" customHeight="1">
      <c r="A102" s="187" t="s">
        <v>77</v>
      </c>
      <c r="B102" s="187"/>
      <c r="C102" s="22">
        <v>0</v>
      </c>
      <c r="D102" s="23">
        <v>0</v>
      </c>
    </row>
    <row r="103" spans="1:4" s="21" customFormat="1" ht="12" customHeight="1">
      <c r="A103" s="187" t="s">
        <v>78</v>
      </c>
      <c r="B103" s="187"/>
      <c r="C103" s="22">
        <v>5</v>
      </c>
      <c r="D103" s="23">
        <v>0.4591368227731864</v>
      </c>
    </row>
    <row r="104" spans="1:4" s="21" customFormat="1" ht="12" customHeight="1">
      <c r="A104" s="187" t="s">
        <v>79</v>
      </c>
      <c r="B104" s="187"/>
      <c r="C104" s="22">
        <v>1</v>
      </c>
      <c r="D104" s="23">
        <v>0.03698224852071006</v>
      </c>
    </row>
    <row r="105" spans="1:4" s="21" customFormat="1" ht="12" customHeight="1">
      <c r="A105" s="187" t="s">
        <v>244</v>
      </c>
      <c r="B105" s="187"/>
      <c r="C105" s="22">
        <v>0</v>
      </c>
      <c r="D105" s="23">
        <v>0</v>
      </c>
    </row>
    <row r="106" spans="1:4" s="21" customFormat="1" ht="12" customHeight="1">
      <c r="A106" s="187" t="s">
        <v>80</v>
      </c>
      <c r="B106" s="187"/>
      <c r="C106" s="22">
        <v>0</v>
      </c>
      <c r="D106" s="23">
        <v>0</v>
      </c>
    </row>
    <row r="107" spans="1:4" s="21" customFormat="1" ht="12" customHeight="1">
      <c r="A107" s="187" t="s">
        <v>81</v>
      </c>
      <c r="B107" s="187"/>
      <c r="C107" s="22">
        <v>0</v>
      </c>
      <c r="D107" s="23">
        <v>0</v>
      </c>
    </row>
    <row r="108" spans="1:4" s="21" customFormat="1" ht="12" customHeight="1">
      <c r="A108" s="187" t="s">
        <v>82</v>
      </c>
      <c r="B108" s="187"/>
      <c r="C108" s="22">
        <v>15</v>
      </c>
      <c r="D108" s="23">
        <v>0.6521739130434783</v>
      </c>
    </row>
    <row r="109" spans="1:4" s="21" customFormat="1" ht="12" customHeight="1">
      <c r="A109" s="187" t="s">
        <v>83</v>
      </c>
      <c r="B109" s="187"/>
      <c r="C109" s="22">
        <v>0</v>
      </c>
      <c r="D109" s="23">
        <v>0</v>
      </c>
    </row>
    <row r="110" spans="1:4" s="21" customFormat="1" ht="12" customHeight="1">
      <c r="A110" s="187" t="s">
        <v>84</v>
      </c>
      <c r="B110" s="187"/>
      <c r="C110" s="22">
        <v>0</v>
      </c>
      <c r="D110" s="23">
        <v>0</v>
      </c>
    </row>
    <row r="111" spans="1:4" s="21" customFormat="1" ht="12" customHeight="1">
      <c r="A111" s="187" t="s">
        <v>85</v>
      </c>
      <c r="B111" s="187"/>
      <c r="C111" s="22">
        <v>2</v>
      </c>
      <c r="D111" s="23">
        <v>0.09062075215224287</v>
      </c>
    </row>
    <row r="112" spans="1:4" s="21" customFormat="1" ht="12" customHeight="1">
      <c r="A112" s="187" t="s">
        <v>86</v>
      </c>
      <c r="B112" s="187"/>
      <c r="C112" s="22">
        <v>5</v>
      </c>
      <c r="D112" s="23">
        <v>0.5924170616113744</v>
      </c>
    </row>
    <row r="113" spans="1:4" s="21" customFormat="1" ht="12" customHeight="1">
      <c r="A113" s="187" t="s">
        <v>245</v>
      </c>
      <c r="B113" s="187"/>
      <c r="C113" s="22">
        <v>0</v>
      </c>
      <c r="D113" s="23">
        <v>0</v>
      </c>
    </row>
    <row r="114" spans="1:4" s="21" customFormat="1" ht="12" customHeight="1">
      <c r="A114" s="187" t="s">
        <v>87</v>
      </c>
      <c r="B114" s="187"/>
      <c r="C114" s="22">
        <v>5</v>
      </c>
      <c r="D114" s="23">
        <v>0.9784735812133072</v>
      </c>
    </row>
    <row r="115" spans="1:4" s="21" customFormat="1" ht="12" customHeight="1">
      <c r="A115" s="187" t="s">
        <v>88</v>
      </c>
      <c r="B115" s="187"/>
      <c r="C115" s="22">
        <v>0</v>
      </c>
      <c r="D115" s="23">
        <v>0</v>
      </c>
    </row>
    <row r="116" spans="1:4" s="21" customFormat="1" ht="12" customHeight="1">
      <c r="A116" s="187" t="s">
        <v>89</v>
      </c>
      <c r="B116" s="187"/>
      <c r="C116" s="22">
        <v>0</v>
      </c>
      <c r="D116" s="23">
        <v>0</v>
      </c>
    </row>
    <row r="117" spans="1:4" s="21" customFormat="1" ht="12" customHeight="1">
      <c r="A117" s="187" t="s">
        <v>90</v>
      </c>
      <c r="B117" s="187"/>
      <c r="C117" s="22">
        <v>0</v>
      </c>
      <c r="D117" s="23">
        <v>0</v>
      </c>
    </row>
    <row r="118" spans="1:4" s="21" customFormat="1" ht="12" customHeight="1">
      <c r="A118" s="187" t="s">
        <v>91</v>
      </c>
      <c r="B118" s="187"/>
      <c r="C118" s="22">
        <v>0</v>
      </c>
      <c r="D118" s="23">
        <v>0</v>
      </c>
    </row>
    <row r="119" spans="1:4" s="21" customFormat="1" ht="12" customHeight="1">
      <c r="A119" s="187" t="s">
        <v>247</v>
      </c>
      <c r="B119" s="187"/>
      <c r="C119" s="22">
        <v>0</v>
      </c>
      <c r="D119" s="23">
        <v>0</v>
      </c>
    </row>
    <row r="120" spans="1:4" s="21" customFormat="1" ht="12" customHeight="1">
      <c r="A120" s="187" t="s">
        <v>92</v>
      </c>
      <c r="B120" s="187"/>
      <c r="C120" s="22">
        <v>4</v>
      </c>
      <c r="D120" s="23">
        <v>0.5326231691078562</v>
      </c>
    </row>
    <row r="121" spans="1:4" s="21" customFormat="1" ht="12" customHeight="1">
      <c r="A121" s="187" t="s">
        <v>248</v>
      </c>
      <c r="B121" s="187"/>
      <c r="C121" s="22">
        <v>0</v>
      </c>
      <c r="D121" s="23">
        <v>0</v>
      </c>
    </row>
    <row r="122" spans="1:4" s="21" customFormat="1" ht="12" customHeight="1">
      <c r="A122" s="187" t="s">
        <v>93</v>
      </c>
      <c r="B122" s="187"/>
      <c r="C122" s="22">
        <v>238</v>
      </c>
      <c r="D122" s="23">
        <v>0.8349412383792317</v>
      </c>
    </row>
    <row r="123" spans="1:4" s="21" customFormat="1" ht="12" customHeight="1">
      <c r="A123" s="187" t="s">
        <v>94</v>
      </c>
      <c r="B123" s="187"/>
      <c r="C123" s="22">
        <v>1</v>
      </c>
      <c r="D123" s="23">
        <v>0.14513788098693758</v>
      </c>
    </row>
    <row r="124" spans="1:4" s="21" customFormat="1" ht="12" customHeight="1">
      <c r="A124" s="187" t="s">
        <v>95</v>
      </c>
      <c r="B124" s="187"/>
      <c r="C124" s="22">
        <v>1</v>
      </c>
      <c r="D124" s="23">
        <v>0.2053388090349076</v>
      </c>
    </row>
    <row r="125" spans="1:4" s="21" customFormat="1" ht="12" customHeight="1">
      <c r="A125" s="187" t="s">
        <v>96</v>
      </c>
      <c r="B125" s="187"/>
      <c r="C125" s="22">
        <v>0</v>
      </c>
      <c r="D125" s="23">
        <v>0</v>
      </c>
    </row>
    <row r="126" spans="1:4" s="21" customFormat="1" ht="12" customHeight="1">
      <c r="A126" s="187" t="s">
        <v>97</v>
      </c>
      <c r="B126" s="187"/>
      <c r="C126" s="22">
        <v>32</v>
      </c>
      <c r="D126" s="23">
        <v>1.0437051532941943</v>
      </c>
    </row>
    <row r="127" spans="1:4" s="21" customFormat="1" ht="12" customHeight="1">
      <c r="A127" s="187" t="s">
        <v>98</v>
      </c>
      <c r="B127" s="187"/>
      <c r="C127" s="22">
        <v>10</v>
      </c>
      <c r="D127" s="23">
        <v>1.5267175572519085</v>
      </c>
    </row>
    <row r="128" spans="1:4" s="21" customFormat="1" ht="12" customHeight="1">
      <c r="A128" s="187" t="s">
        <v>99</v>
      </c>
      <c r="B128" s="187"/>
      <c r="C128" s="22">
        <v>6</v>
      </c>
      <c r="D128" s="23">
        <v>0.5964214711729622</v>
      </c>
    </row>
    <row r="129" spans="1:4" s="21" customFormat="1" ht="12" customHeight="1">
      <c r="A129" s="187" t="s">
        <v>100</v>
      </c>
      <c r="B129" s="187"/>
      <c r="C129" s="22">
        <v>7</v>
      </c>
      <c r="D129" s="23">
        <v>1.3671875</v>
      </c>
    </row>
    <row r="130" spans="1:4" s="21" customFormat="1" ht="12" customHeight="1">
      <c r="A130" s="187" t="s">
        <v>101</v>
      </c>
      <c r="B130" s="187"/>
      <c r="C130" s="22">
        <v>0</v>
      </c>
      <c r="D130" s="23">
        <v>0</v>
      </c>
    </row>
    <row r="131" spans="1:4" s="21" customFormat="1" ht="12" customHeight="1">
      <c r="A131" s="187" t="s">
        <v>102</v>
      </c>
      <c r="B131" s="187"/>
      <c r="C131" s="22">
        <v>0</v>
      </c>
      <c r="D131" s="23">
        <v>0</v>
      </c>
    </row>
    <row r="132" spans="1:4" s="21" customFormat="1" ht="12" customHeight="1">
      <c r="A132" s="187" t="s">
        <v>103</v>
      </c>
      <c r="B132" s="187"/>
      <c r="C132" s="22">
        <v>9</v>
      </c>
      <c r="D132" s="23">
        <v>1.345291479820628</v>
      </c>
    </row>
    <row r="133" spans="1:4" s="21" customFormat="1" ht="12" customHeight="1">
      <c r="A133" s="187" t="s">
        <v>104</v>
      </c>
      <c r="B133" s="187"/>
      <c r="C133" s="22">
        <v>0</v>
      </c>
      <c r="D133" s="23">
        <v>0</v>
      </c>
    </row>
    <row r="134" spans="1:4" s="21" customFormat="1" ht="12" customHeight="1">
      <c r="A134" s="187" t="s">
        <v>105</v>
      </c>
      <c r="B134" s="187"/>
      <c r="C134" s="22">
        <v>1</v>
      </c>
      <c r="D134" s="23">
        <v>0.5154639175257731</v>
      </c>
    </row>
    <row r="135" spans="1:4" s="21" customFormat="1" ht="12" customHeight="1">
      <c r="A135" s="187" t="s">
        <v>106</v>
      </c>
      <c r="B135" s="187"/>
      <c r="C135" s="22">
        <v>0</v>
      </c>
      <c r="D135" s="23">
        <v>0</v>
      </c>
    </row>
    <row r="136" spans="1:4" s="21" customFormat="1" ht="12" customHeight="1">
      <c r="A136" s="187" t="s">
        <v>107</v>
      </c>
      <c r="B136" s="187"/>
      <c r="C136" s="22">
        <v>0</v>
      </c>
      <c r="D136" s="23">
        <v>0</v>
      </c>
    </row>
    <row r="137" spans="1:4" s="21" customFormat="1" ht="12" customHeight="1">
      <c r="A137" s="187" t="s">
        <v>108</v>
      </c>
      <c r="B137" s="187"/>
      <c r="C137" s="22">
        <v>49</v>
      </c>
      <c r="D137" s="23">
        <v>2.064026958719461</v>
      </c>
    </row>
    <row r="138" spans="1:4" s="21" customFormat="1" ht="12" customHeight="1">
      <c r="A138" s="187" t="s">
        <v>109</v>
      </c>
      <c r="B138" s="187"/>
      <c r="C138" s="22">
        <v>0</v>
      </c>
      <c r="D138" s="23">
        <v>0</v>
      </c>
    </row>
    <row r="139" spans="1:4" s="21" customFormat="1" ht="12" customHeight="1">
      <c r="A139" s="187" t="s">
        <v>110</v>
      </c>
      <c r="B139" s="187"/>
      <c r="C139" s="22">
        <v>1</v>
      </c>
      <c r="D139" s="23">
        <v>0.17667844522968199</v>
      </c>
    </row>
    <row r="140" spans="1:4" s="21" customFormat="1" ht="12" customHeight="1">
      <c r="A140" s="187" t="s">
        <v>111</v>
      </c>
      <c r="B140" s="187"/>
      <c r="C140" s="22">
        <v>4</v>
      </c>
      <c r="D140" s="23">
        <v>0.5434782608695652</v>
      </c>
    </row>
    <row r="141" spans="1:4" s="21" customFormat="1" ht="12" customHeight="1">
      <c r="A141" s="187" t="s">
        <v>112</v>
      </c>
      <c r="B141" s="187"/>
      <c r="C141" s="22">
        <v>1</v>
      </c>
      <c r="D141" s="23">
        <v>0.14749262536873156</v>
      </c>
    </row>
    <row r="142" spans="1:4" s="21" customFormat="1" ht="12" customHeight="1">
      <c r="A142" s="187" t="s">
        <v>113</v>
      </c>
      <c r="B142" s="187"/>
      <c r="C142" s="22">
        <v>0</v>
      </c>
      <c r="D142" s="23">
        <v>0</v>
      </c>
    </row>
    <row r="143" spans="1:4" s="21" customFormat="1" ht="12" customHeight="1">
      <c r="A143" s="187" t="s">
        <v>114</v>
      </c>
      <c r="B143" s="187"/>
      <c r="C143" s="22">
        <v>0</v>
      </c>
      <c r="D143" s="23">
        <v>0</v>
      </c>
    </row>
    <row r="144" spans="1:4" s="21" customFormat="1" ht="12" customHeight="1">
      <c r="A144" s="187" t="s">
        <v>115</v>
      </c>
      <c r="B144" s="187"/>
      <c r="C144" s="22">
        <v>8</v>
      </c>
      <c r="D144" s="23">
        <v>0.8016032064128257</v>
      </c>
    </row>
    <row r="145" spans="1:4" s="21" customFormat="1" ht="12" customHeight="1">
      <c r="A145" s="187" t="s">
        <v>116</v>
      </c>
      <c r="B145" s="187"/>
      <c r="C145" s="22">
        <v>3</v>
      </c>
      <c r="D145" s="23">
        <v>0.7352941176470589</v>
      </c>
    </row>
    <row r="146" spans="1:4" s="21" customFormat="1" ht="12" customHeight="1">
      <c r="A146" s="187" t="s">
        <v>117</v>
      </c>
      <c r="B146" s="187"/>
      <c r="C146" s="22">
        <v>0</v>
      </c>
      <c r="D146" s="23">
        <v>0</v>
      </c>
    </row>
    <row r="147" spans="1:4" s="21" customFormat="1" ht="12" customHeight="1">
      <c r="A147" s="187" t="s">
        <v>118</v>
      </c>
      <c r="B147" s="187"/>
      <c r="C147" s="22">
        <v>0</v>
      </c>
      <c r="D147" s="23">
        <v>0</v>
      </c>
    </row>
    <row r="148" spans="1:4" s="21" customFormat="1" ht="12" customHeight="1">
      <c r="A148" s="187" t="s">
        <v>119</v>
      </c>
      <c r="B148" s="187"/>
      <c r="C148" s="22">
        <v>6</v>
      </c>
      <c r="D148" s="23">
        <v>0.8075370121130552</v>
      </c>
    </row>
    <row r="149" spans="1:4" s="21" customFormat="1" ht="12" customHeight="1">
      <c r="A149" s="187" t="s">
        <v>120</v>
      </c>
      <c r="B149" s="187"/>
      <c r="C149" s="22">
        <v>2</v>
      </c>
      <c r="D149" s="23">
        <v>0.15760441292356187</v>
      </c>
    </row>
    <row r="150" spans="1:4" s="21" customFormat="1" ht="12" customHeight="1">
      <c r="A150" s="187" t="s">
        <v>121</v>
      </c>
      <c r="B150" s="187"/>
      <c r="C150" s="22">
        <v>0</v>
      </c>
      <c r="D150" s="23">
        <v>0</v>
      </c>
    </row>
    <row r="151" spans="1:4" s="21" customFormat="1" ht="12" customHeight="1">
      <c r="A151" s="187" t="s">
        <v>122</v>
      </c>
      <c r="B151" s="187"/>
      <c r="C151" s="22">
        <v>0</v>
      </c>
      <c r="D151" s="23">
        <v>0</v>
      </c>
    </row>
    <row r="152" spans="1:4" s="21" customFormat="1" ht="12" customHeight="1">
      <c r="A152" s="187" t="s">
        <v>123</v>
      </c>
      <c r="B152" s="187"/>
      <c r="C152" s="22">
        <v>3</v>
      </c>
      <c r="D152" s="23">
        <v>0.36809815950920244</v>
      </c>
    </row>
    <row r="153" spans="1:4" s="21" customFormat="1" ht="12" customHeight="1">
      <c r="A153" s="187" t="s">
        <v>124</v>
      </c>
      <c r="B153" s="187"/>
      <c r="C153" s="22">
        <v>0</v>
      </c>
      <c r="D153" s="23">
        <v>0</v>
      </c>
    </row>
    <row r="154" spans="1:4" s="21" customFormat="1" ht="12" customHeight="1">
      <c r="A154" s="193" t="s">
        <v>251</v>
      </c>
      <c r="B154" s="193"/>
      <c r="C154" s="28">
        <v>0</v>
      </c>
      <c r="D154" s="29">
        <v>0</v>
      </c>
    </row>
    <row r="155" spans="1:4" s="21" customFormat="1" ht="12" customHeight="1">
      <c r="A155" s="26"/>
      <c r="B155" s="26"/>
      <c r="C155" s="56"/>
      <c r="D155" s="56"/>
    </row>
    <row r="156" spans="1:4" s="21" customFormat="1" ht="12" customHeight="1">
      <c r="A156" s="194" t="s">
        <v>125</v>
      </c>
      <c r="B156" s="194"/>
      <c r="C156" s="19">
        <f>SUM(C157:C196)</f>
        <v>313</v>
      </c>
      <c r="D156" s="20">
        <v>0.6726409214965723</v>
      </c>
    </row>
    <row r="157" spans="1:4" s="21" customFormat="1" ht="12" customHeight="1">
      <c r="A157" s="187" t="s">
        <v>126</v>
      </c>
      <c r="B157" s="187"/>
      <c r="C157" s="22">
        <v>38</v>
      </c>
      <c r="D157" s="23">
        <v>0.7361487795428129</v>
      </c>
    </row>
    <row r="158" spans="1:4" s="21" customFormat="1" ht="12" customHeight="1">
      <c r="A158" s="187" t="s">
        <v>252</v>
      </c>
      <c r="B158" s="187"/>
      <c r="C158" s="22">
        <v>0</v>
      </c>
      <c r="D158" s="23">
        <v>0</v>
      </c>
    </row>
    <row r="159" spans="1:4" s="21" customFormat="1" ht="12" customHeight="1">
      <c r="A159" s="187" t="s">
        <v>127</v>
      </c>
      <c r="B159" s="187"/>
      <c r="C159" s="22">
        <v>0</v>
      </c>
      <c r="D159" s="23">
        <v>0</v>
      </c>
    </row>
    <row r="160" spans="1:4" s="21" customFormat="1" ht="12" customHeight="1">
      <c r="A160" s="187" t="s">
        <v>128</v>
      </c>
      <c r="B160" s="187"/>
      <c r="C160" s="22">
        <v>3</v>
      </c>
      <c r="D160" s="23">
        <v>0.46801872074882994</v>
      </c>
    </row>
    <row r="161" spans="1:4" s="21" customFormat="1" ht="12" customHeight="1">
      <c r="A161" s="187" t="s">
        <v>129</v>
      </c>
      <c r="B161" s="187"/>
      <c r="C161" s="22">
        <v>17</v>
      </c>
      <c r="D161" s="23">
        <v>0.6719367588932806</v>
      </c>
    </row>
    <row r="162" spans="1:4" s="21" customFormat="1" ht="12" customHeight="1">
      <c r="A162" s="187" t="s">
        <v>253</v>
      </c>
      <c r="B162" s="187"/>
      <c r="C162" s="22">
        <v>1</v>
      </c>
      <c r="D162" s="23">
        <v>0.2932551319648094</v>
      </c>
    </row>
    <row r="163" spans="1:4" s="21" customFormat="1" ht="12" customHeight="1">
      <c r="A163" s="187" t="s">
        <v>130</v>
      </c>
      <c r="B163" s="187"/>
      <c r="C163" s="22">
        <v>2</v>
      </c>
      <c r="D163" s="23">
        <v>0.49019607843137253</v>
      </c>
    </row>
    <row r="164" spans="1:4" s="21" customFormat="1" ht="12" customHeight="1">
      <c r="A164" s="187" t="s">
        <v>254</v>
      </c>
      <c r="B164" s="187"/>
      <c r="C164" s="22">
        <v>5</v>
      </c>
      <c r="D164" s="23">
        <v>1.3550135501355014</v>
      </c>
    </row>
    <row r="165" spans="1:4" s="21" customFormat="1" ht="12" customHeight="1">
      <c r="A165" s="187" t="s">
        <v>132</v>
      </c>
      <c r="B165" s="187"/>
      <c r="C165" s="22">
        <v>0</v>
      </c>
      <c r="D165" s="23">
        <v>0</v>
      </c>
    </row>
    <row r="166" spans="1:4" s="21" customFormat="1" ht="12" customHeight="1">
      <c r="A166" s="187" t="s">
        <v>255</v>
      </c>
      <c r="B166" s="187"/>
      <c r="C166" s="22">
        <v>11</v>
      </c>
      <c r="D166" s="23">
        <v>1.4138817480719794</v>
      </c>
    </row>
    <row r="167" spans="1:4" s="21" customFormat="1" ht="12" customHeight="1">
      <c r="A167" s="187" t="s">
        <v>134</v>
      </c>
      <c r="B167" s="187"/>
      <c r="C167" s="22">
        <v>0</v>
      </c>
      <c r="D167" s="23">
        <v>0</v>
      </c>
    </row>
    <row r="168" spans="1:4" s="21" customFormat="1" ht="12" customHeight="1">
      <c r="A168" s="187" t="s">
        <v>256</v>
      </c>
      <c r="B168" s="187"/>
      <c r="C168" s="22">
        <v>0</v>
      </c>
      <c r="D168" s="23">
        <v>0</v>
      </c>
    </row>
    <row r="169" spans="1:4" s="21" customFormat="1" ht="12" customHeight="1">
      <c r="A169" s="187" t="s">
        <v>257</v>
      </c>
      <c r="B169" s="187"/>
      <c r="C169" s="22">
        <v>8</v>
      </c>
      <c r="D169" s="23">
        <v>0.9153318077803204</v>
      </c>
    </row>
    <row r="170" spans="1:4" s="21" customFormat="1" ht="12" customHeight="1">
      <c r="A170" s="187" t="s">
        <v>136</v>
      </c>
      <c r="B170" s="187"/>
      <c r="C170" s="22">
        <v>5</v>
      </c>
      <c r="D170" s="23">
        <v>0.2127659574468085</v>
      </c>
    </row>
    <row r="171" spans="1:4" s="21" customFormat="1" ht="12" customHeight="1">
      <c r="A171" s="187" t="s">
        <v>137</v>
      </c>
      <c r="B171" s="187"/>
      <c r="C171" s="22">
        <v>0</v>
      </c>
      <c r="D171" s="23">
        <v>0</v>
      </c>
    </row>
    <row r="172" spans="1:4" s="21" customFormat="1" ht="12" customHeight="1">
      <c r="A172" s="187" t="s">
        <v>258</v>
      </c>
      <c r="B172" s="187"/>
      <c r="C172" s="22">
        <v>0</v>
      </c>
      <c r="D172" s="23">
        <v>0</v>
      </c>
    </row>
    <row r="173" spans="1:4" s="21" customFormat="1" ht="12" customHeight="1">
      <c r="A173" s="187" t="s">
        <v>259</v>
      </c>
      <c r="B173" s="187"/>
      <c r="C173" s="22">
        <v>0</v>
      </c>
      <c r="D173" s="23">
        <v>0</v>
      </c>
    </row>
    <row r="174" spans="1:4" s="21" customFormat="1" ht="12" customHeight="1">
      <c r="A174" s="187" t="s">
        <v>138</v>
      </c>
      <c r="B174" s="187"/>
      <c r="C174" s="22">
        <v>7</v>
      </c>
      <c r="D174" s="23">
        <v>1.4492753623188406</v>
      </c>
    </row>
    <row r="175" spans="1:4" s="21" customFormat="1" ht="12" customHeight="1">
      <c r="A175" s="187" t="s">
        <v>139</v>
      </c>
      <c r="B175" s="187"/>
      <c r="C175" s="22">
        <v>0</v>
      </c>
      <c r="D175" s="23">
        <v>0</v>
      </c>
    </row>
    <row r="176" spans="1:4" s="21" customFormat="1" ht="12" customHeight="1">
      <c r="A176" s="187" t="s">
        <v>140</v>
      </c>
      <c r="B176" s="187"/>
      <c r="C176" s="22">
        <v>92</v>
      </c>
      <c r="D176" s="23">
        <v>1.000979218801001</v>
      </c>
    </row>
    <row r="177" spans="1:4" s="21" customFormat="1" ht="12" customHeight="1">
      <c r="A177" s="187" t="s">
        <v>141</v>
      </c>
      <c r="B177" s="187"/>
      <c r="C177" s="22">
        <v>18</v>
      </c>
      <c r="D177" s="23">
        <v>0.5529953917050692</v>
      </c>
    </row>
    <row r="178" spans="1:4" s="21" customFormat="1" ht="12" customHeight="1">
      <c r="A178" s="187" t="s">
        <v>260</v>
      </c>
      <c r="B178" s="187"/>
      <c r="C178" s="22">
        <v>2</v>
      </c>
      <c r="D178" s="23">
        <v>0.175284837861525</v>
      </c>
    </row>
    <row r="179" spans="1:4" s="21" customFormat="1" ht="12" customHeight="1">
      <c r="A179" s="187" t="s">
        <v>142</v>
      </c>
      <c r="B179" s="187"/>
      <c r="C179" s="22">
        <v>0</v>
      </c>
      <c r="D179" s="23">
        <v>0</v>
      </c>
    </row>
    <row r="180" spans="1:4" s="21" customFormat="1" ht="12" customHeight="1">
      <c r="A180" s="187" t="s">
        <v>143</v>
      </c>
      <c r="B180" s="187"/>
      <c r="C180" s="22">
        <v>57</v>
      </c>
      <c r="D180" s="23">
        <v>1.1909736732135394</v>
      </c>
    </row>
    <row r="181" spans="1:4" s="21" customFormat="1" ht="12" customHeight="1">
      <c r="A181" s="187" t="s">
        <v>144</v>
      </c>
      <c r="B181" s="187"/>
      <c r="C181" s="22">
        <v>0</v>
      </c>
      <c r="D181" s="23">
        <v>0</v>
      </c>
    </row>
    <row r="182" spans="1:4" s="21" customFormat="1" ht="12" customHeight="1">
      <c r="A182" s="187" t="s">
        <v>145</v>
      </c>
      <c r="B182" s="187"/>
      <c r="C182" s="22">
        <v>11</v>
      </c>
      <c r="D182" s="23">
        <v>0.5080831408775982</v>
      </c>
    </row>
    <row r="183" spans="1:4" s="21" customFormat="1" ht="12" customHeight="1">
      <c r="A183" s="187" t="s">
        <v>146</v>
      </c>
      <c r="B183" s="187"/>
      <c r="C183" s="22">
        <v>6</v>
      </c>
      <c r="D183" s="23">
        <v>1.0204081632653061</v>
      </c>
    </row>
    <row r="184" spans="1:4" s="21" customFormat="1" ht="12" customHeight="1">
      <c r="A184" s="187" t="s">
        <v>147</v>
      </c>
      <c r="B184" s="187"/>
      <c r="C184" s="22">
        <v>0</v>
      </c>
      <c r="D184" s="23">
        <v>0</v>
      </c>
    </row>
    <row r="185" spans="1:4" s="21" customFormat="1" ht="12" customHeight="1">
      <c r="A185" s="187" t="s">
        <v>261</v>
      </c>
      <c r="B185" s="187"/>
      <c r="C185" s="22">
        <v>2</v>
      </c>
      <c r="D185" s="23">
        <v>1.183431952662722</v>
      </c>
    </row>
    <row r="186" spans="1:4" s="21" customFormat="1" ht="12" customHeight="1">
      <c r="A186" s="187" t="s">
        <v>262</v>
      </c>
      <c r="B186" s="187"/>
      <c r="C186" s="22">
        <v>0</v>
      </c>
      <c r="D186" s="23">
        <v>0</v>
      </c>
    </row>
    <row r="187" spans="1:4" s="21" customFormat="1" ht="12" customHeight="1">
      <c r="A187" s="187" t="s">
        <v>148</v>
      </c>
      <c r="B187" s="187"/>
      <c r="C187" s="22">
        <v>0</v>
      </c>
      <c r="D187" s="23">
        <v>0</v>
      </c>
    </row>
    <row r="188" spans="1:4" s="21" customFormat="1" ht="12" customHeight="1">
      <c r="A188" s="187" t="s">
        <v>263</v>
      </c>
      <c r="B188" s="187"/>
      <c r="C188" s="22">
        <v>3</v>
      </c>
      <c r="D188" s="23">
        <v>0.33557046979865773</v>
      </c>
    </row>
    <row r="189" spans="1:4" s="21" customFormat="1" ht="12" customHeight="1">
      <c r="A189" s="187" t="s">
        <v>264</v>
      </c>
      <c r="B189" s="187"/>
      <c r="C189" s="22">
        <v>0</v>
      </c>
      <c r="D189" s="23">
        <v>0</v>
      </c>
    </row>
    <row r="190" spans="1:4" s="21" customFormat="1" ht="12" customHeight="1">
      <c r="A190" s="187" t="s">
        <v>149</v>
      </c>
      <c r="B190" s="187"/>
      <c r="C190" s="22">
        <v>0</v>
      </c>
      <c r="D190" s="23">
        <v>0</v>
      </c>
    </row>
    <row r="191" spans="1:4" s="21" customFormat="1" ht="12" customHeight="1">
      <c r="A191" s="187" t="s">
        <v>150</v>
      </c>
      <c r="B191" s="187"/>
      <c r="C191" s="22">
        <v>0</v>
      </c>
      <c r="D191" s="23">
        <v>0</v>
      </c>
    </row>
    <row r="192" spans="1:4" s="21" customFormat="1" ht="12" customHeight="1">
      <c r="A192" s="187" t="s">
        <v>151</v>
      </c>
      <c r="B192" s="187"/>
      <c r="C192" s="22">
        <v>18</v>
      </c>
      <c r="D192" s="23">
        <v>1.3062409288824384</v>
      </c>
    </row>
    <row r="193" spans="1:4" s="21" customFormat="1" ht="12" customHeight="1">
      <c r="A193" s="187" t="s">
        <v>152</v>
      </c>
      <c r="B193" s="187"/>
      <c r="C193" s="22">
        <v>3</v>
      </c>
      <c r="D193" s="23">
        <v>2.8846153846153846</v>
      </c>
    </row>
    <row r="194" spans="1:4" s="21" customFormat="1" ht="12" customHeight="1">
      <c r="A194" s="187" t="s">
        <v>153</v>
      </c>
      <c r="B194" s="187"/>
      <c r="C194" s="22">
        <v>0</v>
      </c>
      <c r="D194" s="23">
        <v>0</v>
      </c>
    </row>
    <row r="195" spans="1:4" s="21" customFormat="1" ht="12" customHeight="1">
      <c r="A195" s="187" t="s">
        <v>265</v>
      </c>
      <c r="B195" s="187"/>
      <c r="C195" s="22">
        <v>2</v>
      </c>
      <c r="D195" s="23">
        <v>0.25773195876288657</v>
      </c>
    </row>
    <row r="196" spans="1:4" s="21" customFormat="1" ht="12" customHeight="1">
      <c r="A196" s="193" t="s">
        <v>154</v>
      </c>
      <c r="B196" s="193"/>
      <c r="C196" s="28">
        <v>2</v>
      </c>
      <c r="D196" s="29">
        <v>0.3766478342749529</v>
      </c>
    </row>
    <row r="197" spans="1:4" s="21" customFormat="1" ht="12" customHeight="1">
      <c r="A197" s="26"/>
      <c r="B197" s="26"/>
      <c r="C197" s="56"/>
      <c r="D197" s="56"/>
    </row>
    <row r="198" spans="1:4" s="21" customFormat="1" ht="12" customHeight="1">
      <c r="A198" s="194" t="s">
        <v>155</v>
      </c>
      <c r="B198" s="194"/>
      <c r="C198" s="19">
        <f>SUM(C199:C207)</f>
        <v>4</v>
      </c>
      <c r="D198" s="20">
        <v>0.07742934572202866</v>
      </c>
    </row>
    <row r="199" spans="1:4" s="21" customFormat="1" ht="12" customHeight="1">
      <c r="A199" s="187" t="s">
        <v>266</v>
      </c>
      <c r="B199" s="187"/>
      <c r="C199" s="22">
        <v>4</v>
      </c>
      <c r="D199" s="23">
        <v>1.238390092879257</v>
      </c>
    </row>
    <row r="200" spans="1:4" s="21" customFormat="1" ht="12" customHeight="1">
      <c r="A200" s="187" t="s">
        <v>157</v>
      </c>
      <c r="B200" s="187"/>
      <c r="C200" s="22">
        <v>0</v>
      </c>
      <c r="D200" s="23">
        <v>0</v>
      </c>
    </row>
    <row r="201" spans="1:4" s="21" customFormat="1" ht="12" customHeight="1">
      <c r="A201" s="187" t="s">
        <v>158</v>
      </c>
      <c r="B201" s="187"/>
      <c r="C201" s="22">
        <v>0</v>
      </c>
      <c r="D201" s="23">
        <v>0</v>
      </c>
    </row>
    <row r="202" spans="1:4" s="21" customFormat="1" ht="12" customHeight="1">
      <c r="A202" s="187" t="s">
        <v>159</v>
      </c>
      <c r="B202" s="187"/>
      <c r="C202" s="22">
        <v>0</v>
      </c>
      <c r="D202" s="23">
        <v>0</v>
      </c>
    </row>
    <row r="203" spans="1:4" s="21" customFormat="1" ht="12" customHeight="1">
      <c r="A203" s="187" t="s">
        <v>160</v>
      </c>
      <c r="B203" s="187"/>
      <c r="C203" s="22">
        <v>0</v>
      </c>
      <c r="D203" s="23">
        <v>0</v>
      </c>
    </row>
    <row r="204" spans="1:4" s="21" customFormat="1" ht="12" customHeight="1">
      <c r="A204" s="187" t="s">
        <v>269</v>
      </c>
      <c r="B204" s="187"/>
      <c r="C204" s="22">
        <v>0</v>
      </c>
      <c r="D204" s="23">
        <v>0</v>
      </c>
    </row>
    <row r="205" spans="1:4" s="21" customFormat="1" ht="12" customHeight="1">
      <c r="A205" s="187" t="s">
        <v>161</v>
      </c>
      <c r="B205" s="187"/>
      <c r="C205" s="22">
        <v>0</v>
      </c>
      <c r="D205" s="23">
        <v>0</v>
      </c>
    </row>
    <row r="206" spans="1:4" s="21" customFormat="1" ht="12" customHeight="1">
      <c r="A206" s="187" t="s">
        <v>162</v>
      </c>
      <c r="B206" s="187"/>
      <c r="C206" s="22">
        <v>0</v>
      </c>
      <c r="D206" s="23">
        <v>0</v>
      </c>
    </row>
    <row r="207" spans="1:4" s="21" customFormat="1" ht="12" customHeight="1">
      <c r="A207" s="193" t="s">
        <v>163</v>
      </c>
      <c r="B207" s="193"/>
      <c r="C207" s="28">
        <v>0</v>
      </c>
      <c r="D207" s="29">
        <v>0</v>
      </c>
    </row>
    <row r="208" spans="1:4" s="21" customFormat="1" ht="12" customHeight="1">
      <c r="A208" s="26"/>
      <c r="B208" s="26"/>
      <c r="C208" s="56"/>
      <c r="D208" s="56"/>
    </row>
    <row r="209" spans="1:4" s="21" customFormat="1" ht="12" customHeight="1">
      <c r="A209" s="194" t="s">
        <v>164</v>
      </c>
      <c r="B209" s="194"/>
      <c r="C209" s="19">
        <f>SUM(C210:C227)</f>
        <v>325</v>
      </c>
      <c r="D209" s="20">
        <v>1.3538846073734638</v>
      </c>
    </row>
    <row r="210" spans="1:4" s="21" customFormat="1" ht="12" customHeight="1">
      <c r="A210" s="187" t="s">
        <v>165</v>
      </c>
      <c r="B210" s="187"/>
      <c r="C210" s="22">
        <v>8</v>
      </c>
      <c r="D210" s="23">
        <v>0.4653868528214078</v>
      </c>
    </row>
    <row r="211" spans="1:4" s="21" customFormat="1" ht="12" customHeight="1">
      <c r="A211" s="187" t="s">
        <v>166</v>
      </c>
      <c r="B211" s="187"/>
      <c r="C211" s="22">
        <v>205</v>
      </c>
      <c r="D211" s="23">
        <v>2.316645948694768</v>
      </c>
    </row>
    <row r="212" spans="1:4" s="21" customFormat="1" ht="12" customHeight="1">
      <c r="A212" s="187" t="s">
        <v>167</v>
      </c>
      <c r="B212" s="187"/>
      <c r="C212" s="22">
        <v>30</v>
      </c>
      <c r="D212" s="23">
        <v>3.0395136778115504</v>
      </c>
    </row>
    <row r="213" spans="1:4" s="21" customFormat="1" ht="12" customHeight="1">
      <c r="A213" s="187" t="s">
        <v>168</v>
      </c>
      <c r="B213" s="187"/>
      <c r="C213" s="22">
        <v>10</v>
      </c>
      <c r="D213" s="23">
        <v>0.8591065292096219</v>
      </c>
    </row>
    <row r="214" spans="1:4" s="21" customFormat="1" ht="12" customHeight="1">
      <c r="A214" s="187" t="s">
        <v>169</v>
      </c>
      <c r="B214" s="187"/>
      <c r="C214" s="22">
        <v>30</v>
      </c>
      <c r="D214" s="23">
        <v>0.7612281146917026</v>
      </c>
    </row>
    <row r="215" spans="1:4" s="21" customFormat="1" ht="12" customHeight="1">
      <c r="A215" s="187" t="s">
        <v>170</v>
      </c>
      <c r="B215" s="187"/>
      <c r="C215" s="22">
        <v>1</v>
      </c>
      <c r="D215" s="23">
        <v>0.3436426116838488</v>
      </c>
    </row>
    <row r="216" spans="1:4" s="21" customFormat="1" ht="12" customHeight="1">
      <c r="A216" s="187" t="s">
        <v>171</v>
      </c>
      <c r="B216" s="187"/>
      <c r="C216" s="22">
        <v>0</v>
      </c>
      <c r="D216" s="23">
        <v>0</v>
      </c>
    </row>
    <row r="217" spans="1:4" s="21" customFormat="1" ht="12" customHeight="1">
      <c r="A217" s="187" t="s">
        <v>172</v>
      </c>
      <c r="B217" s="187"/>
      <c r="C217" s="22">
        <v>7</v>
      </c>
      <c r="D217" s="23">
        <v>1.6129032258064515</v>
      </c>
    </row>
    <row r="218" spans="1:4" s="21" customFormat="1" ht="12" customHeight="1">
      <c r="A218" s="187" t="s">
        <v>173</v>
      </c>
      <c r="B218" s="187"/>
      <c r="C218" s="22">
        <v>0</v>
      </c>
      <c r="D218" s="23">
        <v>0</v>
      </c>
    </row>
    <row r="219" spans="1:4" s="21" customFormat="1" ht="12" customHeight="1">
      <c r="A219" s="187" t="s">
        <v>174</v>
      </c>
      <c r="B219" s="187"/>
      <c r="C219" s="22">
        <v>0</v>
      </c>
      <c r="D219" s="23">
        <v>0</v>
      </c>
    </row>
    <row r="220" spans="1:4" s="21" customFormat="1" ht="12" customHeight="1">
      <c r="A220" s="187" t="s">
        <v>175</v>
      </c>
      <c r="B220" s="187"/>
      <c r="C220" s="22">
        <v>0</v>
      </c>
      <c r="D220" s="23">
        <v>0</v>
      </c>
    </row>
    <row r="221" spans="1:4" s="21" customFormat="1" ht="12" customHeight="1">
      <c r="A221" s="187" t="s">
        <v>176</v>
      </c>
      <c r="B221" s="187"/>
      <c r="C221" s="22">
        <v>0</v>
      </c>
      <c r="D221" s="23">
        <v>0</v>
      </c>
    </row>
    <row r="222" spans="1:4" s="21" customFormat="1" ht="12" customHeight="1">
      <c r="A222" s="187" t="s">
        <v>177</v>
      </c>
      <c r="B222" s="187"/>
      <c r="C222" s="22">
        <v>5</v>
      </c>
      <c r="D222" s="23">
        <v>0.36683785766691124</v>
      </c>
    </row>
    <row r="223" spans="1:4" s="21" customFormat="1" ht="12" customHeight="1">
      <c r="A223" s="187" t="s">
        <v>178</v>
      </c>
      <c r="B223" s="187"/>
      <c r="C223" s="22">
        <v>0</v>
      </c>
      <c r="D223" s="23">
        <v>0</v>
      </c>
    </row>
    <row r="224" spans="1:4" s="21" customFormat="1" ht="12" customHeight="1">
      <c r="A224" s="187" t="s">
        <v>179</v>
      </c>
      <c r="B224" s="187"/>
      <c r="C224" s="22">
        <v>2</v>
      </c>
      <c r="D224" s="23">
        <v>0.6644518272425249</v>
      </c>
    </row>
    <row r="225" spans="1:4" s="21" customFormat="1" ht="12" customHeight="1">
      <c r="A225" s="187" t="s">
        <v>180</v>
      </c>
      <c r="B225" s="187"/>
      <c r="C225" s="22">
        <v>15</v>
      </c>
      <c r="D225" s="23">
        <v>1.5321756894790604</v>
      </c>
    </row>
    <row r="226" spans="1:4" s="21" customFormat="1" ht="12" customHeight="1">
      <c r="A226" s="187" t="s">
        <v>181</v>
      </c>
      <c r="B226" s="187"/>
      <c r="C226" s="22">
        <v>0</v>
      </c>
      <c r="D226" s="23">
        <v>0</v>
      </c>
    </row>
    <row r="227" spans="1:4" s="21" customFormat="1" ht="12" customHeight="1">
      <c r="A227" s="193" t="s">
        <v>182</v>
      </c>
      <c r="B227" s="193"/>
      <c r="C227" s="28">
        <v>12</v>
      </c>
      <c r="D227" s="29">
        <v>0.8739985433357611</v>
      </c>
    </row>
    <row r="228" spans="1:4" s="21" customFormat="1" ht="12" customHeight="1">
      <c r="A228" s="26"/>
      <c r="B228" s="26"/>
      <c r="C228" s="56"/>
      <c r="D228" s="56"/>
    </row>
    <row r="229" spans="1:4" s="21" customFormat="1" ht="12" customHeight="1">
      <c r="A229" s="194" t="s">
        <v>183</v>
      </c>
      <c r="B229" s="194"/>
      <c r="C229" s="19">
        <f>SUM(C230:C235)</f>
        <v>58</v>
      </c>
      <c r="D229" s="20">
        <v>0.9676343009676343</v>
      </c>
    </row>
    <row r="230" spans="1:4" s="21" customFormat="1" ht="12" customHeight="1">
      <c r="A230" s="187" t="s">
        <v>184</v>
      </c>
      <c r="B230" s="187"/>
      <c r="C230" s="22">
        <v>40</v>
      </c>
      <c r="D230" s="23">
        <v>1.3324450366422385</v>
      </c>
    </row>
    <row r="231" spans="1:4" s="21" customFormat="1" ht="12" customHeight="1">
      <c r="A231" s="187" t="s">
        <v>185</v>
      </c>
      <c r="B231" s="187"/>
      <c r="C231" s="22">
        <v>2</v>
      </c>
      <c r="D231" s="23">
        <v>0.1592356687898089</v>
      </c>
    </row>
    <row r="232" spans="1:4" s="21" customFormat="1" ht="12" customHeight="1">
      <c r="A232" s="187" t="s">
        <v>186</v>
      </c>
      <c r="B232" s="187"/>
      <c r="C232" s="22">
        <v>7</v>
      </c>
      <c r="D232" s="23">
        <v>2.2222222222222223</v>
      </c>
    </row>
    <row r="233" spans="1:4" s="21" customFormat="1" ht="12" customHeight="1">
      <c r="A233" s="187" t="s">
        <v>187</v>
      </c>
      <c r="B233" s="187"/>
      <c r="C233" s="22">
        <v>5</v>
      </c>
      <c r="D233" s="23">
        <v>1.9011406844106464</v>
      </c>
    </row>
    <row r="234" spans="1:4" s="21" customFormat="1" ht="12" customHeight="1">
      <c r="A234" s="187" t="s">
        <v>188</v>
      </c>
      <c r="B234" s="187"/>
      <c r="C234" s="22">
        <v>3</v>
      </c>
      <c r="D234" s="23">
        <v>0.41899441340782123</v>
      </c>
    </row>
    <row r="235" spans="1:4" s="21" customFormat="1" ht="12" customHeight="1">
      <c r="A235" s="193" t="s">
        <v>189</v>
      </c>
      <c r="B235" s="193"/>
      <c r="C235" s="28">
        <v>1</v>
      </c>
      <c r="D235" s="29">
        <v>0.22624434389140272</v>
      </c>
    </row>
    <row r="236" spans="1:4" s="21" customFormat="1" ht="12" customHeight="1">
      <c r="A236" s="26"/>
      <c r="B236" s="26"/>
      <c r="C236" s="56"/>
      <c r="D236" s="56"/>
    </row>
    <row r="237" spans="1:4" s="21" customFormat="1" ht="12" customHeight="1">
      <c r="A237" s="194" t="s">
        <v>190</v>
      </c>
      <c r="B237" s="194"/>
      <c r="C237" s="19">
        <f>SUM(C238:C242)</f>
        <v>7</v>
      </c>
      <c r="D237" s="20">
        <v>0.14107214832728737</v>
      </c>
    </row>
    <row r="238" spans="1:4" s="21" customFormat="1" ht="12" customHeight="1">
      <c r="A238" s="187" t="s">
        <v>191</v>
      </c>
      <c r="B238" s="187"/>
      <c r="C238" s="22">
        <v>3</v>
      </c>
      <c r="D238" s="23">
        <v>0.1822600243013366</v>
      </c>
    </row>
    <row r="239" spans="1:4" s="21" customFormat="1" ht="12" customHeight="1">
      <c r="A239" s="187" t="s">
        <v>192</v>
      </c>
      <c r="B239" s="187"/>
      <c r="C239" s="22">
        <v>2</v>
      </c>
      <c r="D239" s="23">
        <v>0.1122334455667789</v>
      </c>
    </row>
    <row r="240" spans="1:4" s="21" customFormat="1" ht="12" customHeight="1">
      <c r="A240" s="187" t="s">
        <v>193</v>
      </c>
      <c r="B240" s="187"/>
      <c r="C240" s="22">
        <v>0</v>
      </c>
      <c r="D240" s="23">
        <v>0</v>
      </c>
    </row>
    <row r="241" spans="1:4" s="21" customFormat="1" ht="12" customHeight="1">
      <c r="A241" s="187" t="s">
        <v>194</v>
      </c>
      <c r="B241" s="187"/>
      <c r="C241" s="22">
        <v>2</v>
      </c>
      <c r="D241" s="23">
        <v>0.2098635886673662</v>
      </c>
    </row>
    <row r="242" spans="1:4" s="21" customFormat="1" ht="12" customHeight="1">
      <c r="A242" s="193" t="s">
        <v>195</v>
      </c>
      <c r="B242" s="193"/>
      <c r="C242" s="28">
        <v>0</v>
      </c>
      <c r="D242" s="29">
        <v>0</v>
      </c>
    </row>
    <row r="243" spans="1:4" s="21" customFormat="1" ht="12" customHeight="1">
      <c r="A243" s="26"/>
      <c r="B243" s="26"/>
      <c r="C243" s="56"/>
      <c r="D243" s="56"/>
    </row>
    <row r="244" spans="1:4" s="21" customFormat="1" ht="12" customHeight="1">
      <c r="A244" s="194" t="s">
        <v>196</v>
      </c>
      <c r="B244" s="194"/>
      <c r="C244" s="19">
        <f>SUM(C245:C262)</f>
        <v>123</v>
      </c>
      <c r="D244" s="20">
        <v>1.4753508456279236</v>
      </c>
    </row>
    <row r="245" spans="1:4" s="21" customFormat="1" ht="12" customHeight="1">
      <c r="A245" s="187" t="s">
        <v>197</v>
      </c>
      <c r="B245" s="187"/>
      <c r="C245" s="22">
        <v>41</v>
      </c>
      <c r="D245" s="23">
        <v>3.021370670596905</v>
      </c>
    </row>
    <row r="246" spans="1:4" s="21" customFormat="1" ht="12" customHeight="1">
      <c r="A246" s="187" t="s">
        <v>198</v>
      </c>
      <c r="B246" s="187"/>
      <c r="C246" s="22">
        <v>0</v>
      </c>
      <c r="D246" s="23">
        <v>0</v>
      </c>
    </row>
    <row r="247" spans="1:4" s="21" customFormat="1" ht="12" customHeight="1">
      <c r="A247" s="187" t="s">
        <v>199</v>
      </c>
      <c r="B247" s="187"/>
      <c r="C247" s="22">
        <v>2</v>
      </c>
      <c r="D247" s="23">
        <v>1.2738853503184713</v>
      </c>
    </row>
    <row r="248" spans="1:4" s="21" customFormat="1" ht="12" customHeight="1">
      <c r="A248" s="187" t="s">
        <v>200</v>
      </c>
      <c r="B248" s="187"/>
      <c r="C248" s="22">
        <v>31</v>
      </c>
      <c r="D248" s="23">
        <v>4.754601226993865</v>
      </c>
    </row>
    <row r="249" spans="1:4" s="21" customFormat="1" ht="12" customHeight="1">
      <c r="A249" s="187" t="s">
        <v>201</v>
      </c>
      <c r="B249" s="187"/>
      <c r="C249" s="22">
        <v>0</v>
      </c>
      <c r="D249" s="23">
        <v>0</v>
      </c>
    </row>
    <row r="250" spans="1:4" s="21" customFormat="1" ht="12" customHeight="1">
      <c r="A250" s="187" t="s">
        <v>202</v>
      </c>
      <c r="B250" s="187"/>
      <c r="C250" s="22">
        <v>1</v>
      </c>
      <c r="D250" s="23">
        <v>0.2702702702702703</v>
      </c>
    </row>
    <row r="251" spans="1:4" s="21" customFormat="1" ht="12" customHeight="1">
      <c r="A251" s="187" t="s">
        <v>203</v>
      </c>
      <c r="B251" s="187"/>
      <c r="C251" s="22">
        <v>0</v>
      </c>
      <c r="D251" s="23">
        <v>0</v>
      </c>
    </row>
    <row r="252" spans="1:4" s="21" customFormat="1" ht="12" customHeight="1">
      <c r="A252" s="187" t="s">
        <v>204</v>
      </c>
      <c r="B252" s="187"/>
      <c r="C252" s="22">
        <v>0</v>
      </c>
      <c r="D252" s="23">
        <v>0</v>
      </c>
    </row>
    <row r="253" spans="1:4" s="21" customFormat="1" ht="12" customHeight="1">
      <c r="A253" s="187" t="s">
        <v>205</v>
      </c>
      <c r="B253" s="187"/>
      <c r="C253" s="22">
        <v>0</v>
      </c>
      <c r="D253" s="23">
        <v>0</v>
      </c>
    </row>
    <row r="254" spans="1:4" s="21" customFormat="1" ht="12" customHeight="1">
      <c r="A254" s="187" t="s">
        <v>206</v>
      </c>
      <c r="B254" s="187"/>
      <c r="C254" s="22">
        <v>24</v>
      </c>
      <c r="D254" s="23">
        <v>1.8306636155606408</v>
      </c>
    </row>
    <row r="255" spans="1:4" s="21" customFormat="1" ht="12" customHeight="1">
      <c r="A255" s="187" t="s">
        <v>207</v>
      </c>
      <c r="B255" s="187"/>
      <c r="C255" s="22">
        <v>9</v>
      </c>
      <c r="D255" s="23">
        <v>1.6917293233082706</v>
      </c>
    </row>
    <row r="256" spans="1:4" s="21" customFormat="1" ht="12" customHeight="1">
      <c r="A256" s="187" t="s">
        <v>208</v>
      </c>
      <c r="B256" s="187"/>
      <c r="C256" s="22">
        <v>0</v>
      </c>
      <c r="D256" s="23">
        <v>0</v>
      </c>
    </row>
    <row r="257" spans="1:4" s="21" customFormat="1" ht="12" customHeight="1">
      <c r="A257" s="187" t="s">
        <v>209</v>
      </c>
      <c r="B257" s="187"/>
      <c r="C257" s="22">
        <v>3</v>
      </c>
      <c r="D257" s="23">
        <v>1.25</v>
      </c>
    </row>
    <row r="258" spans="1:4" s="21" customFormat="1" ht="12" customHeight="1">
      <c r="A258" s="187" t="s">
        <v>210</v>
      </c>
      <c r="B258" s="187"/>
      <c r="C258" s="22">
        <v>0</v>
      </c>
      <c r="D258" s="23">
        <v>0</v>
      </c>
    </row>
    <row r="259" spans="1:4" s="21" customFormat="1" ht="12" customHeight="1">
      <c r="A259" s="187" t="s">
        <v>211</v>
      </c>
      <c r="B259" s="187"/>
      <c r="C259" s="22">
        <v>3</v>
      </c>
      <c r="D259" s="23">
        <v>0.7874015748031497</v>
      </c>
    </row>
    <row r="260" spans="1:4" s="21" customFormat="1" ht="12" customHeight="1">
      <c r="A260" s="187" t="s">
        <v>212</v>
      </c>
      <c r="B260" s="187"/>
      <c r="C260" s="22">
        <v>0</v>
      </c>
      <c r="D260" s="23">
        <v>0</v>
      </c>
    </row>
    <row r="261" spans="1:4" s="21" customFormat="1" ht="12" customHeight="1">
      <c r="A261" s="187" t="s">
        <v>213</v>
      </c>
      <c r="B261" s="187"/>
      <c r="C261" s="22">
        <v>9</v>
      </c>
      <c r="D261" s="23">
        <v>0.907258064516129</v>
      </c>
    </row>
    <row r="262" spans="1:4" s="21" customFormat="1" ht="12" customHeight="1">
      <c r="A262" s="193" t="s">
        <v>214</v>
      </c>
      <c r="B262" s="193"/>
      <c r="C262" s="28">
        <v>0</v>
      </c>
      <c r="D262" s="29">
        <v>0</v>
      </c>
    </row>
    <row r="263" spans="1:4" s="21" customFormat="1" ht="12" customHeight="1">
      <c r="A263" s="26"/>
      <c r="B263" s="26"/>
      <c r="C263" s="56"/>
      <c r="D263" s="56"/>
    </row>
    <row r="264" spans="1:4" s="21" customFormat="1" ht="12" customHeight="1">
      <c r="A264" s="194" t="s">
        <v>215</v>
      </c>
      <c r="B264" s="194"/>
      <c r="C264" s="19">
        <f>SUM(C265:C272)</f>
        <v>1777</v>
      </c>
      <c r="D264" s="20">
        <v>0.9071325015825047</v>
      </c>
    </row>
    <row r="265" spans="1:4" s="21" customFormat="1" ht="12" customHeight="1">
      <c r="A265" s="187" t="s">
        <v>216</v>
      </c>
      <c r="B265" s="187"/>
      <c r="C265" s="22">
        <f>SUM(C59:C82)</f>
        <v>470</v>
      </c>
      <c r="D265" s="23">
        <v>1.936068545065085</v>
      </c>
    </row>
    <row r="266" spans="1:4" s="21" customFormat="1" ht="12" customHeight="1">
      <c r="A266" s="187" t="s">
        <v>217</v>
      </c>
      <c r="B266" s="187"/>
      <c r="C266" s="22">
        <f>SUM(C85:C154)</f>
        <v>477</v>
      </c>
      <c r="D266" s="23">
        <v>0.6225609835680445</v>
      </c>
    </row>
    <row r="267" spans="1:4" s="21" customFormat="1" ht="12" customHeight="1">
      <c r="A267" s="187" t="s">
        <v>218</v>
      </c>
      <c r="B267" s="187"/>
      <c r="C267" s="22">
        <f>SUM(C157:C196)</f>
        <v>313</v>
      </c>
      <c r="D267" s="23">
        <v>0.6726409214965723</v>
      </c>
    </row>
    <row r="268" spans="1:4" s="21" customFormat="1" ht="12" customHeight="1">
      <c r="A268" s="187" t="s">
        <v>219</v>
      </c>
      <c r="B268" s="187"/>
      <c r="C268" s="22">
        <f>SUM(C199:C207)</f>
        <v>4</v>
      </c>
      <c r="D268" s="23">
        <v>0.07742934572202866</v>
      </c>
    </row>
    <row r="269" spans="1:4" s="21" customFormat="1" ht="12" customHeight="1">
      <c r="A269" s="187" t="s">
        <v>220</v>
      </c>
      <c r="B269" s="187"/>
      <c r="C269" s="22">
        <f>SUM(C210:C227)</f>
        <v>325</v>
      </c>
      <c r="D269" s="23">
        <v>1.3538846073734638</v>
      </c>
    </row>
    <row r="270" spans="1:4" s="21" customFormat="1" ht="12" customHeight="1">
      <c r="A270" s="187" t="s">
        <v>221</v>
      </c>
      <c r="B270" s="187"/>
      <c r="C270" s="22">
        <f>SUM(C230:C235)</f>
        <v>58</v>
      </c>
      <c r="D270" s="23">
        <v>0.9676343009676343</v>
      </c>
    </row>
    <row r="271" spans="1:4" s="21" customFormat="1" ht="12" customHeight="1">
      <c r="A271" s="187" t="s">
        <v>222</v>
      </c>
      <c r="B271" s="187"/>
      <c r="C271" s="22">
        <f>SUM(C238:C242)</f>
        <v>7</v>
      </c>
      <c r="D271" s="23">
        <v>0.14107214832728737</v>
      </c>
    </row>
    <row r="272" spans="1:4" s="21" customFormat="1" ht="12" customHeight="1">
      <c r="A272" s="193" t="s">
        <v>223</v>
      </c>
      <c r="B272" s="193"/>
      <c r="C272" s="28">
        <f>SUM(C245:C262)</f>
        <v>123</v>
      </c>
      <c r="D272" s="29">
        <v>1.4753508456279236</v>
      </c>
    </row>
    <row r="273" spans="1:4" s="21" customFormat="1" ht="12" customHeight="1">
      <c r="A273" s="26"/>
      <c r="B273" s="26"/>
      <c r="C273" s="56"/>
      <c r="D273" s="56"/>
    </row>
    <row r="274" spans="1:4" s="21" customFormat="1" ht="12" customHeight="1">
      <c r="A274" s="194" t="s">
        <v>224</v>
      </c>
      <c r="B274" s="194"/>
      <c r="C274" s="19">
        <f>SUM(C275:C278)</f>
        <v>1539</v>
      </c>
      <c r="D274" s="20">
        <v>0.9658773542868261</v>
      </c>
    </row>
    <row r="275" spans="1:4" s="21" customFormat="1" ht="12" customHeight="1">
      <c r="A275" s="187" t="s">
        <v>220</v>
      </c>
      <c r="B275" s="187"/>
      <c r="C275" s="22">
        <f>C210+C211+C212+C213+C214+C215+C216+C217+C219+C222+C223+C225+C227+C231+C164+C224</f>
        <v>332</v>
      </c>
      <c r="D275" s="23">
        <v>1.343150740351161</v>
      </c>
    </row>
    <row r="276" spans="1:4" s="21" customFormat="1" ht="12" customHeight="1">
      <c r="A276" s="187" t="s">
        <v>225</v>
      </c>
      <c r="B276" s="187"/>
      <c r="C276" s="22">
        <f>C59+C60+C61+C65+C66+C67+C68+C69+C70+C71+C73+C74+C76+C77+C78+C79+C80+C81+C82+C98</f>
        <v>470</v>
      </c>
      <c r="D276" s="23">
        <v>1.9728005372733377</v>
      </c>
    </row>
    <row r="277" spans="1:4" s="21" customFormat="1" ht="12" customHeight="1">
      <c r="A277" s="187" t="s">
        <v>218</v>
      </c>
      <c r="B277" s="187"/>
      <c r="C277" s="22">
        <f>C157+C160+C163+C166+C170+C176+C177+C180+C182+C184+C187+C191+C192+C194+C199+C204+C207+C169+C173+C175+C178</f>
        <v>269</v>
      </c>
      <c r="D277" s="23">
        <v>0.6832787218369784</v>
      </c>
    </row>
    <row r="278" spans="1:4" s="21" customFormat="1" ht="12" customHeight="1">
      <c r="A278" s="193" t="s">
        <v>217</v>
      </c>
      <c r="B278" s="193"/>
      <c r="C278" s="28">
        <f>+C85+C86+C87+C90+C91+C92+C96+C94+C100+C99+C104+C101+C106+C103+C107+C105+C108+C114+C112+C111+C115+C116+C117+C118+C119+C120+C121+C123+C122+C124+C125+C127+C126+C129+C128+C132+C134+C133+C136+C135+C137+C138+C139+C140+C141+C143+C144+C147+C146+C148+C149+C151+C152+C153+C154</f>
        <v>468</v>
      </c>
      <c r="D278" s="29">
        <v>0.6552235880491698</v>
      </c>
    </row>
    <row r="279" spans="1:4" s="42" customFormat="1" ht="5.25" customHeight="1">
      <c r="A279" s="223"/>
      <c r="B279" s="223"/>
      <c r="C279" s="223"/>
      <c r="D279" s="223"/>
    </row>
    <row r="280" spans="1:4" s="21" customFormat="1" ht="12" customHeight="1">
      <c r="A280" s="224" t="s">
        <v>289</v>
      </c>
      <c r="B280" s="224"/>
      <c r="C280" s="224"/>
      <c r="D280" s="224"/>
    </row>
    <row r="281" spans="1:4" s="108" customFormat="1" ht="12" customHeight="1">
      <c r="A281" s="305" t="s">
        <v>306</v>
      </c>
      <c r="B281" s="305"/>
      <c r="C281" s="305"/>
      <c r="D281" s="305"/>
    </row>
    <row r="282" spans="1:4" s="92" customFormat="1" ht="5.25" customHeight="1">
      <c r="A282" s="306"/>
      <c r="B282" s="306"/>
      <c r="C282" s="306"/>
      <c r="D282" s="306"/>
    </row>
    <row r="283" spans="1:4" s="87" customFormat="1" ht="12" customHeight="1">
      <c r="A283" s="307" t="s">
        <v>353</v>
      </c>
      <c r="B283" s="307"/>
      <c r="C283" s="307"/>
      <c r="D283" s="307"/>
    </row>
    <row r="284" spans="1:4" s="40" customFormat="1" ht="5.25" customHeight="1">
      <c r="A284" s="277"/>
      <c r="B284" s="277"/>
      <c r="C284" s="277"/>
      <c r="D284" s="277"/>
    </row>
    <row r="285" spans="1:4" s="21" customFormat="1" ht="12" customHeight="1">
      <c r="A285" s="224" t="s">
        <v>290</v>
      </c>
      <c r="B285" s="224"/>
      <c r="C285" s="224"/>
      <c r="D285" s="224"/>
    </row>
    <row r="286" spans="1:4" s="21" customFormat="1" ht="12" customHeight="1">
      <c r="A286" s="224" t="s">
        <v>295</v>
      </c>
      <c r="B286" s="224"/>
      <c r="C286" s="224"/>
      <c r="D286" s="224"/>
    </row>
  </sheetData>
  <sheetProtection/>
  <mergeCells count="254">
    <mergeCell ref="A7:D7"/>
    <mergeCell ref="A1:D1"/>
    <mergeCell ref="A2:D2"/>
    <mergeCell ref="A3:D3"/>
    <mergeCell ref="A4:D4"/>
    <mergeCell ref="A5:B5"/>
    <mergeCell ref="A6:B6"/>
    <mergeCell ref="C5:D5"/>
    <mergeCell ref="C6:D6"/>
    <mergeCell ref="A10:B10"/>
    <mergeCell ref="A12:B12"/>
    <mergeCell ref="A13:B13"/>
    <mergeCell ref="A17:B17"/>
    <mergeCell ref="A9:B9"/>
    <mergeCell ref="A8:B8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8:B48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B229"/>
    <mergeCell ref="A230:B230"/>
    <mergeCell ref="A231:B231"/>
    <mergeCell ref="A232:B232"/>
    <mergeCell ref="A233:B233"/>
    <mergeCell ref="A234:B234"/>
    <mergeCell ref="A235:B235"/>
    <mergeCell ref="A237:B237"/>
    <mergeCell ref="A238:B238"/>
    <mergeCell ref="A239:B239"/>
    <mergeCell ref="A240:B240"/>
    <mergeCell ref="A241:B241"/>
    <mergeCell ref="A242:B242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75:B275"/>
    <mergeCell ref="A262:B262"/>
    <mergeCell ref="A264:B264"/>
    <mergeCell ref="A265:B265"/>
    <mergeCell ref="A266:B266"/>
    <mergeCell ref="A267:B267"/>
    <mergeCell ref="A268:B268"/>
    <mergeCell ref="A276:B276"/>
    <mergeCell ref="A277:B277"/>
    <mergeCell ref="A278:B278"/>
    <mergeCell ref="A279:D279"/>
    <mergeCell ref="A280:D280"/>
    <mergeCell ref="A269:B269"/>
    <mergeCell ref="A270:B270"/>
    <mergeCell ref="A271:B271"/>
    <mergeCell ref="A272:B272"/>
    <mergeCell ref="A274:B274"/>
    <mergeCell ref="A281:D281"/>
    <mergeCell ref="A282:D282"/>
    <mergeCell ref="A283:D283"/>
    <mergeCell ref="A284:D284"/>
    <mergeCell ref="A285:D285"/>
    <mergeCell ref="A286:D286"/>
  </mergeCells>
  <printOptions/>
  <pageMargins left="0" right="0" top="0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I1"/>
    </sheetView>
  </sheetViews>
  <sheetFormatPr defaultColWidth="9.140625" defaultRowHeight="12" customHeight="1"/>
  <cols>
    <col min="1" max="1" width="2.7109375" style="1" customWidth="1"/>
    <col min="2" max="2" width="34.7109375" style="1" customWidth="1"/>
    <col min="3" max="9" width="10.7109375" style="1" customWidth="1"/>
    <col min="10" max="16384" width="9.140625" style="1" customWidth="1"/>
  </cols>
  <sheetData>
    <row r="1" spans="1:9" ht="12.75" customHeight="1">
      <c r="A1" s="211"/>
      <c r="B1" s="211"/>
      <c r="C1" s="211"/>
      <c r="D1" s="211"/>
      <c r="E1" s="211"/>
      <c r="F1" s="211"/>
      <c r="G1" s="211"/>
      <c r="H1" s="211"/>
      <c r="I1" s="211"/>
    </row>
    <row r="2" spans="1:9" s="46" customFormat="1" ht="12.75" customHeight="1">
      <c r="A2" s="211" t="s">
        <v>283</v>
      </c>
      <c r="B2" s="211"/>
      <c r="C2" s="211"/>
      <c r="D2" s="211"/>
      <c r="E2" s="211"/>
      <c r="F2" s="211"/>
      <c r="G2" s="211"/>
      <c r="H2" s="211"/>
      <c r="I2" s="211"/>
    </row>
    <row r="3" spans="1:9" s="46" customFormat="1" ht="12.75" customHeight="1">
      <c r="A3" s="218"/>
      <c r="B3" s="218"/>
      <c r="C3" s="218"/>
      <c r="D3" s="218"/>
      <c r="E3" s="218"/>
      <c r="F3" s="218"/>
      <c r="G3" s="218"/>
      <c r="H3" s="218"/>
      <c r="I3" s="218"/>
    </row>
    <row r="4" spans="1:9" s="47" customFormat="1" ht="12.75" customHeight="1">
      <c r="A4" s="212"/>
      <c r="B4" s="212"/>
      <c r="C4" s="212"/>
      <c r="D4" s="212"/>
      <c r="E4" s="212"/>
      <c r="F4" s="212"/>
      <c r="G4" s="212"/>
      <c r="H4" s="212"/>
      <c r="I4" s="212"/>
    </row>
    <row r="5" spans="1:10" s="49" customFormat="1" ht="12.75" customHeight="1">
      <c r="A5" s="215"/>
      <c r="B5" s="216"/>
      <c r="C5" s="48">
        <v>1993</v>
      </c>
      <c r="D5" s="48">
        <v>1994</v>
      </c>
      <c r="E5" s="48">
        <v>1995</v>
      </c>
      <c r="F5" s="48">
        <v>1996</v>
      </c>
      <c r="G5" s="48">
        <v>1997</v>
      </c>
      <c r="H5" s="48">
        <v>1998</v>
      </c>
      <c r="I5" s="67">
        <v>1999</v>
      </c>
      <c r="J5" s="68"/>
    </row>
    <row r="6" spans="1:10" s="49" customFormat="1" ht="12.75" customHeight="1">
      <c r="A6" s="213"/>
      <c r="B6" s="214"/>
      <c r="C6" s="50"/>
      <c r="D6" s="50"/>
      <c r="E6" s="50"/>
      <c r="F6" s="50"/>
      <c r="G6" s="50"/>
      <c r="H6" s="50"/>
      <c r="I6" s="51"/>
      <c r="J6" s="68"/>
    </row>
    <row r="7" spans="1:9" s="49" customFormat="1" ht="12.75" customHeight="1">
      <c r="A7" s="217"/>
      <c r="B7" s="217"/>
      <c r="C7" s="217"/>
      <c r="D7" s="217"/>
      <c r="E7" s="217"/>
      <c r="F7" s="217"/>
      <c r="G7" s="217"/>
      <c r="H7" s="217"/>
      <c r="I7" s="217"/>
    </row>
    <row r="8" spans="1:9" s="21" customFormat="1" ht="12" customHeight="1">
      <c r="A8" s="210" t="s">
        <v>5</v>
      </c>
      <c r="B8" s="210"/>
      <c r="C8" s="19">
        <f aca="true" t="shared" si="0" ref="C8:I8">C9+C13+C17</f>
        <v>133</v>
      </c>
      <c r="D8" s="19">
        <f t="shared" si="0"/>
        <v>226</v>
      </c>
      <c r="E8" s="19">
        <f t="shared" si="0"/>
        <v>239</v>
      </c>
      <c r="F8" s="19">
        <f t="shared" si="0"/>
        <v>182</v>
      </c>
      <c r="G8" s="19">
        <f t="shared" si="0"/>
        <v>170</v>
      </c>
      <c r="H8" s="19">
        <f t="shared" si="0"/>
        <v>191</v>
      </c>
      <c r="I8" s="19">
        <f t="shared" si="0"/>
        <v>195</v>
      </c>
    </row>
    <row r="9" spans="1:9" s="21" customFormat="1" ht="12" customHeight="1">
      <c r="A9" s="55" t="s">
        <v>6</v>
      </c>
      <c r="B9" s="55"/>
      <c r="C9" s="22">
        <f aca="true" t="shared" si="1" ref="C9:I9">C10+C11+C12</f>
        <v>71</v>
      </c>
      <c r="D9" s="22">
        <f t="shared" si="1"/>
        <v>119</v>
      </c>
      <c r="E9" s="22">
        <f t="shared" si="1"/>
        <v>84</v>
      </c>
      <c r="F9" s="22">
        <f t="shared" si="1"/>
        <v>67</v>
      </c>
      <c r="G9" s="22">
        <f t="shared" si="1"/>
        <v>34</v>
      </c>
      <c r="H9" s="22">
        <f t="shared" si="1"/>
        <v>97</v>
      </c>
      <c r="I9" s="22">
        <f t="shared" si="1"/>
        <v>77</v>
      </c>
    </row>
    <row r="10" spans="1:9" s="21" customFormat="1" ht="12" customHeight="1">
      <c r="A10" s="52"/>
      <c r="B10" s="55" t="s">
        <v>7</v>
      </c>
      <c r="C10" s="22">
        <f aca="true" t="shared" si="2" ref="C10:I10">C253+C255+C263+C270+C271</f>
        <v>0</v>
      </c>
      <c r="D10" s="22">
        <f t="shared" si="2"/>
        <v>11</v>
      </c>
      <c r="E10" s="22">
        <f t="shared" si="2"/>
        <v>17</v>
      </c>
      <c r="F10" s="22">
        <f t="shared" si="2"/>
        <v>1</v>
      </c>
      <c r="G10" s="22">
        <f t="shared" si="2"/>
        <v>1</v>
      </c>
      <c r="H10" s="22">
        <f t="shared" si="2"/>
        <v>4</v>
      </c>
      <c r="I10" s="22">
        <f t="shared" si="2"/>
        <v>7</v>
      </c>
    </row>
    <row r="11" spans="1:9" s="21" customFormat="1" ht="12" customHeight="1">
      <c r="A11" s="52"/>
      <c r="B11" s="55" t="s">
        <v>8</v>
      </c>
      <c r="C11" s="22">
        <f aca="true" t="shared" si="3" ref="C11:I11">C254+C257+C258+C259+C260+C261+C262+C264+C266+C267+C272+C273</f>
        <v>2</v>
      </c>
      <c r="D11" s="22">
        <f t="shared" si="3"/>
        <v>30</v>
      </c>
      <c r="E11" s="22">
        <f t="shared" si="3"/>
        <v>10</v>
      </c>
      <c r="F11" s="22">
        <f t="shared" si="3"/>
        <v>11</v>
      </c>
      <c r="G11" s="22">
        <f t="shared" si="3"/>
        <v>1</v>
      </c>
      <c r="H11" s="22">
        <f t="shared" si="3"/>
        <v>25</v>
      </c>
      <c r="I11" s="22">
        <f t="shared" si="3"/>
        <v>37</v>
      </c>
    </row>
    <row r="12" spans="1:9" s="21" customFormat="1" ht="12" customHeight="1">
      <c r="A12" s="52"/>
      <c r="B12" s="56" t="s">
        <v>9</v>
      </c>
      <c r="C12" s="22">
        <f aca="true" t="shared" si="4" ref="C12:I12">C256+C265+C268+C269</f>
        <v>69</v>
      </c>
      <c r="D12" s="22">
        <f t="shared" si="4"/>
        <v>78</v>
      </c>
      <c r="E12" s="22">
        <f t="shared" si="4"/>
        <v>57</v>
      </c>
      <c r="F12" s="22">
        <f t="shared" si="4"/>
        <v>55</v>
      </c>
      <c r="G12" s="22">
        <f t="shared" si="4"/>
        <v>32</v>
      </c>
      <c r="H12" s="22">
        <f t="shared" si="4"/>
        <v>68</v>
      </c>
      <c r="I12" s="22">
        <f t="shared" si="4"/>
        <v>33</v>
      </c>
    </row>
    <row r="13" spans="1:9" s="21" customFormat="1" ht="12" customHeight="1">
      <c r="A13" s="55" t="s">
        <v>10</v>
      </c>
      <c r="B13" s="55"/>
      <c r="C13" s="22">
        <f aca="true" t="shared" si="5" ref="C13:I13">C14+C15+C16</f>
        <v>18</v>
      </c>
      <c r="D13" s="22">
        <f t="shared" si="5"/>
        <v>22</v>
      </c>
      <c r="E13" s="22">
        <f t="shared" si="5"/>
        <v>30</v>
      </c>
      <c r="F13" s="22">
        <f t="shared" si="5"/>
        <v>15</v>
      </c>
      <c r="G13" s="22">
        <f t="shared" si="5"/>
        <v>21</v>
      </c>
      <c r="H13" s="22">
        <f t="shared" si="5"/>
        <v>18</v>
      </c>
      <c r="I13" s="22">
        <f t="shared" si="5"/>
        <v>12</v>
      </c>
    </row>
    <row r="14" spans="1:9" s="21" customFormat="1" ht="12" customHeight="1">
      <c r="A14" s="52"/>
      <c r="B14" s="55" t="s">
        <v>11</v>
      </c>
      <c r="C14" s="22">
        <f aca="true" t="shared" si="6" ref="C14:I14">C243+C244+C245+C248+C250</f>
        <v>3</v>
      </c>
      <c r="D14" s="22">
        <f t="shared" si="6"/>
        <v>0</v>
      </c>
      <c r="E14" s="22">
        <f t="shared" si="6"/>
        <v>5</v>
      </c>
      <c r="F14" s="22">
        <f t="shared" si="6"/>
        <v>0</v>
      </c>
      <c r="G14" s="22">
        <f t="shared" si="6"/>
        <v>0</v>
      </c>
      <c r="H14" s="22">
        <f t="shared" si="6"/>
        <v>2</v>
      </c>
      <c r="I14" s="22">
        <f t="shared" si="6"/>
        <v>0</v>
      </c>
    </row>
    <row r="15" spans="1:9" s="21" customFormat="1" ht="12" customHeight="1">
      <c r="A15" s="52"/>
      <c r="B15" s="55" t="s">
        <v>12</v>
      </c>
      <c r="C15" s="22">
        <f aca="true" t="shared" si="7" ref="C15:I15">+C242</f>
        <v>15</v>
      </c>
      <c r="D15" s="22">
        <f t="shared" si="7"/>
        <v>20</v>
      </c>
      <c r="E15" s="22">
        <f t="shared" si="7"/>
        <v>22</v>
      </c>
      <c r="F15" s="22">
        <f t="shared" si="7"/>
        <v>10</v>
      </c>
      <c r="G15" s="22">
        <f t="shared" si="7"/>
        <v>14</v>
      </c>
      <c r="H15" s="22">
        <f t="shared" si="7"/>
        <v>10</v>
      </c>
      <c r="I15" s="22">
        <f t="shared" si="7"/>
        <v>6</v>
      </c>
    </row>
    <row r="16" spans="1:9" s="21" customFormat="1" ht="12" customHeight="1">
      <c r="A16" s="52"/>
      <c r="B16" s="55" t="s">
        <v>13</v>
      </c>
      <c r="C16" s="22">
        <f aca="true" t="shared" si="8" ref="C16:I16">C246+C247+C249</f>
        <v>0</v>
      </c>
      <c r="D16" s="22">
        <f t="shared" si="8"/>
        <v>2</v>
      </c>
      <c r="E16" s="22">
        <f t="shared" si="8"/>
        <v>3</v>
      </c>
      <c r="F16" s="22">
        <f t="shared" si="8"/>
        <v>5</v>
      </c>
      <c r="G16" s="22">
        <f t="shared" si="8"/>
        <v>7</v>
      </c>
      <c r="H16" s="22">
        <f t="shared" si="8"/>
        <v>6</v>
      </c>
      <c r="I16" s="22">
        <f t="shared" si="8"/>
        <v>6</v>
      </c>
    </row>
    <row r="17" spans="1:9" s="21" customFormat="1" ht="12" customHeight="1">
      <c r="A17" s="54" t="s">
        <v>14</v>
      </c>
      <c r="B17" s="54"/>
      <c r="C17" s="58">
        <f aca="true" t="shared" si="9" ref="C17:I17">C234+C235+C236+C218+C237+C238+C224+C239+C227</f>
        <v>44</v>
      </c>
      <c r="D17" s="58">
        <f t="shared" si="9"/>
        <v>85</v>
      </c>
      <c r="E17" s="58">
        <f t="shared" si="9"/>
        <v>125</v>
      </c>
      <c r="F17" s="58">
        <f t="shared" si="9"/>
        <v>100</v>
      </c>
      <c r="G17" s="58">
        <f t="shared" si="9"/>
        <v>115</v>
      </c>
      <c r="H17" s="58">
        <f t="shared" si="9"/>
        <v>76</v>
      </c>
      <c r="I17" s="58">
        <f t="shared" si="9"/>
        <v>106</v>
      </c>
    </row>
    <row r="18" spans="1:9" s="21" customFormat="1" ht="12" customHeight="1">
      <c r="A18" s="15"/>
      <c r="B18" s="15"/>
      <c r="C18" s="16"/>
      <c r="D18" s="16"/>
      <c r="E18" s="16"/>
      <c r="F18" s="16"/>
      <c r="G18" s="16"/>
      <c r="H18" s="16"/>
      <c r="I18" s="16"/>
    </row>
    <row r="19" spans="1:9" s="21" customFormat="1" ht="12" customHeight="1">
      <c r="A19" s="210" t="s">
        <v>15</v>
      </c>
      <c r="B19" s="210"/>
      <c r="C19" s="16">
        <f aca="true" t="shared" si="10" ref="C19:I19">C20+C21+C22+C25+C28+C29</f>
        <v>298</v>
      </c>
      <c r="D19" s="16">
        <f t="shared" si="10"/>
        <v>692</v>
      </c>
      <c r="E19" s="16">
        <f t="shared" si="10"/>
        <v>562</v>
      </c>
      <c r="F19" s="16">
        <f t="shared" si="10"/>
        <v>525</v>
      </c>
      <c r="G19" s="16">
        <f t="shared" si="10"/>
        <v>522</v>
      </c>
      <c r="H19" s="16">
        <f t="shared" si="10"/>
        <v>367</v>
      </c>
      <c r="I19" s="16">
        <f t="shared" si="10"/>
        <v>341</v>
      </c>
    </row>
    <row r="20" spans="1:9" s="21" customFormat="1" ht="12" customHeight="1">
      <c r="A20" s="55" t="s">
        <v>16</v>
      </c>
      <c r="B20" s="55"/>
      <c r="C20" s="22">
        <f aca="true" t="shared" si="11" ref="C20:I20">C158+C161+C162+C177+C178+C181+C183+C185+C188</f>
        <v>215</v>
      </c>
      <c r="D20" s="22">
        <f t="shared" si="11"/>
        <v>580</v>
      </c>
      <c r="E20" s="22">
        <f t="shared" si="11"/>
        <v>456</v>
      </c>
      <c r="F20" s="22">
        <f t="shared" si="11"/>
        <v>432</v>
      </c>
      <c r="G20" s="22">
        <f t="shared" si="11"/>
        <v>416</v>
      </c>
      <c r="H20" s="22">
        <f t="shared" si="11"/>
        <v>260</v>
      </c>
      <c r="I20" s="22">
        <f t="shared" si="11"/>
        <v>230</v>
      </c>
    </row>
    <row r="21" spans="1:9" s="21" customFormat="1" ht="12" customHeight="1">
      <c r="A21" s="55" t="s">
        <v>17</v>
      </c>
      <c r="B21" s="55"/>
      <c r="C21" s="22">
        <f aca="true" t="shared" si="12" ref="C21:I21">C163+C169+C173+C179+C187+C189+C190+C196</f>
        <v>33</v>
      </c>
      <c r="D21" s="22">
        <f t="shared" si="12"/>
        <v>41</v>
      </c>
      <c r="E21" s="22">
        <f t="shared" si="12"/>
        <v>36</v>
      </c>
      <c r="F21" s="22">
        <f t="shared" si="12"/>
        <v>21</v>
      </c>
      <c r="G21" s="22">
        <f t="shared" si="12"/>
        <v>12</v>
      </c>
      <c r="H21" s="22">
        <f t="shared" si="12"/>
        <v>22</v>
      </c>
      <c r="I21" s="22">
        <f t="shared" si="12"/>
        <v>21</v>
      </c>
    </row>
    <row r="22" spans="1:9" s="21" customFormat="1" ht="12" customHeight="1">
      <c r="A22" s="55" t="s">
        <v>18</v>
      </c>
      <c r="B22" s="55"/>
      <c r="C22" s="22">
        <f aca="true" t="shared" si="13" ref="C22:I22">C23+C24</f>
        <v>30</v>
      </c>
      <c r="D22" s="22">
        <f t="shared" si="13"/>
        <v>43</v>
      </c>
      <c r="E22" s="22">
        <f t="shared" si="13"/>
        <v>45</v>
      </c>
      <c r="F22" s="22">
        <f t="shared" si="13"/>
        <v>55</v>
      </c>
      <c r="G22" s="22">
        <f t="shared" si="13"/>
        <v>75</v>
      </c>
      <c r="H22" s="22">
        <f t="shared" si="13"/>
        <v>68</v>
      </c>
      <c r="I22" s="22">
        <f t="shared" si="13"/>
        <v>60</v>
      </c>
    </row>
    <row r="23" spans="1:9" s="21" customFormat="1" ht="12" customHeight="1">
      <c r="A23" s="52"/>
      <c r="B23" s="55" t="s">
        <v>19</v>
      </c>
      <c r="C23" s="22">
        <f aca="true" t="shared" si="14" ref="C23:I23">C160+C166+C168+C180+C191+C197</f>
        <v>2</v>
      </c>
      <c r="D23" s="22">
        <f t="shared" si="14"/>
        <v>2</v>
      </c>
      <c r="E23" s="22">
        <f t="shared" si="14"/>
        <v>2</v>
      </c>
      <c r="F23" s="22">
        <f t="shared" si="14"/>
        <v>0</v>
      </c>
      <c r="G23" s="22">
        <f t="shared" si="14"/>
        <v>0</v>
      </c>
      <c r="H23" s="22">
        <f t="shared" si="14"/>
        <v>0</v>
      </c>
      <c r="I23" s="22">
        <f t="shared" si="14"/>
        <v>0</v>
      </c>
    </row>
    <row r="24" spans="1:9" s="21" customFormat="1" ht="12" customHeight="1">
      <c r="A24" s="52"/>
      <c r="B24" s="56" t="s">
        <v>20</v>
      </c>
      <c r="C24" s="22">
        <f aca="true" t="shared" si="15" ref="C24:I24">C167+C170+C171+C176+C193</f>
        <v>28</v>
      </c>
      <c r="D24" s="22">
        <f t="shared" si="15"/>
        <v>41</v>
      </c>
      <c r="E24" s="22">
        <f t="shared" si="15"/>
        <v>43</v>
      </c>
      <c r="F24" s="22">
        <f t="shared" si="15"/>
        <v>55</v>
      </c>
      <c r="G24" s="22">
        <f t="shared" si="15"/>
        <v>75</v>
      </c>
      <c r="H24" s="22">
        <f t="shared" si="15"/>
        <v>68</v>
      </c>
      <c r="I24" s="22">
        <f t="shared" si="15"/>
        <v>60</v>
      </c>
    </row>
    <row r="25" spans="1:9" s="21" customFormat="1" ht="12" customHeight="1">
      <c r="A25" s="55" t="s">
        <v>21</v>
      </c>
      <c r="B25" s="55"/>
      <c r="C25" s="22">
        <f aca="true" t="shared" si="16" ref="C25:I25">C26+C27</f>
        <v>2</v>
      </c>
      <c r="D25" s="22">
        <f t="shared" si="16"/>
        <v>6</v>
      </c>
      <c r="E25" s="22">
        <f t="shared" si="16"/>
        <v>0</v>
      </c>
      <c r="F25" s="22">
        <f t="shared" si="16"/>
        <v>4</v>
      </c>
      <c r="G25" s="22">
        <f t="shared" si="16"/>
        <v>6</v>
      </c>
      <c r="H25" s="22">
        <f t="shared" si="16"/>
        <v>4</v>
      </c>
      <c r="I25" s="22">
        <f t="shared" si="16"/>
        <v>7</v>
      </c>
    </row>
    <row r="26" spans="1:9" s="21" customFormat="1" ht="12" customHeight="1">
      <c r="A26" s="52"/>
      <c r="B26" s="55" t="s">
        <v>22</v>
      </c>
      <c r="C26" s="22">
        <f aca="true" t="shared" si="17" ref="C26:I26">C159+C174+C186</f>
        <v>0</v>
      </c>
      <c r="D26" s="22">
        <f t="shared" si="17"/>
        <v>1</v>
      </c>
      <c r="E26" s="22">
        <f t="shared" si="17"/>
        <v>0</v>
      </c>
      <c r="F26" s="22">
        <f t="shared" si="17"/>
        <v>2</v>
      </c>
      <c r="G26" s="22">
        <f t="shared" si="17"/>
        <v>0</v>
      </c>
      <c r="H26" s="22">
        <f t="shared" si="17"/>
        <v>2</v>
      </c>
      <c r="I26" s="22">
        <f t="shared" si="17"/>
        <v>0</v>
      </c>
    </row>
    <row r="27" spans="1:9" s="21" customFormat="1" ht="12" customHeight="1">
      <c r="A27" s="52"/>
      <c r="B27" s="56" t="s">
        <v>23</v>
      </c>
      <c r="C27" s="22">
        <f aca="true" t="shared" si="18" ref="C27:I27">C164+C192+C195</f>
        <v>2</v>
      </c>
      <c r="D27" s="22">
        <f t="shared" si="18"/>
        <v>5</v>
      </c>
      <c r="E27" s="22">
        <f t="shared" si="18"/>
        <v>0</v>
      </c>
      <c r="F27" s="22">
        <f t="shared" si="18"/>
        <v>2</v>
      </c>
      <c r="G27" s="22">
        <f t="shared" si="18"/>
        <v>6</v>
      </c>
      <c r="H27" s="22">
        <f t="shared" si="18"/>
        <v>2</v>
      </c>
      <c r="I27" s="22">
        <f t="shared" si="18"/>
        <v>7</v>
      </c>
    </row>
    <row r="28" spans="1:9" s="21" customFormat="1" ht="12" customHeight="1">
      <c r="A28" s="55" t="s">
        <v>24</v>
      </c>
      <c r="B28" s="55"/>
      <c r="C28" s="22">
        <f aca="true" t="shared" si="19" ref="C28:I28">C172+C175+C182+C184+C194</f>
        <v>1</v>
      </c>
      <c r="D28" s="22">
        <f t="shared" si="19"/>
        <v>1</v>
      </c>
      <c r="E28" s="22">
        <f t="shared" si="19"/>
        <v>9</v>
      </c>
      <c r="F28" s="22">
        <f t="shared" si="19"/>
        <v>8</v>
      </c>
      <c r="G28" s="22">
        <f t="shared" si="19"/>
        <v>4</v>
      </c>
      <c r="H28" s="22">
        <f t="shared" si="19"/>
        <v>8</v>
      </c>
      <c r="I28" s="22">
        <f t="shared" si="19"/>
        <v>11</v>
      </c>
    </row>
    <row r="29" spans="1:9" s="21" customFormat="1" ht="12" customHeight="1">
      <c r="A29" s="55" t="s">
        <v>25</v>
      </c>
      <c r="B29" s="55"/>
      <c r="C29" s="22">
        <f aca="true" t="shared" si="20" ref="C29:I29">C30+C31+C32</f>
        <v>17</v>
      </c>
      <c r="D29" s="22">
        <f t="shared" si="20"/>
        <v>21</v>
      </c>
      <c r="E29" s="22">
        <f t="shared" si="20"/>
        <v>16</v>
      </c>
      <c r="F29" s="22">
        <f t="shared" si="20"/>
        <v>5</v>
      </c>
      <c r="G29" s="22">
        <f t="shared" si="20"/>
        <v>9</v>
      </c>
      <c r="H29" s="22">
        <f t="shared" si="20"/>
        <v>5</v>
      </c>
      <c r="I29" s="22">
        <f t="shared" si="20"/>
        <v>12</v>
      </c>
    </row>
    <row r="30" spans="1:9" s="21" customFormat="1" ht="12" customHeight="1">
      <c r="A30" s="52"/>
      <c r="B30" s="55" t="s">
        <v>26</v>
      </c>
      <c r="C30" s="22">
        <f aca="true" t="shared" si="21" ref="C30:I30">C208</f>
        <v>9</v>
      </c>
      <c r="D30" s="22">
        <f t="shared" si="21"/>
        <v>6</v>
      </c>
      <c r="E30" s="22">
        <f t="shared" si="21"/>
        <v>6</v>
      </c>
      <c r="F30" s="22">
        <f t="shared" si="21"/>
        <v>0</v>
      </c>
      <c r="G30" s="22">
        <f t="shared" si="21"/>
        <v>0</v>
      </c>
      <c r="H30" s="22">
        <f t="shared" si="21"/>
        <v>0</v>
      </c>
      <c r="I30" s="22">
        <f t="shared" si="21"/>
        <v>0</v>
      </c>
    </row>
    <row r="31" spans="1:9" s="21" customFormat="1" ht="12" customHeight="1">
      <c r="A31" s="52"/>
      <c r="B31" s="56" t="s">
        <v>27</v>
      </c>
      <c r="C31" s="22">
        <f aca="true" t="shared" si="22" ref="C31:I31">C202+C203+C205+C209</f>
        <v>0</v>
      </c>
      <c r="D31" s="22">
        <f t="shared" si="22"/>
        <v>0</v>
      </c>
      <c r="E31" s="22">
        <f t="shared" si="22"/>
        <v>0</v>
      </c>
      <c r="F31" s="22">
        <f t="shared" si="22"/>
        <v>0</v>
      </c>
      <c r="G31" s="22">
        <f t="shared" si="22"/>
        <v>0</v>
      </c>
      <c r="H31" s="22">
        <f t="shared" si="22"/>
        <v>0</v>
      </c>
      <c r="I31" s="22">
        <f t="shared" si="22"/>
        <v>0</v>
      </c>
    </row>
    <row r="32" spans="1:9" s="21" customFormat="1" ht="12" customHeight="1">
      <c r="A32" s="52"/>
      <c r="B32" s="54" t="s">
        <v>28</v>
      </c>
      <c r="C32" s="58">
        <f aca="true" t="shared" si="23" ref="C32:I32">C200+C201+C204+C206+C207+C210</f>
        <v>8</v>
      </c>
      <c r="D32" s="58">
        <f t="shared" si="23"/>
        <v>15</v>
      </c>
      <c r="E32" s="58">
        <f t="shared" si="23"/>
        <v>10</v>
      </c>
      <c r="F32" s="58">
        <f t="shared" si="23"/>
        <v>5</v>
      </c>
      <c r="G32" s="58">
        <f t="shared" si="23"/>
        <v>9</v>
      </c>
      <c r="H32" s="58">
        <f t="shared" si="23"/>
        <v>5</v>
      </c>
      <c r="I32" s="58">
        <f t="shared" si="23"/>
        <v>12</v>
      </c>
    </row>
    <row r="33" spans="1:9" s="21" customFormat="1" ht="12" customHeight="1">
      <c r="A33" s="15"/>
      <c r="B33" s="15"/>
      <c r="C33" s="16"/>
      <c r="D33" s="16"/>
      <c r="E33" s="16"/>
      <c r="F33" s="16"/>
      <c r="G33" s="16"/>
      <c r="H33" s="16"/>
      <c r="I33" s="16"/>
    </row>
    <row r="34" spans="1:9" s="21" customFormat="1" ht="12" customHeight="1">
      <c r="A34" s="210" t="s">
        <v>29</v>
      </c>
      <c r="B34" s="210"/>
      <c r="C34" s="16">
        <f aca="true" t="shared" si="24" ref="C34:I34">C35+C36</f>
        <v>216</v>
      </c>
      <c r="D34" s="16">
        <f t="shared" si="24"/>
        <v>278</v>
      </c>
      <c r="E34" s="16">
        <f t="shared" si="24"/>
        <v>244</v>
      </c>
      <c r="F34" s="16">
        <f t="shared" si="24"/>
        <v>316</v>
      </c>
      <c r="G34" s="16">
        <f t="shared" si="24"/>
        <v>439</v>
      </c>
      <c r="H34" s="16">
        <f t="shared" si="24"/>
        <v>469</v>
      </c>
      <c r="I34" s="16">
        <f t="shared" si="24"/>
        <v>332</v>
      </c>
    </row>
    <row r="35" spans="1:9" s="21" customFormat="1" ht="12" customHeight="1">
      <c r="A35" s="55" t="s">
        <v>30</v>
      </c>
      <c r="B35" s="55"/>
      <c r="C35" s="22">
        <f aca="true" t="shared" si="25" ref="C35:I35">C213+C214+C216+C217+C219+C222+C225+C226+C230+C231</f>
        <v>131</v>
      </c>
      <c r="D35" s="22">
        <f t="shared" si="25"/>
        <v>213</v>
      </c>
      <c r="E35" s="22">
        <f t="shared" si="25"/>
        <v>205</v>
      </c>
      <c r="F35" s="22">
        <f t="shared" si="25"/>
        <v>269</v>
      </c>
      <c r="G35" s="22">
        <f t="shared" si="25"/>
        <v>405</v>
      </c>
      <c r="H35" s="22">
        <f t="shared" si="25"/>
        <v>434</v>
      </c>
      <c r="I35" s="22">
        <f t="shared" si="25"/>
        <v>298</v>
      </c>
    </row>
    <row r="36" spans="1:9" s="21" customFormat="1" ht="12" customHeight="1">
      <c r="A36" s="155" t="s">
        <v>31</v>
      </c>
      <c r="B36" s="155"/>
      <c r="C36" s="58">
        <f aca="true" t="shared" si="26" ref="C36:I36">C215+C165+C220+C228+C229</f>
        <v>85</v>
      </c>
      <c r="D36" s="58">
        <f t="shared" si="26"/>
        <v>65</v>
      </c>
      <c r="E36" s="58">
        <f t="shared" si="26"/>
        <v>39</v>
      </c>
      <c r="F36" s="58">
        <f t="shared" si="26"/>
        <v>47</v>
      </c>
      <c r="G36" s="58">
        <f t="shared" si="26"/>
        <v>34</v>
      </c>
      <c r="H36" s="58">
        <f t="shared" si="26"/>
        <v>35</v>
      </c>
      <c r="I36" s="58">
        <f t="shared" si="26"/>
        <v>34</v>
      </c>
    </row>
    <row r="37" spans="1:9" s="21" customFormat="1" ht="12" customHeight="1">
      <c r="A37" s="15"/>
      <c r="B37" s="15"/>
      <c r="C37" s="16"/>
      <c r="D37" s="16"/>
      <c r="E37" s="16"/>
      <c r="F37" s="16"/>
      <c r="G37" s="16"/>
      <c r="H37" s="16"/>
      <c r="I37" s="16"/>
    </row>
    <row r="38" spans="1:9" s="21" customFormat="1" ht="12" customHeight="1">
      <c r="A38" s="210" t="s">
        <v>32</v>
      </c>
      <c r="B38" s="210"/>
      <c r="C38" s="16">
        <f aca="true" t="shared" si="27" ref="C38:I38">C39+C40+C44</f>
        <v>1561</v>
      </c>
      <c r="D38" s="16">
        <f t="shared" si="27"/>
        <v>1800</v>
      </c>
      <c r="E38" s="16">
        <f t="shared" si="27"/>
        <v>1918</v>
      </c>
      <c r="F38" s="16">
        <f t="shared" si="27"/>
        <v>1434</v>
      </c>
      <c r="G38" s="16">
        <f t="shared" si="27"/>
        <v>1486</v>
      </c>
      <c r="H38" s="16">
        <f t="shared" si="27"/>
        <v>1171</v>
      </c>
      <c r="I38" s="16">
        <f t="shared" si="27"/>
        <v>903</v>
      </c>
    </row>
    <row r="39" spans="1:9" s="21" customFormat="1" ht="12" customHeight="1">
      <c r="A39" s="55" t="s">
        <v>33</v>
      </c>
      <c r="B39" s="55"/>
      <c r="C39" s="22">
        <f aca="true" t="shared" si="28" ref="C39:I39">C87+C98+C99+C101+C103+C104+C105+C109+C110+C113+C116+C119+C121+C125+C127+C131+C133+C137+C140+C144+C148+C152+C154</f>
        <v>1318</v>
      </c>
      <c r="D39" s="22">
        <f t="shared" si="28"/>
        <v>1508</v>
      </c>
      <c r="E39" s="22">
        <f t="shared" si="28"/>
        <v>1603</v>
      </c>
      <c r="F39" s="22">
        <f t="shared" si="28"/>
        <v>1183</v>
      </c>
      <c r="G39" s="22">
        <f t="shared" si="28"/>
        <v>1342</v>
      </c>
      <c r="H39" s="22">
        <f t="shared" si="28"/>
        <v>1075</v>
      </c>
      <c r="I39" s="22">
        <f t="shared" si="28"/>
        <v>799</v>
      </c>
    </row>
    <row r="40" spans="1:9" s="21" customFormat="1" ht="12" customHeight="1">
      <c r="A40" s="55" t="s">
        <v>34</v>
      </c>
      <c r="B40" s="55"/>
      <c r="C40" s="22">
        <f aca="true" t="shared" si="29" ref="C40:I40">C41+C42+C43</f>
        <v>74</v>
      </c>
      <c r="D40" s="22">
        <f t="shared" si="29"/>
        <v>95</v>
      </c>
      <c r="E40" s="22">
        <f t="shared" si="29"/>
        <v>82</v>
      </c>
      <c r="F40" s="22">
        <f t="shared" si="29"/>
        <v>87</v>
      </c>
      <c r="G40" s="22">
        <f t="shared" si="29"/>
        <v>41</v>
      </c>
      <c r="H40" s="22">
        <f t="shared" si="29"/>
        <v>43</v>
      </c>
      <c r="I40" s="22">
        <f t="shared" si="29"/>
        <v>41</v>
      </c>
    </row>
    <row r="41" spans="1:9" s="21" customFormat="1" ht="12" customHeight="1">
      <c r="A41" s="57"/>
      <c r="B41" s="55" t="s">
        <v>35</v>
      </c>
      <c r="C41" s="22">
        <f aca="true" t="shared" si="30" ref="C41:I41">C88+C92+C100+C117+C221+C123+C223+C128+C142+C146+C149</f>
        <v>43</v>
      </c>
      <c r="D41" s="22">
        <f t="shared" si="30"/>
        <v>55</v>
      </c>
      <c r="E41" s="22">
        <f t="shared" si="30"/>
        <v>39</v>
      </c>
      <c r="F41" s="22">
        <f t="shared" si="30"/>
        <v>66</v>
      </c>
      <c r="G41" s="22">
        <f t="shared" si="30"/>
        <v>31</v>
      </c>
      <c r="H41" s="22">
        <f t="shared" si="30"/>
        <v>30</v>
      </c>
      <c r="I41" s="22">
        <f t="shared" si="30"/>
        <v>36</v>
      </c>
    </row>
    <row r="42" spans="1:9" s="21" customFormat="1" ht="12" customHeight="1">
      <c r="A42" s="57"/>
      <c r="B42" s="55" t="s">
        <v>36</v>
      </c>
      <c r="C42" s="22">
        <f aca="true" t="shared" si="31" ref="C42:I42">C90+C102+C111+C120+C136+C138+C147+C155</f>
        <v>27</v>
      </c>
      <c r="D42" s="22">
        <f t="shared" si="31"/>
        <v>29</v>
      </c>
      <c r="E42" s="22">
        <f t="shared" si="31"/>
        <v>39</v>
      </c>
      <c r="F42" s="22">
        <f t="shared" si="31"/>
        <v>20</v>
      </c>
      <c r="G42" s="22">
        <f t="shared" si="31"/>
        <v>10</v>
      </c>
      <c r="H42" s="22">
        <f t="shared" si="31"/>
        <v>12</v>
      </c>
      <c r="I42" s="22">
        <f t="shared" si="31"/>
        <v>5</v>
      </c>
    </row>
    <row r="43" spans="1:9" s="21" customFormat="1" ht="12" customHeight="1">
      <c r="A43" s="57"/>
      <c r="B43" s="56" t="s">
        <v>37</v>
      </c>
      <c r="C43" s="22">
        <f aca="true" t="shared" si="32" ref="C43:I43">C94+C107+C108+C150</f>
        <v>4</v>
      </c>
      <c r="D43" s="22">
        <f t="shared" si="32"/>
        <v>11</v>
      </c>
      <c r="E43" s="22">
        <f t="shared" si="32"/>
        <v>4</v>
      </c>
      <c r="F43" s="22">
        <f t="shared" si="32"/>
        <v>1</v>
      </c>
      <c r="G43" s="22">
        <f t="shared" si="32"/>
        <v>0</v>
      </c>
      <c r="H43" s="22">
        <f t="shared" si="32"/>
        <v>1</v>
      </c>
      <c r="I43" s="22">
        <f t="shared" si="32"/>
        <v>0</v>
      </c>
    </row>
    <row r="44" spans="1:9" s="21" customFormat="1" ht="12" customHeight="1">
      <c r="A44" s="55" t="s">
        <v>38</v>
      </c>
      <c r="B44" s="55"/>
      <c r="C44" s="22">
        <f aca="true" t="shared" si="33" ref="C44:I44">C45+C46+C47</f>
        <v>169</v>
      </c>
      <c r="D44" s="22">
        <f t="shared" si="33"/>
        <v>197</v>
      </c>
      <c r="E44" s="22">
        <f t="shared" si="33"/>
        <v>233</v>
      </c>
      <c r="F44" s="22">
        <f t="shared" si="33"/>
        <v>164</v>
      </c>
      <c r="G44" s="22">
        <f t="shared" si="33"/>
        <v>103</v>
      </c>
      <c r="H44" s="22">
        <f t="shared" si="33"/>
        <v>53</v>
      </c>
      <c r="I44" s="22">
        <f t="shared" si="33"/>
        <v>63</v>
      </c>
    </row>
    <row r="45" spans="1:9" s="21" customFormat="1" ht="12" customHeight="1">
      <c r="A45" s="57"/>
      <c r="B45" s="55" t="s">
        <v>39</v>
      </c>
      <c r="C45" s="22">
        <f aca="true" t="shared" si="34" ref="C45:I45">C83+C85+C95+C97+C115+C118+C129+C132+C153</f>
        <v>21</v>
      </c>
      <c r="D45" s="22">
        <f t="shared" si="34"/>
        <v>35</v>
      </c>
      <c r="E45" s="22">
        <f t="shared" si="34"/>
        <v>22</v>
      </c>
      <c r="F45" s="22">
        <f t="shared" si="34"/>
        <v>13</v>
      </c>
      <c r="G45" s="22">
        <f t="shared" si="34"/>
        <v>4</v>
      </c>
      <c r="H45" s="22">
        <f t="shared" si="34"/>
        <v>6</v>
      </c>
      <c r="I45" s="22">
        <f t="shared" si="34"/>
        <v>2</v>
      </c>
    </row>
    <row r="46" spans="1:9" s="21" customFormat="1" ht="12" customHeight="1">
      <c r="A46" s="57"/>
      <c r="B46" s="55" t="s">
        <v>40</v>
      </c>
      <c r="C46" s="22">
        <f aca="true" t="shared" si="35" ref="C46:I46">C86+C89+C112+C114+C130+C135+C141+C145</f>
        <v>17</v>
      </c>
      <c r="D46" s="22">
        <f t="shared" si="35"/>
        <v>26</v>
      </c>
      <c r="E46" s="22">
        <f t="shared" si="35"/>
        <v>67</v>
      </c>
      <c r="F46" s="22">
        <f t="shared" si="35"/>
        <v>19</v>
      </c>
      <c r="G46" s="22">
        <f t="shared" si="35"/>
        <v>11</v>
      </c>
      <c r="H46" s="22">
        <f t="shared" si="35"/>
        <v>6</v>
      </c>
      <c r="I46" s="22">
        <f t="shared" si="35"/>
        <v>6</v>
      </c>
    </row>
    <row r="47" spans="1:9" s="21" customFormat="1" ht="12" customHeight="1">
      <c r="A47" s="57"/>
      <c r="B47" s="54" t="s">
        <v>41</v>
      </c>
      <c r="C47" s="58">
        <f aca="true" t="shared" si="36" ref="C47:I47">C82+C91+C106+C122+C134+C139+C151</f>
        <v>131</v>
      </c>
      <c r="D47" s="58">
        <f t="shared" si="36"/>
        <v>136</v>
      </c>
      <c r="E47" s="58">
        <f t="shared" si="36"/>
        <v>144</v>
      </c>
      <c r="F47" s="58">
        <f t="shared" si="36"/>
        <v>132</v>
      </c>
      <c r="G47" s="58">
        <f t="shared" si="36"/>
        <v>88</v>
      </c>
      <c r="H47" s="58">
        <f t="shared" si="36"/>
        <v>41</v>
      </c>
      <c r="I47" s="58">
        <f t="shared" si="36"/>
        <v>55</v>
      </c>
    </row>
    <row r="48" spans="1:9" s="21" customFormat="1" ht="12" customHeight="1">
      <c r="A48" s="56"/>
      <c r="B48" s="56"/>
      <c r="C48" s="35"/>
      <c r="D48" s="35"/>
      <c r="E48" s="35"/>
      <c r="F48" s="35"/>
      <c r="G48" s="35"/>
      <c r="H48" s="35"/>
      <c r="I48" s="35"/>
    </row>
    <row r="49" spans="1:9" s="21" customFormat="1" ht="12" customHeight="1">
      <c r="A49" s="210" t="s">
        <v>42</v>
      </c>
      <c r="B49" s="210"/>
      <c r="C49" s="16">
        <f aca="true" t="shared" si="37" ref="C49:I49">C50+C51+C52</f>
        <v>568</v>
      </c>
      <c r="D49" s="16">
        <f t="shared" si="37"/>
        <v>731</v>
      </c>
      <c r="E49" s="16">
        <f t="shared" si="37"/>
        <v>748</v>
      </c>
      <c r="F49" s="16">
        <f t="shared" si="37"/>
        <v>971</v>
      </c>
      <c r="G49" s="16">
        <f t="shared" si="37"/>
        <v>1076</v>
      </c>
      <c r="H49" s="16">
        <f t="shared" si="37"/>
        <v>959</v>
      </c>
      <c r="I49" s="16">
        <f t="shared" si="37"/>
        <v>872</v>
      </c>
    </row>
    <row r="50" spans="1:9" s="21" customFormat="1" ht="12" customHeight="1">
      <c r="A50" s="55" t="s">
        <v>43</v>
      </c>
      <c r="B50" s="55"/>
      <c r="C50" s="22">
        <f aca="true" t="shared" si="38" ref="C50:I50">C57+C64+C70+C79</f>
        <v>401</v>
      </c>
      <c r="D50" s="22">
        <f t="shared" si="38"/>
        <v>533</v>
      </c>
      <c r="E50" s="22">
        <f t="shared" si="38"/>
        <v>541</v>
      </c>
      <c r="F50" s="22">
        <f t="shared" si="38"/>
        <v>722</v>
      </c>
      <c r="G50" s="22">
        <f t="shared" si="38"/>
        <v>809</v>
      </c>
      <c r="H50" s="22">
        <f t="shared" si="38"/>
        <v>749</v>
      </c>
      <c r="I50" s="22">
        <f t="shared" si="38"/>
        <v>680</v>
      </c>
    </row>
    <row r="51" spans="1:9" s="21" customFormat="1" ht="12" customHeight="1">
      <c r="A51" s="55" t="s">
        <v>44</v>
      </c>
      <c r="B51" s="55"/>
      <c r="C51" s="22">
        <f aca="true" t="shared" si="39" ref="C51:I51">C84+C56+C58+C93+C96+C62+C65+C66+C67+C124+C126+C68+C69+C73+C74+C75+C143+C77+C78</f>
        <v>163</v>
      </c>
      <c r="D51" s="22">
        <f t="shared" si="39"/>
        <v>177</v>
      </c>
      <c r="E51" s="22">
        <f t="shared" si="39"/>
        <v>194</v>
      </c>
      <c r="F51" s="22">
        <f t="shared" si="39"/>
        <v>233</v>
      </c>
      <c r="G51" s="22">
        <f t="shared" si="39"/>
        <v>262</v>
      </c>
      <c r="H51" s="22">
        <f t="shared" si="39"/>
        <v>207</v>
      </c>
      <c r="I51" s="22">
        <f t="shared" si="39"/>
        <v>184</v>
      </c>
    </row>
    <row r="52" spans="1:9" s="21" customFormat="1" ht="12" customHeight="1">
      <c r="A52" s="155" t="s">
        <v>45</v>
      </c>
      <c r="B52" s="155"/>
      <c r="C52" s="58">
        <f aca="true" t="shared" si="40" ref="C52:I52">C59+C60+C61+C63+C71+C72+C76</f>
        <v>4</v>
      </c>
      <c r="D52" s="58">
        <f t="shared" si="40"/>
        <v>21</v>
      </c>
      <c r="E52" s="58">
        <f t="shared" si="40"/>
        <v>13</v>
      </c>
      <c r="F52" s="58">
        <f t="shared" si="40"/>
        <v>16</v>
      </c>
      <c r="G52" s="58">
        <f t="shared" si="40"/>
        <v>5</v>
      </c>
      <c r="H52" s="58">
        <f t="shared" si="40"/>
        <v>3</v>
      </c>
      <c r="I52" s="58">
        <f t="shared" si="40"/>
        <v>8</v>
      </c>
    </row>
    <row r="53" spans="1:9" s="21" customFormat="1" ht="12" customHeight="1">
      <c r="A53" s="56"/>
      <c r="B53" s="56"/>
      <c r="C53" s="35"/>
      <c r="D53" s="35"/>
      <c r="E53" s="35"/>
      <c r="F53" s="35"/>
      <c r="G53" s="35"/>
      <c r="H53" s="35"/>
      <c r="I53" s="35"/>
    </row>
    <row r="54" spans="1:9" s="21" customFormat="1" ht="12" customHeight="1">
      <c r="A54" s="210" t="s">
        <v>228</v>
      </c>
      <c r="B54" s="210"/>
      <c r="C54" s="16">
        <f aca="true" t="shared" si="41" ref="C54:I54">C8+C19+C34+C38+C49</f>
        <v>2776</v>
      </c>
      <c r="D54" s="16">
        <f t="shared" si="41"/>
        <v>3727</v>
      </c>
      <c r="E54" s="16">
        <f t="shared" si="41"/>
        <v>3711</v>
      </c>
      <c r="F54" s="16">
        <f t="shared" si="41"/>
        <v>3428</v>
      </c>
      <c r="G54" s="16">
        <f t="shared" si="41"/>
        <v>3693</v>
      </c>
      <c r="H54" s="16">
        <f t="shared" si="41"/>
        <v>3157</v>
      </c>
      <c r="I54" s="16">
        <f t="shared" si="41"/>
        <v>2643</v>
      </c>
    </row>
    <row r="55" spans="1:9" s="21" customFormat="1" ht="12" customHeight="1">
      <c r="A55" s="210" t="s">
        <v>46</v>
      </c>
      <c r="B55" s="210"/>
      <c r="C55" s="16">
        <f aca="true" t="shared" si="42" ref="C55:I55">SUM(C56:C79)</f>
        <v>553</v>
      </c>
      <c r="D55" s="16">
        <f t="shared" si="42"/>
        <v>713</v>
      </c>
      <c r="E55" s="16">
        <f t="shared" si="42"/>
        <v>708</v>
      </c>
      <c r="F55" s="16">
        <f t="shared" si="42"/>
        <v>958</v>
      </c>
      <c r="G55" s="16">
        <f t="shared" si="42"/>
        <v>1072</v>
      </c>
      <c r="H55" s="16">
        <f t="shared" si="42"/>
        <v>958</v>
      </c>
      <c r="I55" s="16">
        <f t="shared" si="42"/>
        <v>855</v>
      </c>
    </row>
    <row r="56" spans="2:9" s="21" customFormat="1" ht="12" customHeight="1">
      <c r="B56" s="61" t="s">
        <v>229</v>
      </c>
      <c r="C56" s="35">
        <v>2</v>
      </c>
      <c r="D56" s="35">
        <v>0</v>
      </c>
      <c r="E56" s="35">
        <v>0</v>
      </c>
      <c r="F56" s="35">
        <v>5</v>
      </c>
      <c r="G56" s="35">
        <v>5</v>
      </c>
      <c r="H56" s="35">
        <v>1</v>
      </c>
      <c r="I56" s="35">
        <v>4</v>
      </c>
    </row>
    <row r="57" spans="2:9" s="21" customFormat="1" ht="12" customHeight="1">
      <c r="B57" s="53" t="s">
        <v>47</v>
      </c>
      <c r="C57" s="22">
        <v>104</v>
      </c>
      <c r="D57" s="22">
        <v>112</v>
      </c>
      <c r="E57" s="22">
        <v>101</v>
      </c>
      <c r="F57" s="22">
        <v>58</v>
      </c>
      <c r="G57" s="22">
        <v>59</v>
      </c>
      <c r="H57" s="22">
        <v>68</v>
      </c>
      <c r="I57" s="22">
        <v>34</v>
      </c>
    </row>
    <row r="58" spans="2:9" s="21" customFormat="1" ht="12" customHeight="1">
      <c r="B58" s="53" t="s">
        <v>48</v>
      </c>
      <c r="C58" s="22">
        <v>5</v>
      </c>
      <c r="D58" s="22">
        <v>1</v>
      </c>
      <c r="E58" s="22">
        <v>1</v>
      </c>
      <c r="F58" s="22">
        <v>1</v>
      </c>
      <c r="G58" s="22">
        <v>1</v>
      </c>
      <c r="H58" s="22">
        <v>3</v>
      </c>
      <c r="I58" s="22">
        <v>0</v>
      </c>
    </row>
    <row r="59" spans="2:9" s="21" customFormat="1" ht="12" customHeight="1">
      <c r="B59" s="53" t="s">
        <v>230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</row>
    <row r="60" spans="2:9" s="21" customFormat="1" ht="12" customHeight="1">
      <c r="B60" s="53" t="s">
        <v>231</v>
      </c>
      <c r="C60" s="22">
        <v>0</v>
      </c>
      <c r="D60" s="22">
        <v>1</v>
      </c>
      <c r="E60" s="22">
        <v>2</v>
      </c>
      <c r="F60" s="22">
        <v>0</v>
      </c>
      <c r="G60" s="22">
        <v>0</v>
      </c>
      <c r="H60" s="22">
        <v>0</v>
      </c>
      <c r="I60" s="22">
        <v>0</v>
      </c>
    </row>
    <row r="61" spans="2:9" s="21" customFormat="1" ht="12" customHeight="1">
      <c r="B61" s="62" t="s">
        <v>232</v>
      </c>
      <c r="C61" s="22">
        <v>0</v>
      </c>
      <c r="D61" s="22">
        <v>0</v>
      </c>
      <c r="E61" s="22">
        <v>3</v>
      </c>
      <c r="F61" s="22">
        <v>0</v>
      </c>
      <c r="G61" s="22">
        <v>0</v>
      </c>
      <c r="H61" s="22">
        <v>0</v>
      </c>
      <c r="I61" s="22">
        <v>1</v>
      </c>
    </row>
    <row r="62" spans="2:9" s="21" customFormat="1" ht="12" customHeight="1">
      <c r="B62" s="53" t="s">
        <v>233</v>
      </c>
      <c r="C62" s="22">
        <v>2</v>
      </c>
      <c r="D62" s="22">
        <v>1</v>
      </c>
      <c r="E62" s="22">
        <v>1</v>
      </c>
      <c r="F62" s="22">
        <v>3</v>
      </c>
      <c r="G62" s="22">
        <v>4</v>
      </c>
      <c r="H62" s="22">
        <v>8</v>
      </c>
      <c r="I62" s="22">
        <v>22</v>
      </c>
    </row>
    <row r="63" spans="2:9" s="21" customFormat="1" ht="12" customHeight="1">
      <c r="B63" s="53" t="s">
        <v>50</v>
      </c>
      <c r="C63" s="22">
        <v>4</v>
      </c>
      <c r="D63" s="22">
        <v>17</v>
      </c>
      <c r="E63" s="22">
        <v>5</v>
      </c>
      <c r="F63" s="22">
        <v>12</v>
      </c>
      <c r="G63" s="22">
        <v>3</v>
      </c>
      <c r="H63" s="22">
        <v>2</v>
      </c>
      <c r="I63" s="22">
        <v>5</v>
      </c>
    </row>
    <row r="64" spans="2:9" s="21" customFormat="1" ht="12" customHeight="1">
      <c r="B64" s="53" t="s">
        <v>51</v>
      </c>
      <c r="C64" s="22">
        <v>98</v>
      </c>
      <c r="D64" s="22">
        <v>186</v>
      </c>
      <c r="E64" s="22">
        <v>216</v>
      </c>
      <c r="F64" s="22">
        <v>459</v>
      </c>
      <c r="G64" s="22">
        <v>513</v>
      </c>
      <c r="H64" s="22">
        <v>415</v>
      </c>
      <c r="I64" s="22">
        <v>360</v>
      </c>
    </row>
    <row r="65" spans="2:9" s="21" customFormat="1" ht="12" customHeight="1">
      <c r="B65" s="53" t="s">
        <v>52</v>
      </c>
      <c r="C65" s="22">
        <v>28</v>
      </c>
      <c r="D65" s="22">
        <v>46</v>
      </c>
      <c r="E65" s="22">
        <v>52</v>
      </c>
      <c r="F65" s="22">
        <v>58</v>
      </c>
      <c r="G65" s="22">
        <v>61</v>
      </c>
      <c r="H65" s="22">
        <v>53</v>
      </c>
      <c r="I65" s="22">
        <v>42</v>
      </c>
    </row>
    <row r="66" spans="2:9" s="21" customFormat="1" ht="12" customHeight="1">
      <c r="B66" s="53" t="s">
        <v>234</v>
      </c>
      <c r="C66" s="22">
        <v>9</v>
      </c>
      <c r="D66" s="22">
        <v>13</v>
      </c>
      <c r="E66" s="22">
        <v>6</v>
      </c>
      <c r="F66" s="22">
        <v>5</v>
      </c>
      <c r="G66" s="22">
        <v>5</v>
      </c>
      <c r="H66" s="22">
        <v>5</v>
      </c>
      <c r="I66" s="22">
        <v>3</v>
      </c>
    </row>
    <row r="67" spans="2:9" s="21" customFormat="1" ht="12" customHeight="1">
      <c r="B67" s="53" t="s">
        <v>53</v>
      </c>
      <c r="C67" s="22">
        <v>1</v>
      </c>
      <c r="D67" s="22">
        <v>0</v>
      </c>
      <c r="E67" s="22">
        <v>1</v>
      </c>
      <c r="F67" s="22">
        <v>1</v>
      </c>
      <c r="G67" s="22">
        <v>2</v>
      </c>
      <c r="H67" s="22">
        <v>1</v>
      </c>
      <c r="I67" s="22">
        <v>0</v>
      </c>
    </row>
    <row r="68" spans="2:9" s="21" customFormat="1" ht="12" customHeight="1">
      <c r="B68" s="53" t="s">
        <v>54</v>
      </c>
      <c r="C68" s="22">
        <v>15</v>
      </c>
      <c r="D68" s="22">
        <v>14</v>
      </c>
      <c r="E68" s="22">
        <v>11</v>
      </c>
      <c r="F68" s="22">
        <v>39</v>
      </c>
      <c r="G68" s="22">
        <v>59</v>
      </c>
      <c r="H68" s="22">
        <v>54</v>
      </c>
      <c r="I68" s="22">
        <v>32</v>
      </c>
    </row>
    <row r="69" spans="2:9" s="21" customFormat="1" ht="12" customHeight="1">
      <c r="B69" s="53" t="s">
        <v>55</v>
      </c>
      <c r="C69" s="22">
        <v>0</v>
      </c>
      <c r="D69" s="22">
        <v>0</v>
      </c>
      <c r="E69" s="22">
        <v>0</v>
      </c>
      <c r="F69" s="22">
        <v>1</v>
      </c>
      <c r="G69" s="22">
        <v>0</v>
      </c>
      <c r="H69" s="22">
        <v>0</v>
      </c>
      <c r="I69" s="22">
        <v>0</v>
      </c>
    </row>
    <row r="70" spans="2:9" s="21" customFormat="1" ht="12" customHeight="1">
      <c r="B70" s="53" t="s">
        <v>56</v>
      </c>
      <c r="C70" s="22">
        <v>127</v>
      </c>
      <c r="D70" s="22">
        <v>166</v>
      </c>
      <c r="E70" s="22">
        <v>159</v>
      </c>
      <c r="F70" s="22">
        <v>155</v>
      </c>
      <c r="G70" s="22">
        <v>172</v>
      </c>
      <c r="H70" s="22">
        <v>203</v>
      </c>
      <c r="I70" s="22">
        <v>191</v>
      </c>
    </row>
    <row r="71" spans="2:9" s="21" customFormat="1" ht="12" customHeight="1">
      <c r="B71" s="53" t="s">
        <v>235</v>
      </c>
      <c r="C71" s="22">
        <v>0</v>
      </c>
      <c r="D71" s="22">
        <v>1</v>
      </c>
      <c r="E71" s="22">
        <v>0</v>
      </c>
      <c r="F71" s="22">
        <v>1</v>
      </c>
      <c r="G71" s="22">
        <v>0</v>
      </c>
      <c r="H71" s="22">
        <v>1</v>
      </c>
      <c r="I71" s="22">
        <v>1</v>
      </c>
    </row>
    <row r="72" spans="2:9" s="21" customFormat="1" ht="12" customHeight="1">
      <c r="B72" s="53" t="s">
        <v>236</v>
      </c>
      <c r="C72" s="22">
        <v>0</v>
      </c>
      <c r="D72" s="22">
        <v>0</v>
      </c>
      <c r="E72" s="22">
        <v>0</v>
      </c>
      <c r="F72" s="22">
        <v>3</v>
      </c>
      <c r="G72" s="22">
        <v>2</v>
      </c>
      <c r="H72" s="22">
        <v>0</v>
      </c>
      <c r="I72" s="22">
        <v>0</v>
      </c>
    </row>
    <row r="73" spans="2:9" s="21" customFormat="1" ht="12" customHeight="1">
      <c r="B73" s="53" t="s">
        <v>57</v>
      </c>
      <c r="C73" s="22">
        <v>32</v>
      </c>
      <c r="D73" s="22">
        <v>25</v>
      </c>
      <c r="E73" s="22">
        <v>16</v>
      </c>
      <c r="F73" s="22">
        <v>25</v>
      </c>
      <c r="G73" s="22">
        <v>33</v>
      </c>
      <c r="H73" s="22">
        <v>14</v>
      </c>
      <c r="I73" s="22">
        <v>31</v>
      </c>
    </row>
    <row r="74" spans="2:9" s="21" customFormat="1" ht="12" customHeight="1">
      <c r="B74" s="53" t="s">
        <v>237</v>
      </c>
      <c r="C74" s="22">
        <v>4</v>
      </c>
      <c r="D74" s="22">
        <v>0</v>
      </c>
      <c r="E74" s="22">
        <v>0</v>
      </c>
      <c r="F74" s="22">
        <v>1</v>
      </c>
      <c r="G74" s="22">
        <v>1</v>
      </c>
      <c r="H74" s="22">
        <v>1</v>
      </c>
      <c r="I74" s="22">
        <v>8</v>
      </c>
    </row>
    <row r="75" spans="2:9" s="21" customFormat="1" ht="12" customHeight="1">
      <c r="B75" s="53" t="s">
        <v>58</v>
      </c>
      <c r="C75" s="22">
        <v>12</v>
      </c>
      <c r="D75" s="22">
        <v>6</v>
      </c>
      <c r="E75" s="22">
        <v>7</v>
      </c>
      <c r="F75" s="22">
        <v>11</v>
      </c>
      <c r="G75" s="22">
        <v>18</v>
      </c>
      <c r="H75" s="22">
        <v>16</v>
      </c>
      <c r="I75" s="22">
        <v>3</v>
      </c>
    </row>
    <row r="76" spans="2:9" s="21" customFormat="1" ht="12" customHeight="1">
      <c r="B76" s="53" t="s">
        <v>238</v>
      </c>
      <c r="C76" s="22">
        <v>0</v>
      </c>
      <c r="D76" s="22">
        <v>2</v>
      </c>
      <c r="E76" s="22">
        <v>3</v>
      </c>
      <c r="F76" s="22">
        <v>0</v>
      </c>
      <c r="G76" s="22">
        <v>0</v>
      </c>
      <c r="H76" s="22">
        <v>0</v>
      </c>
      <c r="I76" s="22">
        <v>1</v>
      </c>
    </row>
    <row r="77" spans="2:9" s="21" customFormat="1" ht="12" customHeight="1">
      <c r="B77" s="53" t="s">
        <v>59</v>
      </c>
      <c r="C77" s="22">
        <v>38</v>
      </c>
      <c r="D77" s="22">
        <v>53</v>
      </c>
      <c r="E77" s="22">
        <v>59</v>
      </c>
      <c r="F77" s="22">
        <v>69</v>
      </c>
      <c r="G77" s="22">
        <v>68</v>
      </c>
      <c r="H77" s="22">
        <v>50</v>
      </c>
      <c r="I77" s="22">
        <v>22</v>
      </c>
    </row>
    <row r="78" spans="2:9" s="21" customFormat="1" ht="12" customHeight="1">
      <c r="B78" s="53" t="s">
        <v>239</v>
      </c>
      <c r="C78" s="22">
        <v>0</v>
      </c>
      <c r="D78" s="22">
        <v>0</v>
      </c>
      <c r="E78" s="22">
        <v>0</v>
      </c>
      <c r="F78" s="22">
        <v>1</v>
      </c>
      <c r="G78" s="22">
        <v>1</v>
      </c>
      <c r="H78" s="22">
        <v>0</v>
      </c>
      <c r="I78" s="22">
        <v>0</v>
      </c>
    </row>
    <row r="79" spans="2:9" s="21" customFormat="1" ht="12" customHeight="1">
      <c r="B79" s="60" t="s">
        <v>60</v>
      </c>
      <c r="C79" s="58">
        <v>72</v>
      </c>
      <c r="D79" s="58">
        <v>69</v>
      </c>
      <c r="E79" s="58">
        <v>65</v>
      </c>
      <c r="F79" s="58">
        <v>50</v>
      </c>
      <c r="G79" s="58">
        <v>65</v>
      </c>
      <c r="H79" s="58">
        <v>63</v>
      </c>
      <c r="I79" s="58">
        <v>95</v>
      </c>
    </row>
    <row r="80" spans="1:9" s="21" customFormat="1" ht="12" customHeight="1">
      <c r="A80" s="56"/>
      <c r="B80" s="56"/>
      <c r="C80" s="35"/>
      <c r="D80" s="35"/>
      <c r="E80" s="35"/>
      <c r="F80" s="35"/>
      <c r="G80" s="35"/>
      <c r="H80" s="35"/>
      <c r="I80" s="35"/>
    </row>
    <row r="81" spans="1:9" s="21" customFormat="1" ht="12" customHeight="1">
      <c r="A81" s="210" t="s">
        <v>61</v>
      </c>
      <c r="B81" s="210"/>
      <c r="C81" s="16">
        <f aca="true" t="shared" si="43" ref="C81:I81">SUM(C82:C155)</f>
        <v>1573</v>
      </c>
      <c r="D81" s="16">
        <f t="shared" si="43"/>
        <v>1816</v>
      </c>
      <c r="E81" s="16">
        <f t="shared" si="43"/>
        <v>1953</v>
      </c>
      <c r="F81" s="16">
        <f t="shared" si="43"/>
        <v>1447</v>
      </c>
      <c r="G81" s="16">
        <f t="shared" si="43"/>
        <v>1490</v>
      </c>
      <c r="H81" s="16">
        <f t="shared" si="43"/>
        <v>1172</v>
      </c>
      <c r="I81" s="16">
        <f t="shared" si="43"/>
        <v>920</v>
      </c>
    </row>
    <row r="82" spans="2:9" s="21" customFormat="1" ht="12" customHeight="1">
      <c r="B82" s="61" t="s">
        <v>62</v>
      </c>
      <c r="C82" s="35">
        <v>50</v>
      </c>
      <c r="D82" s="35">
        <v>30</v>
      </c>
      <c r="E82" s="35">
        <v>33</v>
      </c>
      <c r="F82" s="35">
        <v>36</v>
      </c>
      <c r="G82" s="35">
        <v>33</v>
      </c>
      <c r="H82" s="35">
        <v>26</v>
      </c>
      <c r="I82" s="35">
        <v>46</v>
      </c>
    </row>
    <row r="83" spans="2:9" s="21" customFormat="1" ht="12" customHeight="1">
      <c r="B83" s="53" t="s">
        <v>64</v>
      </c>
      <c r="C83" s="22">
        <v>6</v>
      </c>
      <c r="D83" s="22">
        <v>1</v>
      </c>
      <c r="E83" s="22">
        <v>2</v>
      </c>
      <c r="F83" s="22">
        <v>1</v>
      </c>
      <c r="G83" s="22">
        <v>0</v>
      </c>
      <c r="H83" s="22">
        <v>0</v>
      </c>
      <c r="I83" s="22">
        <v>0</v>
      </c>
    </row>
    <row r="84" spans="2:9" s="21" customFormat="1" ht="12" customHeight="1">
      <c r="B84" s="53" t="s">
        <v>65</v>
      </c>
      <c r="C84" s="22">
        <v>3</v>
      </c>
      <c r="D84" s="22">
        <v>3</v>
      </c>
      <c r="E84" s="22">
        <v>3</v>
      </c>
      <c r="F84" s="22">
        <v>0</v>
      </c>
      <c r="G84" s="22">
        <v>0</v>
      </c>
      <c r="H84" s="22">
        <v>0</v>
      </c>
      <c r="I84" s="22">
        <v>1</v>
      </c>
    </row>
    <row r="85" spans="2:9" s="21" customFormat="1" ht="12" customHeight="1">
      <c r="B85" s="53" t="s">
        <v>240</v>
      </c>
      <c r="C85" s="22">
        <v>0</v>
      </c>
      <c r="D85" s="22">
        <v>2</v>
      </c>
      <c r="E85" s="22">
        <v>1</v>
      </c>
      <c r="F85" s="22">
        <v>0</v>
      </c>
      <c r="G85" s="22">
        <v>0</v>
      </c>
      <c r="H85" s="22">
        <v>0</v>
      </c>
      <c r="I85" s="22">
        <v>0</v>
      </c>
    </row>
    <row r="86" spans="2:9" s="21" customFormat="1" ht="12" customHeight="1">
      <c r="B86" s="53" t="s">
        <v>66</v>
      </c>
      <c r="C86" s="22">
        <v>0</v>
      </c>
      <c r="D86" s="22">
        <v>0</v>
      </c>
      <c r="E86" s="22">
        <v>0</v>
      </c>
      <c r="F86" s="22">
        <v>5</v>
      </c>
      <c r="G86" s="22">
        <v>3</v>
      </c>
      <c r="H86" s="22">
        <v>2</v>
      </c>
      <c r="I86" s="22">
        <v>1</v>
      </c>
    </row>
    <row r="87" spans="2:9" s="21" customFormat="1" ht="12" customHeight="1">
      <c r="B87" s="53" t="s">
        <v>241</v>
      </c>
      <c r="C87" s="22">
        <v>5</v>
      </c>
      <c r="D87" s="22">
        <v>56</v>
      </c>
      <c r="E87" s="22">
        <v>34</v>
      </c>
      <c r="F87" s="22">
        <v>17</v>
      </c>
      <c r="G87" s="22">
        <v>22</v>
      </c>
      <c r="H87" s="22">
        <v>25</v>
      </c>
      <c r="I87" s="22">
        <v>24</v>
      </c>
    </row>
    <row r="88" spans="2:9" s="21" customFormat="1" ht="12" customHeight="1">
      <c r="B88" s="53" t="s">
        <v>67</v>
      </c>
      <c r="C88" s="22">
        <v>3</v>
      </c>
      <c r="D88" s="22">
        <v>3</v>
      </c>
      <c r="E88" s="22">
        <v>4</v>
      </c>
      <c r="F88" s="22">
        <v>7</v>
      </c>
      <c r="G88" s="22">
        <v>11</v>
      </c>
      <c r="H88" s="22">
        <v>2</v>
      </c>
      <c r="I88" s="22">
        <v>4</v>
      </c>
    </row>
    <row r="89" spans="2:9" s="21" customFormat="1" ht="12" customHeight="1">
      <c r="B89" s="53" t="s">
        <v>68</v>
      </c>
      <c r="C89" s="22">
        <v>0</v>
      </c>
      <c r="D89" s="22">
        <v>0</v>
      </c>
      <c r="E89" s="22">
        <v>0</v>
      </c>
      <c r="F89" s="22">
        <v>0</v>
      </c>
      <c r="G89" s="22">
        <v>2</v>
      </c>
      <c r="H89" s="22">
        <v>0</v>
      </c>
      <c r="I89" s="22">
        <v>0</v>
      </c>
    </row>
    <row r="90" spans="2:9" s="21" customFormat="1" ht="12" customHeight="1">
      <c r="B90" s="53" t="s">
        <v>242</v>
      </c>
      <c r="C90" s="22">
        <v>2</v>
      </c>
      <c r="D90" s="22">
        <v>5</v>
      </c>
      <c r="E90" s="22">
        <v>8</v>
      </c>
      <c r="F90" s="22">
        <v>2</v>
      </c>
      <c r="G90" s="22">
        <v>2</v>
      </c>
      <c r="H90" s="22">
        <v>1</v>
      </c>
      <c r="I90" s="22">
        <v>0</v>
      </c>
    </row>
    <row r="91" spans="2:9" s="21" customFormat="1" ht="12" customHeight="1">
      <c r="B91" s="53" t="s">
        <v>69</v>
      </c>
      <c r="C91" s="22">
        <v>61</v>
      </c>
      <c r="D91" s="22">
        <v>30</v>
      </c>
      <c r="E91" s="22">
        <v>36</v>
      </c>
      <c r="F91" s="22">
        <v>25</v>
      </c>
      <c r="G91" s="22">
        <v>4</v>
      </c>
      <c r="H91" s="22">
        <v>4</v>
      </c>
      <c r="I91" s="22">
        <v>4</v>
      </c>
    </row>
    <row r="92" spans="2:9" s="21" customFormat="1" ht="12" customHeight="1">
      <c r="B92" s="53" t="s">
        <v>70</v>
      </c>
      <c r="C92" s="22">
        <v>0</v>
      </c>
      <c r="D92" s="22">
        <v>0</v>
      </c>
      <c r="E92" s="22">
        <v>0</v>
      </c>
      <c r="F92" s="22">
        <v>13</v>
      </c>
      <c r="G92" s="22">
        <v>1</v>
      </c>
      <c r="H92" s="22">
        <v>0</v>
      </c>
      <c r="I92" s="22">
        <v>3</v>
      </c>
    </row>
    <row r="93" spans="2:9" s="21" customFormat="1" ht="12" customHeight="1">
      <c r="B93" s="53" t="s">
        <v>71</v>
      </c>
      <c r="C93" s="22">
        <v>0</v>
      </c>
      <c r="D93" s="22">
        <v>0</v>
      </c>
      <c r="E93" s="22">
        <v>7</v>
      </c>
      <c r="F93" s="22">
        <v>6</v>
      </c>
      <c r="G93" s="22">
        <v>0</v>
      </c>
      <c r="H93" s="22">
        <v>0</v>
      </c>
      <c r="I93" s="22">
        <v>10</v>
      </c>
    </row>
    <row r="94" spans="2:9" s="21" customFormat="1" ht="12" customHeight="1">
      <c r="B94" s="53" t="s">
        <v>72</v>
      </c>
      <c r="C94" s="22">
        <v>4</v>
      </c>
      <c r="D94" s="22">
        <v>1</v>
      </c>
      <c r="E94" s="22">
        <v>1</v>
      </c>
      <c r="F94" s="22">
        <v>0</v>
      </c>
      <c r="G94" s="22">
        <v>0</v>
      </c>
      <c r="H94" s="22">
        <v>0</v>
      </c>
      <c r="I94" s="22">
        <v>0</v>
      </c>
    </row>
    <row r="95" spans="2:9" s="21" customFormat="1" ht="12" customHeight="1">
      <c r="B95" s="53" t="s">
        <v>243</v>
      </c>
      <c r="C95" s="22">
        <v>6</v>
      </c>
      <c r="D95" s="22">
        <v>3</v>
      </c>
      <c r="E95" s="22">
        <v>1</v>
      </c>
      <c r="F95" s="22">
        <v>0</v>
      </c>
      <c r="G95" s="22">
        <v>0</v>
      </c>
      <c r="H95" s="22">
        <v>1</v>
      </c>
      <c r="I95" s="22">
        <v>0</v>
      </c>
    </row>
    <row r="96" spans="2:9" s="21" customFormat="1" ht="12" customHeight="1">
      <c r="B96" s="53" t="s">
        <v>73</v>
      </c>
      <c r="C96" s="22">
        <v>3</v>
      </c>
      <c r="D96" s="22">
        <v>1</v>
      </c>
      <c r="E96" s="22">
        <v>9</v>
      </c>
      <c r="F96" s="22">
        <v>1</v>
      </c>
      <c r="G96" s="22">
        <v>0</v>
      </c>
      <c r="H96" s="22">
        <v>0</v>
      </c>
      <c r="I96" s="22">
        <v>0</v>
      </c>
    </row>
    <row r="97" spans="2:9" s="21" customFormat="1" ht="12" customHeight="1">
      <c r="B97" s="53" t="s">
        <v>74</v>
      </c>
      <c r="C97" s="22">
        <v>3</v>
      </c>
      <c r="D97" s="22">
        <v>15</v>
      </c>
      <c r="E97" s="22">
        <v>7</v>
      </c>
      <c r="F97" s="22">
        <v>4</v>
      </c>
      <c r="G97" s="22">
        <v>4</v>
      </c>
      <c r="H97" s="22">
        <v>1</v>
      </c>
      <c r="I97" s="22">
        <v>2</v>
      </c>
    </row>
    <row r="98" spans="2:9" s="21" customFormat="1" ht="12" customHeight="1">
      <c r="B98" s="53" t="s">
        <v>75</v>
      </c>
      <c r="C98" s="22">
        <v>5</v>
      </c>
      <c r="D98" s="22">
        <v>0</v>
      </c>
      <c r="E98" s="22">
        <v>6</v>
      </c>
      <c r="F98" s="22">
        <v>20</v>
      </c>
      <c r="G98" s="22">
        <v>5</v>
      </c>
      <c r="H98" s="22">
        <v>4</v>
      </c>
      <c r="I98" s="22">
        <v>1</v>
      </c>
    </row>
    <row r="99" spans="2:9" s="21" customFormat="1" ht="12" customHeight="1">
      <c r="B99" s="53" t="s">
        <v>76</v>
      </c>
      <c r="C99" s="22">
        <v>0</v>
      </c>
      <c r="D99" s="22">
        <v>0</v>
      </c>
      <c r="E99" s="22">
        <v>0</v>
      </c>
      <c r="F99" s="22">
        <v>0</v>
      </c>
      <c r="G99" s="22">
        <v>1</v>
      </c>
      <c r="H99" s="22">
        <v>0</v>
      </c>
      <c r="I99" s="22">
        <v>0</v>
      </c>
    </row>
    <row r="100" spans="2:9" s="21" customFormat="1" ht="12" customHeight="1">
      <c r="B100" s="53" t="s">
        <v>77</v>
      </c>
      <c r="C100" s="22">
        <v>1</v>
      </c>
      <c r="D100" s="22">
        <v>2</v>
      </c>
      <c r="E100" s="22">
        <v>1</v>
      </c>
      <c r="F100" s="22">
        <v>2</v>
      </c>
      <c r="G100" s="22">
        <v>0</v>
      </c>
      <c r="H100" s="22">
        <v>0</v>
      </c>
      <c r="I100" s="22">
        <v>0</v>
      </c>
    </row>
    <row r="101" spans="2:9" s="21" customFormat="1" ht="12" customHeight="1">
      <c r="B101" s="53" t="s">
        <v>78</v>
      </c>
      <c r="C101" s="22">
        <v>26</v>
      </c>
      <c r="D101" s="22">
        <v>8</v>
      </c>
      <c r="E101" s="22">
        <v>22</v>
      </c>
      <c r="F101" s="22">
        <v>5</v>
      </c>
      <c r="G101" s="22">
        <v>11</v>
      </c>
      <c r="H101" s="22">
        <v>9</v>
      </c>
      <c r="I101" s="22">
        <v>8</v>
      </c>
    </row>
    <row r="102" spans="2:9" s="21" customFormat="1" ht="12" customHeight="1">
      <c r="B102" s="53" t="s">
        <v>79</v>
      </c>
      <c r="C102" s="22">
        <v>7</v>
      </c>
      <c r="D102" s="22">
        <v>12</v>
      </c>
      <c r="E102" s="22">
        <v>10</v>
      </c>
      <c r="F102" s="22">
        <v>6</v>
      </c>
      <c r="G102" s="22">
        <v>1</v>
      </c>
      <c r="H102" s="22">
        <v>6</v>
      </c>
      <c r="I102" s="22">
        <v>3</v>
      </c>
    </row>
    <row r="103" spans="2:9" s="21" customFormat="1" ht="12" customHeight="1">
      <c r="B103" s="53" t="s">
        <v>244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</row>
    <row r="104" spans="2:9" s="21" customFormat="1" ht="12" customHeight="1">
      <c r="B104" s="53" t="s">
        <v>80</v>
      </c>
      <c r="C104" s="22">
        <v>0</v>
      </c>
      <c r="D104" s="22">
        <v>1</v>
      </c>
      <c r="E104" s="22">
        <v>1</v>
      </c>
      <c r="F104" s="22">
        <v>0</v>
      </c>
      <c r="G104" s="22">
        <v>0</v>
      </c>
      <c r="H104" s="22">
        <v>1</v>
      </c>
      <c r="I104" s="22">
        <v>0</v>
      </c>
    </row>
    <row r="105" spans="2:9" s="21" customFormat="1" ht="12" customHeight="1">
      <c r="B105" s="53" t="s">
        <v>81</v>
      </c>
      <c r="C105" s="22">
        <v>4</v>
      </c>
      <c r="D105" s="22">
        <v>4</v>
      </c>
      <c r="E105" s="22">
        <v>4</v>
      </c>
      <c r="F105" s="22">
        <v>6</v>
      </c>
      <c r="G105" s="22">
        <v>6</v>
      </c>
      <c r="H105" s="22">
        <v>0</v>
      </c>
      <c r="I105" s="22">
        <v>0</v>
      </c>
    </row>
    <row r="106" spans="2:9" s="21" customFormat="1" ht="12" customHeight="1">
      <c r="B106" s="53" t="s">
        <v>82</v>
      </c>
      <c r="C106" s="22">
        <v>5</v>
      </c>
      <c r="D106" s="22">
        <v>33</v>
      </c>
      <c r="E106" s="22">
        <v>33</v>
      </c>
      <c r="F106" s="22">
        <v>33</v>
      </c>
      <c r="G106" s="22">
        <v>20</v>
      </c>
      <c r="H106" s="22">
        <v>5</v>
      </c>
      <c r="I106" s="22">
        <v>2</v>
      </c>
    </row>
    <row r="107" spans="2:9" s="21" customFormat="1" ht="12" customHeight="1">
      <c r="B107" s="53" t="s">
        <v>83</v>
      </c>
      <c r="C107" s="22">
        <v>0</v>
      </c>
      <c r="D107" s="22">
        <v>9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</row>
    <row r="108" spans="2:9" s="21" customFormat="1" ht="12" customHeight="1">
      <c r="B108" s="53" t="s">
        <v>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</row>
    <row r="109" spans="2:9" s="21" customFormat="1" ht="12" customHeight="1">
      <c r="B109" s="53" t="s">
        <v>85</v>
      </c>
      <c r="C109" s="22">
        <v>3</v>
      </c>
      <c r="D109" s="22">
        <v>2</v>
      </c>
      <c r="E109" s="22">
        <v>11</v>
      </c>
      <c r="F109" s="22">
        <v>24</v>
      </c>
      <c r="G109" s="22">
        <v>10</v>
      </c>
      <c r="H109" s="22">
        <v>3</v>
      </c>
      <c r="I109" s="22">
        <v>6</v>
      </c>
    </row>
    <row r="110" spans="2:9" s="21" customFormat="1" ht="12" customHeight="1">
      <c r="B110" s="53" t="s">
        <v>86</v>
      </c>
      <c r="C110" s="22">
        <v>3</v>
      </c>
      <c r="D110" s="22">
        <v>6</v>
      </c>
      <c r="E110" s="22">
        <v>10</v>
      </c>
      <c r="F110" s="22">
        <v>4</v>
      </c>
      <c r="G110" s="22">
        <v>4</v>
      </c>
      <c r="H110" s="22">
        <v>4</v>
      </c>
      <c r="I110" s="22">
        <v>2</v>
      </c>
    </row>
    <row r="111" spans="2:9" s="21" customFormat="1" ht="12" customHeight="1">
      <c r="B111" s="53" t="s">
        <v>245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</row>
    <row r="112" spans="2:9" s="21" customFormat="1" ht="12" customHeight="1">
      <c r="B112" s="53" t="s">
        <v>87</v>
      </c>
      <c r="C112" s="22">
        <v>0</v>
      </c>
      <c r="D112" s="22">
        <v>2</v>
      </c>
      <c r="E112" s="22">
        <v>5</v>
      </c>
      <c r="F112" s="22">
        <v>6</v>
      </c>
      <c r="G112" s="22">
        <v>2</v>
      </c>
      <c r="H112" s="22">
        <v>0</v>
      </c>
      <c r="I112" s="22">
        <v>2</v>
      </c>
    </row>
    <row r="113" spans="2:9" s="21" customFormat="1" ht="12" customHeight="1">
      <c r="B113" s="53" t="s">
        <v>88</v>
      </c>
      <c r="C113" s="22">
        <v>2</v>
      </c>
      <c r="D113" s="22">
        <v>14</v>
      </c>
      <c r="E113" s="22">
        <v>5</v>
      </c>
      <c r="F113" s="22">
        <v>5</v>
      </c>
      <c r="G113" s="22">
        <v>3</v>
      </c>
      <c r="H113" s="22">
        <v>4</v>
      </c>
      <c r="I113" s="22">
        <v>1</v>
      </c>
    </row>
    <row r="114" spans="2:9" s="21" customFormat="1" ht="12" customHeight="1">
      <c r="B114" s="53" t="s">
        <v>89</v>
      </c>
      <c r="C114" s="22">
        <v>4</v>
      </c>
      <c r="D114" s="22">
        <v>7</v>
      </c>
      <c r="E114" s="22">
        <v>6</v>
      </c>
      <c r="F114" s="22">
        <v>3</v>
      </c>
      <c r="G114" s="22">
        <v>2</v>
      </c>
      <c r="H114" s="22">
        <v>0</v>
      </c>
      <c r="I114" s="22">
        <v>0</v>
      </c>
    </row>
    <row r="115" spans="2:9" s="21" customFormat="1" ht="12" customHeight="1">
      <c r="B115" s="53" t="s">
        <v>246</v>
      </c>
      <c r="C115" s="22">
        <v>6</v>
      </c>
      <c r="D115" s="22">
        <v>7</v>
      </c>
      <c r="E115" s="22">
        <v>0</v>
      </c>
      <c r="F115" s="22">
        <v>5</v>
      </c>
      <c r="G115" s="22">
        <v>0</v>
      </c>
      <c r="H115" s="22">
        <v>0</v>
      </c>
      <c r="I115" s="22">
        <v>0</v>
      </c>
    </row>
    <row r="116" spans="2:9" s="21" customFormat="1" ht="12" customHeight="1">
      <c r="B116" s="53" t="s">
        <v>90</v>
      </c>
      <c r="C116" s="22">
        <v>13</v>
      </c>
      <c r="D116" s="22">
        <v>15</v>
      </c>
      <c r="E116" s="22">
        <v>12</v>
      </c>
      <c r="F116" s="22">
        <v>1</v>
      </c>
      <c r="G116" s="22">
        <v>1</v>
      </c>
      <c r="H116" s="22">
        <v>1</v>
      </c>
      <c r="I116" s="22">
        <v>0</v>
      </c>
    </row>
    <row r="117" spans="2:9" s="21" customFormat="1" ht="12" customHeight="1">
      <c r="B117" s="53" t="s">
        <v>91</v>
      </c>
      <c r="C117" s="22">
        <v>2</v>
      </c>
      <c r="D117" s="22">
        <v>10</v>
      </c>
      <c r="E117" s="22">
        <v>8</v>
      </c>
      <c r="F117" s="22">
        <v>13</v>
      </c>
      <c r="G117" s="22">
        <v>1</v>
      </c>
      <c r="H117" s="22">
        <v>0</v>
      </c>
      <c r="I117" s="22">
        <v>0</v>
      </c>
    </row>
    <row r="118" spans="2:9" s="21" customFormat="1" ht="12" customHeight="1">
      <c r="B118" s="53" t="s">
        <v>247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</row>
    <row r="119" spans="2:9" s="21" customFormat="1" ht="12" customHeight="1">
      <c r="B119" s="53" t="s">
        <v>92</v>
      </c>
      <c r="C119" s="22">
        <v>3</v>
      </c>
      <c r="D119" s="22">
        <v>4</v>
      </c>
      <c r="E119" s="22">
        <v>0</v>
      </c>
      <c r="F119" s="22">
        <v>12</v>
      </c>
      <c r="G119" s="22">
        <v>20</v>
      </c>
      <c r="H119" s="22">
        <v>10</v>
      </c>
      <c r="I119" s="22">
        <v>6</v>
      </c>
    </row>
    <row r="120" spans="2:9" s="21" customFormat="1" ht="12" customHeight="1">
      <c r="B120" s="53" t="s">
        <v>248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</row>
    <row r="121" spans="2:9" s="21" customFormat="1" ht="12" customHeight="1">
      <c r="B121" s="53" t="s">
        <v>93</v>
      </c>
      <c r="C121" s="22">
        <v>846</v>
      </c>
      <c r="D121" s="22">
        <v>943</v>
      </c>
      <c r="E121" s="22">
        <v>996</v>
      </c>
      <c r="F121" s="22">
        <v>790</v>
      </c>
      <c r="G121" s="22">
        <v>900</v>
      </c>
      <c r="H121" s="22">
        <v>755</v>
      </c>
      <c r="I121" s="22">
        <v>495</v>
      </c>
    </row>
    <row r="122" spans="2:9" s="21" customFormat="1" ht="12" customHeight="1">
      <c r="B122" s="53" t="s">
        <v>94</v>
      </c>
      <c r="C122" s="22">
        <v>0</v>
      </c>
      <c r="D122" s="22">
        <v>2</v>
      </c>
      <c r="E122" s="22">
        <v>2</v>
      </c>
      <c r="F122" s="22">
        <v>10</v>
      </c>
      <c r="G122" s="22">
        <v>0</v>
      </c>
      <c r="H122" s="22">
        <v>0</v>
      </c>
      <c r="I122" s="22">
        <v>0</v>
      </c>
    </row>
    <row r="123" spans="2:9" s="21" customFormat="1" ht="12" customHeight="1">
      <c r="B123" s="53" t="s">
        <v>95</v>
      </c>
      <c r="C123" s="22">
        <v>15</v>
      </c>
      <c r="D123" s="22">
        <v>13</v>
      </c>
      <c r="E123" s="22">
        <v>13</v>
      </c>
      <c r="F123" s="22">
        <v>21</v>
      </c>
      <c r="G123" s="22">
        <v>13</v>
      </c>
      <c r="H123" s="22">
        <v>24</v>
      </c>
      <c r="I123" s="22">
        <v>20</v>
      </c>
    </row>
    <row r="124" spans="2:9" s="21" customFormat="1" ht="12" customHeight="1">
      <c r="B124" s="53" t="s">
        <v>96</v>
      </c>
      <c r="C124" s="22">
        <v>6</v>
      </c>
      <c r="D124" s="22">
        <v>8</v>
      </c>
      <c r="E124" s="22">
        <v>18</v>
      </c>
      <c r="F124" s="22">
        <v>3</v>
      </c>
      <c r="G124" s="22">
        <v>1</v>
      </c>
      <c r="H124" s="22">
        <v>1</v>
      </c>
      <c r="I124" s="22">
        <v>0</v>
      </c>
    </row>
    <row r="125" spans="2:9" s="21" customFormat="1" ht="12" customHeight="1">
      <c r="B125" s="53" t="s">
        <v>97</v>
      </c>
      <c r="C125" s="22">
        <v>83</v>
      </c>
      <c r="D125" s="22">
        <v>93</v>
      </c>
      <c r="E125" s="22">
        <v>98</v>
      </c>
      <c r="F125" s="22">
        <v>107</v>
      </c>
      <c r="G125" s="22">
        <v>125</v>
      </c>
      <c r="H125" s="22">
        <v>96</v>
      </c>
      <c r="I125" s="22">
        <v>77</v>
      </c>
    </row>
    <row r="126" spans="2:9" s="21" customFormat="1" ht="12" customHeight="1">
      <c r="B126" s="53" t="s">
        <v>98</v>
      </c>
      <c r="C126" s="22">
        <v>1</v>
      </c>
      <c r="D126" s="22">
        <v>3</v>
      </c>
      <c r="E126" s="22">
        <v>0</v>
      </c>
      <c r="F126" s="22">
        <v>3</v>
      </c>
      <c r="G126" s="22">
        <v>2</v>
      </c>
      <c r="H126" s="22">
        <v>0</v>
      </c>
      <c r="I126" s="22">
        <v>5</v>
      </c>
    </row>
    <row r="127" spans="2:9" s="21" customFormat="1" ht="12" customHeight="1">
      <c r="B127" s="53" t="s">
        <v>99</v>
      </c>
      <c r="C127" s="22">
        <v>15</v>
      </c>
      <c r="D127" s="22">
        <v>18</v>
      </c>
      <c r="E127" s="22">
        <v>45</v>
      </c>
      <c r="F127" s="22">
        <v>4</v>
      </c>
      <c r="G127" s="22">
        <v>7</v>
      </c>
      <c r="H127" s="22">
        <v>6</v>
      </c>
      <c r="I127" s="22">
        <v>5</v>
      </c>
    </row>
    <row r="128" spans="2:9" s="21" customFormat="1" ht="12" customHeight="1">
      <c r="B128" s="53" t="s">
        <v>100</v>
      </c>
      <c r="C128" s="22">
        <v>3</v>
      </c>
      <c r="D128" s="22">
        <v>4</v>
      </c>
      <c r="E128" s="22">
        <v>3</v>
      </c>
      <c r="F128" s="22">
        <v>4</v>
      </c>
      <c r="G128" s="22">
        <v>1</v>
      </c>
      <c r="H128" s="22">
        <v>4</v>
      </c>
      <c r="I128" s="22">
        <v>1</v>
      </c>
    </row>
    <row r="129" spans="2:9" s="21" customFormat="1" ht="12" customHeight="1">
      <c r="B129" s="53" t="s">
        <v>101</v>
      </c>
      <c r="C129" s="22">
        <v>0</v>
      </c>
      <c r="D129" s="22">
        <v>2</v>
      </c>
      <c r="E129" s="22">
        <v>6</v>
      </c>
      <c r="F129" s="22">
        <v>0</v>
      </c>
      <c r="G129" s="22">
        <v>0</v>
      </c>
      <c r="H129" s="22">
        <v>0</v>
      </c>
      <c r="I129" s="22">
        <v>0</v>
      </c>
    </row>
    <row r="130" spans="2:9" s="21" customFormat="1" ht="12" customHeight="1">
      <c r="B130" s="53" t="s">
        <v>102</v>
      </c>
      <c r="C130" s="22">
        <v>0</v>
      </c>
      <c r="D130" s="22">
        <v>2</v>
      </c>
      <c r="E130" s="22">
        <v>0</v>
      </c>
      <c r="F130" s="22">
        <v>0</v>
      </c>
      <c r="G130" s="22">
        <v>0</v>
      </c>
      <c r="H130" s="22">
        <v>0</v>
      </c>
      <c r="I130" s="22">
        <v>3</v>
      </c>
    </row>
    <row r="131" spans="2:9" s="21" customFormat="1" ht="12" customHeight="1">
      <c r="B131" s="53" t="s">
        <v>103</v>
      </c>
      <c r="C131" s="22">
        <v>10</v>
      </c>
      <c r="D131" s="22">
        <v>7</v>
      </c>
      <c r="E131" s="22">
        <v>9</v>
      </c>
      <c r="F131" s="22">
        <v>16</v>
      </c>
      <c r="G131" s="22">
        <v>4</v>
      </c>
      <c r="H131" s="22">
        <v>0</v>
      </c>
      <c r="I131" s="22">
        <v>6</v>
      </c>
    </row>
    <row r="132" spans="2:9" s="21" customFormat="1" ht="12" customHeight="1">
      <c r="B132" s="53" t="s">
        <v>249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</row>
    <row r="133" spans="2:9" s="21" customFormat="1" ht="12" customHeight="1">
      <c r="B133" s="53" t="s">
        <v>104</v>
      </c>
      <c r="C133" s="22">
        <v>0</v>
      </c>
      <c r="D133" s="22">
        <v>0</v>
      </c>
      <c r="E133" s="22">
        <v>4</v>
      </c>
      <c r="F133" s="22">
        <v>1</v>
      </c>
      <c r="G133" s="22">
        <v>2</v>
      </c>
      <c r="H133" s="22">
        <v>0</v>
      </c>
      <c r="I133" s="22">
        <v>1</v>
      </c>
    </row>
    <row r="134" spans="2:9" s="21" customFormat="1" ht="12" customHeight="1">
      <c r="B134" s="53" t="s">
        <v>105</v>
      </c>
      <c r="C134" s="22">
        <v>0</v>
      </c>
      <c r="D134" s="22">
        <v>2</v>
      </c>
      <c r="E134" s="22">
        <v>0</v>
      </c>
      <c r="F134" s="22">
        <v>3</v>
      </c>
      <c r="G134" s="22">
        <v>0</v>
      </c>
      <c r="H134" s="22">
        <v>0</v>
      </c>
      <c r="I134" s="22">
        <v>0</v>
      </c>
    </row>
    <row r="135" spans="2:9" s="21" customFormat="1" ht="12" customHeight="1">
      <c r="B135" s="53" t="s">
        <v>106</v>
      </c>
      <c r="C135" s="22">
        <v>0</v>
      </c>
      <c r="D135" s="22">
        <v>0</v>
      </c>
      <c r="E135" s="22">
        <v>3</v>
      </c>
      <c r="F135" s="22">
        <v>1</v>
      </c>
      <c r="G135" s="22">
        <v>0</v>
      </c>
      <c r="H135" s="22">
        <v>0</v>
      </c>
      <c r="I135" s="22">
        <v>0</v>
      </c>
    </row>
    <row r="136" spans="2:9" s="21" customFormat="1" ht="12" customHeight="1">
      <c r="B136" s="53" t="s">
        <v>107</v>
      </c>
      <c r="C136" s="22">
        <v>11</v>
      </c>
      <c r="D136" s="22">
        <v>3</v>
      </c>
      <c r="E136" s="22">
        <v>12</v>
      </c>
      <c r="F136" s="22">
        <v>4</v>
      </c>
      <c r="G136" s="22">
        <v>5</v>
      </c>
      <c r="H136" s="22">
        <v>5</v>
      </c>
      <c r="I136" s="22">
        <v>1</v>
      </c>
    </row>
    <row r="137" spans="2:9" s="21" customFormat="1" ht="12" customHeight="1">
      <c r="B137" s="53" t="s">
        <v>108</v>
      </c>
      <c r="C137" s="22">
        <v>236</v>
      </c>
      <c r="D137" s="22">
        <v>263</v>
      </c>
      <c r="E137" s="22">
        <v>279</v>
      </c>
      <c r="F137" s="22">
        <v>119</v>
      </c>
      <c r="G137" s="22">
        <v>157</v>
      </c>
      <c r="H137" s="22">
        <v>120</v>
      </c>
      <c r="I137" s="22">
        <v>135</v>
      </c>
    </row>
    <row r="138" spans="2:9" s="21" customFormat="1" ht="12" customHeight="1">
      <c r="B138" s="53" t="s">
        <v>109</v>
      </c>
      <c r="C138" s="22">
        <v>4</v>
      </c>
      <c r="D138" s="22">
        <v>2</v>
      </c>
      <c r="E138" s="22">
        <v>2</v>
      </c>
      <c r="F138" s="22">
        <v>0</v>
      </c>
      <c r="G138" s="22">
        <v>0</v>
      </c>
      <c r="H138" s="22">
        <v>0</v>
      </c>
      <c r="I138" s="22">
        <v>0</v>
      </c>
    </row>
    <row r="139" spans="2:9" s="21" customFormat="1" ht="12" customHeight="1">
      <c r="B139" s="53" t="s">
        <v>110</v>
      </c>
      <c r="C139" s="22">
        <v>15</v>
      </c>
      <c r="D139" s="22">
        <v>39</v>
      </c>
      <c r="E139" s="22">
        <v>40</v>
      </c>
      <c r="F139" s="22">
        <v>25</v>
      </c>
      <c r="G139" s="22">
        <v>31</v>
      </c>
      <c r="H139" s="22">
        <v>5</v>
      </c>
      <c r="I139" s="22">
        <v>2</v>
      </c>
    </row>
    <row r="140" spans="2:9" s="21" customFormat="1" ht="12" customHeight="1">
      <c r="B140" s="53" t="s">
        <v>111</v>
      </c>
      <c r="C140" s="22">
        <v>15</v>
      </c>
      <c r="D140" s="22">
        <v>27</v>
      </c>
      <c r="E140" s="22">
        <v>25</v>
      </c>
      <c r="F140" s="22">
        <v>4</v>
      </c>
      <c r="G140" s="22">
        <v>19</v>
      </c>
      <c r="H140" s="22">
        <v>9</v>
      </c>
      <c r="I140" s="22">
        <v>4</v>
      </c>
    </row>
    <row r="141" spans="2:9" s="21" customFormat="1" ht="12" customHeight="1">
      <c r="B141" s="53" t="s">
        <v>112</v>
      </c>
      <c r="C141" s="22">
        <v>10</v>
      </c>
      <c r="D141" s="22">
        <v>12</v>
      </c>
      <c r="E141" s="22">
        <v>53</v>
      </c>
      <c r="F141" s="22">
        <v>0</v>
      </c>
      <c r="G141" s="22">
        <v>0</v>
      </c>
      <c r="H141" s="22">
        <v>4</v>
      </c>
      <c r="I141" s="22">
        <v>0</v>
      </c>
    </row>
    <row r="142" spans="2:9" s="21" customFormat="1" ht="12" customHeight="1">
      <c r="B142" s="53" t="s">
        <v>113</v>
      </c>
      <c r="C142" s="22">
        <v>3</v>
      </c>
      <c r="D142" s="22">
        <v>3</v>
      </c>
      <c r="E142" s="22">
        <v>2</v>
      </c>
      <c r="F142" s="22">
        <v>1</v>
      </c>
      <c r="G142" s="22">
        <v>1</v>
      </c>
      <c r="H142" s="22">
        <v>0</v>
      </c>
      <c r="I142" s="22">
        <v>2</v>
      </c>
    </row>
    <row r="143" spans="2:9" s="21" customFormat="1" ht="12" customHeight="1">
      <c r="B143" s="53" t="s">
        <v>114</v>
      </c>
      <c r="C143" s="22">
        <v>2</v>
      </c>
      <c r="D143" s="22">
        <v>3</v>
      </c>
      <c r="E143" s="22">
        <v>3</v>
      </c>
      <c r="F143" s="22">
        <v>0</v>
      </c>
      <c r="G143" s="22">
        <v>1</v>
      </c>
      <c r="H143" s="22">
        <v>0</v>
      </c>
      <c r="I143" s="22">
        <v>1</v>
      </c>
    </row>
    <row r="144" spans="2:9" s="21" customFormat="1" ht="12" customHeight="1">
      <c r="B144" s="53" t="s">
        <v>115</v>
      </c>
      <c r="C144" s="22">
        <v>29</v>
      </c>
      <c r="D144" s="22">
        <v>39</v>
      </c>
      <c r="E144" s="22">
        <v>32</v>
      </c>
      <c r="F144" s="22">
        <v>27</v>
      </c>
      <c r="G144" s="22">
        <v>27</v>
      </c>
      <c r="H144" s="22">
        <v>14</v>
      </c>
      <c r="I144" s="22">
        <v>17</v>
      </c>
    </row>
    <row r="145" spans="2:9" s="21" customFormat="1" ht="12" customHeight="1">
      <c r="B145" s="53" t="s">
        <v>116</v>
      </c>
      <c r="C145" s="22">
        <v>3</v>
      </c>
      <c r="D145" s="22">
        <v>3</v>
      </c>
      <c r="E145" s="22">
        <v>0</v>
      </c>
      <c r="F145" s="22">
        <v>4</v>
      </c>
      <c r="G145" s="22">
        <v>2</v>
      </c>
      <c r="H145" s="22">
        <v>0</v>
      </c>
      <c r="I145" s="22">
        <v>0</v>
      </c>
    </row>
    <row r="146" spans="2:9" s="21" customFormat="1" ht="12" customHeight="1">
      <c r="B146" s="53" t="s">
        <v>117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2</v>
      </c>
    </row>
    <row r="147" spans="2:9" s="21" customFormat="1" ht="12" customHeight="1">
      <c r="B147" s="53" t="s">
        <v>118</v>
      </c>
      <c r="C147" s="22">
        <v>0</v>
      </c>
      <c r="D147" s="22">
        <v>6</v>
      </c>
      <c r="E147" s="22">
        <v>3</v>
      </c>
      <c r="F147" s="22">
        <v>6</v>
      </c>
      <c r="G147" s="22">
        <v>2</v>
      </c>
      <c r="H147" s="22">
        <v>0</v>
      </c>
      <c r="I147" s="22">
        <v>1</v>
      </c>
    </row>
    <row r="148" spans="2:9" s="21" customFormat="1" ht="12" customHeight="1">
      <c r="B148" s="53" t="s">
        <v>119</v>
      </c>
      <c r="C148" s="22">
        <v>0</v>
      </c>
      <c r="D148" s="22">
        <v>0</v>
      </c>
      <c r="E148" s="22">
        <v>0</v>
      </c>
      <c r="F148" s="22">
        <v>4</v>
      </c>
      <c r="G148" s="22">
        <v>4</v>
      </c>
      <c r="H148" s="22">
        <v>4</v>
      </c>
      <c r="I148" s="22">
        <v>2</v>
      </c>
    </row>
    <row r="149" spans="2:9" s="21" customFormat="1" ht="12" customHeight="1">
      <c r="B149" s="53" t="s">
        <v>120</v>
      </c>
      <c r="C149" s="22">
        <v>13</v>
      </c>
      <c r="D149" s="22">
        <v>18</v>
      </c>
      <c r="E149" s="22">
        <v>3</v>
      </c>
      <c r="F149" s="22">
        <v>5</v>
      </c>
      <c r="G149" s="22">
        <v>3</v>
      </c>
      <c r="H149" s="22">
        <v>0</v>
      </c>
      <c r="I149" s="22">
        <v>4</v>
      </c>
    </row>
    <row r="150" spans="2:9" s="21" customFormat="1" ht="12" customHeight="1">
      <c r="B150" s="53" t="s">
        <v>121</v>
      </c>
      <c r="C150" s="22">
        <v>0</v>
      </c>
      <c r="D150" s="22">
        <v>1</v>
      </c>
      <c r="E150" s="22">
        <v>3</v>
      </c>
      <c r="F150" s="22">
        <v>1</v>
      </c>
      <c r="G150" s="22">
        <v>0</v>
      </c>
      <c r="H150" s="22">
        <v>1</v>
      </c>
      <c r="I150" s="22">
        <v>0</v>
      </c>
    </row>
    <row r="151" spans="2:9" s="21" customFormat="1" ht="12" customHeight="1">
      <c r="B151" s="53" t="s">
        <v>122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1</v>
      </c>
      <c r="I151" s="22">
        <v>1</v>
      </c>
    </row>
    <row r="152" spans="2:9" s="21" customFormat="1" ht="12" customHeight="1">
      <c r="B152" s="53" t="s">
        <v>123</v>
      </c>
      <c r="C152" s="22">
        <v>11</v>
      </c>
      <c r="D152" s="22">
        <v>8</v>
      </c>
      <c r="E152" s="22">
        <v>3</v>
      </c>
      <c r="F152" s="22">
        <v>16</v>
      </c>
      <c r="G152" s="22">
        <v>14</v>
      </c>
      <c r="H152" s="22">
        <v>10</v>
      </c>
      <c r="I152" s="22">
        <v>9</v>
      </c>
    </row>
    <row r="153" spans="2:9" s="21" customFormat="1" ht="12" customHeight="1">
      <c r="B153" s="53" t="s">
        <v>250</v>
      </c>
      <c r="C153" s="22">
        <v>0</v>
      </c>
      <c r="D153" s="22">
        <v>5</v>
      </c>
      <c r="E153" s="22">
        <v>5</v>
      </c>
      <c r="F153" s="22">
        <v>3</v>
      </c>
      <c r="G153" s="22">
        <v>0</v>
      </c>
      <c r="H153" s="22">
        <v>4</v>
      </c>
      <c r="I153" s="22">
        <v>0</v>
      </c>
    </row>
    <row r="154" spans="2:9" s="21" customFormat="1" ht="12" customHeight="1">
      <c r="B154" s="53" t="s">
        <v>124</v>
      </c>
      <c r="C154" s="22">
        <v>9</v>
      </c>
      <c r="D154" s="22">
        <v>0</v>
      </c>
      <c r="E154" s="22">
        <v>7</v>
      </c>
      <c r="F154" s="22">
        <v>1</v>
      </c>
      <c r="G154" s="22">
        <v>0</v>
      </c>
      <c r="H154" s="22">
        <v>0</v>
      </c>
      <c r="I154" s="22">
        <v>0</v>
      </c>
    </row>
    <row r="155" spans="2:9" s="21" customFormat="1" ht="12" customHeight="1">
      <c r="B155" s="60" t="s">
        <v>251</v>
      </c>
      <c r="C155" s="58">
        <v>3</v>
      </c>
      <c r="D155" s="58">
        <v>1</v>
      </c>
      <c r="E155" s="58">
        <v>4</v>
      </c>
      <c r="F155" s="58">
        <v>2</v>
      </c>
      <c r="G155" s="58">
        <v>0</v>
      </c>
      <c r="H155" s="58">
        <v>0</v>
      </c>
      <c r="I155" s="58">
        <v>0</v>
      </c>
    </row>
    <row r="156" spans="1:9" s="21" customFormat="1" ht="12" customHeight="1">
      <c r="A156" s="56"/>
      <c r="B156" s="56"/>
      <c r="C156" s="35"/>
      <c r="D156" s="35"/>
      <c r="E156" s="35"/>
      <c r="F156" s="35"/>
      <c r="G156" s="35"/>
      <c r="H156" s="35"/>
      <c r="I156" s="35"/>
    </row>
    <row r="157" spans="1:9" s="21" customFormat="1" ht="12" customHeight="1">
      <c r="A157" s="210" t="s">
        <v>125</v>
      </c>
      <c r="B157" s="210"/>
      <c r="C157" s="16">
        <f aca="true" t="shared" si="44" ref="C157:I157">SUM(C158:C197)</f>
        <v>305</v>
      </c>
      <c r="D157" s="16">
        <f t="shared" si="44"/>
        <v>685</v>
      </c>
      <c r="E157" s="16">
        <f t="shared" si="44"/>
        <v>553</v>
      </c>
      <c r="F157" s="16">
        <f t="shared" si="44"/>
        <v>532</v>
      </c>
      <c r="G157" s="16">
        <f t="shared" si="44"/>
        <v>519</v>
      </c>
      <c r="H157" s="16">
        <f t="shared" si="44"/>
        <v>362</v>
      </c>
      <c r="I157" s="16">
        <f t="shared" si="44"/>
        <v>340</v>
      </c>
    </row>
    <row r="158" spans="2:9" s="21" customFormat="1" ht="12" customHeight="1">
      <c r="B158" s="61" t="s">
        <v>126</v>
      </c>
      <c r="C158" s="35">
        <v>70</v>
      </c>
      <c r="D158" s="35">
        <v>139</v>
      </c>
      <c r="E158" s="35">
        <v>98</v>
      </c>
      <c r="F158" s="35">
        <v>82</v>
      </c>
      <c r="G158" s="35">
        <v>105</v>
      </c>
      <c r="H158" s="35">
        <v>39</v>
      </c>
      <c r="I158" s="35">
        <v>46</v>
      </c>
    </row>
    <row r="159" spans="2:9" s="21" customFormat="1" ht="12" customHeight="1">
      <c r="B159" s="53" t="s">
        <v>252</v>
      </c>
      <c r="C159" s="22">
        <v>0</v>
      </c>
      <c r="D159" s="22">
        <v>0</v>
      </c>
      <c r="E159" s="22">
        <v>0</v>
      </c>
      <c r="F159" s="22">
        <v>1</v>
      </c>
      <c r="G159" s="22">
        <v>0</v>
      </c>
      <c r="H159" s="22">
        <v>0</v>
      </c>
      <c r="I159" s="22">
        <v>0</v>
      </c>
    </row>
    <row r="160" spans="2:9" s="21" customFormat="1" ht="12" customHeight="1">
      <c r="B160" s="53" t="s">
        <v>127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</row>
    <row r="161" spans="2:9" s="21" customFormat="1" ht="12" customHeight="1">
      <c r="B161" s="53" t="s">
        <v>128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2</v>
      </c>
    </row>
    <row r="162" spans="2:9" s="21" customFormat="1" ht="12" customHeight="1">
      <c r="B162" s="53" t="s">
        <v>129</v>
      </c>
      <c r="C162" s="22">
        <v>10</v>
      </c>
      <c r="D162" s="22">
        <v>45</v>
      </c>
      <c r="E162" s="22">
        <v>74</v>
      </c>
      <c r="F162" s="22">
        <v>26</v>
      </c>
      <c r="G162" s="22">
        <v>27</v>
      </c>
      <c r="H162" s="22">
        <v>15</v>
      </c>
      <c r="I162" s="22">
        <v>19</v>
      </c>
    </row>
    <row r="163" spans="2:9" s="21" customFormat="1" ht="12" customHeight="1">
      <c r="B163" s="53" t="s">
        <v>253</v>
      </c>
      <c r="C163" s="22">
        <v>3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</row>
    <row r="164" spans="2:9" s="21" customFormat="1" ht="12" customHeight="1">
      <c r="B164" s="53" t="s">
        <v>130</v>
      </c>
      <c r="C164" s="22">
        <v>2</v>
      </c>
      <c r="D164" s="22">
        <v>5</v>
      </c>
      <c r="E164" s="22">
        <v>0</v>
      </c>
      <c r="F164" s="22">
        <v>0</v>
      </c>
      <c r="G164" s="22">
        <v>1</v>
      </c>
      <c r="H164" s="22">
        <v>1</v>
      </c>
      <c r="I164" s="22">
        <v>0</v>
      </c>
    </row>
    <row r="165" spans="2:9" s="21" customFormat="1" ht="12" customHeight="1">
      <c r="B165" s="53" t="s">
        <v>254</v>
      </c>
      <c r="C165" s="22">
        <v>24</v>
      </c>
      <c r="D165" s="22">
        <v>14</v>
      </c>
      <c r="E165" s="22">
        <v>7</v>
      </c>
      <c r="F165" s="22">
        <v>12</v>
      </c>
      <c r="G165" s="22">
        <v>6</v>
      </c>
      <c r="H165" s="22">
        <v>0</v>
      </c>
      <c r="I165" s="22">
        <v>11</v>
      </c>
    </row>
    <row r="166" spans="2:9" s="21" customFormat="1" ht="12" customHeight="1">
      <c r="B166" s="53" t="s">
        <v>132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</row>
    <row r="167" spans="2:9" s="21" customFormat="1" ht="12" customHeight="1">
      <c r="B167" s="53" t="s">
        <v>255</v>
      </c>
      <c r="C167" s="22">
        <v>0</v>
      </c>
      <c r="D167" s="22">
        <v>6</v>
      </c>
      <c r="E167" s="22">
        <v>3</v>
      </c>
      <c r="F167" s="22">
        <v>1</v>
      </c>
      <c r="G167" s="22">
        <v>0</v>
      </c>
      <c r="H167" s="22">
        <v>1</v>
      </c>
      <c r="I167" s="22">
        <v>0</v>
      </c>
    </row>
    <row r="168" spans="2:9" s="21" customFormat="1" ht="12" customHeight="1">
      <c r="B168" s="53" t="s">
        <v>134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</row>
    <row r="169" spans="2:9" s="21" customFormat="1" ht="12" customHeight="1">
      <c r="B169" s="53" t="s">
        <v>256</v>
      </c>
      <c r="C169" s="22">
        <v>14</v>
      </c>
      <c r="D169" s="22">
        <v>11</v>
      </c>
      <c r="E169" s="22">
        <v>7</v>
      </c>
      <c r="F169" s="22">
        <v>3</v>
      </c>
      <c r="G169" s="22">
        <v>2</v>
      </c>
      <c r="H169" s="22">
        <v>0</v>
      </c>
      <c r="I169" s="22">
        <v>2</v>
      </c>
    </row>
    <row r="170" spans="2:9" s="21" customFormat="1" ht="12" customHeight="1">
      <c r="B170" s="53" t="s">
        <v>257</v>
      </c>
      <c r="C170" s="22">
        <v>4</v>
      </c>
      <c r="D170" s="22">
        <v>4</v>
      </c>
      <c r="E170" s="22">
        <v>12</v>
      </c>
      <c r="F170" s="22">
        <v>13</v>
      </c>
      <c r="G170" s="22">
        <v>19</v>
      </c>
      <c r="H170" s="22">
        <v>14</v>
      </c>
      <c r="I170" s="22">
        <v>1</v>
      </c>
    </row>
    <row r="171" spans="2:9" s="21" customFormat="1" ht="12" customHeight="1">
      <c r="B171" s="53" t="s">
        <v>136</v>
      </c>
      <c r="C171" s="22">
        <v>3</v>
      </c>
      <c r="D171" s="22">
        <v>0</v>
      </c>
      <c r="E171" s="22">
        <v>9</v>
      </c>
      <c r="F171" s="22">
        <v>13</v>
      </c>
      <c r="G171" s="22">
        <v>8</v>
      </c>
      <c r="H171" s="22">
        <v>11</v>
      </c>
      <c r="I171" s="22">
        <v>4</v>
      </c>
    </row>
    <row r="172" spans="2:9" s="21" customFormat="1" ht="12" customHeight="1">
      <c r="B172" s="53" t="s">
        <v>137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</row>
    <row r="173" spans="2:9" s="21" customFormat="1" ht="12" customHeight="1">
      <c r="B173" s="53" t="s">
        <v>258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</row>
    <row r="174" spans="2:9" s="21" customFormat="1" ht="12" customHeight="1">
      <c r="B174" s="53" t="s">
        <v>259</v>
      </c>
      <c r="C174" s="22">
        <v>0</v>
      </c>
      <c r="D174" s="22">
        <v>1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</row>
    <row r="175" spans="2:9" s="21" customFormat="1" ht="12" customHeight="1">
      <c r="B175" s="53" t="s">
        <v>138</v>
      </c>
      <c r="C175" s="22">
        <v>1</v>
      </c>
      <c r="D175" s="22">
        <v>1</v>
      </c>
      <c r="E175" s="22">
        <v>0</v>
      </c>
      <c r="F175" s="22">
        <v>4</v>
      </c>
      <c r="G175" s="22">
        <v>3</v>
      </c>
      <c r="H175" s="22">
        <v>4</v>
      </c>
      <c r="I175" s="22">
        <v>2</v>
      </c>
    </row>
    <row r="176" spans="2:9" s="21" customFormat="1" ht="12" customHeight="1">
      <c r="B176" s="53" t="s">
        <v>139</v>
      </c>
      <c r="C176" s="22">
        <v>8</v>
      </c>
      <c r="D176" s="22">
        <v>6</v>
      </c>
      <c r="E176" s="22">
        <v>5</v>
      </c>
      <c r="F176" s="22">
        <v>16</v>
      </c>
      <c r="G176" s="22">
        <v>28</v>
      </c>
      <c r="H176" s="22">
        <v>17</v>
      </c>
      <c r="I176" s="22">
        <v>30</v>
      </c>
    </row>
    <row r="177" spans="2:9" s="21" customFormat="1" ht="12" customHeight="1">
      <c r="B177" s="53" t="s">
        <v>140</v>
      </c>
      <c r="C177" s="22">
        <v>61</v>
      </c>
      <c r="D177" s="22">
        <v>237</v>
      </c>
      <c r="E177" s="22">
        <v>160</v>
      </c>
      <c r="F177" s="22">
        <v>139</v>
      </c>
      <c r="G177" s="22">
        <v>141</v>
      </c>
      <c r="H177" s="22">
        <v>108</v>
      </c>
      <c r="I177" s="22">
        <v>98</v>
      </c>
    </row>
    <row r="178" spans="2:9" s="21" customFormat="1" ht="12" customHeight="1">
      <c r="B178" s="53" t="s">
        <v>141</v>
      </c>
      <c r="C178" s="22">
        <v>18</v>
      </c>
      <c r="D178" s="22">
        <v>56</v>
      </c>
      <c r="E178" s="22">
        <v>40</v>
      </c>
      <c r="F178" s="22">
        <v>30</v>
      </c>
      <c r="G178" s="22">
        <v>39</v>
      </c>
      <c r="H178" s="22">
        <v>33</v>
      </c>
      <c r="I178" s="22">
        <v>29</v>
      </c>
    </row>
    <row r="179" spans="2:9" s="21" customFormat="1" ht="12" customHeight="1">
      <c r="B179" s="53" t="s">
        <v>260</v>
      </c>
      <c r="C179" s="22">
        <v>5</v>
      </c>
      <c r="D179" s="22">
        <v>5</v>
      </c>
      <c r="E179" s="22">
        <v>11</v>
      </c>
      <c r="F179" s="22">
        <v>8</v>
      </c>
      <c r="G179" s="22">
        <v>4</v>
      </c>
      <c r="H179" s="22">
        <v>11</v>
      </c>
      <c r="I179" s="22">
        <v>7</v>
      </c>
    </row>
    <row r="180" spans="2:9" s="21" customFormat="1" ht="12" customHeight="1">
      <c r="B180" s="53" t="s">
        <v>142</v>
      </c>
      <c r="C180" s="22">
        <v>2</v>
      </c>
      <c r="D180" s="22">
        <v>2</v>
      </c>
      <c r="E180" s="22">
        <v>2</v>
      </c>
      <c r="F180" s="22">
        <v>0</v>
      </c>
      <c r="G180" s="22">
        <v>0</v>
      </c>
      <c r="H180" s="22">
        <v>0</v>
      </c>
      <c r="I180" s="22">
        <v>0</v>
      </c>
    </row>
    <row r="181" spans="2:9" s="21" customFormat="1" ht="12" customHeight="1">
      <c r="B181" s="53" t="s">
        <v>143</v>
      </c>
      <c r="C181" s="22">
        <v>12</v>
      </c>
      <c r="D181" s="22">
        <v>61</v>
      </c>
      <c r="E181" s="22">
        <v>32</v>
      </c>
      <c r="F181" s="22">
        <v>111</v>
      </c>
      <c r="G181" s="22">
        <v>76</v>
      </c>
      <c r="H181" s="22">
        <v>29</v>
      </c>
      <c r="I181" s="22">
        <v>14</v>
      </c>
    </row>
    <row r="182" spans="2:9" s="21" customFormat="1" ht="12" customHeight="1">
      <c r="B182" s="53" t="s">
        <v>144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</row>
    <row r="183" spans="2:9" s="21" customFormat="1" ht="12" customHeight="1">
      <c r="B183" s="53" t="s">
        <v>145</v>
      </c>
      <c r="C183" s="22">
        <v>32</v>
      </c>
      <c r="D183" s="22">
        <v>32</v>
      </c>
      <c r="E183" s="22">
        <v>45</v>
      </c>
      <c r="F183" s="22">
        <v>38</v>
      </c>
      <c r="G183" s="22">
        <v>27</v>
      </c>
      <c r="H183" s="22">
        <v>30</v>
      </c>
      <c r="I183" s="22">
        <v>14</v>
      </c>
    </row>
    <row r="184" spans="2:9" s="21" customFormat="1" ht="12" customHeight="1">
      <c r="B184" s="53" t="s">
        <v>146</v>
      </c>
      <c r="C184" s="22">
        <v>0</v>
      </c>
      <c r="D184" s="22">
        <v>0</v>
      </c>
      <c r="E184" s="22">
        <v>9</v>
      </c>
      <c r="F184" s="22">
        <v>4</v>
      </c>
      <c r="G184" s="22">
        <v>1</v>
      </c>
      <c r="H184" s="22">
        <v>4</v>
      </c>
      <c r="I184" s="22">
        <v>9</v>
      </c>
    </row>
    <row r="185" spans="2:9" s="21" customFormat="1" ht="12" customHeight="1">
      <c r="B185" s="53" t="s">
        <v>147</v>
      </c>
      <c r="C185" s="22">
        <v>8</v>
      </c>
      <c r="D185" s="22">
        <v>5</v>
      </c>
      <c r="E185" s="22">
        <v>5</v>
      </c>
      <c r="F185" s="22">
        <v>6</v>
      </c>
      <c r="G185" s="22">
        <v>1</v>
      </c>
      <c r="H185" s="22">
        <v>3</v>
      </c>
      <c r="I185" s="22">
        <v>1</v>
      </c>
    </row>
    <row r="186" spans="2:9" s="21" customFormat="1" ht="12" customHeight="1">
      <c r="B186" s="53" t="s">
        <v>261</v>
      </c>
      <c r="C186" s="22">
        <v>0</v>
      </c>
      <c r="D186" s="22">
        <v>0</v>
      </c>
      <c r="E186" s="22">
        <v>0</v>
      </c>
      <c r="F186" s="22">
        <v>1</v>
      </c>
      <c r="G186" s="22">
        <v>0</v>
      </c>
      <c r="H186" s="22">
        <v>2</v>
      </c>
      <c r="I186" s="22">
        <v>0</v>
      </c>
    </row>
    <row r="187" spans="2:9" s="21" customFormat="1" ht="12" customHeight="1">
      <c r="B187" s="53" t="s">
        <v>262</v>
      </c>
      <c r="C187" s="22">
        <v>4</v>
      </c>
      <c r="D187" s="22">
        <v>9</v>
      </c>
      <c r="E187" s="22">
        <v>7</v>
      </c>
      <c r="F187" s="22">
        <v>2</v>
      </c>
      <c r="G187" s="22">
        <v>0</v>
      </c>
      <c r="H187" s="22">
        <v>0</v>
      </c>
      <c r="I187" s="22">
        <v>0</v>
      </c>
    </row>
    <row r="188" spans="2:9" s="21" customFormat="1" ht="12" customHeight="1">
      <c r="B188" s="53" t="s">
        <v>148</v>
      </c>
      <c r="C188" s="22">
        <v>4</v>
      </c>
      <c r="D188" s="22">
        <v>5</v>
      </c>
      <c r="E188" s="22">
        <v>2</v>
      </c>
      <c r="F188" s="22">
        <v>0</v>
      </c>
      <c r="G188" s="22">
        <v>0</v>
      </c>
      <c r="H188" s="22">
        <v>3</v>
      </c>
      <c r="I188" s="22">
        <v>7</v>
      </c>
    </row>
    <row r="189" spans="2:9" s="21" customFormat="1" ht="12" customHeight="1">
      <c r="B189" s="53" t="s">
        <v>263</v>
      </c>
      <c r="C189" s="22">
        <v>6</v>
      </c>
      <c r="D189" s="22">
        <v>10</v>
      </c>
      <c r="E189" s="22">
        <v>8</v>
      </c>
      <c r="F189" s="22">
        <v>6</v>
      </c>
      <c r="G189" s="22">
        <v>5</v>
      </c>
      <c r="H189" s="22">
        <v>10</v>
      </c>
      <c r="I189" s="22">
        <v>10</v>
      </c>
    </row>
    <row r="190" spans="2:9" s="21" customFormat="1" ht="12" customHeight="1">
      <c r="B190" s="53" t="s">
        <v>264</v>
      </c>
      <c r="C190" s="22">
        <v>1</v>
      </c>
      <c r="D190" s="22">
        <v>0</v>
      </c>
      <c r="E190" s="22">
        <v>1</v>
      </c>
      <c r="F190" s="22">
        <v>0</v>
      </c>
      <c r="G190" s="22">
        <v>0</v>
      </c>
      <c r="H190" s="22">
        <v>0</v>
      </c>
      <c r="I190" s="22">
        <v>0</v>
      </c>
    </row>
    <row r="191" spans="2:9" s="21" customFormat="1" ht="12" customHeight="1">
      <c r="B191" s="53" t="s">
        <v>149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</row>
    <row r="192" spans="2:9" s="21" customFormat="1" ht="12" customHeight="1">
      <c r="B192" s="53" t="s">
        <v>150</v>
      </c>
      <c r="C192" s="22">
        <v>0</v>
      </c>
      <c r="D192" s="22">
        <v>0</v>
      </c>
      <c r="E192" s="22">
        <v>0</v>
      </c>
      <c r="F192" s="22">
        <v>1</v>
      </c>
      <c r="G192" s="22">
        <v>0</v>
      </c>
      <c r="H192" s="22">
        <v>0</v>
      </c>
      <c r="I192" s="22">
        <v>5</v>
      </c>
    </row>
    <row r="193" spans="2:9" s="21" customFormat="1" ht="12" customHeight="1">
      <c r="B193" s="53" t="s">
        <v>151</v>
      </c>
      <c r="C193" s="22">
        <v>13</v>
      </c>
      <c r="D193" s="22">
        <v>25</v>
      </c>
      <c r="E193" s="22">
        <v>14</v>
      </c>
      <c r="F193" s="22">
        <v>12</v>
      </c>
      <c r="G193" s="22">
        <v>20</v>
      </c>
      <c r="H193" s="22">
        <v>25</v>
      </c>
      <c r="I193" s="22">
        <v>25</v>
      </c>
    </row>
    <row r="194" spans="2:9" s="21" customFormat="1" ht="12" customHeight="1">
      <c r="B194" s="53" t="s">
        <v>152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</row>
    <row r="195" spans="2:9" s="21" customFormat="1" ht="12" customHeight="1">
      <c r="B195" s="53" t="s">
        <v>153</v>
      </c>
      <c r="C195" s="22">
        <v>0</v>
      </c>
      <c r="D195" s="22">
        <v>0</v>
      </c>
      <c r="E195" s="22">
        <v>0</v>
      </c>
      <c r="F195" s="22">
        <v>1</v>
      </c>
      <c r="G195" s="22">
        <v>5</v>
      </c>
      <c r="H195" s="22">
        <v>1</v>
      </c>
      <c r="I195" s="22">
        <v>2</v>
      </c>
    </row>
    <row r="196" spans="2:9" s="21" customFormat="1" ht="12" customHeight="1">
      <c r="B196" s="53" t="s">
        <v>265</v>
      </c>
      <c r="C196" s="22">
        <v>0</v>
      </c>
      <c r="D196" s="22">
        <v>6</v>
      </c>
      <c r="E196" s="22">
        <v>2</v>
      </c>
      <c r="F196" s="22">
        <v>2</v>
      </c>
      <c r="G196" s="22">
        <v>1</v>
      </c>
      <c r="H196" s="22">
        <v>1</v>
      </c>
      <c r="I196" s="22">
        <v>2</v>
      </c>
    </row>
    <row r="197" spans="2:9" s="21" customFormat="1" ht="12" customHeight="1">
      <c r="B197" s="60" t="s">
        <v>154</v>
      </c>
      <c r="C197" s="58">
        <v>0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</row>
    <row r="198" spans="1:9" s="21" customFormat="1" ht="12" customHeight="1">
      <c r="A198" s="56"/>
      <c r="B198" s="56"/>
      <c r="C198" s="35"/>
      <c r="D198" s="35"/>
      <c r="E198" s="35"/>
      <c r="F198" s="35"/>
      <c r="G198" s="35"/>
      <c r="H198" s="35"/>
      <c r="I198" s="35"/>
    </row>
    <row r="199" spans="1:9" s="21" customFormat="1" ht="12" customHeight="1">
      <c r="A199" s="210" t="s">
        <v>155</v>
      </c>
      <c r="B199" s="210"/>
      <c r="C199" s="16">
        <f aca="true" t="shared" si="45" ref="C199:I199">SUM(C200:C210)</f>
        <v>17</v>
      </c>
      <c r="D199" s="16">
        <f t="shared" si="45"/>
        <v>21</v>
      </c>
      <c r="E199" s="16">
        <f t="shared" si="45"/>
        <v>16</v>
      </c>
      <c r="F199" s="16">
        <f t="shared" si="45"/>
        <v>5</v>
      </c>
      <c r="G199" s="16">
        <f t="shared" si="45"/>
        <v>9</v>
      </c>
      <c r="H199" s="16">
        <f t="shared" si="45"/>
        <v>5</v>
      </c>
      <c r="I199" s="16">
        <f t="shared" si="45"/>
        <v>12</v>
      </c>
    </row>
    <row r="200" spans="2:9" s="21" customFormat="1" ht="12" customHeight="1">
      <c r="B200" s="61" t="s">
        <v>266</v>
      </c>
      <c r="C200" s="35">
        <v>0</v>
      </c>
      <c r="D200" s="35">
        <v>1</v>
      </c>
      <c r="E200" s="35">
        <v>4</v>
      </c>
      <c r="F200" s="35">
        <v>2</v>
      </c>
      <c r="G200" s="35">
        <v>3</v>
      </c>
      <c r="H200" s="35">
        <v>2</v>
      </c>
      <c r="I200" s="35">
        <v>3</v>
      </c>
    </row>
    <row r="201" spans="2:9" s="21" customFormat="1" ht="12" customHeight="1">
      <c r="B201" s="53" t="s">
        <v>267</v>
      </c>
      <c r="C201" s="22">
        <v>2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1</v>
      </c>
    </row>
    <row r="202" spans="2:9" s="21" customFormat="1" ht="12" customHeight="1">
      <c r="B202" s="53" t="s">
        <v>157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</row>
    <row r="203" spans="2:9" s="21" customFormat="1" ht="12" customHeight="1">
      <c r="B203" s="53" t="s">
        <v>158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</row>
    <row r="204" spans="2:9" s="21" customFormat="1" ht="12" customHeight="1">
      <c r="B204" s="53" t="s">
        <v>268</v>
      </c>
      <c r="C204" s="22">
        <v>0</v>
      </c>
      <c r="D204" s="22">
        <v>1</v>
      </c>
      <c r="E204" s="22">
        <v>5</v>
      </c>
      <c r="F204" s="22">
        <v>0</v>
      </c>
      <c r="G204" s="22">
        <v>1</v>
      </c>
      <c r="H204" s="22">
        <v>3</v>
      </c>
      <c r="I204" s="22">
        <v>5</v>
      </c>
    </row>
    <row r="205" spans="2:9" s="21" customFormat="1" ht="12" customHeight="1">
      <c r="B205" s="53" t="s">
        <v>159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</row>
    <row r="206" spans="2:9" s="21" customFormat="1" ht="12" customHeight="1">
      <c r="B206" s="53" t="s">
        <v>160</v>
      </c>
      <c r="C206" s="22">
        <v>0</v>
      </c>
      <c r="D206" s="22">
        <v>2</v>
      </c>
      <c r="E206" s="22">
        <v>0</v>
      </c>
      <c r="F206" s="22">
        <v>0</v>
      </c>
      <c r="G206" s="22">
        <v>3</v>
      </c>
      <c r="H206" s="22">
        <v>0</v>
      </c>
      <c r="I206" s="22">
        <v>1</v>
      </c>
    </row>
    <row r="207" spans="2:9" s="21" customFormat="1" ht="12" customHeight="1">
      <c r="B207" s="53" t="s">
        <v>269</v>
      </c>
      <c r="C207" s="22">
        <v>3</v>
      </c>
      <c r="D207" s="22">
        <v>10</v>
      </c>
      <c r="E207" s="22">
        <v>1</v>
      </c>
      <c r="F207" s="22">
        <v>2</v>
      </c>
      <c r="G207" s="22">
        <v>0</v>
      </c>
      <c r="H207" s="22">
        <v>0</v>
      </c>
      <c r="I207" s="22">
        <v>0</v>
      </c>
    </row>
    <row r="208" spans="2:9" s="21" customFormat="1" ht="12" customHeight="1">
      <c r="B208" s="53" t="s">
        <v>161</v>
      </c>
      <c r="C208" s="22">
        <v>9</v>
      </c>
      <c r="D208" s="22">
        <v>6</v>
      </c>
      <c r="E208" s="22">
        <v>6</v>
      </c>
      <c r="F208" s="22">
        <v>0</v>
      </c>
      <c r="G208" s="22">
        <v>0</v>
      </c>
      <c r="H208" s="22">
        <v>0</v>
      </c>
      <c r="I208" s="22">
        <v>0</v>
      </c>
    </row>
    <row r="209" spans="2:9" s="21" customFormat="1" ht="12" customHeight="1">
      <c r="B209" s="53" t="s">
        <v>162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</row>
    <row r="210" spans="2:9" s="21" customFormat="1" ht="12" customHeight="1">
      <c r="B210" s="60" t="s">
        <v>163</v>
      </c>
      <c r="C210" s="58">
        <v>3</v>
      </c>
      <c r="D210" s="58">
        <v>1</v>
      </c>
      <c r="E210" s="58">
        <v>0</v>
      </c>
      <c r="F210" s="58">
        <v>1</v>
      </c>
      <c r="G210" s="58">
        <v>2</v>
      </c>
      <c r="H210" s="58">
        <v>0</v>
      </c>
      <c r="I210" s="58">
        <v>2</v>
      </c>
    </row>
    <row r="211" spans="1:9" s="21" customFormat="1" ht="12" customHeight="1">
      <c r="A211" s="56"/>
      <c r="B211" s="56"/>
      <c r="C211" s="35"/>
      <c r="D211" s="35"/>
      <c r="E211" s="35"/>
      <c r="F211" s="35"/>
      <c r="G211" s="35"/>
      <c r="H211" s="35"/>
      <c r="I211" s="35"/>
    </row>
    <row r="212" spans="1:9" s="21" customFormat="1" ht="12" customHeight="1">
      <c r="A212" s="210" t="s">
        <v>164</v>
      </c>
      <c r="B212" s="210"/>
      <c r="C212" s="16">
        <f aca="true" t="shared" si="46" ref="C212:I212">SUM(C213:C231)</f>
        <v>199</v>
      </c>
      <c r="D212" s="16">
        <f t="shared" si="46"/>
        <v>275</v>
      </c>
      <c r="E212" s="16">
        <f t="shared" si="46"/>
        <v>253</v>
      </c>
      <c r="F212" s="16">
        <f t="shared" si="46"/>
        <v>308</v>
      </c>
      <c r="G212" s="16">
        <f t="shared" si="46"/>
        <v>436</v>
      </c>
      <c r="H212" s="16">
        <f t="shared" si="46"/>
        <v>471</v>
      </c>
      <c r="I212" s="16">
        <f t="shared" si="46"/>
        <v>321</v>
      </c>
    </row>
    <row r="213" spans="2:9" s="21" customFormat="1" ht="12" customHeight="1">
      <c r="B213" s="61" t="s">
        <v>165</v>
      </c>
      <c r="C213" s="35">
        <v>22</v>
      </c>
      <c r="D213" s="35">
        <v>8</v>
      </c>
      <c r="E213" s="35">
        <v>9</v>
      </c>
      <c r="F213" s="35">
        <v>25</v>
      </c>
      <c r="G213" s="35">
        <v>21</v>
      </c>
      <c r="H213" s="35">
        <v>28</v>
      </c>
      <c r="I213" s="35">
        <v>14</v>
      </c>
    </row>
    <row r="214" spans="2:9" s="21" customFormat="1" ht="12" customHeight="1">
      <c r="B214" s="53" t="s">
        <v>166</v>
      </c>
      <c r="C214" s="22">
        <v>51</v>
      </c>
      <c r="D214" s="22">
        <v>114</v>
      </c>
      <c r="E214" s="22">
        <v>93</v>
      </c>
      <c r="F214" s="22">
        <v>123</v>
      </c>
      <c r="G214" s="22">
        <v>193</v>
      </c>
      <c r="H214" s="22">
        <v>203</v>
      </c>
      <c r="I214" s="22">
        <v>187</v>
      </c>
    </row>
    <row r="215" spans="2:9" s="21" customFormat="1" ht="12" customHeight="1">
      <c r="B215" s="53" t="s">
        <v>167</v>
      </c>
      <c r="C215" s="22">
        <v>47</v>
      </c>
      <c r="D215" s="22">
        <v>11</v>
      </c>
      <c r="E215" s="22">
        <v>18</v>
      </c>
      <c r="F215" s="22">
        <v>20</v>
      </c>
      <c r="G215" s="22">
        <v>18</v>
      </c>
      <c r="H215" s="22">
        <v>26</v>
      </c>
      <c r="I215" s="22">
        <v>15</v>
      </c>
    </row>
    <row r="216" spans="2:9" s="21" customFormat="1" ht="12" customHeight="1">
      <c r="B216" s="53" t="s">
        <v>168</v>
      </c>
      <c r="C216" s="22">
        <v>1</v>
      </c>
      <c r="D216" s="22">
        <v>9</v>
      </c>
      <c r="E216" s="22">
        <v>2</v>
      </c>
      <c r="F216" s="22">
        <v>22</v>
      </c>
      <c r="G216" s="22">
        <v>67</v>
      </c>
      <c r="H216" s="22">
        <v>26</v>
      </c>
      <c r="I216" s="22">
        <v>12</v>
      </c>
    </row>
    <row r="217" spans="2:9" s="21" customFormat="1" ht="12" customHeight="1">
      <c r="B217" s="53" t="s">
        <v>169</v>
      </c>
      <c r="C217" s="22">
        <v>40</v>
      </c>
      <c r="D217" s="22">
        <v>55</v>
      </c>
      <c r="E217" s="22">
        <v>67</v>
      </c>
      <c r="F217" s="22">
        <v>70</v>
      </c>
      <c r="G217" s="22">
        <v>112</v>
      </c>
      <c r="H217" s="22">
        <v>121</v>
      </c>
      <c r="I217" s="22">
        <v>60</v>
      </c>
    </row>
    <row r="218" spans="2:9" s="21" customFormat="1" ht="12" customHeight="1">
      <c r="B218" s="53" t="s">
        <v>170</v>
      </c>
      <c r="C218" s="22">
        <v>0</v>
      </c>
      <c r="D218" s="22">
        <v>0</v>
      </c>
      <c r="E218" s="22">
        <v>0</v>
      </c>
      <c r="F218" s="22">
        <v>1</v>
      </c>
      <c r="G218" s="22">
        <v>0</v>
      </c>
      <c r="H218" s="22">
        <v>0</v>
      </c>
      <c r="I218" s="22">
        <v>0</v>
      </c>
    </row>
    <row r="219" spans="2:9" s="21" customFormat="1" ht="12" customHeight="1">
      <c r="B219" s="53" t="s">
        <v>171</v>
      </c>
      <c r="C219" s="22">
        <v>0</v>
      </c>
      <c r="D219" s="22">
        <v>1</v>
      </c>
      <c r="E219" s="22">
        <v>1</v>
      </c>
      <c r="F219" s="22">
        <v>0</v>
      </c>
      <c r="G219" s="22">
        <v>0</v>
      </c>
      <c r="H219" s="22">
        <v>0</v>
      </c>
      <c r="I219" s="22">
        <v>0</v>
      </c>
    </row>
    <row r="220" spans="2:9" s="21" customFormat="1" ht="12" customHeight="1">
      <c r="B220" s="53" t="s">
        <v>172</v>
      </c>
      <c r="C220" s="22">
        <v>2</v>
      </c>
      <c r="D220" s="22">
        <v>27</v>
      </c>
      <c r="E220" s="22">
        <v>5</v>
      </c>
      <c r="F220" s="22">
        <v>14</v>
      </c>
      <c r="G220" s="22">
        <v>5</v>
      </c>
      <c r="H220" s="22">
        <v>2</v>
      </c>
      <c r="I220" s="22">
        <v>2</v>
      </c>
    </row>
    <row r="221" spans="2:9" s="21" customFormat="1" ht="12" customHeight="1">
      <c r="B221" s="53" t="s">
        <v>173</v>
      </c>
      <c r="C221" s="22">
        <v>2</v>
      </c>
      <c r="D221" s="22">
        <v>2</v>
      </c>
      <c r="E221" s="22">
        <v>5</v>
      </c>
      <c r="F221" s="22">
        <v>0</v>
      </c>
      <c r="G221" s="22">
        <v>0</v>
      </c>
      <c r="H221" s="22">
        <v>0</v>
      </c>
      <c r="I221" s="22">
        <v>0</v>
      </c>
    </row>
    <row r="222" spans="2:9" s="21" customFormat="1" ht="12" customHeight="1">
      <c r="B222" s="53" t="s">
        <v>174</v>
      </c>
      <c r="C222" s="22">
        <v>7</v>
      </c>
      <c r="D222" s="22">
        <v>14</v>
      </c>
      <c r="E222" s="22">
        <v>8</v>
      </c>
      <c r="F222" s="22">
        <v>4</v>
      </c>
      <c r="G222" s="22">
        <v>0</v>
      </c>
      <c r="H222" s="22">
        <v>4</v>
      </c>
      <c r="I222" s="22">
        <v>4</v>
      </c>
    </row>
    <row r="223" spans="2:9" s="21" customFormat="1" ht="12" customHeight="1">
      <c r="B223" s="53" t="s">
        <v>175</v>
      </c>
      <c r="C223" s="22">
        <v>1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</row>
    <row r="224" spans="2:9" s="21" customFormat="1" ht="12" customHeight="1">
      <c r="B224" s="53" t="s">
        <v>176</v>
      </c>
      <c r="C224" s="22">
        <v>2</v>
      </c>
      <c r="D224" s="22">
        <v>2</v>
      </c>
      <c r="E224" s="22">
        <v>2</v>
      </c>
      <c r="F224" s="22">
        <v>0</v>
      </c>
      <c r="G224" s="22">
        <v>1</v>
      </c>
      <c r="H224" s="22">
        <v>1</v>
      </c>
      <c r="I224" s="22">
        <v>0</v>
      </c>
    </row>
    <row r="225" spans="2:9" s="21" customFormat="1" ht="12" customHeight="1">
      <c r="B225" s="53" t="s">
        <v>177</v>
      </c>
      <c r="C225" s="22">
        <v>6</v>
      </c>
      <c r="D225" s="22">
        <v>8</v>
      </c>
      <c r="E225" s="22">
        <v>3</v>
      </c>
      <c r="F225" s="22">
        <v>6</v>
      </c>
      <c r="G225" s="22">
        <v>1</v>
      </c>
      <c r="H225" s="22">
        <v>31</v>
      </c>
      <c r="I225" s="22">
        <v>9</v>
      </c>
    </row>
    <row r="226" spans="2:9" s="21" customFormat="1" ht="12" customHeight="1">
      <c r="B226" s="53" t="s">
        <v>178</v>
      </c>
      <c r="C226" s="22">
        <v>0</v>
      </c>
      <c r="D226" s="22">
        <v>1</v>
      </c>
      <c r="E226" s="22">
        <v>0</v>
      </c>
      <c r="F226" s="22">
        <v>1</v>
      </c>
      <c r="G226" s="22">
        <v>0</v>
      </c>
      <c r="H226" s="22">
        <v>0</v>
      </c>
      <c r="I226" s="22">
        <v>0</v>
      </c>
    </row>
    <row r="227" spans="2:9" s="21" customFormat="1" ht="12" customHeight="1">
      <c r="B227" s="53" t="s">
        <v>179</v>
      </c>
      <c r="C227" s="22">
        <v>2</v>
      </c>
      <c r="D227" s="22">
        <v>7</v>
      </c>
      <c r="E227" s="22">
        <v>9</v>
      </c>
      <c r="F227" s="22">
        <v>3</v>
      </c>
      <c r="G227" s="22">
        <v>2</v>
      </c>
      <c r="H227" s="22">
        <v>1</v>
      </c>
      <c r="I227" s="22">
        <v>0</v>
      </c>
    </row>
    <row r="228" spans="2:9" s="21" customFormat="1" ht="12" customHeight="1">
      <c r="B228" s="53" t="s">
        <v>270</v>
      </c>
      <c r="C228" s="22">
        <v>0</v>
      </c>
      <c r="D228" s="22">
        <v>1</v>
      </c>
      <c r="E228" s="22">
        <v>0</v>
      </c>
      <c r="F228" s="22">
        <v>1</v>
      </c>
      <c r="G228" s="22">
        <v>0</v>
      </c>
      <c r="H228" s="22">
        <v>0</v>
      </c>
      <c r="I228" s="22">
        <v>0</v>
      </c>
    </row>
    <row r="229" spans="2:9" s="21" customFormat="1" ht="12" customHeight="1">
      <c r="B229" s="53" t="s">
        <v>180</v>
      </c>
      <c r="C229" s="22">
        <v>12</v>
      </c>
      <c r="D229" s="22">
        <v>12</v>
      </c>
      <c r="E229" s="22">
        <v>9</v>
      </c>
      <c r="F229" s="22">
        <v>0</v>
      </c>
      <c r="G229" s="22">
        <v>5</v>
      </c>
      <c r="H229" s="22">
        <v>7</v>
      </c>
      <c r="I229" s="22">
        <v>6</v>
      </c>
    </row>
    <row r="230" spans="2:9" s="21" customFormat="1" ht="12" customHeight="1">
      <c r="B230" s="53" t="s">
        <v>181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</row>
    <row r="231" spans="2:9" s="21" customFormat="1" ht="12" customHeight="1">
      <c r="B231" s="60" t="s">
        <v>182</v>
      </c>
      <c r="C231" s="58">
        <v>4</v>
      </c>
      <c r="D231" s="58">
        <v>3</v>
      </c>
      <c r="E231" s="58">
        <v>22</v>
      </c>
      <c r="F231" s="58">
        <v>18</v>
      </c>
      <c r="G231" s="58">
        <v>11</v>
      </c>
      <c r="H231" s="58">
        <v>21</v>
      </c>
      <c r="I231" s="58">
        <v>12</v>
      </c>
    </row>
    <row r="232" spans="1:9" s="21" customFormat="1" ht="12" customHeight="1">
      <c r="A232" s="56"/>
      <c r="B232" s="56"/>
      <c r="C232" s="35"/>
      <c r="D232" s="35"/>
      <c r="E232" s="35"/>
      <c r="F232" s="35"/>
      <c r="G232" s="35"/>
      <c r="H232" s="35"/>
      <c r="I232" s="35"/>
    </row>
    <row r="233" spans="1:9" s="21" customFormat="1" ht="12" customHeight="1">
      <c r="A233" s="210" t="s">
        <v>183</v>
      </c>
      <c r="B233" s="210"/>
      <c r="C233" s="16">
        <f aca="true" t="shared" si="47" ref="C233:I233">SUM(C234:C239)</f>
        <v>40</v>
      </c>
      <c r="D233" s="16">
        <f t="shared" si="47"/>
        <v>76</v>
      </c>
      <c r="E233" s="16">
        <f t="shared" si="47"/>
        <v>114</v>
      </c>
      <c r="F233" s="16">
        <f t="shared" si="47"/>
        <v>96</v>
      </c>
      <c r="G233" s="16">
        <f t="shared" si="47"/>
        <v>112</v>
      </c>
      <c r="H233" s="16">
        <f t="shared" si="47"/>
        <v>74</v>
      </c>
      <c r="I233" s="16">
        <f t="shared" si="47"/>
        <v>106</v>
      </c>
    </row>
    <row r="234" spans="2:9" s="21" customFormat="1" ht="12" customHeight="1">
      <c r="B234" s="61" t="s">
        <v>184</v>
      </c>
      <c r="C234" s="35">
        <v>31</v>
      </c>
      <c r="D234" s="35">
        <v>35</v>
      </c>
      <c r="E234" s="35">
        <v>83</v>
      </c>
      <c r="F234" s="35">
        <v>69</v>
      </c>
      <c r="G234" s="35">
        <v>76</v>
      </c>
      <c r="H234" s="35">
        <v>51</v>
      </c>
      <c r="I234" s="35">
        <v>50</v>
      </c>
    </row>
    <row r="235" spans="2:9" s="21" customFormat="1" ht="12" customHeight="1">
      <c r="B235" s="53" t="s">
        <v>185</v>
      </c>
      <c r="C235" s="22">
        <v>6</v>
      </c>
      <c r="D235" s="22">
        <v>12</v>
      </c>
      <c r="E235" s="22">
        <v>5</v>
      </c>
      <c r="F235" s="22">
        <v>6</v>
      </c>
      <c r="G235" s="22">
        <v>4</v>
      </c>
      <c r="H235" s="22">
        <v>2</v>
      </c>
      <c r="I235" s="22">
        <v>3</v>
      </c>
    </row>
    <row r="236" spans="2:9" s="21" customFormat="1" ht="12" customHeight="1">
      <c r="B236" s="53" t="s">
        <v>186</v>
      </c>
      <c r="C236" s="22">
        <v>0</v>
      </c>
      <c r="D236" s="22">
        <v>2</v>
      </c>
      <c r="E236" s="22">
        <v>4</v>
      </c>
      <c r="F236" s="22">
        <v>7</v>
      </c>
      <c r="G236" s="22">
        <v>14</v>
      </c>
      <c r="H236" s="22">
        <v>8</v>
      </c>
      <c r="I236" s="22">
        <v>23</v>
      </c>
    </row>
    <row r="237" spans="2:9" s="21" customFormat="1" ht="12" customHeight="1">
      <c r="B237" s="53" t="s">
        <v>187</v>
      </c>
      <c r="C237" s="22">
        <v>0</v>
      </c>
      <c r="D237" s="22">
        <v>4</v>
      </c>
      <c r="E237" s="22">
        <v>8</v>
      </c>
      <c r="F237" s="22">
        <v>5</v>
      </c>
      <c r="G237" s="22">
        <v>9</v>
      </c>
      <c r="H237" s="22">
        <v>2</v>
      </c>
      <c r="I237" s="22">
        <v>3</v>
      </c>
    </row>
    <row r="238" spans="2:9" s="21" customFormat="1" ht="12" customHeight="1">
      <c r="B238" s="53" t="s">
        <v>188</v>
      </c>
      <c r="C238" s="22">
        <v>0</v>
      </c>
      <c r="D238" s="22">
        <v>15</v>
      </c>
      <c r="E238" s="22">
        <v>7</v>
      </c>
      <c r="F238" s="22">
        <v>3</v>
      </c>
      <c r="G238" s="22">
        <v>6</v>
      </c>
      <c r="H238" s="22">
        <v>5</v>
      </c>
      <c r="I238" s="22">
        <v>14</v>
      </c>
    </row>
    <row r="239" spans="2:9" s="21" customFormat="1" ht="12" customHeight="1">
      <c r="B239" s="60" t="s">
        <v>189</v>
      </c>
      <c r="C239" s="58">
        <v>3</v>
      </c>
      <c r="D239" s="58">
        <v>8</v>
      </c>
      <c r="E239" s="58">
        <v>7</v>
      </c>
      <c r="F239" s="58">
        <v>6</v>
      </c>
      <c r="G239" s="58">
        <v>3</v>
      </c>
      <c r="H239" s="58">
        <v>6</v>
      </c>
      <c r="I239" s="58">
        <v>13</v>
      </c>
    </row>
    <row r="240" spans="1:9" s="21" customFormat="1" ht="12" customHeight="1">
      <c r="A240" s="56"/>
      <c r="B240" s="56"/>
      <c r="C240" s="35"/>
      <c r="D240" s="35"/>
      <c r="E240" s="35"/>
      <c r="F240" s="35"/>
      <c r="G240" s="35"/>
      <c r="H240" s="35"/>
      <c r="I240" s="35"/>
    </row>
    <row r="241" spans="1:9" s="21" customFormat="1" ht="12" customHeight="1">
      <c r="A241" s="210" t="s">
        <v>190</v>
      </c>
      <c r="B241" s="210"/>
      <c r="C241" s="16">
        <f aca="true" t="shared" si="48" ref="C241:I241">SUM(C242:C250)</f>
        <v>18</v>
      </c>
      <c r="D241" s="16">
        <f t="shared" si="48"/>
        <v>22</v>
      </c>
      <c r="E241" s="16">
        <f t="shared" si="48"/>
        <v>30</v>
      </c>
      <c r="F241" s="16">
        <f t="shared" si="48"/>
        <v>15</v>
      </c>
      <c r="G241" s="16">
        <f t="shared" si="48"/>
        <v>21</v>
      </c>
      <c r="H241" s="16">
        <f t="shared" si="48"/>
        <v>18</v>
      </c>
      <c r="I241" s="16">
        <f t="shared" si="48"/>
        <v>12</v>
      </c>
    </row>
    <row r="242" spans="2:9" s="21" customFormat="1" ht="12" customHeight="1">
      <c r="B242" s="61" t="s">
        <v>191</v>
      </c>
      <c r="C242" s="35">
        <v>15</v>
      </c>
      <c r="D242" s="35">
        <v>20</v>
      </c>
      <c r="E242" s="35">
        <v>22</v>
      </c>
      <c r="F242" s="35">
        <v>10</v>
      </c>
      <c r="G242" s="35">
        <v>14</v>
      </c>
      <c r="H242" s="35">
        <v>10</v>
      </c>
      <c r="I242" s="35">
        <v>6</v>
      </c>
    </row>
    <row r="243" spans="2:9" s="21" customFormat="1" ht="12" customHeight="1">
      <c r="B243" s="53" t="s">
        <v>271</v>
      </c>
      <c r="C243" s="22">
        <v>3</v>
      </c>
      <c r="D243" s="22">
        <v>0</v>
      </c>
      <c r="E243" s="22">
        <v>5</v>
      </c>
      <c r="F243" s="22">
        <v>0</v>
      </c>
      <c r="G243" s="22">
        <v>0</v>
      </c>
      <c r="H243" s="22">
        <v>2</v>
      </c>
      <c r="I243" s="22">
        <v>0</v>
      </c>
    </row>
    <row r="244" spans="2:9" s="21" customFormat="1" ht="12" customHeight="1">
      <c r="B244" s="53" t="s">
        <v>272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</row>
    <row r="245" spans="2:9" s="21" customFormat="1" ht="12" customHeight="1">
      <c r="B245" s="53" t="s">
        <v>273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</row>
    <row r="246" spans="2:9" s="21" customFormat="1" ht="12" customHeight="1">
      <c r="B246" s="53" t="s">
        <v>193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</row>
    <row r="247" spans="2:9" s="21" customFormat="1" ht="12" customHeight="1">
      <c r="B247" s="53" t="s">
        <v>194</v>
      </c>
      <c r="C247" s="22">
        <v>0</v>
      </c>
      <c r="D247" s="22">
        <v>2</v>
      </c>
      <c r="E247" s="22">
        <v>3</v>
      </c>
      <c r="F247" s="22">
        <v>5</v>
      </c>
      <c r="G247" s="22">
        <v>7</v>
      </c>
      <c r="H247" s="22">
        <v>6</v>
      </c>
      <c r="I247" s="22">
        <v>6</v>
      </c>
    </row>
    <row r="248" spans="2:9" s="21" customFormat="1" ht="12" customHeight="1">
      <c r="B248" s="53" t="s">
        <v>274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</row>
    <row r="249" spans="2:9" s="21" customFormat="1" ht="12" customHeight="1">
      <c r="B249" s="53" t="s">
        <v>195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</row>
    <row r="250" spans="2:9" s="21" customFormat="1" ht="12" customHeight="1">
      <c r="B250" s="60" t="s">
        <v>275</v>
      </c>
      <c r="C250" s="58">
        <v>0</v>
      </c>
      <c r="D250" s="58">
        <v>0</v>
      </c>
      <c r="E250" s="58">
        <v>0</v>
      </c>
      <c r="F250" s="58">
        <v>0</v>
      </c>
      <c r="G250" s="58">
        <v>0</v>
      </c>
      <c r="H250" s="58">
        <v>0</v>
      </c>
      <c r="I250" s="58">
        <v>0</v>
      </c>
    </row>
    <row r="251" spans="1:9" s="21" customFormat="1" ht="12" customHeight="1">
      <c r="A251" s="56"/>
      <c r="B251" s="56"/>
      <c r="C251" s="35"/>
      <c r="D251" s="35"/>
      <c r="E251" s="35"/>
      <c r="F251" s="35"/>
      <c r="G251" s="35"/>
      <c r="H251" s="35"/>
      <c r="I251" s="35"/>
    </row>
    <row r="252" spans="1:9" s="21" customFormat="1" ht="12" customHeight="1">
      <c r="A252" s="210" t="s">
        <v>196</v>
      </c>
      <c r="B252" s="210"/>
      <c r="C252" s="16">
        <f aca="true" t="shared" si="49" ref="C252:I252">SUM(C253:C273)</f>
        <v>71</v>
      </c>
      <c r="D252" s="16">
        <f t="shared" si="49"/>
        <v>119</v>
      </c>
      <c r="E252" s="16">
        <f t="shared" si="49"/>
        <v>84</v>
      </c>
      <c r="F252" s="16">
        <f t="shared" si="49"/>
        <v>67</v>
      </c>
      <c r="G252" s="16">
        <f t="shared" si="49"/>
        <v>34</v>
      </c>
      <c r="H252" s="16">
        <f t="shared" si="49"/>
        <v>97</v>
      </c>
      <c r="I252" s="16">
        <f t="shared" si="49"/>
        <v>77</v>
      </c>
    </row>
    <row r="253" spans="2:9" s="21" customFormat="1" ht="12" customHeight="1">
      <c r="B253" s="61" t="s">
        <v>197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2</v>
      </c>
    </row>
    <row r="254" spans="2:9" s="21" customFormat="1" ht="12" customHeight="1">
      <c r="B254" s="53" t="s">
        <v>198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</row>
    <row r="255" spans="2:9" s="21" customFormat="1" ht="12" customHeight="1">
      <c r="B255" s="53" t="s">
        <v>199</v>
      </c>
      <c r="C255" s="22">
        <v>0</v>
      </c>
      <c r="D255" s="22">
        <v>0</v>
      </c>
      <c r="E255" s="22">
        <v>9</v>
      </c>
      <c r="F255" s="22">
        <v>0</v>
      </c>
      <c r="G255" s="22">
        <v>0</v>
      </c>
      <c r="H255" s="22">
        <v>0</v>
      </c>
      <c r="I255" s="22">
        <v>0</v>
      </c>
    </row>
    <row r="256" spans="2:9" s="21" customFormat="1" ht="12" customHeight="1">
      <c r="B256" s="53" t="s">
        <v>200</v>
      </c>
      <c r="C256" s="22">
        <v>59</v>
      </c>
      <c r="D256" s="22">
        <v>60</v>
      </c>
      <c r="E256" s="22">
        <v>37</v>
      </c>
      <c r="F256" s="22">
        <v>41</v>
      </c>
      <c r="G256" s="22">
        <v>19</v>
      </c>
      <c r="H256" s="22">
        <v>45</v>
      </c>
      <c r="I256" s="22">
        <v>20</v>
      </c>
    </row>
    <row r="257" spans="2:9" s="21" customFormat="1" ht="12" customHeight="1">
      <c r="B257" s="53" t="s">
        <v>276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</row>
    <row r="258" spans="2:9" s="21" customFormat="1" ht="12" customHeight="1">
      <c r="B258" s="53" t="s">
        <v>201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</row>
    <row r="259" spans="2:9" s="21" customFormat="1" ht="12" customHeight="1">
      <c r="B259" s="53" t="s">
        <v>202</v>
      </c>
      <c r="C259" s="22">
        <v>0</v>
      </c>
      <c r="D259" s="22">
        <v>0</v>
      </c>
      <c r="E259" s="22">
        <v>0</v>
      </c>
      <c r="F259" s="22">
        <v>1</v>
      </c>
      <c r="G259" s="22">
        <v>0</v>
      </c>
      <c r="H259" s="22">
        <v>0</v>
      </c>
      <c r="I259" s="22">
        <v>0</v>
      </c>
    </row>
    <row r="260" spans="2:9" s="21" customFormat="1" ht="12" customHeight="1">
      <c r="B260" s="53" t="s">
        <v>203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1</v>
      </c>
      <c r="I260" s="22">
        <v>0</v>
      </c>
    </row>
    <row r="261" spans="2:9" s="21" customFormat="1" ht="12" customHeight="1">
      <c r="B261" s="53" t="s">
        <v>277</v>
      </c>
      <c r="C261" s="22">
        <v>2</v>
      </c>
      <c r="D261" s="22">
        <v>0</v>
      </c>
      <c r="E261" s="22">
        <v>0</v>
      </c>
      <c r="F261" s="22">
        <v>0</v>
      </c>
      <c r="G261" s="22">
        <v>0</v>
      </c>
      <c r="H261" s="22">
        <v>3</v>
      </c>
      <c r="I261" s="22">
        <v>4</v>
      </c>
    </row>
    <row r="262" spans="2:9" s="21" customFormat="1" ht="12" customHeight="1">
      <c r="B262" s="53" t="s">
        <v>204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</row>
    <row r="263" spans="2:9" s="21" customFormat="1" ht="12" customHeight="1">
      <c r="B263" s="53" t="s">
        <v>205</v>
      </c>
      <c r="C263" s="22">
        <v>0</v>
      </c>
      <c r="D263" s="22">
        <v>0</v>
      </c>
      <c r="E263" s="22">
        <v>2</v>
      </c>
      <c r="F263" s="22">
        <v>0</v>
      </c>
      <c r="G263" s="22">
        <v>0</v>
      </c>
      <c r="H263" s="22">
        <v>0</v>
      </c>
      <c r="I263" s="22">
        <v>0</v>
      </c>
    </row>
    <row r="264" spans="2:9" s="21" customFormat="1" ht="12" customHeight="1">
      <c r="B264" s="53" t="s">
        <v>206</v>
      </c>
      <c r="C264" s="22">
        <v>0</v>
      </c>
      <c r="D264" s="22">
        <v>30</v>
      </c>
      <c r="E264" s="22">
        <v>10</v>
      </c>
      <c r="F264" s="22">
        <v>10</v>
      </c>
      <c r="G264" s="22">
        <v>1</v>
      </c>
      <c r="H264" s="22">
        <v>21</v>
      </c>
      <c r="I264" s="22">
        <v>33</v>
      </c>
    </row>
    <row r="265" spans="2:9" s="21" customFormat="1" ht="12" customHeight="1">
      <c r="B265" s="53" t="s">
        <v>207</v>
      </c>
      <c r="C265" s="22">
        <v>7</v>
      </c>
      <c r="D265" s="22">
        <v>13</v>
      </c>
      <c r="E265" s="22">
        <v>7</v>
      </c>
      <c r="F265" s="22">
        <v>4</v>
      </c>
      <c r="G265" s="22">
        <v>9</v>
      </c>
      <c r="H265" s="22">
        <v>19</v>
      </c>
      <c r="I265" s="22">
        <v>7</v>
      </c>
    </row>
    <row r="266" spans="2:9" s="21" customFormat="1" ht="12" customHeight="1">
      <c r="B266" s="53" t="s">
        <v>208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</row>
    <row r="267" spans="2:9" s="21" customFormat="1" ht="12" customHeight="1">
      <c r="B267" s="53" t="s">
        <v>209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</row>
    <row r="268" spans="2:9" s="21" customFormat="1" ht="12" customHeight="1">
      <c r="B268" s="53" t="s">
        <v>210</v>
      </c>
      <c r="C268" s="22">
        <v>0</v>
      </c>
      <c r="D268" s="22">
        <v>2</v>
      </c>
      <c r="E268" s="22">
        <v>5</v>
      </c>
      <c r="F268" s="22">
        <v>0</v>
      </c>
      <c r="G268" s="22">
        <v>0</v>
      </c>
      <c r="H268" s="22">
        <v>0</v>
      </c>
      <c r="I268" s="22">
        <v>0</v>
      </c>
    </row>
    <row r="269" spans="2:9" s="21" customFormat="1" ht="12" customHeight="1">
      <c r="B269" s="53" t="s">
        <v>211</v>
      </c>
      <c r="C269" s="22">
        <v>3</v>
      </c>
      <c r="D269" s="22">
        <v>3</v>
      </c>
      <c r="E269" s="22">
        <v>8</v>
      </c>
      <c r="F269" s="22">
        <v>10</v>
      </c>
      <c r="G269" s="22">
        <v>4</v>
      </c>
      <c r="H269" s="22">
        <v>4</v>
      </c>
      <c r="I269" s="22">
        <v>6</v>
      </c>
    </row>
    <row r="270" spans="2:9" s="21" customFormat="1" ht="12" customHeight="1">
      <c r="B270" s="53" t="s">
        <v>212</v>
      </c>
      <c r="C270" s="22">
        <v>0</v>
      </c>
      <c r="D270" s="22">
        <v>0</v>
      </c>
      <c r="E270" s="22">
        <v>0</v>
      </c>
      <c r="F270" s="22">
        <v>0</v>
      </c>
      <c r="G270" s="22">
        <v>1</v>
      </c>
      <c r="H270" s="22">
        <v>2</v>
      </c>
      <c r="I270" s="22">
        <v>3</v>
      </c>
    </row>
    <row r="271" spans="2:9" s="21" customFormat="1" ht="12" customHeight="1">
      <c r="B271" s="53" t="s">
        <v>213</v>
      </c>
      <c r="C271" s="22">
        <v>0</v>
      </c>
      <c r="D271" s="22">
        <v>11</v>
      </c>
      <c r="E271" s="22">
        <v>6</v>
      </c>
      <c r="F271" s="22">
        <v>1</v>
      </c>
      <c r="G271" s="22">
        <v>0</v>
      </c>
      <c r="H271" s="22">
        <v>2</v>
      </c>
      <c r="I271" s="22">
        <v>2</v>
      </c>
    </row>
    <row r="272" spans="2:9" s="21" customFormat="1" ht="12" customHeight="1">
      <c r="B272" s="53" t="s">
        <v>278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</row>
    <row r="273" spans="2:9" s="21" customFormat="1" ht="12" customHeight="1">
      <c r="B273" s="60" t="s">
        <v>214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</row>
    <row r="274" spans="1:9" s="21" customFormat="1" ht="12" customHeight="1">
      <c r="A274" s="219"/>
      <c r="B274" s="219"/>
      <c r="C274" s="219"/>
      <c r="D274" s="219"/>
      <c r="E274" s="219"/>
      <c r="F274" s="219"/>
      <c r="G274" s="219"/>
      <c r="H274" s="219"/>
      <c r="I274" s="219"/>
    </row>
    <row r="275" spans="1:9" s="21" customFormat="1" ht="12" customHeight="1">
      <c r="A275" s="220" t="s">
        <v>279</v>
      </c>
      <c r="B275" s="220"/>
      <c r="C275" s="16"/>
      <c r="D275" s="16"/>
      <c r="E275" s="16"/>
      <c r="F275" s="16"/>
      <c r="G275" s="16"/>
      <c r="H275" s="16"/>
      <c r="I275" s="16"/>
    </row>
    <row r="276" spans="2:9" s="21" customFormat="1" ht="12" customHeight="1">
      <c r="B276" s="61" t="s">
        <v>216</v>
      </c>
      <c r="C276" s="35">
        <f aca="true" t="shared" si="50" ref="C276:I276">SUM(C56:C79)</f>
        <v>553</v>
      </c>
      <c r="D276" s="35">
        <f t="shared" si="50"/>
        <v>713</v>
      </c>
      <c r="E276" s="35">
        <f t="shared" si="50"/>
        <v>708</v>
      </c>
      <c r="F276" s="35">
        <f t="shared" si="50"/>
        <v>958</v>
      </c>
      <c r="G276" s="35">
        <f t="shared" si="50"/>
        <v>1072</v>
      </c>
      <c r="H276" s="35">
        <f t="shared" si="50"/>
        <v>958</v>
      </c>
      <c r="I276" s="35">
        <f t="shared" si="50"/>
        <v>855</v>
      </c>
    </row>
    <row r="277" spans="2:9" s="21" customFormat="1" ht="12" customHeight="1">
      <c r="B277" s="53" t="s">
        <v>217</v>
      </c>
      <c r="C277" s="22">
        <f aca="true" t="shared" si="51" ref="C277:I277">SUM(C82:C155)</f>
        <v>1573</v>
      </c>
      <c r="D277" s="22">
        <f t="shared" si="51"/>
        <v>1816</v>
      </c>
      <c r="E277" s="22">
        <f t="shared" si="51"/>
        <v>1953</v>
      </c>
      <c r="F277" s="22">
        <f t="shared" si="51"/>
        <v>1447</v>
      </c>
      <c r="G277" s="22">
        <f t="shared" si="51"/>
        <v>1490</v>
      </c>
      <c r="H277" s="22">
        <f t="shared" si="51"/>
        <v>1172</v>
      </c>
      <c r="I277" s="22">
        <f t="shared" si="51"/>
        <v>920</v>
      </c>
    </row>
    <row r="278" spans="2:9" s="21" customFormat="1" ht="12" customHeight="1">
      <c r="B278" s="53" t="s">
        <v>218</v>
      </c>
      <c r="C278" s="22">
        <f aca="true" t="shared" si="52" ref="C278:I278">SUM(C158:C197)</f>
        <v>305</v>
      </c>
      <c r="D278" s="22">
        <f t="shared" si="52"/>
        <v>685</v>
      </c>
      <c r="E278" s="22">
        <f t="shared" si="52"/>
        <v>553</v>
      </c>
      <c r="F278" s="22">
        <f t="shared" si="52"/>
        <v>532</v>
      </c>
      <c r="G278" s="22">
        <f t="shared" si="52"/>
        <v>519</v>
      </c>
      <c r="H278" s="22">
        <f t="shared" si="52"/>
        <v>362</v>
      </c>
      <c r="I278" s="22">
        <f t="shared" si="52"/>
        <v>340</v>
      </c>
    </row>
    <row r="279" spans="2:9" s="21" customFormat="1" ht="12" customHeight="1">
      <c r="B279" s="53" t="s">
        <v>219</v>
      </c>
      <c r="C279" s="22">
        <f aca="true" t="shared" si="53" ref="C279:I279">SUM(C200:C210)</f>
        <v>17</v>
      </c>
      <c r="D279" s="22">
        <f t="shared" si="53"/>
        <v>21</v>
      </c>
      <c r="E279" s="22">
        <f t="shared" si="53"/>
        <v>16</v>
      </c>
      <c r="F279" s="22">
        <f t="shared" si="53"/>
        <v>5</v>
      </c>
      <c r="G279" s="22">
        <f t="shared" si="53"/>
        <v>9</v>
      </c>
      <c r="H279" s="22">
        <f t="shared" si="53"/>
        <v>5</v>
      </c>
      <c r="I279" s="22">
        <f t="shared" si="53"/>
        <v>12</v>
      </c>
    </row>
    <row r="280" spans="2:9" s="21" customFormat="1" ht="12" customHeight="1">
      <c r="B280" s="53" t="s">
        <v>220</v>
      </c>
      <c r="C280" s="22">
        <f aca="true" t="shared" si="54" ref="C280:I280">SUM(C213:C231)</f>
        <v>199</v>
      </c>
      <c r="D280" s="22">
        <f t="shared" si="54"/>
        <v>275</v>
      </c>
      <c r="E280" s="22">
        <f t="shared" si="54"/>
        <v>253</v>
      </c>
      <c r="F280" s="22">
        <f t="shared" si="54"/>
        <v>308</v>
      </c>
      <c r="G280" s="22">
        <f t="shared" si="54"/>
        <v>436</v>
      </c>
      <c r="H280" s="22">
        <f t="shared" si="54"/>
        <v>471</v>
      </c>
      <c r="I280" s="22">
        <f t="shared" si="54"/>
        <v>321</v>
      </c>
    </row>
    <row r="281" spans="2:9" s="21" customFormat="1" ht="12" customHeight="1">
      <c r="B281" s="53" t="s">
        <v>221</v>
      </c>
      <c r="C281" s="22">
        <f aca="true" t="shared" si="55" ref="C281:I281">SUM(C234:C239)</f>
        <v>40</v>
      </c>
      <c r="D281" s="22">
        <f t="shared" si="55"/>
        <v>76</v>
      </c>
      <c r="E281" s="22">
        <f t="shared" si="55"/>
        <v>114</v>
      </c>
      <c r="F281" s="22">
        <f t="shared" si="55"/>
        <v>96</v>
      </c>
      <c r="G281" s="22">
        <f t="shared" si="55"/>
        <v>112</v>
      </c>
      <c r="H281" s="22">
        <f t="shared" si="55"/>
        <v>74</v>
      </c>
      <c r="I281" s="22">
        <f t="shared" si="55"/>
        <v>106</v>
      </c>
    </row>
    <row r="282" spans="2:9" s="21" customFormat="1" ht="12" customHeight="1">
      <c r="B282" s="53" t="s">
        <v>222</v>
      </c>
      <c r="C282" s="22">
        <f aca="true" t="shared" si="56" ref="C282:I282">SUM(C242:C250)</f>
        <v>18</v>
      </c>
      <c r="D282" s="22">
        <f t="shared" si="56"/>
        <v>22</v>
      </c>
      <c r="E282" s="22">
        <f t="shared" si="56"/>
        <v>30</v>
      </c>
      <c r="F282" s="22">
        <f t="shared" si="56"/>
        <v>15</v>
      </c>
      <c r="G282" s="22">
        <f t="shared" si="56"/>
        <v>21</v>
      </c>
      <c r="H282" s="22">
        <f t="shared" si="56"/>
        <v>18</v>
      </c>
      <c r="I282" s="22">
        <f t="shared" si="56"/>
        <v>12</v>
      </c>
    </row>
    <row r="283" spans="2:9" s="21" customFormat="1" ht="12" customHeight="1">
      <c r="B283" s="53" t="s">
        <v>223</v>
      </c>
      <c r="C283" s="22">
        <f aca="true" t="shared" si="57" ref="C283:I283">SUM(C253:C273)</f>
        <v>71</v>
      </c>
      <c r="D283" s="22">
        <f t="shared" si="57"/>
        <v>119</v>
      </c>
      <c r="E283" s="22">
        <f t="shared" si="57"/>
        <v>84</v>
      </c>
      <c r="F283" s="22">
        <f t="shared" si="57"/>
        <v>67</v>
      </c>
      <c r="G283" s="22">
        <f t="shared" si="57"/>
        <v>34</v>
      </c>
      <c r="H283" s="22">
        <f t="shared" si="57"/>
        <v>97</v>
      </c>
      <c r="I283" s="22">
        <f t="shared" si="57"/>
        <v>77</v>
      </c>
    </row>
    <row r="284" spans="2:9" s="21" customFormat="1" ht="12" customHeight="1">
      <c r="B284" s="63" t="s">
        <v>228</v>
      </c>
      <c r="C284" s="64">
        <f aca="true" t="shared" si="58" ref="C284:I284">SUM(C276:C283)</f>
        <v>2776</v>
      </c>
      <c r="D284" s="64">
        <f t="shared" si="58"/>
        <v>3727</v>
      </c>
      <c r="E284" s="64">
        <f t="shared" si="58"/>
        <v>3711</v>
      </c>
      <c r="F284" s="64">
        <f t="shared" si="58"/>
        <v>3428</v>
      </c>
      <c r="G284" s="64">
        <f t="shared" si="58"/>
        <v>3693</v>
      </c>
      <c r="H284" s="64">
        <f t="shared" si="58"/>
        <v>3157</v>
      </c>
      <c r="I284" s="64">
        <f t="shared" si="58"/>
        <v>2643</v>
      </c>
    </row>
    <row r="285" spans="1:9" s="21" customFormat="1" ht="12" customHeight="1">
      <c r="A285" s="219"/>
      <c r="B285" s="219"/>
      <c r="C285" s="219"/>
      <c r="D285" s="219"/>
      <c r="E285" s="219"/>
      <c r="F285" s="219"/>
      <c r="G285" s="219"/>
      <c r="H285" s="219"/>
      <c r="I285" s="219"/>
    </row>
    <row r="286" spans="1:9" s="21" customFormat="1" ht="12" customHeight="1">
      <c r="A286" s="220" t="s">
        <v>224</v>
      </c>
      <c r="B286" s="220"/>
      <c r="C286" s="220"/>
      <c r="D286" s="220"/>
      <c r="E286" s="220"/>
      <c r="F286" s="220"/>
      <c r="G286" s="220"/>
      <c r="H286" s="220"/>
      <c r="I286" s="220"/>
    </row>
    <row r="287" spans="2:9" s="21" customFormat="1" ht="12" customHeight="1">
      <c r="B287" s="61" t="s">
        <v>220</v>
      </c>
      <c r="C287" s="35">
        <f aca="true" t="shared" si="59" ref="C287:I287">C213+C214+C215+C216+C217+C218+C219+C220+C222+C225+C226+C229+C231+C235+C165+C227</f>
        <v>224</v>
      </c>
      <c r="D287" s="35">
        <f t="shared" si="59"/>
        <v>296</v>
      </c>
      <c r="E287" s="35">
        <f t="shared" si="59"/>
        <v>258</v>
      </c>
      <c r="F287" s="35">
        <f t="shared" si="59"/>
        <v>325</v>
      </c>
      <c r="G287" s="35">
        <f t="shared" si="59"/>
        <v>445</v>
      </c>
      <c r="H287" s="35">
        <f t="shared" si="59"/>
        <v>472</v>
      </c>
      <c r="I287" s="35">
        <f t="shared" si="59"/>
        <v>335</v>
      </c>
    </row>
    <row r="288" spans="2:9" s="21" customFormat="1" ht="12" customHeight="1">
      <c r="B288" s="53" t="s">
        <v>225</v>
      </c>
      <c r="C288" s="22">
        <f aca="true" t="shared" si="60" ref="C288:I288">C56+C57+C58+C62+C63+C64+C65+C66+C67+C68+C70+C71+C73+C74+C75+C76+C77+C78+C79+C96</f>
        <v>556</v>
      </c>
      <c r="D288" s="22">
        <f t="shared" si="60"/>
        <v>713</v>
      </c>
      <c r="E288" s="22">
        <f t="shared" si="60"/>
        <v>712</v>
      </c>
      <c r="F288" s="22">
        <f t="shared" si="60"/>
        <v>955</v>
      </c>
      <c r="G288" s="22">
        <f t="shared" si="60"/>
        <v>1070</v>
      </c>
      <c r="H288" s="22">
        <f t="shared" si="60"/>
        <v>958</v>
      </c>
      <c r="I288" s="22">
        <f t="shared" si="60"/>
        <v>854</v>
      </c>
    </row>
    <row r="289" spans="2:9" s="21" customFormat="1" ht="12" customHeight="1">
      <c r="B289" s="53" t="s">
        <v>218</v>
      </c>
      <c r="C289" s="22">
        <f aca="true" t="shared" si="61" ref="C289:I289">C158+C161+C164+C167+C171+C177+C178+C181+C183+C185+C188+C192+C193+C195+C200+C207+C210+C170+C174+C176+C179</f>
        <v>246</v>
      </c>
      <c r="D289" s="22">
        <f t="shared" si="61"/>
        <v>599</v>
      </c>
      <c r="E289" s="22">
        <f t="shared" si="61"/>
        <v>441</v>
      </c>
      <c r="F289" s="22">
        <f t="shared" si="61"/>
        <v>476</v>
      </c>
      <c r="G289" s="22">
        <f t="shared" si="61"/>
        <v>479</v>
      </c>
      <c r="H289" s="22">
        <f t="shared" si="61"/>
        <v>328</v>
      </c>
      <c r="I289" s="22">
        <f t="shared" si="61"/>
        <v>290</v>
      </c>
    </row>
    <row r="290" spans="2:9" s="21" customFormat="1" ht="12" customHeight="1">
      <c r="B290" s="53" t="s">
        <v>217</v>
      </c>
      <c r="C290" s="22">
        <f aca="true" t="shared" si="62" ref="C290:I290">+C82+C83+C85+C87+C88+C89+C93+C91+C98+C97+C102+C99+C104+C101+C105+C103+C106+C112+C110+C109+C113+C114+C116+C117+C118+C119+C120+C122+C121+C123+C124+C126+C125+C128+C127+C131+C134+C133+C136+C135+C137+C138+C139+C140+C141+C143+C144+C147+C146+C148+C149+C151+C152+C154+C155</f>
        <v>1542</v>
      </c>
      <c r="D290" s="22">
        <f t="shared" si="62"/>
        <v>1769</v>
      </c>
      <c r="E290" s="22">
        <f t="shared" si="62"/>
        <v>1914</v>
      </c>
      <c r="F290" s="22">
        <f t="shared" si="62"/>
        <v>1410</v>
      </c>
      <c r="G290" s="22">
        <f t="shared" si="62"/>
        <v>1481</v>
      </c>
      <c r="H290" s="22">
        <f t="shared" si="62"/>
        <v>1163</v>
      </c>
      <c r="I290" s="22">
        <f t="shared" si="62"/>
        <v>910</v>
      </c>
    </row>
    <row r="291" spans="2:9" s="21" customFormat="1" ht="12" customHeight="1">
      <c r="B291" s="63" t="s">
        <v>280</v>
      </c>
      <c r="C291" s="64">
        <f aca="true" t="shared" si="63" ref="C291:I291">SUM(C287:C290)</f>
        <v>2568</v>
      </c>
      <c r="D291" s="64">
        <f t="shared" si="63"/>
        <v>3377</v>
      </c>
      <c r="E291" s="64">
        <f t="shared" si="63"/>
        <v>3325</v>
      </c>
      <c r="F291" s="64">
        <f t="shared" si="63"/>
        <v>3166</v>
      </c>
      <c r="G291" s="64">
        <f t="shared" si="63"/>
        <v>3475</v>
      </c>
      <c r="H291" s="64">
        <f t="shared" si="63"/>
        <v>2921</v>
      </c>
      <c r="I291" s="64">
        <f t="shared" si="63"/>
        <v>2389</v>
      </c>
    </row>
    <row r="292" spans="1:9" s="42" customFormat="1" ht="5.25" customHeight="1">
      <c r="A292" s="223"/>
      <c r="B292" s="223"/>
      <c r="C292" s="223"/>
      <c r="D292" s="223"/>
      <c r="E292" s="223"/>
      <c r="F292" s="223"/>
      <c r="G292" s="223"/>
      <c r="H292" s="223"/>
      <c r="I292" s="223"/>
    </row>
    <row r="293" spans="1:9" s="21" customFormat="1" ht="12.75" customHeight="1">
      <c r="A293" s="224" t="s">
        <v>281</v>
      </c>
      <c r="B293" s="224"/>
      <c r="C293" s="224"/>
      <c r="D293" s="224"/>
      <c r="E293" s="224"/>
      <c r="F293" s="224"/>
      <c r="G293" s="224"/>
      <c r="H293" s="224"/>
      <c r="I293" s="224"/>
    </row>
    <row r="294" spans="1:9" s="21" customFormat="1" ht="5.25" customHeight="1">
      <c r="A294" s="221"/>
      <c r="B294" s="221"/>
      <c r="C294" s="221"/>
      <c r="D294" s="221"/>
      <c r="E294" s="221"/>
      <c r="F294" s="221"/>
      <c r="G294" s="221"/>
      <c r="H294" s="221"/>
      <c r="I294" s="221"/>
    </row>
    <row r="295" spans="1:9" s="21" customFormat="1" ht="12.75" customHeight="1">
      <c r="A295" s="222" t="s">
        <v>393</v>
      </c>
      <c r="B295" s="222"/>
      <c r="C295" s="222"/>
      <c r="D295" s="222"/>
      <c r="E295" s="222"/>
      <c r="F295" s="222"/>
      <c r="G295" s="222"/>
      <c r="H295" s="222"/>
      <c r="I295" s="222"/>
    </row>
    <row r="296" spans="1:9" s="21" customFormat="1" ht="5.25" customHeight="1">
      <c r="A296" s="221"/>
      <c r="B296" s="221"/>
      <c r="C296" s="221"/>
      <c r="D296" s="221"/>
      <c r="E296" s="221"/>
      <c r="F296" s="221"/>
      <c r="G296" s="221"/>
      <c r="H296" s="221"/>
      <c r="I296" s="221"/>
    </row>
    <row r="297" spans="1:9" s="21" customFormat="1" ht="11.25" customHeight="1">
      <c r="A297" s="221" t="s">
        <v>282</v>
      </c>
      <c r="B297" s="221"/>
      <c r="C297" s="221"/>
      <c r="D297" s="221"/>
      <c r="E297" s="221"/>
      <c r="F297" s="221"/>
      <c r="G297" s="221"/>
      <c r="H297" s="221"/>
      <c r="I297" s="221"/>
    </row>
    <row r="298" spans="1:9" s="21" customFormat="1" ht="11.25" customHeight="1">
      <c r="A298" s="221" t="s">
        <v>295</v>
      </c>
      <c r="B298" s="221"/>
      <c r="C298" s="221"/>
      <c r="D298" s="221"/>
      <c r="E298" s="221"/>
      <c r="F298" s="221"/>
      <c r="G298" s="221"/>
      <c r="H298" s="221"/>
      <c r="I298" s="221"/>
    </row>
    <row r="299" ht="12" customHeight="1">
      <c r="I299" s="66"/>
    </row>
    <row r="300" ht="12" customHeight="1">
      <c r="I300" s="66"/>
    </row>
    <row r="301" ht="12" customHeight="1">
      <c r="I301" s="66"/>
    </row>
    <row r="302" ht="12" customHeight="1">
      <c r="I302" s="66"/>
    </row>
    <row r="303" ht="12" customHeight="1">
      <c r="I303" s="66"/>
    </row>
    <row r="304" ht="12" customHeight="1">
      <c r="I304" s="66"/>
    </row>
    <row r="305" ht="12" customHeight="1">
      <c r="I305" s="66"/>
    </row>
    <row r="306" ht="12" customHeight="1">
      <c r="I306" s="66"/>
    </row>
    <row r="307" ht="12" customHeight="1">
      <c r="I307" s="66"/>
    </row>
    <row r="308" ht="12" customHeight="1">
      <c r="I308" s="66"/>
    </row>
    <row r="309" ht="12" customHeight="1">
      <c r="I309" s="66"/>
    </row>
    <row r="310" ht="12" customHeight="1">
      <c r="I310" s="66"/>
    </row>
    <row r="311" ht="12" customHeight="1">
      <c r="I311" s="66"/>
    </row>
    <row r="312" ht="12" customHeight="1">
      <c r="I312" s="66"/>
    </row>
    <row r="313" ht="12" customHeight="1">
      <c r="I313" s="66"/>
    </row>
    <row r="314" ht="12" customHeight="1">
      <c r="I314" s="66"/>
    </row>
    <row r="315" ht="12" customHeight="1">
      <c r="I315" s="66"/>
    </row>
    <row r="316" ht="12" customHeight="1">
      <c r="I316" s="66"/>
    </row>
    <row r="317" ht="12" customHeight="1">
      <c r="I317" s="66"/>
    </row>
    <row r="318" ht="12" customHeight="1">
      <c r="I318" s="66"/>
    </row>
    <row r="319" ht="12" customHeight="1">
      <c r="I319" s="66"/>
    </row>
    <row r="320" ht="12" customHeight="1">
      <c r="I320" s="66"/>
    </row>
    <row r="321" ht="12" customHeight="1">
      <c r="I321" s="66"/>
    </row>
  </sheetData>
  <sheetProtection/>
  <mergeCells count="32">
    <mergeCell ref="A296:I296"/>
    <mergeCell ref="A297:I297"/>
    <mergeCell ref="A298:I298"/>
    <mergeCell ref="A294:I294"/>
    <mergeCell ref="A295:I295"/>
    <mergeCell ref="A285:I285"/>
    <mergeCell ref="A286:I286"/>
    <mergeCell ref="A292:I292"/>
    <mergeCell ref="A293:I293"/>
    <mergeCell ref="A241:B241"/>
    <mergeCell ref="A252:B252"/>
    <mergeCell ref="A274:I274"/>
    <mergeCell ref="A275:B275"/>
    <mergeCell ref="A157:B157"/>
    <mergeCell ref="A199:B199"/>
    <mergeCell ref="A212:B212"/>
    <mergeCell ref="A233:B233"/>
    <mergeCell ref="A54:B54"/>
    <mergeCell ref="A55:B55"/>
    <mergeCell ref="A81:B81"/>
    <mergeCell ref="A49:B49"/>
    <mergeCell ref="A38:B38"/>
    <mergeCell ref="A34:B34"/>
    <mergeCell ref="A19:B19"/>
    <mergeCell ref="A1:I1"/>
    <mergeCell ref="A2:I2"/>
    <mergeCell ref="A4:I4"/>
    <mergeCell ref="A8:B8"/>
    <mergeCell ref="A6:B6"/>
    <mergeCell ref="A5:B5"/>
    <mergeCell ref="A7:I7"/>
    <mergeCell ref="A3:I3"/>
  </mergeCells>
  <printOptions/>
  <pageMargins left="0" right="0" top="0" bottom="0" header="0" footer="0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" customHeight="1"/>
  <cols>
    <col min="1" max="1" width="2.7109375" style="1" customWidth="1"/>
    <col min="2" max="2" width="34.7109375" style="1" customWidth="1"/>
    <col min="3" max="3" width="10.7109375" style="1" customWidth="1"/>
    <col min="4" max="4" width="10.7109375" style="97" customWidth="1"/>
    <col min="5" max="16384" width="9.140625" style="1" customWidth="1"/>
  </cols>
  <sheetData>
    <row r="1" spans="1:4" s="45" customFormat="1" ht="12.75" customHeight="1">
      <c r="A1" s="249"/>
      <c r="B1" s="249"/>
      <c r="C1" s="249"/>
      <c r="D1" s="249"/>
    </row>
    <row r="2" spans="1:4" s="45" customFormat="1" ht="12.75" customHeight="1">
      <c r="A2" s="301" t="s">
        <v>328</v>
      </c>
      <c r="B2" s="301"/>
      <c r="C2" s="301"/>
      <c r="D2" s="301"/>
    </row>
    <row r="3" spans="1:4" s="88" customFormat="1" ht="12.75" customHeight="1">
      <c r="A3" s="251"/>
      <c r="B3" s="251"/>
      <c r="C3" s="251"/>
      <c r="D3" s="251"/>
    </row>
    <row r="4" spans="1:4" s="88" customFormat="1" ht="12.75" customHeight="1">
      <c r="A4" s="190"/>
      <c r="B4" s="190"/>
      <c r="C4" s="190"/>
      <c r="D4" s="190"/>
    </row>
    <row r="5" spans="1:4" s="89" customFormat="1" ht="12.75" customHeight="1">
      <c r="A5" s="215"/>
      <c r="B5" s="216"/>
      <c r="C5" s="320" t="s">
        <v>291</v>
      </c>
      <c r="D5" s="321"/>
    </row>
    <row r="6" spans="1:4" s="89" customFormat="1" ht="12.75" customHeight="1">
      <c r="A6" s="309"/>
      <c r="B6" s="319"/>
      <c r="C6" s="314"/>
      <c r="D6" s="315"/>
    </row>
    <row r="7" spans="1:4" s="90" customFormat="1" ht="12.75" customHeight="1">
      <c r="A7" s="213"/>
      <c r="B7" s="213"/>
      <c r="C7" s="213"/>
      <c r="D7" s="213"/>
    </row>
    <row r="8" spans="1:4" s="89" customFormat="1" ht="12.75" customHeight="1">
      <c r="A8" s="309"/>
      <c r="B8" s="309"/>
      <c r="C8" s="80" t="s">
        <v>0</v>
      </c>
      <c r="D8" s="81" t="s">
        <v>1</v>
      </c>
    </row>
    <row r="9" spans="1:4" s="90" customFormat="1" ht="12.75" customHeight="1">
      <c r="A9" s="308"/>
      <c r="B9" s="308"/>
      <c r="C9" s="82" t="s">
        <v>2</v>
      </c>
      <c r="D9" s="82" t="s">
        <v>3</v>
      </c>
    </row>
    <row r="10" spans="1:4" s="18" customFormat="1" ht="12" customHeight="1">
      <c r="A10" s="197" t="s">
        <v>5</v>
      </c>
      <c r="B10" s="220"/>
      <c r="C10" s="19">
        <f>C11+C15+C19</f>
        <v>193</v>
      </c>
      <c r="D10" s="71">
        <v>0.9736656240540813</v>
      </c>
    </row>
    <row r="11" spans="1:4" s="21" customFormat="1" ht="12" customHeight="1">
      <c r="A11" s="316" t="s">
        <v>6</v>
      </c>
      <c r="B11" s="316"/>
      <c r="C11" s="22">
        <v>130</v>
      </c>
      <c r="D11" s="72">
        <v>1.5668313848378932</v>
      </c>
    </row>
    <row r="12" spans="1:4" s="21" customFormat="1" ht="12" customHeight="1">
      <c r="A12" s="52"/>
      <c r="B12" s="55" t="s">
        <v>7</v>
      </c>
      <c r="C12" s="22">
        <v>76</v>
      </c>
      <c r="D12" s="72">
        <v>2.425789977657198</v>
      </c>
    </row>
    <row r="13" spans="1:4" s="21" customFormat="1" ht="12" customHeight="1">
      <c r="A13" s="52"/>
      <c r="B13" s="55" t="s">
        <v>8</v>
      </c>
      <c r="C13" s="22">
        <v>15</v>
      </c>
      <c r="D13" s="72">
        <v>0.4443127962085308</v>
      </c>
    </row>
    <row r="14" spans="1:4" s="21" customFormat="1" ht="12" customHeight="1">
      <c r="A14" s="52"/>
      <c r="B14" s="56" t="s">
        <v>9</v>
      </c>
      <c r="C14" s="22">
        <v>39</v>
      </c>
      <c r="D14" s="72">
        <v>2.1812080536912752</v>
      </c>
    </row>
    <row r="15" spans="1:4" s="21" customFormat="1" ht="12" customHeight="1">
      <c r="A15" s="316" t="s">
        <v>10</v>
      </c>
      <c r="B15" s="316"/>
      <c r="C15" s="22">
        <v>5</v>
      </c>
      <c r="D15" s="72">
        <v>0.10152284263959391</v>
      </c>
    </row>
    <row r="16" spans="1:4" s="21" customFormat="1" ht="12" customHeight="1">
      <c r="A16" s="52"/>
      <c r="B16" s="55" t="s">
        <v>11</v>
      </c>
      <c r="C16" s="22">
        <v>1</v>
      </c>
      <c r="D16" s="72">
        <v>0.0564334085778781</v>
      </c>
    </row>
    <row r="17" spans="1:4" s="21" customFormat="1" ht="12" customHeight="1">
      <c r="A17" s="52"/>
      <c r="B17" s="55" t="s">
        <v>12</v>
      </c>
      <c r="C17" s="22">
        <v>3</v>
      </c>
      <c r="D17" s="72">
        <v>0.18393623543838136</v>
      </c>
    </row>
    <row r="18" spans="1:4" s="21" customFormat="1" ht="12" customHeight="1">
      <c r="A18" s="52"/>
      <c r="B18" s="55" t="s">
        <v>13</v>
      </c>
      <c r="C18" s="22">
        <v>1</v>
      </c>
      <c r="D18" s="72">
        <v>0.0657030223390276</v>
      </c>
    </row>
    <row r="19" spans="1:4" s="21" customFormat="1" ht="12" customHeight="1">
      <c r="A19" s="316" t="s">
        <v>14</v>
      </c>
      <c r="B19" s="316"/>
      <c r="C19" s="28">
        <v>58</v>
      </c>
      <c r="D19" s="73">
        <v>0.8787878787878787</v>
      </c>
    </row>
    <row r="20" spans="1:4" s="21" customFormat="1" ht="12" customHeight="1">
      <c r="A20" s="220"/>
      <c r="B20" s="220"/>
      <c r="C20" s="220"/>
      <c r="D20" s="220"/>
    </row>
    <row r="21" spans="1:4" s="18" customFormat="1" ht="12" customHeight="1">
      <c r="A21" s="220" t="s">
        <v>15</v>
      </c>
      <c r="B21" s="220"/>
      <c r="C21" s="19">
        <f>C22+C23+C24+C27+C30+C31</f>
        <v>402</v>
      </c>
      <c r="D21" s="71">
        <v>0.7920714046460309</v>
      </c>
    </row>
    <row r="22" spans="1:4" s="21" customFormat="1" ht="12" customHeight="1">
      <c r="A22" s="317" t="s">
        <v>16</v>
      </c>
      <c r="B22" s="317"/>
      <c r="C22" s="22">
        <v>325</v>
      </c>
      <c r="D22" s="72">
        <v>1.1028164234815068</v>
      </c>
    </row>
    <row r="23" spans="1:4" s="21" customFormat="1" ht="12" customHeight="1">
      <c r="A23" s="317" t="s">
        <v>17</v>
      </c>
      <c r="B23" s="317"/>
      <c r="C23" s="22">
        <v>9</v>
      </c>
      <c r="D23" s="72">
        <v>0.19828155981493722</v>
      </c>
    </row>
    <row r="24" spans="1:4" s="21" customFormat="1" ht="12" customHeight="1">
      <c r="A24" s="317" t="s">
        <v>18</v>
      </c>
      <c r="B24" s="317"/>
      <c r="C24" s="22">
        <v>37</v>
      </c>
      <c r="D24" s="72">
        <v>0.4793988079813423</v>
      </c>
    </row>
    <row r="25" spans="1:4" s="21" customFormat="1" ht="12" customHeight="1">
      <c r="A25" s="52"/>
      <c r="B25" s="55" t="s">
        <v>19</v>
      </c>
      <c r="C25" s="22">
        <v>1</v>
      </c>
      <c r="D25" s="72">
        <v>0.05763688760806917</v>
      </c>
    </row>
    <row r="26" spans="1:4" s="21" customFormat="1" ht="12" customHeight="1">
      <c r="A26" s="52"/>
      <c r="B26" s="56" t="s">
        <v>20</v>
      </c>
      <c r="C26" s="22">
        <v>36</v>
      </c>
      <c r="D26" s="72">
        <v>0.601704830352666</v>
      </c>
    </row>
    <row r="27" spans="1:4" s="21" customFormat="1" ht="12" customHeight="1">
      <c r="A27" s="317" t="s">
        <v>21</v>
      </c>
      <c r="B27" s="317"/>
      <c r="C27" s="22">
        <v>1</v>
      </c>
      <c r="D27" s="72">
        <v>0.038925652004671074</v>
      </c>
    </row>
    <row r="28" spans="1:4" s="21" customFormat="1" ht="12" customHeight="1">
      <c r="A28" s="52"/>
      <c r="B28" s="55" t="s">
        <v>22</v>
      </c>
      <c r="C28" s="22">
        <v>0</v>
      </c>
      <c r="D28" s="72">
        <v>0</v>
      </c>
    </row>
    <row r="29" spans="1:4" s="21" customFormat="1" ht="12" customHeight="1">
      <c r="A29" s="52"/>
      <c r="B29" s="56" t="s">
        <v>23</v>
      </c>
      <c r="C29" s="22">
        <v>1</v>
      </c>
      <c r="D29" s="72">
        <v>0.07698229407236336</v>
      </c>
    </row>
    <row r="30" spans="1:4" s="21" customFormat="1" ht="12" customHeight="1">
      <c r="A30" s="317" t="s">
        <v>24</v>
      </c>
      <c r="B30" s="317"/>
      <c r="C30" s="22">
        <v>21</v>
      </c>
      <c r="D30" s="72">
        <v>1.5765765765765765</v>
      </c>
    </row>
    <row r="31" spans="1:4" s="21" customFormat="1" ht="12" customHeight="1">
      <c r="A31" s="317" t="s">
        <v>25</v>
      </c>
      <c r="B31" s="317"/>
      <c r="C31" s="22">
        <v>9</v>
      </c>
      <c r="D31" s="72">
        <v>0.175609756097561</v>
      </c>
    </row>
    <row r="32" spans="1:4" s="21" customFormat="1" ht="12" customHeight="1">
      <c r="A32" s="52"/>
      <c r="B32" s="55" t="s">
        <v>26</v>
      </c>
      <c r="C32" s="22">
        <v>0</v>
      </c>
      <c r="D32" s="72">
        <v>0</v>
      </c>
    </row>
    <row r="33" spans="1:4" s="21" customFormat="1" ht="12" customHeight="1">
      <c r="A33" s="52"/>
      <c r="B33" s="56" t="s">
        <v>27</v>
      </c>
      <c r="C33" s="22">
        <v>0</v>
      </c>
      <c r="D33" s="72">
        <v>0</v>
      </c>
    </row>
    <row r="34" spans="1:4" s="21" customFormat="1" ht="12" customHeight="1">
      <c r="A34" s="52"/>
      <c r="B34" s="54" t="s">
        <v>28</v>
      </c>
      <c r="C34" s="28">
        <v>9</v>
      </c>
      <c r="D34" s="73">
        <v>0.23885350318471338</v>
      </c>
    </row>
    <row r="35" spans="1:4" s="21" customFormat="1" ht="12" customHeight="1">
      <c r="A35" s="220"/>
      <c r="B35" s="220"/>
      <c r="C35" s="220"/>
      <c r="D35" s="220"/>
    </row>
    <row r="36" spans="1:4" s="18" customFormat="1" ht="12" customHeight="1">
      <c r="A36" s="220" t="s">
        <v>29</v>
      </c>
      <c r="B36" s="220"/>
      <c r="C36" s="19">
        <f>C37+C38</f>
        <v>232</v>
      </c>
      <c r="D36" s="71">
        <v>1.0133216859576328</v>
      </c>
    </row>
    <row r="37" spans="1:4" s="21" customFormat="1" ht="12" customHeight="1">
      <c r="A37" s="317" t="s">
        <v>30</v>
      </c>
      <c r="B37" s="317"/>
      <c r="C37" s="22">
        <v>201</v>
      </c>
      <c r="D37" s="72">
        <v>0.9971721982437863</v>
      </c>
    </row>
    <row r="38" spans="1:4" s="21" customFormat="1" ht="12" customHeight="1">
      <c r="A38" s="316" t="s">
        <v>31</v>
      </c>
      <c r="B38" s="316"/>
      <c r="C38" s="28">
        <v>31</v>
      </c>
      <c r="D38" s="73">
        <v>1.1322132943754566</v>
      </c>
    </row>
    <row r="39" spans="1:4" s="21" customFormat="1" ht="12" customHeight="1">
      <c r="A39" s="220"/>
      <c r="B39" s="220"/>
      <c r="C39" s="220"/>
      <c r="D39" s="220"/>
    </row>
    <row r="40" spans="1:4" s="18" customFormat="1" ht="12" customHeight="1">
      <c r="A40" s="220" t="s">
        <v>32</v>
      </c>
      <c r="B40" s="220"/>
      <c r="C40" s="19">
        <f>C41+C42+C46</f>
        <v>454</v>
      </c>
      <c r="D40" s="71">
        <v>0.6192034915439171</v>
      </c>
    </row>
    <row r="41" spans="1:4" s="21" customFormat="1" ht="12" customHeight="1">
      <c r="A41" s="317" t="s">
        <v>33</v>
      </c>
      <c r="B41" s="317"/>
      <c r="C41" s="22">
        <v>390</v>
      </c>
      <c r="D41" s="72">
        <v>0.8090447049061301</v>
      </c>
    </row>
    <row r="42" spans="1:4" s="21" customFormat="1" ht="12" customHeight="1">
      <c r="A42" s="317" t="s">
        <v>34</v>
      </c>
      <c r="B42" s="317"/>
      <c r="C42" s="22">
        <v>23</v>
      </c>
      <c r="D42" s="72">
        <v>0.18124507486209615</v>
      </c>
    </row>
    <row r="43" spans="1:4" s="21" customFormat="1" ht="12" customHeight="1">
      <c r="A43" s="57"/>
      <c r="B43" s="55" t="s">
        <v>35</v>
      </c>
      <c r="C43" s="22">
        <v>18</v>
      </c>
      <c r="D43" s="72">
        <v>0.33891922425155335</v>
      </c>
    </row>
    <row r="44" spans="1:4" s="21" customFormat="1" ht="12" customHeight="1">
      <c r="A44" s="57"/>
      <c r="B44" s="55" t="s">
        <v>36</v>
      </c>
      <c r="C44" s="22">
        <v>5</v>
      </c>
      <c r="D44" s="72">
        <v>0.0780274656679151</v>
      </c>
    </row>
    <row r="45" spans="1:4" s="21" customFormat="1" ht="12" customHeight="1">
      <c r="A45" s="57"/>
      <c r="B45" s="56" t="s">
        <v>37</v>
      </c>
      <c r="C45" s="22">
        <v>0</v>
      </c>
      <c r="D45" s="72">
        <v>0</v>
      </c>
    </row>
    <row r="46" spans="1:4" s="21" customFormat="1" ht="12" customHeight="1">
      <c r="A46" s="317" t="s">
        <v>38</v>
      </c>
      <c r="B46" s="317"/>
      <c r="C46" s="22">
        <v>41</v>
      </c>
      <c r="D46" s="72">
        <v>0.3299798792756539</v>
      </c>
    </row>
    <row r="47" spans="1:4" s="21" customFormat="1" ht="12" customHeight="1">
      <c r="A47" s="57"/>
      <c r="B47" s="55" t="s">
        <v>39</v>
      </c>
      <c r="C47" s="22">
        <v>4</v>
      </c>
      <c r="D47" s="72">
        <v>0.2178649237472767</v>
      </c>
    </row>
    <row r="48" spans="1:4" s="21" customFormat="1" ht="12" customHeight="1">
      <c r="A48" s="57"/>
      <c r="B48" s="55" t="s">
        <v>40</v>
      </c>
      <c r="C48" s="22">
        <v>8</v>
      </c>
      <c r="D48" s="72">
        <v>0.22811519817507844</v>
      </c>
    </row>
    <row r="49" spans="1:4" s="21" customFormat="1" ht="12" customHeight="1">
      <c r="A49" s="57"/>
      <c r="B49" s="54" t="s">
        <v>41</v>
      </c>
      <c r="C49" s="28">
        <v>29</v>
      </c>
      <c r="D49" s="73">
        <v>0.40948884495905113</v>
      </c>
    </row>
    <row r="50" spans="1:4" s="21" customFormat="1" ht="12" customHeight="1">
      <c r="A50" s="318"/>
      <c r="B50" s="318"/>
      <c r="C50" s="318"/>
      <c r="D50" s="318"/>
    </row>
    <row r="51" spans="1:4" s="18" customFormat="1" ht="12" customHeight="1">
      <c r="A51" s="220" t="s">
        <v>42</v>
      </c>
      <c r="B51" s="220"/>
      <c r="C51" s="19">
        <f>C52+C53+C54</f>
        <v>452</v>
      </c>
      <c r="D51" s="71">
        <v>1.6628039583563257</v>
      </c>
    </row>
    <row r="52" spans="1:4" s="21" customFormat="1" ht="12" customHeight="1">
      <c r="A52" s="317" t="s">
        <v>43</v>
      </c>
      <c r="B52" s="317"/>
      <c r="C52" s="22">
        <v>338</v>
      </c>
      <c r="D52" s="72">
        <v>3.483817769532055</v>
      </c>
    </row>
    <row r="53" spans="1:4" s="21" customFormat="1" ht="12" customHeight="1">
      <c r="A53" s="317" t="s">
        <v>44</v>
      </c>
      <c r="B53" s="317"/>
      <c r="C53" s="22">
        <v>108</v>
      </c>
      <c r="D53" s="72">
        <v>0.7028504490433425</v>
      </c>
    </row>
    <row r="54" spans="1:4" s="21" customFormat="1" ht="12" customHeight="1">
      <c r="A54" s="316" t="s">
        <v>45</v>
      </c>
      <c r="B54" s="316"/>
      <c r="C54" s="28">
        <v>6</v>
      </c>
      <c r="D54" s="73">
        <v>0.28368794326241137</v>
      </c>
    </row>
    <row r="55" spans="1:4" s="21" customFormat="1" ht="12" customHeight="1">
      <c r="A55" s="318"/>
      <c r="B55" s="318"/>
      <c r="C55" s="318"/>
      <c r="D55" s="318"/>
    </row>
    <row r="56" spans="1:4" s="21" customFormat="1" ht="12" customHeight="1">
      <c r="A56" s="220" t="s">
        <v>228</v>
      </c>
      <c r="B56" s="220"/>
      <c r="C56" s="19">
        <f>C10+C21+C36+C40+C51</f>
        <v>1733</v>
      </c>
      <c r="D56" s="71">
        <v>0.8934233114918055</v>
      </c>
    </row>
    <row r="57" spans="1:4" s="21" customFormat="1" ht="12" customHeight="1">
      <c r="A57" s="210" t="s">
        <v>46</v>
      </c>
      <c r="B57" s="210"/>
      <c r="C57" s="19">
        <f>SUM(C58:C81)</f>
        <v>436</v>
      </c>
      <c r="D57" s="71">
        <v>1.812286973148225</v>
      </c>
    </row>
    <row r="58" spans="2:4" s="21" customFormat="1" ht="12" customHeight="1">
      <c r="B58" s="61" t="s">
        <v>229</v>
      </c>
      <c r="C58" s="22">
        <v>11</v>
      </c>
      <c r="D58" s="93">
        <v>2.1739130434782608</v>
      </c>
    </row>
    <row r="59" spans="2:4" s="21" customFormat="1" ht="12" customHeight="1">
      <c r="B59" s="53" t="s">
        <v>47</v>
      </c>
      <c r="C59" s="22">
        <v>22</v>
      </c>
      <c r="D59" s="93">
        <v>1.2979351032448379</v>
      </c>
    </row>
    <row r="60" spans="2:4" s="21" customFormat="1" ht="12" customHeight="1">
      <c r="B60" s="53" t="s">
        <v>48</v>
      </c>
      <c r="C60" s="22">
        <v>0</v>
      </c>
      <c r="D60" s="93">
        <v>0</v>
      </c>
    </row>
    <row r="61" spans="2:4" s="21" customFormat="1" ht="12" customHeight="1">
      <c r="B61" s="53" t="s">
        <v>230</v>
      </c>
      <c r="C61" s="22">
        <v>0</v>
      </c>
      <c r="D61" s="93">
        <v>0</v>
      </c>
    </row>
    <row r="62" spans="2:4" s="21" customFormat="1" ht="12" customHeight="1">
      <c r="B62" s="53" t="s">
        <v>231</v>
      </c>
      <c r="C62" s="22">
        <v>0</v>
      </c>
      <c r="D62" s="93">
        <v>0</v>
      </c>
    </row>
    <row r="63" spans="2:4" s="21" customFormat="1" ht="12" customHeight="1">
      <c r="B63" s="62" t="s">
        <v>232</v>
      </c>
      <c r="C63" s="22">
        <v>0</v>
      </c>
      <c r="D63" s="93">
        <v>0</v>
      </c>
    </row>
    <row r="64" spans="2:4" s="21" customFormat="1" ht="12" customHeight="1">
      <c r="B64" s="53" t="s">
        <v>233</v>
      </c>
      <c r="C64" s="22">
        <v>9</v>
      </c>
      <c r="D64" s="93">
        <v>2.1686746987951806</v>
      </c>
    </row>
    <row r="65" spans="2:4" s="21" customFormat="1" ht="12" customHeight="1">
      <c r="B65" s="53" t="s">
        <v>50</v>
      </c>
      <c r="C65" s="22">
        <v>5</v>
      </c>
      <c r="D65" s="93">
        <v>0.5055611729019212</v>
      </c>
    </row>
    <row r="66" spans="2:4" s="21" customFormat="1" ht="12" customHeight="1">
      <c r="B66" s="53" t="s">
        <v>51</v>
      </c>
      <c r="C66" s="22">
        <v>210</v>
      </c>
      <c r="D66" s="93">
        <v>4.606273305549462</v>
      </c>
    </row>
    <row r="67" spans="2:4" s="21" customFormat="1" ht="12" customHeight="1">
      <c r="B67" s="53" t="s">
        <v>52</v>
      </c>
      <c r="C67" s="22">
        <v>2</v>
      </c>
      <c r="D67" s="93">
        <v>0.15923566878980894</v>
      </c>
    </row>
    <row r="68" spans="2:4" s="21" customFormat="1" ht="12" customHeight="1">
      <c r="B68" s="53" t="s">
        <v>234</v>
      </c>
      <c r="C68" s="22">
        <v>6</v>
      </c>
      <c r="D68" s="93">
        <v>1.4705882352941175</v>
      </c>
    </row>
    <row r="69" spans="2:4" s="21" customFormat="1" ht="12" customHeight="1">
      <c r="B69" s="53" t="s">
        <v>53</v>
      </c>
      <c r="C69" s="22">
        <v>0</v>
      </c>
      <c r="D69" s="93">
        <v>0</v>
      </c>
    </row>
    <row r="70" spans="2:4" s="21" customFormat="1" ht="12" customHeight="1">
      <c r="B70" s="53" t="s">
        <v>54</v>
      </c>
      <c r="C70" s="22">
        <v>13</v>
      </c>
      <c r="D70" s="93">
        <v>0.3706871970345024</v>
      </c>
    </row>
    <row r="71" spans="2:4" s="21" customFormat="1" ht="12" customHeight="1">
      <c r="B71" s="53" t="s">
        <v>55</v>
      </c>
      <c r="C71" s="22">
        <v>0</v>
      </c>
      <c r="D71" s="93">
        <v>0</v>
      </c>
    </row>
    <row r="72" spans="2:4" s="21" customFormat="1" ht="12" customHeight="1">
      <c r="B72" s="53" t="s">
        <v>56</v>
      </c>
      <c r="C72" s="22">
        <v>56</v>
      </c>
      <c r="D72" s="93">
        <v>2.855685874553799</v>
      </c>
    </row>
    <row r="73" spans="2:4" s="21" customFormat="1" ht="12" customHeight="1">
      <c r="B73" s="53" t="s">
        <v>235</v>
      </c>
      <c r="C73" s="22">
        <v>0</v>
      </c>
      <c r="D73" s="93">
        <v>0</v>
      </c>
    </row>
    <row r="74" spans="2:4" s="21" customFormat="1" ht="12" customHeight="1">
      <c r="B74" s="53" t="s">
        <v>236</v>
      </c>
      <c r="C74" s="22">
        <v>0</v>
      </c>
      <c r="D74" s="93">
        <v>0</v>
      </c>
    </row>
    <row r="75" spans="2:4" s="21" customFormat="1" ht="12" customHeight="1">
      <c r="B75" s="53" t="s">
        <v>57</v>
      </c>
      <c r="C75" s="22">
        <v>11</v>
      </c>
      <c r="D75" s="93">
        <v>1.0486177311725453</v>
      </c>
    </row>
    <row r="76" spans="2:4" s="21" customFormat="1" ht="12" customHeight="1">
      <c r="B76" s="53" t="s">
        <v>237</v>
      </c>
      <c r="C76" s="22">
        <v>8</v>
      </c>
      <c r="D76" s="93">
        <v>1.2345679012345678</v>
      </c>
    </row>
    <row r="77" spans="2:4" s="21" customFormat="1" ht="12" customHeight="1">
      <c r="B77" s="53" t="s">
        <v>58</v>
      </c>
      <c r="C77" s="22">
        <v>5</v>
      </c>
      <c r="D77" s="93">
        <v>0.41356492969396197</v>
      </c>
    </row>
    <row r="78" spans="2:4" s="21" customFormat="1" ht="12" customHeight="1">
      <c r="B78" s="53" t="s">
        <v>238</v>
      </c>
      <c r="C78" s="22">
        <v>1</v>
      </c>
      <c r="D78" s="93">
        <v>0.641025641025641</v>
      </c>
    </row>
    <row r="79" spans="2:4" s="21" customFormat="1" ht="12" customHeight="1">
      <c r="B79" s="53" t="s">
        <v>59</v>
      </c>
      <c r="C79" s="22">
        <v>26</v>
      </c>
      <c r="D79" s="93">
        <v>1.4238773274917853</v>
      </c>
    </row>
    <row r="80" spans="2:4" s="21" customFormat="1" ht="12" customHeight="1">
      <c r="B80" s="53" t="s">
        <v>239</v>
      </c>
      <c r="C80" s="22">
        <v>1</v>
      </c>
      <c r="D80" s="93">
        <v>0.45662100456621</v>
      </c>
    </row>
    <row r="81" spans="2:4" s="21" customFormat="1" ht="12" customHeight="1">
      <c r="B81" s="60" t="s">
        <v>60</v>
      </c>
      <c r="C81" s="28">
        <v>50</v>
      </c>
      <c r="D81" s="94">
        <v>3.362474781439139</v>
      </c>
    </row>
    <row r="82" spans="1:4" s="21" customFormat="1" ht="12" customHeight="1">
      <c r="A82" s="318"/>
      <c r="B82" s="318"/>
      <c r="C82" s="318"/>
      <c r="D82" s="318"/>
    </row>
    <row r="83" spans="1:4" s="21" customFormat="1" ht="12" customHeight="1">
      <c r="A83" s="220" t="s">
        <v>61</v>
      </c>
      <c r="B83" s="220"/>
      <c r="C83" s="19">
        <f>SUM(C84:C153)</f>
        <v>470</v>
      </c>
      <c r="D83" s="71">
        <v>0.6188363243755679</v>
      </c>
    </row>
    <row r="84" spans="2:4" s="21" customFormat="1" ht="12" customHeight="1">
      <c r="B84" s="61" t="s">
        <v>62</v>
      </c>
      <c r="C84" s="22">
        <v>16</v>
      </c>
      <c r="D84" s="93">
        <v>0.8064516129032258</v>
      </c>
    </row>
    <row r="85" spans="2:4" s="21" customFormat="1" ht="12" customHeight="1">
      <c r="B85" s="61" t="s">
        <v>63</v>
      </c>
      <c r="C85" s="22">
        <v>0</v>
      </c>
      <c r="D85" s="93">
        <v>0</v>
      </c>
    </row>
    <row r="86" spans="2:4" s="21" customFormat="1" ht="12" customHeight="1">
      <c r="B86" s="53" t="s">
        <v>64</v>
      </c>
      <c r="C86" s="22">
        <v>1</v>
      </c>
      <c r="D86" s="93">
        <v>0.5235602094240838</v>
      </c>
    </row>
    <row r="87" spans="2:4" s="21" customFormat="1" ht="12" customHeight="1">
      <c r="B87" s="53" t="s">
        <v>65</v>
      </c>
      <c r="C87" s="22">
        <v>1</v>
      </c>
      <c r="D87" s="93">
        <v>0.1763668430335097</v>
      </c>
    </row>
    <row r="88" spans="2:4" s="21" customFormat="1" ht="12" customHeight="1">
      <c r="B88" s="53" t="s">
        <v>66</v>
      </c>
      <c r="C88" s="22">
        <v>4</v>
      </c>
      <c r="D88" s="93">
        <v>1.3289036544850499</v>
      </c>
    </row>
    <row r="89" spans="2:4" s="21" customFormat="1" ht="12" customHeight="1">
      <c r="B89" s="53" t="s">
        <v>241</v>
      </c>
      <c r="C89" s="22">
        <v>9</v>
      </c>
      <c r="D89" s="93">
        <v>1.0404624277456647</v>
      </c>
    </row>
    <row r="90" spans="2:4" s="21" customFormat="1" ht="12" customHeight="1">
      <c r="B90" s="53" t="s">
        <v>67</v>
      </c>
      <c r="C90" s="22">
        <v>4</v>
      </c>
      <c r="D90" s="93">
        <v>0.7797270955165692</v>
      </c>
    </row>
    <row r="91" spans="2:4" s="21" customFormat="1" ht="12" customHeight="1">
      <c r="B91" s="53" t="s">
        <v>68</v>
      </c>
      <c r="C91" s="22">
        <v>0</v>
      </c>
      <c r="D91" s="93">
        <v>0</v>
      </c>
    </row>
    <row r="92" spans="2:4" s="21" customFormat="1" ht="12" customHeight="1">
      <c r="B92" s="53" t="s">
        <v>242</v>
      </c>
      <c r="C92" s="22">
        <v>4</v>
      </c>
      <c r="D92" s="93">
        <v>1.4598540145985401</v>
      </c>
    </row>
    <row r="93" spans="2:4" s="21" customFormat="1" ht="12" customHeight="1">
      <c r="B93" s="53" t="s">
        <v>69</v>
      </c>
      <c r="C93" s="22">
        <v>3</v>
      </c>
      <c r="D93" s="93">
        <v>0.28142589118198874</v>
      </c>
    </row>
    <row r="94" spans="2:4" s="21" customFormat="1" ht="12" customHeight="1">
      <c r="B94" s="53" t="s">
        <v>70</v>
      </c>
      <c r="C94" s="22">
        <v>0</v>
      </c>
      <c r="D94" s="93">
        <v>0</v>
      </c>
    </row>
    <row r="95" spans="2:4" s="21" customFormat="1" ht="12" customHeight="1">
      <c r="B95" s="53" t="s">
        <v>71</v>
      </c>
      <c r="C95" s="22">
        <v>0</v>
      </c>
      <c r="D95" s="93">
        <v>0</v>
      </c>
    </row>
    <row r="96" spans="2:4" s="21" customFormat="1" ht="12" customHeight="1">
      <c r="B96" s="53" t="s">
        <v>72</v>
      </c>
      <c r="C96" s="22">
        <v>0</v>
      </c>
      <c r="D96" s="93">
        <v>0</v>
      </c>
    </row>
    <row r="97" spans="2:4" s="21" customFormat="1" ht="12" customHeight="1">
      <c r="B97" s="53" t="s">
        <v>73</v>
      </c>
      <c r="C97" s="22">
        <v>0</v>
      </c>
      <c r="D97" s="93">
        <v>0</v>
      </c>
    </row>
    <row r="98" spans="2:4" s="21" customFormat="1" ht="12" customHeight="1">
      <c r="B98" s="53" t="s">
        <v>74</v>
      </c>
      <c r="C98" s="22">
        <v>3</v>
      </c>
      <c r="D98" s="93">
        <v>0.59</v>
      </c>
    </row>
    <row r="99" spans="2:4" s="21" customFormat="1" ht="12" customHeight="1">
      <c r="B99" s="53" t="s">
        <v>75</v>
      </c>
      <c r="C99" s="22">
        <v>8</v>
      </c>
      <c r="D99" s="93">
        <v>1.391304347826087</v>
      </c>
    </row>
    <row r="100" spans="2:4" s="21" customFormat="1" ht="12" customHeight="1">
      <c r="B100" s="53" t="s">
        <v>76</v>
      </c>
      <c r="C100" s="22">
        <v>0</v>
      </c>
      <c r="D100" s="93">
        <v>0</v>
      </c>
    </row>
    <row r="101" spans="2:4" s="21" customFormat="1" ht="12" customHeight="1">
      <c r="B101" s="53" t="s">
        <v>77</v>
      </c>
      <c r="C101" s="22">
        <v>0</v>
      </c>
      <c r="D101" s="93">
        <v>0</v>
      </c>
    </row>
    <row r="102" spans="2:4" s="21" customFormat="1" ht="12" customHeight="1">
      <c r="B102" s="53" t="s">
        <v>78</v>
      </c>
      <c r="C102" s="22">
        <v>1</v>
      </c>
      <c r="D102" s="93">
        <v>0.09225092250922509</v>
      </c>
    </row>
    <row r="103" spans="2:4" s="21" customFormat="1" ht="12" customHeight="1">
      <c r="B103" s="53" t="s">
        <v>79</v>
      </c>
      <c r="C103" s="22">
        <v>0</v>
      </c>
      <c r="D103" s="93">
        <v>0</v>
      </c>
    </row>
    <row r="104" spans="2:4" s="21" customFormat="1" ht="12" customHeight="1">
      <c r="B104" s="53" t="s">
        <v>244</v>
      </c>
      <c r="C104" s="22">
        <v>0</v>
      </c>
      <c r="D104" s="93">
        <v>0</v>
      </c>
    </row>
    <row r="105" spans="2:4" s="21" customFormat="1" ht="12" customHeight="1">
      <c r="B105" s="53" t="s">
        <v>80</v>
      </c>
      <c r="C105" s="22">
        <v>0</v>
      </c>
      <c r="D105" s="93">
        <v>0</v>
      </c>
    </row>
    <row r="106" spans="2:4" s="21" customFormat="1" ht="12" customHeight="1">
      <c r="B106" s="53" t="s">
        <v>81</v>
      </c>
      <c r="C106" s="22">
        <v>0</v>
      </c>
      <c r="D106" s="93">
        <v>0</v>
      </c>
    </row>
    <row r="107" spans="2:4" s="21" customFormat="1" ht="12" customHeight="1">
      <c r="B107" s="53" t="s">
        <v>82</v>
      </c>
      <c r="C107" s="22">
        <v>7</v>
      </c>
      <c r="D107" s="93">
        <v>0.3056768558951965</v>
      </c>
    </row>
    <row r="108" spans="2:4" s="21" customFormat="1" ht="12" customHeight="1">
      <c r="B108" s="53" t="s">
        <v>83</v>
      </c>
      <c r="C108" s="22">
        <v>0</v>
      </c>
      <c r="D108" s="93">
        <v>0</v>
      </c>
    </row>
    <row r="109" spans="2:4" s="21" customFormat="1" ht="12" customHeight="1">
      <c r="B109" s="53" t="s">
        <v>84</v>
      </c>
      <c r="C109" s="22">
        <v>0</v>
      </c>
      <c r="D109" s="93">
        <v>0</v>
      </c>
    </row>
    <row r="110" spans="2:4" s="21" customFormat="1" ht="12" customHeight="1">
      <c r="B110" s="53" t="s">
        <v>85</v>
      </c>
      <c r="C110" s="22">
        <v>5</v>
      </c>
      <c r="D110" s="93">
        <v>0.22999080036798528</v>
      </c>
    </row>
    <row r="111" spans="2:4" s="21" customFormat="1" ht="12" customHeight="1">
      <c r="B111" s="53" t="s">
        <v>86</v>
      </c>
      <c r="C111" s="22">
        <v>3</v>
      </c>
      <c r="D111" s="93">
        <v>0.36014405762304924</v>
      </c>
    </row>
    <row r="112" spans="2:4" s="21" customFormat="1" ht="12" customHeight="1">
      <c r="B112" s="53" t="s">
        <v>245</v>
      </c>
      <c r="C112" s="22">
        <v>0</v>
      </c>
      <c r="D112" s="93">
        <v>0</v>
      </c>
    </row>
    <row r="113" spans="2:4" s="21" customFormat="1" ht="12" customHeight="1">
      <c r="B113" s="53" t="s">
        <v>87</v>
      </c>
      <c r="C113" s="22">
        <v>3</v>
      </c>
      <c r="D113" s="93">
        <v>0.592885375494071</v>
      </c>
    </row>
    <row r="114" spans="2:4" s="21" customFormat="1" ht="12" customHeight="1">
      <c r="B114" s="53" t="s">
        <v>88</v>
      </c>
      <c r="C114" s="22">
        <v>0</v>
      </c>
      <c r="D114" s="93">
        <v>0</v>
      </c>
    </row>
    <row r="115" spans="2:4" s="21" customFormat="1" ht="12" customHeight="1">
      <c r="B115" s="53" t="s">
        <v>89</v>
      </c>
      <c r="C115" s="22">
        <v>0</v>
      </c>
      <c r="D115" s="93">
        <v>0</v>
      </c>
    </row>
    <row r="116" spans="2:4" s="21" customFormat="1" ht="12" customHeight="1">
      <c r="B116" s="53" t="s">
        <v>90</v>
      </c>
      <c r="C116" s="22">
        <v>0</v>
      </c>
      <c r="D116" s="93">
        <v>0</v>
      </c>
    </row>
    <row r="117" spans="2:4" s="21" customFormat="1" ht="12" customHeight="1">
      <c r="B117" s="53" t="s">
        <v>91</v>
      </c>
      <c r="C117" s="22">
        <v>1</v>
      </c>
      <c r="D117" s="93">
        <v>0.1984126984126984</v>
      </c>
    </row>
    <row r="118" spans="2:4" s="21" customFormat="1" ht="12" customHeight="1">
      <c r="B118" s="53" t="s">
        <v>247</v>
      </c>
      <c r="C118" s="22">
        <v>0</v>
      </c>
      <c r="D118" s="93">
        <v>0</v>
      </c>
    </row>
    <row r="119" spans="2:4" s="21" customFormat="1" ht="12" customHeight="1">
      <c r="B119" s="53" t="s">
        <v>92</v>
      </c>
      <c r="C119" s="22">
        <v>8</v>
      </c>
      <c r="D119" s="93">
        <v>1.08991825613079</v>
      </c>
    </row>
    <row r="120" spans="2:4" s="21" customFormat="1" ht="12" customHeight="1">
      <c r="B120" s="53" t="s">
        <v>248</v>
      </c>
      <c r="C120" s="22">
        <v>0</v>
      </c>
      <c r="D120" s="93">
        <v>0</v>
      </c>
    </row>
    <row r="121" spans="2:4" s="21" customFormat="1" ht="12" customHeight="1">
      <c r="B121" s="53" t="s">
        <v>93</v>
      </c>
      <c r="C121" s="22">
        <v>228</v>
      </c>
      <c r="D121" s="93">
        <v>0.8040342772507669</v>
      </c>
    </row>
    <row r="122" spans="2:4" s="21" customFormat="1" ht="12" customHeight="1">
      <c r="B122" s="53" t="s">
        <v>94</v>
      </c>
      <c r="C122" s="22">
        <v>2</v>
      </c>
      <c r="D122" s="93">
        <v>0.29239766081871343</v>
      </c>
    </row>
    <row r="123" spans="2:4" s="21" customFormat="1" ht="12" customHeight="1">
      <c r="B123" s="53" t="s">
        <v>95</v>
      </c>
      <c r="C123" s="22">
        <v>4</v>
      </c>
      <c r="D123" s="93">
        <v>0.8368200836820083</v>
      </c>
    </row>
    <row r="124" spans="2:4" s="21" customFormat="1" ht="12" customHeight="1">
      <c r="B124" s="53" t="s">
        <v>96</v>
      </c>
      <c r="C124" s="22">
        <v>2</v>
      </c>
      <c r="D124" s="93">
        <v>0.45977011494252873</v>
      </c>
    </row>
    <row r="125" spans="2:4" s="21" customFormat="1" ht="12" customHeight="1">
      <c r="B125" s="53" t="s">
        <v>97</v>
      </c>
      <c r="C125" s="22">
        <v>36</v>
      </c>
      <c r="D125" s="93">
        <v>1.1745513866231647</v>
      </c>
    </row>
    <row r="126" spans="2:4" s="21" customFormat="1" ht="12" customHeight="1">
      <c r="B126" s="53" t="s">
        <v>98</v>
      </c>
      <c r="C126" s="22">
        <v>7</v>
      </c>
      <c r="D126" s="93">
        <v>1.0920436817472698</v>
      </c>
    </row>
    <row r="127" spans="2:4" s="21" customFormat="1" ht="12" customHeight="1">
      <c r="B127" s="53" t="s">
        <v>99</v>
      </c>
      <c r="C127" s="22">
        <v>2</v>
      </c>
      <c r="D127" s="93">
        <v>0.19940179461615154</v>
      </c>
    </row>
    <row r="128" spans="2:4" s="21" customFormat="1" ht="12" customHeight="1">
      <c r="B128" s="53" t="s">
        <v>100</v>
      </c>
      <c r="C128" s="22">
        <v>7</v>
      </c>
      <c r="D128" s="93">
        <v>1.3888888888888888</v>
      </c>
    </row>
    <row r="129" spans="2:4" s="21" customFormat="1" ht="12" customHeight="1">
      <c r="B129" s="53" t="s">
        <v>101</v>
      </c>
      <c r="C129" s="22">
        <v>0</v>
      </c>
      <c r="D129" s="93">
        <v>0</v>
      </c>
    </row>
    <row r="130" spans="2:4" s="21" customFormat="1" ht="12" customHeight="1">
      <c r="B130" s="53" t="s">
        <v>102</v>
      </c>
      <c r="C130" s="22">
        <v>0</v>
      </c>
      <c r="D130" s="93">
        <v>0</v>
      </c>
    </row>
    <row r="131" spans="2:4" s="21" customFormat="1" ht="12" customHeight="1">
      <c r="B131" s="53" t="s">
        <v>103</v>
      </c>
      <c r="C131" s="22">
        <v>0</v>
      </c>
      <c r="D131" s="93">
        <v>0</v>
      </c>
    </row>
    <row r="132" spans="2:4" s="21" customFormat="1" ht="12" customHeight="1">
      <c r="B132" s="53" t="s">
        <v>104</v>
      </c>
      <c r="C132" s="22">
        <v>1</v>
      </c>
      <c r="D132" s="93">
        <v>0.26041666666666663</v>
      </c>
    </row>
    <row r="133" spans="2:4" s="21" customFormat="1" ht="12" customHeight="1">
      <c r="B133" s="53" t="s">
        <v>105</v>
      </c>
      <c r="C133" s="22">
        <v>1</v>
      </c>
      <c r="D133" s="93">
        <v>0.5263157894736842</v>
      </c>
    </row>
    <row r="134" spans="2:4" s="21" customFormat="1" ht="12" customHeight="1">
      <c r="B134" s="53" t="s">
        <v>106</v>
      </c>
      <c r="C134" s="22">
        <v>0</v>
      </c>
      <c r="D134" s="93">
        <v>0</v>
      </c>
    </row>
    <row r="135" spans="2:4" s="21" customFormat="1" ht="12" customHeight="1">
      <c r="B135" s="53" t="s">
        <v>107</v>
      </c>
      <c r="C135" s="22">
        <v>1</v>
      </c>
      <c r="D135" s="93">
        <v>0.16129032258064516</v>
      </c>
    </row>
    <row r="136" spans="2:4" s="21" customFormat="1" ht="12" customHeight="1">
      <c r="B136" s="53" t="s">
        <v>108</v>
      </c>
      <c r="C136" s="22">
        <v>63</v>
      </c>
      <c r="D136" s="93">
        <v>2.6582278481012658</v>
      </c>
    </row>
    <row r="137" spans="2:4" s="21" customFormat="1" ht="12" customHeight="1">
      <c r="B137" s="53" t="s">
        <v>109</v>
      </c>
      <c r="C137" s="22">
        <v>0</v>
      </c>
      <c r="D137" s="93">
        <v>0</v>
      </c>
    </row>
    <row r="138" spans="2:4" s="21" customFormat="1" ht="12" customHeight="1">
      <c r="B138" s="53" t="s">
        <v>110</v>
      </c>
      <c r="C138" s="22">
        <v>0</v>
      </c>
      <c r="D138" s="93">
        <v>0</v>
      </c>
    </row>
    <row r="139" spans="2:4" s="21" customFormat="1" ht="12" customHeight="1">
      <c r="B139" s="53" t="s">
        <v>111</v>
      </c>
      <c r="C139" s="22">
        <v>6</v>
      </c>
      <c r="D139" s="93">
        <v>0.821917808219178</v>
      </c>
    </row>
    <row r="140" spans="2:4" s="21" customFormat="1" ht="12" customHeight="1">
      <c r="B140" s="53" t="s">
        <v>112</v>
      </c>
      <c r="C140" s="22">
        <v>1</v>
      </c>
      <c r="D140" s="93">
        <v>0.1524390243902439</v>
      </c>
    </row>
    <row r="141" spans="2:4" s="21" customFormat="1" ht="12" customHeight="1">
      <c r="B141" s="53" t="s">
        <v>113</v>
      </c>
      <c r="C141" s="22">
        <v>2</v>
      </c>
      <c r="D141" s="93">
        <v>0.2805049088359046</v>
      </c>
    </row>
    <row r="142" spans="2:4" s="21" customFormat="1" ht="12" customHeight="1">
      <c r="B142" s="53" t="s">
        <v>114</v>
      </c>
      <c r="C142" s="22">
        <v>6</v>
      </c>
      <c r="D142" s="93">
        <v>1.2684989429175475</v>
      </c>
    </row>
    <row r="143" spans="2:4" s="21" customFormat="1" ht="12" customHeight="1">
      <c r="B143" s="53" t="s">
        <v>115</v>
      </c>
      <c r="C143" s="22">
        <v>5</v>
      </c>
      <c r="D143" s="93">
        <v>0.5005005005005005</v>
      </c>
    </row>
    <row r="144" spans="2:4" s="21" customFormat="1" ht="12" customHeight="1">
      <c r="B144" s="53" t="s">
        <v>116</v>
      </c>
      <c r="C144" s="22">
        <v>0</v>
      </c>
      <c r="D144" s="93">
        <v>0</v>
      </c>
    </row>
    <row r="145" spans="2:4" s="21" customFormat="1" ht="12" customHeight="1">
      <c r="B145" s="53" t="s">
        <v>117</v>
      </c>
      <c r="C145" s="22">
        <v>0</v>
      </c>
      <c r="D145" s="93">
        <v>0</v>
      </c>
    </row>
    <row r="146" spans="2:4" s="21" customFormat="1" ht="12" customHeight="1">
      <c r="B146" s="53" t="s">
        <v>118</v>
      </c>
      <c r="C146" s="22">
        <v>0</v>
      </c>
      <c r="D146" s="93">
        <v>0</v>
      </c>
    </row>
    <row r="147" spans="2:4" s="21" customFormat="1" ht="12" customHeight="1">
      <c r="B147" s="53" t="s">
        <v>119</v>
      </c>
      <c r="C147" s="22">
        <v>7</v>
      </c>
      <c r="D147" s="93">
        <v>0.9641873278236914</v>
      </c>
    </row>
    <row r="148" spans="2:4" s="21" customFormat="1" ht="12" customHeight="1">
      <c r="B148" s="53" t="s">
        <v>120</v>
      </c>
      <c r="C148" s="22">
        <v>0</v>
      </c>
      <c r="D148" s="93">
        <v>0</v>
      </c>
    </row>
    <row r="149" spans="2:4" s="21" customFormat="1" ht="12" customHeight="1">
      <c r="B149" s="53" t="s">
        <v>121</v>
      </c>
      <c r="C149" s="22">
        <v>0</v>
      </c>
      <c r="D149" s="93">
        <v>0</v>
      </c>
    </row>
    <row r="150" spans="2:4" s="21" customFormat="1" ht="12" customHeight="1">
      <c r="B150" s="53" t="s">
        <v>122</v>
      </c>
      <c r="C150" s="22">
        <v>0</v>
      </c>
      <c r="D150" s="93">
        <v>0</v>
      </c>
    </row>
    <row r="151" spans="2:4" s="21" customFormat="1" ht="12" customHeight="1">
      <c r="B151" s="53" t="s">
        <v>123</v>
      </c>
      <c r="C151" s="22">
        <v>8</v>
      </c>
      <c r="D151" s="93">
        <v>0.997506234413965</v>
      </c>
    </row>
    <row r="152" spans="2:4" s="21" customFormat="1" ht="12" customHeight="1">
      <c r="B152" s="53" t="s">
        <v>124</v>
      </c>
      <c r="C152" s="22">
        <v>0</v>
      </c>
      <c r="D152" s="93">
        <v>0</v>
      </c>
    </row>
    <row r="153" spans="2:4" s="21" customFormat="1" ht="12" customHeight="1">
      <c r="B153" s="59" t="s">
        <v>251</v>
      </c>
      <c r="C153" s="28">
        <v>0</v>
      </c>
      <c r="D153" s="94">
        <v>0</v>
      </c>
    </row>
    <row r="154" spans="1:4" s="21" customFormat="1" ht="12" customHeight="1">
      <c r="A154" s="318"/>
      <c r="B154" s="318"/>
      <c r="C154" s="318"/>
      <c r="D154" s="318"/>
    </row>
    <row r="155" spans="1:4" s="21" customFormat="1" ht="12" customHeight="1">
      <c r="A155" s="220" t="s">
        <v>125</v>
      </c>
      <c r="B155" s="220"/>
      <c r="C155" s="19">
        <f>SUM(C156:C195)</f>
        <v>402</v>
      </c>
      <c r="D155" s="71">
        <v>0.8739700415244472</v>
      </c>
    </row>
    <row r="156" spans="2:4" s="21" customFormat="1" ht="12" customHeight="1">
      <c r="B156" s="61" t="s">
        <v>126</v>
      </c>
      <c r="C156" s="22">
        <v>47</v>
      </c>
      <c r="D156" s="93">
        <v>0.9186864738076622</v>
      </c>
    </row>
    <row r="157" spans="2:4" s="21" customFormat="1" ht="12" customHeight="1">
      <c r="B157" s="53" t="s">
        <v>252</v>
      </c>
      <c r="C157" s="22">
        <v>0</v>
      </c>
      <c r="D157" s="93">
        <v>0</v>
      </c>
    </row>
    <row r="158" spans="2:4" s="21" customFormat="1" ht="12" customHeight="1">
      <c r="B158" s="53" t="s">
        <v>127</v>
      </c>
      <c r="C158" s="22">
        <v>0</v>
      </c>
      <c r="D158" s="93">
        <v>0</v>
      </c>
    </row>
    <row r="159" spans="2:4" s="21" customFormat="1" ht="12" customHeight="1">
      <c r="B159" s="53" t="s">
        <v>128</v>
      </c>
      <c r="C159" s="22">
        <v>0</v>
      </c>
      <c r="D159" s="93">
        <v>0</v>
      </c>
    </row>
    <row r="160" spans="2:4" s="21" customFormat="1" ht="12" customHeight="1">
      <c r="B160" s="53" t="s">
        <v>129</v>
      </c>
      <c r="C160" s="22">
        <v>14</v>
      </c>
      <c r="D160" s="93">
        <v>0.5553351844506148</v>
      </c>
    </row>
    <row r="161" spans="2:4" s="21" customFormat="1" ht="12" customHeight="1">
      <c r="B161" s="53" t="s">
        <v>253</v>
      </c>
      <c r="C161" s="22">
        <v>0</v>
      </c>
      <c r="D161" s="93">
        <v>0</v>
      </c>
    </row>
    <row r="162" spans="2:4" s="21" customFormat="1" ht="12" customHeight="1">
      <c r="B162" s="53" t="s">
        <v>130</v>
      </c>
      <c r="C162" s="22">
        <v>0</v>
      </c>
      <c r="D162" s="93">
        <v>0</v>
      </c>
    </row>
    <row r="163" spans="2:4" s="21" customFormat="1" ht="12" customHeight="1">
      <c r="B163" s="53" t="s">
        <v>254</v>
      </c>
      <c r="C163" s="22">
        <v>9</v>
      </c>
      <c r="D163" s="93">
        <v>2.4390243902439024</v>
      </c>
    </row>
    <row r="164" spans="2:4" s="21" customFormat="1" ht="12" customHeight="1">
      <c r="B164" s="53" t="s">
        <v>132</v>
      </c>
      <c r="C164" s="22">
        <v>0</v>
      </c>
      <c r="D164" s="93">
        <v>0</v>
      </c>
    </row>
    <row r="165" spans="2:4" s="21" customFormat="1" ht="12" customHeight="1">
      <c r="B165" s="53" t="s">
        <v>255</v>
      </c>
      <c r="C165" s="22">
        <v>9</v>
      </c>
      <c r="D165" s="93">
        <v>1.1952191235059761</v>
      </c>
    </row>
    <row r="166" spans="2:4" s="21" customFormat="1" ht="12" customHeight="1">
      <c r="B166" s="53" t="s">
        <v>134</v>
      </c>
      <c r="C166" s="22">
        <v>1</v>
      </c>
      <c r="D166" s="93">
        <v>0.45662100456621</v>
      </c>
    </row>
    <row r="167" spans="2:4" s="21" customFormat="1" ht="12" customHeight="1">
      <c r="B167" s="53" t="s">
        <v>256</v>
      </c>
      <c r="C167" s="22">
        <v>0</v>
      </c>
      <c r="D167" s="93">
        <v>0</v>
      </c>
    </row>
    <row r="168" spans="2:4" s="21" customFormat="1" ht="12" customHeight="1">
      <c r="B168" s="53" t="s">
        <v>257</v>
      </c>
      <c r="C168" s="22">
        <v>4</v>
      </c>
      <c r="D168" s="93">
        <v>0.46565774155995343</v>
      </c>
    </row>
    <row r="169" spans="2:4" s="21" customFormat="1" ht="12" customHeight="1">
      <c r="B169" s="53" t="s">
        <v>136</v>
      </c>
      <c r="C169" s="22">
        <v>3</v>
      </c>
      <c r="D169" s="93">
        <v>0.13094718463553034</v>
      </c>
    </row>
    <row r="170" spans="2:4" s="21" customFormat="1" ht="12" customHeight="1">
      <c r="B170" s="53" t="s">
        <v>137</v>
      </c>
      <c r="C170" s="22">
        <v>0</v>
      </c>
      <c r="D170" s="93">
        <v>0</v>
      </c>
    </row>
    <row r="171" spans="2:4" s="21" customFormat="1" ht="12" customHeight="1">
      <c r="B171" s="53" t="s">
        <v>258</v>
      </c>
      <c r="C171" s="22">
        <v>0</v>
      </c>
      <c r="D171" s="93">
        <v>0</v>
      </c>
    </row>
    <row r="172" spans="2:4" s="21" customFormat="1" ht="12" customHeight="1">
      <c r="B172" s="53" t="s">
        <v>259</v>
      </c>
      <c r="C172" s="22">
        <v>0</v>
      </c>
      <c r="D172" s="93">
        <v>0</v>
      </c>
    </row>
    <row r="173" spans="2:4" s="21" customFormat="1" ht="12" customHeight="1">
      <c r="B173" s="53" t="s">
        <v>138</v>
      </c>
      <c r="C173" s="22">
        <v>8</v>
      </c>
      <c r="D173" s="93">
        <v>1.6666666666666667</v>
      </c>
    </row>
    <row r="174" spans="2:4" s="21" customFormat="1" ht="12" customHeight="1">
      <c r="B174" s="53" t="s">
        <v>139</v>
      </c>
      <c r="C174" s="22">
        <v>0</v>
      </c>
      <c r="D174" s="93">
        <v>0</v>
      </c>
    </row>
    <row r="175" spans="2:4" s="21" customFormat="1" ht="12" customHeight="1">
      <c r="B175" s="53" t="s">
        <v>140</v>
      </c>
      <c r="C175" s="22">
        <v>148</v>
      </c>
      <c r="D175" s="93">
        <v>1.6290588882773804</v>
      </c>
    </row>
    <row r="176" spans="2:4" s="21" customFormat="1" ht="12" customHeight="1">
      <c r="B176" s="53" t="s">
        <v>141</v>
      </c>
      <c r="C176" s="22">
        <v>17</v>
      </c>
      <c r="D176" s="93">
        <v>0.5243676742751389</v>
      </c>
    </row>
    <row r="177" spans="2:4" s="21" customFormat="1" ht="12" customHeight="1">
      <c r="B177" s="53" t="s">
        <v>260</v>
      </c>
      <c r="C177" s="22">
        <v>3</v>
      </c>
      <c r="D177" s="93">
        <v>0.26619343389529726</v>
      </c>
    </row>
    <row r="178" spans="2:4" s="21" customFormat="1" ht="12" customHeight="1">
      <c r="B178" s="53" t="s">
        <v>142</v>
      </c>
      <c r="C178" s="22">
        <v>0</v>
      </c>
      <c r="D178" s="93">
        <v>0</v>
      </c>
    </row>
    <row r="179" spans="2:4" s="21" customFormat="1" ht="12" customHeight="1">
      <c r="B179" s="53" t="s">
        <v>143</v>
      </c>
      <c r="C179" s="22">
        <v>93</v>
      </c>
      <c r="D179" s="93">
        <v>1.9741031628104435</v>
      </c>
    </row>
    <row r="180" spans="2:4" s="21" customFormat="1" ht="12" customHeight="1">
      <c r="B180" s="53" t="s">
        <v>144</v>
      </c>
      <c r="C180" s="22">
        <v>3</v>
      </c>
      <c r="D180" s="93">
        <v>4.054054054054054</v>
      </c>
    </row>
    <row r="181" spans="2:4" s="21" customFormat="1" ht="12" customHeight="1">
      <c r="B181" s="53" t="s">
        <v>145</v>
      </c>
      <c r="C181" s="22">
        <v>6</v>
      </c>
      <c r="D181" s="93">
        <v>0.2789400278940028</v>
      </c>
    </row>
    <row r="182" spans="2:4" s="21" customFormat="1" ht="12" customHeight="1">
      <c r="B182" s="53" t="s">
        <v>146</v>
      </c>
      <c r="C182" s="22">
        <v>7</v>
      </c>
      <c r="D182" s="93">
        <v>1.1965811965811968</v>
      </c>
    </row>
    <row r="183" spans="2:4" s="21" customFormat="1" ht="12" customHeight="1">
      <c r="B183" s="53" t="s">
        <v>147</v>
      </c>
      <c r="C183" s="22">
        <v>0</v>
      </c>
      <c r="D183" s="93">
        <v>0</v>
      </c>
    </row>
    <row r="184" spans="2:4" s="21" customFormat="1" ht="12" customHeight="1">
      <c r="B184" s="53" t="s">
        <v>261</v>
      </c>
      <c r="C184" s="22">
        <v>0</v>
      </c>
      <c r="D184" s="93">
        <v>0</v>
      </c>
    </row>
    <row r="185" spans="2:4" s="21" customFormat="1" ht="12" customHeight="1">
      <c r="B185" s="53" t="s">
        <v>262</v>
      </c>
      <c r="C185" s="22">
        <v>0</v>
      </c>
      <c r="D185" s="93">
        <v>0</v>
      </c>
    </row>
    <row r="186" spans="2:4" s="21" customFormat="1" ht="12" customHeight="1">
      <c r="B186" s="53" t="s">
        <v>148</v>
      </c>
      <c r="C186" s="22">
        <v>0</v>
      </c>
      <c r="D186" s="93">
        <v>0</v>
      </c>
    </row>
    <row r="187" spans="2:4" s="21" customFormat="1" ht="12" customHeight="1">
      <c r="B187" s="53" t="s">
        <v>263</v>
      </c>
      <c r="C187" s="22">
        <v>1</v>
      </c>
      <c r="D187" s="93">
        <v>0.11350737797956867</v>
      </c>
    </row>
    <row r="188" spans="2:4" s="21" customFormat="1" ht="12" customHeight="1">
      <c r="B188" s="53" t="s">
        <v>264</v>
      </c>
      <c r="C188" s="22">
        <v>0</v>
      </c>
      <c r="D188" s="93">
        <v>0</v>
      </c>
    </row>
    <row r="189" spans="2:4" s="21" customFormat="1" ht="12" customHeight="1">
      <c r="B189" s="53" t="s">
        <v>149</v>
      </c>
      <c r="C189" s="22">
        <v>0</v>
      </c>
      <c r="D189" s="93">
        <v>0</v>
      </c>
    </row>
    <row r="190" spans="2:4" s="21" customFormat="1" ht="12" customHeight="1">
      <c r="B190" s="53" t="s">
        <v>150</v>
      </c>
      <c r="C190" s="22">
        <v>1</v>
      </c>
      <c r="D190" s="93">
        <v>0.26455026455026454</v>
      </c>
    </row>
    <row r="191" spans="2:4" s="21" customFormat="1" ht="12" customHeight="1">
      <c r="B191" s="53" t="s">
        <v>151</v>
      </c>
      <c r="C191" s="22">
        <v>20</v>
      </c>
      <c r="D191" s="93">
        <v>1.5015015015015014</v>
      </c>
    </row>
    <row r="192" spans="2:4" s="21" customFormat="1" ht="12" customHeight="1">
      <c r="B192" s="53" t="s">
        <v>152</v>
      </c>
      <c r="C192" s="22">
        <v>3</v>
      </c>
      <c r="D192" s="93">
        <v>2.8846153846153846</v>
      </c>
    </row>
    <row r="193" spans="2:4" s="21" customFormat="1" ht="12" customHeight="1">
      <c r="B193" s="53" t="s">
        <v>153</v>
      </c>
      <c r="C193" s="22">
        <v>0</v>
      </c>
      <c r="D193" s="93">
        <v>0</v>
      </c>
    </row>
    <row r="194" spans="2:4" s="21" customFormat="1" ht="12" customHeight="1">
      <c r="B194" s="53" t="s">
        <v>265</v>
      </c>
      <c r="C194" s="22">
        <v>5</v>
      </c>
      <c r="D194" s="93">
        <v>0.657030223390276</v>
      </c>
    </row>
    <row r="195" spans="2:4" s="21" customFormat="1" ht="12" customHeight="1">
      <c r="B195" s="60" t="s">
        <v>154</v>
      </c>
      <c r="C195" s="28">
        <v>0</v>
      </c>
      <c r="D195" s="94">
        <v>0</v>
      </c>
    </row>
    <row r="196" spans="1:4" s="21" customFormat="1" ht="12" customHeight="1">
      <c r="A196" s="318"/>
      <c r="B196" s="318"/>
      <c r="C196" s="318"/>
      <c r="D196" s="318"/>
    </row>
    <row r="197" spans="1:4" s="21" customFormat="1" ht="12" customHeight="1">
      <c r="A197" s="220" t="s">
        <v>155</v>
      </c>
      <c r="B197" s="220"/>
      <c r="C197" s="19">
        <f>SUM(C198:C208)</f>
        <v>9</v>
      </c>
      <c r="D197" s="71">
        <v>0.175609756097561</v>
      </c>
    </row>
    <row r="198" spans="2:4" s="21" customFormat="1" ht="12" customHeight="1">
      <c r="B198" s="61" t="s">
        <v>266</v>
      </c>
      <c r="C198" s="22">
        <v>0</v>
      </c>
      <c r="D198" s="93">
        <v>0</v>
      </c>
    </row>
    <row r="199" spans="2:4" s="21" customFormat="1" ht="12" customHeight="1">
      <c r="B199" s="53" t="s">
        <v>267</v>
      </c>
      <c r="C199" s="22">
        <v>1</v>
      </c>
      <c r="D199" s="93">
        <v>0.3597122302158274</v>
      </c>
    </row>
    <row r="200" spans="2:4" s="21" customFormat="1" ht="12" customHeight="1">
      <c r="B200" s="53" t="s">
        <v>157</v>
      </c>
      <c r="C200" s="22">
        <v>0</v>
      </c>
      <c r="D200" s="93">
        <v>0</v>
      </c>
    </row>
    <row r="201" spans="2:4" s="21" customFormat="1" ht="12" customHeight="1">
      <c r="B201" s="53" t="s">
        <v>158</v>
      </c>
      <c r="C201" s="22">
        <v>0</v>
      </c>
      <c r="D201" s="93">
        <v>0</v>
      </c>
    </row>
    <row r="202" spans="2:4" s="21" customFormat="1" ht="12" customHeight="1">
      <c r="B202" s="53" t="s">
        <v>268</v>
      </c>
      <c r="C202" s="22">
        <v>0</v>
      </c>
      <c r="D202" s="93">
        <v>0</v>
      </c>
    </row>
    <row r="203" spans="2:4" s="21" customFormat="1" ht="12" customHeight="1">
      <c r="B203" s="53" t="s">
        <v>159</v>
      </c>
      <c r="C203" s="22">
        <v>0</v>
      </c>
      <c r="D203" s="93">
        <v>0</v>
      </c>
    </row>
    <row r="204" spans="2:4" s="21" customFormat="1" ht="12" customHeight="1">
      <c r="B204" s="53" t="s">
        <v>160</v>
      </c>
      <c r="C204" s="22">
        <v>8</v>
      </c>
      <c r="D204" s="93">
        <v>2.088772845953003</v>
      </c>
    </row>
    <row r="205" spans="2:4" s="21" customFormat="1" ht="12" customHeight="1">
      <c r="B205" s="53" t="s">
        <v>269</v>
      </c>
      <c r="C205" s="22">
        <v>0</v>
      </c>
      <c r="D205" s="93">
        <v>0</v>
      </c>
    </row>
    <row r="206" spans="2:4" s="21" customFormat="1" ht="12" customHeight="1">
      <c r="B206" s="53" t="s">
        <v>161</v>
      </c>
      <c r="C206" s="22">
        <v>0</v>
      </c>
      <c r="D206" s="93">
        <v>0</v>
      </c>
    </row>
    <row r="207" spans="2:4" s="21" customFormat="1" ht="12" customHeight="1">
      <c r="B207" s="53" t="s">
        <v>162</v>
      </c>
      <c r="C207" s="22">
        <v>0</v>
      </c>
      <c r="D207" s="93">
        <v>0</v>
      </c>
    </row>
    <row r="208" spans="2:4" s="21" customFormat="1" ht="12" customHeight="1">
      <c r="B208" s="60" t="s">
        <v>163</v>
      </c>
      <c r="C208" s="28">
        <v>0</v>
      </c>
      <c r="D208" s="94">
        <v>0</v>
      </c>
    </row>
    <row r="209" spans="1:4" s="21" customFormat="1" ht="12" customHeight="1">
      <c r="A209" s="318"/>
      <c r="B209" s="318"/>
      <c r="C209" s="318"/>
      <c r="D209" s="318"/>
    </row>
    <row r="210" spans="1:4" s="21" customFormat="1" ht="12" customHeight="1">
      <c r="A210" s="220" t="s">
        <v>164</v>
      </c>
      <c r="B210" s="220"/>
      <c r="C210" s="19">
        <f>SUM(C211:C228)</f>
        <v>224</v>
      </c>
      <c r="D210" s="71">
        <v>0.9461057611082954</v>
      </c>
    </row>
    <row r="211" spans="2:4" s="21" customFormat="1" ht="12" customHeight="1">
      <c r="B211" s="61" t="s">
        <v>165</v>
      </c>
      <c r="C211" s="22">
        <v>7</v>
      </c>
      <c r="D211" s="93">
        <v>0.40959625511995323</v>
      </c>
    </row>
    <row r="212" spans="2:4" s="21" customFormat="1" ht="12" customHeight="1">
      <c r="B212" s="53" t="s">
        <v>166</v>
      </c>
      <c r="C212" s="22">
        <v>160</v>
      </c>
      <c r="D212" s="93">
        <v>1.8271097407788057</v>
      </c>
    </row>
    <row r="213" spans="2:4" s="21" customFormat="1" ht="12" customHeight="1">
      <c r="B213" s="53" t="s">
        <v>167</v>
      </c>
      <c r="C213" s="22">
        <v>12</v>
      </c>
      <c r="D213" s="93">
        <v>1.2409513960703205</v>
      </c>
    </row>
    <row r="214" spans="2:4" s="21" customFormat="1" ht="12" customHeight="1">
      <c r="B214" s="53" t="s">
        <v>168</v>
      </c>
      <c r="C214" s="22">
        <v>1</v>
      </c>
      <c r="D214" s="93">
        <v>0.08643042350907519</v>
      </c>
    </row>
    <row r="215" spans="2:4" s="21" customFormat="1" ht="12" customHeight="1">
      <c r="B215" s="53" t="s">
        <v>169</v>
      </c>
      <c r="C215" s="22">
        <v>14</v>
      </c>
      <c r="D215" s="93">
        <v>0.36543983294179067</v>
      </c>
    </row>
    <row r="216" spans="2:4" s="21" customFormat="1" ht="12" customHeight="1">
      <c r="B216" s="53" t="s">
        <v>170</v>
      </c>
      <c r="C216" s="22">
        <v>0</v>
      </c>
      <c r="D216" s="93">
        <v>0</v>
      </c>
    </row>
    <row r="217" spans="2:4" s="21" customFormat="1" ht="12" customHeight="1">
      <c r="B217" s="53" t="s">
        <v>171</v>
      </c>
      <c r="C217" s="22">
        <v>0</v>
      </c>
      <c r="D217" s="93">
        <v>0</v>
      </c>
    </row>
    <row r="218" spans="2:4" s="21" customFormat="1" ht="12" customHeight="1">
      <c r="B218" s="53" t="s">
        <v>172</v>
      </c>
      <c r="C218" s="22">
        <v>8</v>
      </c>
      <c r="D218" s="93">
        <v>1.8604651162790697</v>
      </c>
    </row>
    <row r="219" spans="2:4" s="21" customFormat="1" ht="12" customHeight="1">
      <c r="B219" s="53" t="s">
        <v>173</v>
      </c>
      <c r="C219" s="22">
        <v>0</v>
      </c>
      <c r="D219" s="93">
        <v>0</v>
      </c>
    </row>
    <row r="220" spans="2:4" s="21" customFormat="1" ht="12" customHeight="1">
      <c r="B220" s="53" t="s">
        <v>174</v>
      </c>
      <c r="C220" s="22">
        <v>0</v>
      </c>
      <c r="D220" s="93">
        <v>0</v>
      </c>
    </row>
    <row r="221" spans="2:4" s="21" customFormat="1" ht="12" customHeight="1">
      <c r="B221" s="53" t="s">
        <v>175</v>
      </c>
      <c r="C221" s="22">
        <v>0</v>
      </c>
      <c r="D221" s="93">
        <v>0</v>
      </c>
    </row>
    <row r="222" spans="2:4" s="21" customFormat="1" ht="12" customHeight="1">
      <c r="B222" s="53" t="s">
        <v>176</v>
      </c>
      <c r="C222" s="22">
        <v>0</v>
      </c>
      <c r="D222" s="93">
        <v>0</v>
      </c>
    </row>
    <row r="223" spans="2:4" s="21" customFormat="1" ht="12" customHeight="1">
      <c r="B223" s="53" t="s">
        <v>177</v>
      </c>
      <c r="C223" s="22">
        <v>8</v>
      </c>
      <c r="D223" s="93">
        <v>0.5952380952380952</v>
      </c>
    </row>
    <row r="224" spans="2:4" s="21" customFormat="1" ht="12" customHeight="1">
      <c r="B224" s="53" t="s">
        <v>178</v>
      </c>
      <c r="C224" s="22">
        <v>0</v>
      </c>
      <c r="D224" s="93">
        <v>0</v>
      </c>
    </row>
    <row r="225" spans="2:4" s="21" customFormat="1" ht="12" customHeight="1">
      <c r="B225" s="53" t="s">
        <v>179</v>
      </c>
      <c r="C225" s="22">
        <v>1</v>
      </c>
      <c r="D225" s="93">
        <v>0.3389830508474576</v>
      </c>
    </row>
    <row r="226" spans="2:4" s="21" customFormat="1" ht="12" customHeight="1">
      <c r="B226" s="53" t="s">
        <v>180</v>
      </c>
      <c r="C226" s="22">
        <v>2</v>
      </c>
      <c r="D226" s="93">
        <v>0.205761316872428</v>
      </c>
    </row>
    <row r="227" spans="2:4" s="21" customFormat="1" ht="12" customHeight="1">
      <c r="B227" s="53" t="s">
        <v>181</v>
      </c>
      <c r="C227" s="22">
        <v>0</v>
      </c>
      <c r="D227" s="93">
        <v>0</v>
      </c>
    </row>
    <row r="228" spans="2:4" s="21" customFormat="1" ht="12" customHeight="1">
      <c r="B228" s="60" t="s">
        <v>182</v>
      </c>
      <c r="C228" s="28">
        <v>11</v>
      </c>
      <c r="D228" s="94">
        <v>0.8215085884988798</v>
      </c>
    </row>
    <row r="229" spans="1:4" s="21" customFormat="1" ht="12" customHeight="1">
      <c r="A229" s="318"/>
      <c r="B229" s="318"/>
      <c r="C229" s="318"/>
      <c r="D229" s="318"/>
    </row>
    <row r="230" spans="1:4" s="21" customFormat="1" ht="12" customHeight="1">
      <c r="A230" s="220" t="s">
        <v>183</v>
      </c>
      <c r="B230" s="220"/>
      <c r="C230" s="19">
        <f>SUM(C231:C236)</f>
        <v>57</v>
      </c>
      <c r="D230" s="71">
        <v>0.958627648839556</v>
      </c>
    </row>
    <row r="231" spans="2:4" s="21" customFormat="1" ht="12" customHeight="1">
      <c r="B231" s="61" t="s">
        <v>184</v>
      </c>
      <c r="C231" s="22">
        <v>33</v>
      </c>
      <c r="D231" s="93">
        <v>1.1058981233243967</v>
      </c>
    </row>
    <row r="232" spans="2:4" s="21" customFormat="1" ht="12" customHeight="1">
      <c r="B232" s="53" t="s">
        <v>185</v>
      </c>
      <c r="C232" s="22">
        <v>6</v>
      </c>
      <c r="D232" s="93">
        <v>0.4827031375703942</v>
      </c>
    </row>
    <row r="233" spans="2:4" s="21" customFormat="1" ht="12" customHeight="1">
      <c r="B233" s="53" t="s">
        <v>186</v>
      </c>
      <c r="C233" s="22">
        <v>5</v>
      </c>
      <c r="D233" s="93">
        <v>1.5974440894568689</v>
      </c>
    </row>
    <row r="234" spans="2:4" s="21" customFormat="1" ht="12" customHeight="1">
      <c r="B234" s="53" t="s">
        <v>187</v>
      </c>
      <c r="C234" s="22">
        <v>7</v>
      </c>
      <c r="D234" s="93">
        <v>2.6615969581749046</v>
      </c>
    </row>
    <row r="235" spans="2:4" s="21" customFormat="1" ht="12" customHeight="1">
      <c r="B235" s="53" t="s">
        <v>188</v>
      </c>
      <c r="C235" s="22">
        <v>5</v>
      </c>
      <c r="D235" s="93">
        <v>0.7072135785007072</v>
      </c>
    </row>
    <row r="236" spans="2:4" s="21" customFormat="1" ht="12" customHeight="1">
      <c r="B236" s="60" t="s">
        <v>189</v>
      </c>
      <c r="C236" s="28">
        <v>1</v>
      </c>
      <c r="D236" s="94">
        <v>0.22935779816513763</v>
      </c>
    </row>
    <row r="237" spans="1:4" s="21" customFormat="1" ht="12" customHeight="1">
      <c r="A237" s="318"/>
      <c r="B237" s="318"/>
      <c r="C237" s="318"/>
      <c r="D237" s="318"/>
    </row>
    <row r="238" spans="1:4" s="21" customFormat="1" ht="12" customHeight="1">
      <c r="A238" s="220" t="s">
        <v>190</v>
      </c>
      <c r="B238" s="220"/>
      <c r="C238" s="19">
        <f>SUM(C239:C247)</f>
        <v>5</v>
      </c>
      <c r="D238" s="71">
        <v>0.10152284263959391</v>
      </c>
    </row>
    <row r="239" spans="2:4" s="21" customFormat="1" ht="12" customHeight="1">
      <c r="B239" s="61" t="s">
        <v>191</v>
      </c>
      <c r="C239" s="22">
        <v>3</v>
      </c>
      <c r="D239" s="93">
        <v>0.18393623543838136</v>
      </c>
    </row>
    <row r="240" spans="2:4" s="21" customFormat="1" ht="12" customHeight="1">
      <c r="B240" s="53" t="s">
        <v>271</v>
      </c>
      <c r="C240" s="22">
        <v>0</v>
      </c>
      <c r="D240" s="93">
        <v>0</v>
      </c>
    </row>
    <row r="241" spans="2:4" s="21" customFormat="1" ht="12" customHeight="1">
      <c r="B241" s="53" t="s">
        <v>272</v>
      </c>
      <c r="C241" s="22">
        <v>0</v>
      </c>
      <c r="D241" s="93">
        <v>0</v>
      </c>
    </row>
    <row r="242" spans="2:4" s="21" customFormat="1" ht="12" customHeight="1">
      <c r="B242" s="53" t="s">
        <v>273</v>
      </c>
      <c r="C242" s="22">
        <v>0</v>
      </c>
      <c r="D242" s="93">
        <v>0</v>
      </c>
    </row>
    <row r="243" spans="2:4" s="21" customFormat="1" ht="12" customHeight="1">
      <c r="B243" s="53" t="s">
        <v>193</v>
      </c>
      <c r="C243" s="22">
        <v>0</v>
      </c>
      <c r="D243" s="93">
        <v>0</v>
      </c>
    </row>
    <row r="244" spans="2:4" s="21" customFormat="1" ht="12" customHeight="1">
      <c r="B244" s="53" t="s">
        <v>194</v>
      </c>
      <c r="C244" s="22">
        <v>1</v>
      </c>
      <c r="D244" s="93">
        <v>0.10582010582010583</v>
      </c>
    </row>
    <row r="245" spans="2:4" s="21" customFormat="1" ht="12" customHeight="1">
      <c r="B245" s="53" t="s">
        <v>274</v>
      </c>
      <c r="C245" s="22">
        <v>1</v>
      </c>
      <c r="D245" s="93">
        <v>0.10482180293501049</v>
      </c>
    </row>
    <row r="246" spans="2:4" s="21" customFormat="1" ht="12" customHeight="1">
      <c r="B246" s="53" t="s">
        <v>195</v>
      </c>
      <c r="C246" s="22">
        <v>0</v>
      </c>
      <c r="D246" s="93">
        <v>0</v>
      </c>
    </row>
    <row r="247" spans="2:4" s="21" customFormat="1" ht="12" customHeight="1">
      <c r="B247" s="60" t="s">
        <v>275</v>
      </c>
      <c r="C247" s="28">
        <v>0</v>
      </c>
      <c r="D247" s="94">
        <v>0</v>
      </c>
    </row>
    <row r="248" spans="1:4" s="21" customFormat="1" ht="12" customHeight="1">
      <c r="A248" s="318"/>
      <c r="B248" s="318"/>
      <c r="C248" s="318"/>
      <c r="D248" s="318"/>
    </row>
    <row r="249" spans="1:4" s="21" customFormat="1" ht="12" customHeight="1">
      <c r="A249" s="220" t="s">
        <v>196</v>
      </c>
      <c r="B249" s="220"/>
      <c r="C249" s="19">
        <f>SUM(C250:C267)</f>
        <v>130</v>
      </c>
      <c r="D249" s="71">
        <v>1.5668313848378932</v>
      </c>
    </row>
    <row r="250" spans="2:4" s="21" customFormat="1" ht="12" customHeight="1">
      <c r="B250" s="61" t="s">
        <v>197</v>
      </c>
      <c r="C250" s="22">
        <v>65</v>
      </c>
      <c r="D250" s="93">
        <v>4.804138950480414</v>
      </c>
    </row>
    <row r="251" spans="2:4" s="21" customFormat="1" ht="12" customHeight="1">
      <c r="B251" s="53" t="s">
        <v>198</v>
      </c>
      <c r="C251" s="22">
        <v>0</v>
      </c>
      <c r="D251" s="93">
        <v>0</v>
      </c>
    </row>
    <row r="252" spans="2:4" s="21" customFormat="1" ht="12" customHeight="1">
      <c r="B252" s="53" t="s">
        <v>199</v>
      </c>
      <c r="C252" s="22">
        <v>2</v>
      </c>
      <c r="D252" s="93">
        <v>1.282051282051282</v>
      </c>
    </row>
    <row r="253" spans="2:4" s="21" customFormat="1" ht="12" customHeight="1">
      <c r="B253" s="53" t="s">
        <v>200</v>
      </c>
      <c r="C253" s="22">
        <v>20</v>
      </c>
      <c r="D253" s="93">
        <v>3.0721966205837172</v>
      </c>
    </row>
    <row r="254" spans="2:4" s="21" customFormat="1" ht="12" customHeight="1">
      <c r="B254" s="53" t="s">
        <v>201</v>
      </c>
      <c r="C254" s="22">
        <v>0</v>
      </c>
      <c r="D254" s="93">
        <v>0</v>
      </c>
    </row>
    <row r="255" spans="2:4" s="21" customFormat="1" ht="12" customHeight="1">
      <c r="B255" s="53" t="s">
        <v>202</v>
      </c>
      <c r="C255" s="22">
        <v>0</v>
      </c>
      <c r="D255" s="93">
        <v>0</v>
      </c>
    </row>
    <row r="256" spans="2:4" s="21" customFormat="1" ht="12" customHeight="1">
      <c r="B256" s="53" t="s">
        <v>203</v>
      </c>
      <c r="C256" s="22">
        <v>0</v>
      </c>
      <c r="D256" s="93">
        <v>0</v>
      </c>
    </row>
    <row r="257" spans="2:4" s="21" customFormat="1" ht="12" customHeight="1">
      <c r="B257" s="53" t="s">
        <v>204</v>
      </c>
      <c r="C257" s="22">
        <v>0</v>
      </c>
      <c r="D257" s="93">
        <v>0</v>
      </c>
    </row>
    <row r="258" spans="2:4" s="21" customFormat="1" ht="12" customHeight="1">
      <c r="B258" s="53" t="s">
        <v>205</v>
      </c>
      <c r="C258" s="22">
        <v>0</v>
      </c>
      <c r="D258" s="93">
        <v>0</v>
      </c>
    </row>
    <row r="259" spans="2:4" s="21" customFormat="1" ht="12" customHeight="1">
      <c r="B259" s="53" t="s">
        <v>206</v>
      </c>
      <c r="C259" s="22">
        <v>15</v>
      </c>
      <c r="D259" s="93">
        <v>1.1476664116296864</v>
      </c>
    </row>
    <row r="260" spans="2:4" s="21" customFormat="1" ht="12" customHeight="1">
      <c r="B260" s="53" t="s">
        <v>207</v>
      </c>
      <c r="C260" s="22">
        <v>17</v>
      </c>
      <c r="D260" s="93">
        <v>3.225806451612903</v>
      </c>
    </row>
    <row r="261" spans="2:4" s="21" customFormat="1" ht="12" customHeight="1">
      <c r="B261" s="53" t="s">
        <v>208</v>
      </c>
      <c r="C261" s="22">
        <v>0</v>
      </c>
      <c r="D261" s="93">
        <v>0</v>
      </c>
    </row>
    <row r="262" spans="2:4" s="21" customFormat="1" ht="12" customHeight="1">
      <c r="B262" s="53" t="s">
        <v>209</v>
      </c>
      <c r="C262" s="22">
        <v>0</v>
      </c>
      <c r="D262" s="93">
        <v>0</v>
      </c>
    </row>
    <row r="263" spans="2:4" s="21" customFormat="1" ht="12" customHeight="1">
      <c r="B263" s="53" t="s">
        <v>210</v>
      </c>
      <c r="C263" s="22">
        <v>0</v>
      </c>
      <c r="D263" s="93">
        <v>0</v>
      </c>
    </row>
    <row r="264" spans="2:4" s="21" customFormat="1" ht="12" customHeight="1">
      <c r="B264" s="53" t="s">
        <v>211</v>
      </c>
      <c r="C264" s="22">
        <v>2</v>
      </c>
      <c r="D264" s="93">
        <v>0.5249343832020997</v>
      </c>
    </row>
    <row r="265" spans="2:4" s="21" customFormat="1" ht="12" customHeight="1">
      <c r="B265" s="53" t="s">
        <v>212</v>
      </c>
      <c r="C265" s="22">
        <v>0</v>
      </c>
      <c r="D265" s="93">
        <v>0</v>
      </c>
    </row>
    <row r="266" spans="2:4" s="21" customFormat="1" ht="12" customHeight="1">
      <c r="B266" s="53" t="s">
        <v>213</v>
      </c>
      <c r="C266" s="22">
        <v>9</v>
      </c>
      <c r="D266" s="93">
        <v>0.9090909090909091</v>
      </c>
    </row>
    <row r="267" spans="2:4" s="21" customFormat="1" ht="12" customHeight="1">
      <c r="B267" s="60" t="s">
        <v>214</v>
      </c>
      <c r="C267" s="28">
        <v>0</v>
      </c>
      <c r="D267" s="94">
        <v>0</v>
      </c>
    </row>
    <row r="268" spans="1:4" s="21" customFormat="1" ht="12" customHeight="1">
      <c r="A268" s="219"/>
      <c r="B268" s="219"/>
      <c r="C268" s="219"/>
      <c r="D268" s="219"/>
    </row>
    <row r="269" spans="1:4" s="21" customFormat="1" ht="12" customHeight="1">
      <c r="A269" s="219"/>
      <c r="B269" s="219"/>
      <c r="C269" s="219"/>
      <c r="D269" s="219"/>
    </row>
    <row r="270" spans="1:4" s="21" customFormat="1" ht="12" customHeight="1">
      <c r="A270" s="220" t="s">
        <v>279</v>
      </c>
      <c r="B270" s="220"/>
      <c r="C270" s="220"/>
      <c r="D270" s="220"/>
    </row>
    <row r="271" spans="2:4" s="21" customFormat="1" ht="12" customHeight="1">
      <c r="B271" s="61" t="s">
        <v>216</v>
      </c>
      <c r="C271" s="22">
        <f>SUM(C58:C81)</f>
        <v>436</v>
      </c>
      <c r="D271" s="72">
        <v>1.812286973148225</v>
      </c>
    </row>
    <row r="272" spans="2:4" s="21" customFormat="1" ht="12" customHeight="1">
      <c r="B272" s="53" t="s">
        <v>217</v>
      </c>
      <c r="C272" s="22">
        <f>SUM(C84:C153)</f>
        <v>470</v>
      </c>
      <c r="D272" s="72">
        <v>0.6188363243755679</v>
      </c>
    </row>
    <row r="273" spans="2:4" s="21" customFormat="1" ht="12" customHeight="1">
      <c r="B273" s="53" t="s">
        <v>218</v>
      </c>
      <c r="C273" s="22">
        <f>SUM(C156:C195)</f>
        <v>402</v>
      </c>
      <c r="D273" s="72">
        <v>0.8739700415244472</v>
      </c>
    </row>
    <row r="274" spans="2:4" s="21" customFormat="1" ht="12" customHeight="1">
      <c r="B274" s="53" t="s">
        <v>219</v>
      </c>
      <c r="C274" s="22">
        <f>SUM(C198:C208)</f>
        <v>9</v>
      </c>
      <c r="D274" s="72">
        <v>0.175609756097561</v>
      </c>
    </row>
    <row r="275" spans="2:4" s="21" customFormat="1" ht="12" customHeight="1">
      <c r="B275" s="53" t="s">
        <v>220</v>
      </c>
      <c r="C275" s="22">
        <f>SUM(C211:C228)</f>
        <v>224</v>
      </c>
      <c r="D275" s="72">
        <v>0.9461057611082954</v>
      </c>
    </row>
    <row r="276" spans="2:4" s="21" customFormat="1" ht="12" customHeight="1">
      <c r="B276" s="53" t="s">
        <v>221</v>
      </c>
      <c r="C276" s="22">
        <f>SUM(C231:C236)</f>
        <v>57</v>
      </c>
      <c r="D276" s="72">
        <v>0.958627648839556</v>
      </c>
    </row>
    <row r="277" spans="2:4" s="21" customFormat="1" ht="12" customHeight="1">
      <c r="B277" s="53" t="s">
        <v>222</v>
      </c>
      <c r="C277" s="22">
        <f>SUM(C239:C247)</f>
        <v>5</v>
      </c>
      <c r="D277" s="72">
        <v>0.10152284263959391</v>
      </c>
    </row>
    <row r="278" spans="2:4" s="21" customFormat="1" ht="12" customHeight="1">
      <c r="B278" s="53" t="s">
        <v>223</v>
      </c>
      <c r="C278" s="22">
        <f>SUM(C250:C267)</f>
        <v>130</v>
      </c>
      <c r="D278" s="72">
        <v>1.5668313848378932</v>
      </c>
    </row>
    <row r="279" spans="2:4" s="21" customFormat="1" ht="12" customHeight="1">
      <c r="B279" s="63" t="s">
        <v>228</v>
      </c>
      <c r="C279" s="83">
        <f>SUM(C271:C278)</f>
        <v>1733</v>
      </c>
      <c r="D279" s="95">
        <v>0.8934233114918055</v>
      </c>
    </row>
    <row r="280" spans="1:4" s="21" customFormat="1" ht="12" customHeight="1">
      <c r="A280" s="219"/>
      <c r="B280" s="219"/>
      <c r="C280" s="219"/>
      <c r="D280" s="219"/>
    </row>
    <row r="281" spans="1:4" s="21" customFormat="1" ht="12" customHeight="1">
      <c r="A281" s="220" t="s">
        <v>224</v>
      </c>
      <c r="B281" s="220"/>
      <c r="C281" s="220"/>
      <c r="D281" s="220"/>
    </row>
    <row r="282" spans="2:4" s="21" customFormat="1" ht="12" customHeight="1">
      <c r="B282" s="61" t="s">
        <v>220</v>
      </c>
      <c r="C282" s="22">
        <f>C211+C212+C213+C214+C215+C216+C217+C218+C220+C223+C224+C226+C228+C232+C163+C225</f>
        <v>239</v>
      </c>
      <c r="D282" s="72">
        <v>0.9803921568627451</v>
      </c>
    </row>
    <row r="283" spans="2:4" s="21" customFormat="1" ht="12" customHeight="1">
      <c r="B283" s="53" t="s">
        <v>225</v>
      </c>
      <c r="C283" s="22">
        <f>C58+C59+C60+C64+C65+C66+C67+C68+C69+C70+C72+C73+C75+C76+C77+C78+C79+C80+C81+C97</f>
        <v>436</v>
      </c>
      <c r="D283" s="72">
        <v>1.8466751376535366</v>
      </c>
    </row>
    <row r="284" spans="2:4" s="21" customFormat="1" ht="12" customHeight="1">
      <c r="B284" s="53" t="s">
        <v>218</v>
      </c>
      <c r="C284" s="22">
        <f>C156+C159+C162+C165+C169+C175+C176+C179+C181+C183+C186+C190+C191+C193+C198+C205+C208+C168+C172+C174+C177</f>
        <v>351</v>
      </c>
      <c r="D284" s="72">
        <v>0.9027777777777777</v>
      </c>
    </row>
    <row r="285" spans="2:4" s="21" customFormat="1" ht="12" customHeight="1">
      <c r="B285" s="53" t="s">
        <v>217</v>
      </c>
      <c r="C285" s="22">
        <f>+C84+C85+C86+C89+C90+C91+C95+C93+C99+C98+C103+C100+C105+C102+C106+C104+C107+C113+C111+C110+C114+C115+C116+C117+C118+C119+C120+C122+C121+C123+C124+C126+C125+C128+C127+C131+C133+C132+C135+C134+C136+C137+C138+C139+C140+C142+C143+C146+C145+C147+C148+C150+C151+C152+C153</f>
        <v>459</v>
      </c>
      <c r="D285" s="72">
        <v>0.65</v>
      </c>
    </row>
    <row r="286" spans="2:4" s="21" customFormat="1" ht="12" customHeight="1">
      <c r="B286" s="63" t="s">
        <v>280</v>
      </c>
      <c r="C286" s="83">
        <f>SUM(C282:C285)</f>
        <v>1485</v>
      </c>
      <c r="D286" s="95">
        <v>0.94</v>
      </c>
    </row>
    <row r="287" spans="1:4" s="40" customFormat="1" ht="5.25" customHeight="1">
      <c r="A287" s="277"/>
      <c r="B287" s="277"/>
      <c r="C287" s="277"/>
      <c r="D287" s="277"/>
    </row>
    <row r="288" spans="1:4" s="108" customFormat="1" ht="12" customHeight="1">
      <c r="A288" s="305" t="s">
        <v>307</v>
      </c>
      <c r="B288" s="305"/>
      <c r="C288" s="305"/>
      <c r="D288" s="305"/>
    </row>
    <row r="289" spans="1:4" s="92" customFormat="1" ht="5.25" customHeight="1">
      <c r="A289" s="306"/>
      <c r="B289" s="306"/>
      <c r="C289" s="306"/>
      <c r="D289" s="306"/>
    </row>
    <row r="290" spans="1:4" s="87" customFormat="1" ht="12" customHeight="1">
      <c r="A290" s="307" t="s">
        <v>353</v>
      </c>
      <c r="B290" s="307"/>
      <c r="C290" s="307"/>
      <c r="D290" s="307"/>
    </row>
    <row r="291" spans="1:4" s="40" customFormat="1" ht="5.25" customHeight="1">
      <c r="A291" s="277"/>
      <c r="B291" s="277"/>
      <c r="C291" s="277"/>
      <c r="D291" s="277"/>
    </row>
    <row r="292" spans="1:4" s="43" customFormat="1" ht="12" customHeight="1">
      <c r="A292" s="322" t="s">
        <v>292</v>
      </c>
      <c r="B292" s="322"/>
      <c r="C292" s="322"/>
      <c r="D292" s="322"/>
    </row>
    <row r="293" spans="1:4" s="43" customFormat="1" ht="12" customHeight="1">
      <c r="A293" s="322" t="s">
        <v>295</v>
      </c>
      <c r="B293" s="322"/>
      <c r="C293" s="322"/>
      <c r="D293" s="322"/>
    </row>
    <row r="294" ht="12" customHeight="1">
      <c r="D294" s="96"/>
    </row>
    <row r="295" ht="12" customHeight="1">
      <c r="D295" s="96"/>
    </row>
    <row r="296" ht="12" customHeight="1">
      <c r="D296" s="96"/>
    </row>
    <row r="297" ht="12" customHeight="1">
      <c r="D297" s="96"/>
    </row>
    <row r="298" ht="12" customHeight="1">
      <c r="D298" s="96"/>
    </row>
    <row r="299" ht="12" customHeight="1">
      <c r="D299" s="96"/>
    </row>
    <row r="300" ht="12" customHeight="1">
      <c r="D300" s="96"/>
    </row>
    <row r="301" ht="12" customHeight="1">
      <c r="D301" s="96"/>
    </row>
    <row r="302" ht="12" customHeight="1">
      <c r="D302" s="96"/>
    </row>
    <row r="303" ht="12" customHeight="1">
      <c r="D303" s="96"/>
    </row>
    <row r="304" ht="12" customHeight="1">
      <c r="D304" s="96"/>
    </row>
    <row r="305" ht="12" customHeight="1">
      <c r="D305" s="96"/>
    </row>
    <row r="306" ht="12" customHeight="1">
      <c r="D306" s="96"/>
    </row>
    <row r="307" ht="12" customHeight="1">
      <c r="D307" s="96"/>
    </row>
    <row r="308" ht="12" customHeight="1">
      <c r="D308" s="96"/>
    </row>
    <row r="309" ht="12" customHeight="1">
      <c r="D309" s="96"/>
    </row>
    <row r="310" ht="12" customHeight="1">
      <c r="D310" s="96"/>
    </row>
    <row r="311" ht="12" customHeight="1">
      <c r="D311" s="96"/>
    </row>
    <row r="312" ht="12" customHeight="1">
      <c r="D312" s="96"/>
    </row>
    <row r="313" ht="12" customHeight="1">
      <c r="D313" s="96"/>
    </row>
    <row r="314" ht="12" customHeight="1">
      <c r="D314" s="96"/>
    </row>
    <row r="315" ht="12" customHeight="1">
      <c r="D315" s="96"/>
    </row>
    <row r="316" ht="12" customHeight="1">
      <c r="D316" s="96"/>
    </row>
    <row r="317" ht="12" customHeight="1">
      <c r="D317" s="96"/>
    </row>
    <row r="318" ht="12" customHeight="1">
      <c r="D318" s="96"/>
    </row>
    <row r="319" ht="12" customHeight="1">
      <c r="D319" s="96"/>
    </row>
    <row r="320" ht="12" customHeight="1">
      <c r="D320" s="96"/>
    </row>
    <row r="321" ht="12" customHeight="1">
      <c r="D321" s="96"/>
    </row>
  </sheetData>
  <sheetProtection/>
  <mergeCells count="66">
    <mergeCell ref="A290:D290"/>
    <mergeCell ref="A291:D291"/>
    <mergeCell ref="A292:D292"/>
    <mergeCell ref="A293:D293"/>
    <mergeCell ref="A287:D287"/>
    <mergeCell ref="A288:D288"/>
    <mergeCell ref="A289:D289"/>
    <mergeCell ref="A269:D269"/>
    <mergeCell ref="A270:D270"/>
    <mergeCell ref="A280:D280"/>
    <mergeCell ref="A281:D281"/>
    <mergeCell ref="A238:B238"/>
    <mergeCell ref="A248:D248"/>
    <mergeCell ref="A249:B249"/>
    <mergeCell ref="A268:D268"/>
    <mergeCell ref="A210:B210"/>
    <mergeCell ref="A229:D229"/>
    <mergeCell ref="A230:B230"/>
    <mergeCell ref="A237:D237"/>
    <mergeCell ref="A155:B155"/>
    <mergeCell ref="A196:D196"/>
    <mergeCell ref="A197:B197"/>
    <mergeCell ref="A209:D209"/>
    <mergeCell ref="A57:B57"/>
    <mergeCell ref="A82:D82"/>
    <mergeCell ref="A83:B83"/>
    <mergeCell ref="A154:D154"/>
    <mergeCell ref="A55:D55"/>
    <mergeCell ref="A56:B56"/>
    <mergeCell ref="A51:B51"/>
    <mergeCell ref="A39:D39"/>
    <mergeCell ref="A40:B40"/>
    <mergeCell ref="A21:B21"/>
    <mergeCell ref="A11:B11"/>
    <mergeCell ref="A19:B19"/>
    <mergeCell ref="A35:D35"/>
    <mergeCell ref="A36:B36"/>
    <mergeCell ref="A1:D1"/>
    <mergeCell ref="A2:D2"/>
    <mergeCell ref="A3:D3"/>
    <mergeCell ref="A4:D4"/>
    <mergeCell ref="A20:D20"/>
    <mergeCell ref="A8:B8"/>
    <mergeCell ref="A6:B6"/>
    <mergeCell ref="A9:B9"/>
    <mergeCell ref="C5:D5"/>
    <mergeCell ref="A7:D7"/>
    <mergeCell ref="C6:D6"/>
    <mergeCell ref="A31:B31"/>
    <mergeCell ref="A30:B30"/>
    <mergeCell ref="A27:B27"/>
    <mergeCell ref="A24:B24"/>
    <mergeCell ref="A23:B23"/>
    <mergeCell ref="A22:B22"/>
    <mergeCell ref="A15:B15"/>
    <mergeCell ref="A10:B10"/>
    <mergeCell ref="A54:B54"/>
    <mergeCell ref="A53:B53"/>
    <mergeCell ref="A52:B52"/>
    <mergeCell ref="A5:B5"/>
    <mergeCell ref="A38:B38"/>
    <mergeCell ref="A37:B37"/>
    <mergeCell ref="A46:B46"/>
    <mergeCell ref="A42:B42"/>
    <mergeCell ref="A41:B41"/>
    <mergeCell ref="A50:D50"/>
  </mergeCells>
  <printOptions/>
  <pageMargins left="0" right="0" top="0" bottom="0" header="0" footer="0"/>
  <pageSetup horizontalDpi="1200" verticalDpi="1200" orientation="portrait" paperSize="9" r:id="rId1"/>
  <ignoredErrors>
    <ignoredError sqref="C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D324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2.7109375" style="1" customWidth="1"/>
    <col min="2" max="2" width="34.7109375" style="1" customWidth="1"/>
    <col min="3" max="4" width="10.7109375" style="1" customWidth="1"/>
    <col min="5" max="16384" width="9.140625" style="1" customWidth="1"/>
  </cols>
  <sheetData>
    <row r="1" spans="1:4" s="45" customFormat="1" ht="12.75" customHeight="1">
      <c r="A1" s="249"/>
      <c r="B1" s="249"/>
      <c r="C1" s="249"/>
      <c r="D1" s="249"/>
    </row>
    <row r="2" spans="1:4" s="45" customFormat="1" ht="12.75" customHeight="1">
      <c r="A2" s="301" t="s">
        <v>329</v>
      </c>
      <c r="B2" s="301"/>
      <c r="C2" s="301"/>
      <c r="D2" s="301"/>
    </row>
    <row r="3" spans="1:4" s="88" customFormat="1" ht="12.75" customHeight="1">
      <c r="A3" s="251"/>
      <c r="B3" s="251"/>
      <c r="C3" s="251"/>
      <c r="D3" s="251"/>
    </row>
    <row r="4" spans="1:4" s="88" customFormat="1" ht="12.75" customHeight="1">
      <c r="A4" s="191"/>
      <c r="B4" s="191"/>
      <c r="C4" s="191"/>
      <c r="D4" s="191"/>
    </row>
    <row r="5" spans="1:4" s="89" customFormat="1" ht="12.75" customHeight="1">
      <c r="A5" s="215"/>
      <c r="B5" s="216"/>
      <c r="C5" s="320" t="s">
        <v>286</v>
      </c>
      <c r="D5" s="321"/>
    </row>
    <row r="6" spans="1:4" s="89" customFormat="1" ht="12.75" customHeight="1">
      <c r="A6" s="309"/>
      <c r="B6" s="319"/>
      <c r="C6" s="324"/>
      <c r="D6" s="325"/>
    </row>
    <row r="7" spans="1:4" s="90" customFormat="1" ht="12.75" customHeight="1">
      <c r="A7" s="213"/>
      <c r="B7" s="213"/>
      <c r="C7" s="213"/>
      <c r="D7" s="213"/>
    </row>
    <row r="8" spans="1:4" s="89" customFormat="1" ht="12.75" customHeight="1">
      <c r="A8" s="309"/>
      <c r="B8" s="309"/>
      <c r="C8" s="80" t="s">
        <v>0</v>
      </c>
      <c r="D8" s="81" t="s">
        <v>1</v>
      </c>
    </row>
    <row r="9" spans="1:4" s="90" customFormat="1" ht="12.75" customHeight="1">
      <c r="A9" s="308"/>
      <c r="B9" s="308"/>
      <c r="C9" s="82" t="s">
        <v>2</v>
      </c>
      <c r="D9" s="82" t="s">
        <v>3</v>
      </c>
    </row>
    <row r="10" spans="1:4" s="18" customFormat="1" ht="12" customHeight="1">
      <c r="A10" s="220" t="s">
        <v>5</v>
      </c>
      <c r="B10" s="220"/>
      <c r="C10" s="19">
        <f>C11+C15+C19</f>
        <v>209</v>
      </c>
      <c r="D10" s="98">
        <v>1.0640464311169944</v>
      </c>
    </row>
    <row r="11" spans="1:4" s="21" customFormat="1" ht="12" customHeight="1">
      <c r="A11" s="55" t="s">
        <v>6</v>
      </c>
      <c r="B11" s="55"/>
      <c r="C11" s="22">
        <f>C12+C13+C14</f>
        <v>158</v>
      </c>
      <c r="D11" s="99">
        <v>1.9119070667957407</v>
      </c>
    </row>
    <row r="12" spans="1:4" s="21" customFormat="1" ht="12" customHeight="1">
      <c r="A12" s="52"/>
      <c r="B12" s="55" t="s">
        <v>7</v>
      </c>
      <c r="C12" s="22">
        <f>C250+C252+C260+C267+C268</f>
        <v>55</v>
      </c>
      <c r="D12" s="99">
        <v>1.761127121357669</v>
      </c>
    </row>
    <row r="13" spans="1:4" s="21" customFormat="1" ht="12" customHeight="1">
      <c r="A13" s="52"/>
      <c r="B13" s="55" t="s">
        <v>8</v>
      </c>
      <c r="C13" s="22">
        <f>C251+C254+C255+C256+C257+C258+C259+C261+C263+C264+C269+C270</f>
        <v>28</v>
      </c>
      <c r="D13" s="99">
        <v>0.8330853912526033</v>
      </c>
    </row>
    <row r="14" spans="1:4" s="21" customFormat="1" ht="12" customHeight="1">
      <c r="A14" s="52"/>
      <c r="B14" s="56" t="s">
        <v>9</v>
      </c>
      <c r="C14" s="22">
        <f>C253+C262+C265+C266</f>
        <v>75</v>
      </c>
      <c r="D14" s="99">
        <v>4.213483146067416</v>
      </c>
    </row>
    <row r="15" spans="1:4" s="21" customFormat="1" ht="12" customHeight="1">
      <c r="A15" s="55" t="s">
        <v>10</v>
      </c>
      <c r="B15" s="55"/>
      <c r="C15" s="22">
        <f>C16+C17+C18</f>
        <v>3</v>
      </c>
      <c r="D15" s="99">
        <v>0.06146281499692685</v>
      </c>
    </row>
    <row r="16" spans="1:4" s="21" customFormat="1" ht="12" customHeight="1">
      <c r="A16" s="52"/>
      <c r="B16" s="55" t="s">
        <v>11</v>
      </c>
      <c r="C16" s="22">
        <f>C240+C241+C242+C245+C247</f>
        <v>0</v>
      </c>
      <c r="D16" s="99">
        <v>0</v>
      </c>
    </row>
    <row r="17" spans="1:4" s="21" customFormat="1" ht="12" customHeight="1">
      <c r="A17" s="52"/>
      <c r="B17" s="55" t="s">
        <v>12</v>
      </c>
      <c r="C17" s="22">
        <f>+C239</f>
        <v>3</v>
      </c>
      <c r="D17" s="99">
        <v>0.18484288354898337</v>
      </c>
    </row>
    <row r="18" spans="1:4" s="21" customFormat="1" ht="12" customHeight="1">
      <c r="A18" s="52"/>
      <c r="B18" s="55" t="s">
        <v>13</v>
      </c>
      <c r="C18" s="22">
        <f>C243+C244+C246</f>
        <v>0</v>
      </c>
      <c r="D18" s="99">
        <v>0</v>
      </c>
    </row>
    <row r="19" spans="1:4" s="21" customFormat="1" ht="12" customHeight="1">
      <c r="A19" s="54" t="s">
        <v>14</v>
      </c>
      <c r="B19" s="54"/>
      <c r="C19" s="28">
        <f>C231+C232+C233+C216+C234+C235+C222+C236+C225</f>
        <v>48</v>
      </c>
      <c r="D19" s="100">
        <v>0.7388025242419579</v>
      </c>
    </row>
    <row r="20" spans="1:4" s="21" customFormat="1" ht="12" customHeight="1">
      <c r="A20" s="220"/>
      <c r="B20" s="220"/>
      <c r="C20" s="220"/>
      <c r="D20" s="220"/>
    </row>
    <row r="21" spans="1:4" s="18" customFormat="1" ht="12" customHeight="1">
      <c r="A21" s="220" t="s">
        <v>15</v>
      </c>
      <c r="B21" s="220"/>
      <c r="C21" s="19">
        <f>C22+C23+C24+C27+C30+C31</f>
        <v>330</v>
      </c>
      <c r="D21" s="98">
        <v>0.659591053546801</v>
      </c>
    </row>
    <row r="22" spans="1:4" s="21" customFormat="1" ht="12" customHeight="1">
      <c r="A22" s="55" t="s">
        <v>16</v>
      </c>
      <c r="B22" s="55"/>
      <c r="C22" s="22">
        <f>C156+C159+C160+C175+C176+C179+C181+C183+C186</f>
        <v>254</v>
      </c>
      <c r="D22" s="99">
        <v>0.8771021098794848</v>
      </c>
    </row>
    <row r="23" spans="1:4" s="21" customFormat="1" ht="12" customHeight="1">
      <c r="A23" s="55" t="s">
        <v>17</v>
      </c>
      <c r="B23" s="55"/>
      <c r="C23" s="22">
        <f>C161+C167+C171+C177+C185+C187+C188+C194</f>
        <v>2</v>
      </c>
      <c r="D23" s="99">
        <v>0.04443457009553432</v>
      </c>
    </row>
    <row r="24" spans="1:4" s="21" customFormat="1" ht="12" customHeight="1">
      <c r="A24" s="55" t="s">
        <v>18</v>
      </c>
      <c r="B24" s="55"/>
      <c r="C24" s="22">
        <f>C25+C26</f>
        <v>41</v>
      </c>
      <c r="D24" s="99">
        <v>0.5371413598847111</v>
      </c>
    </row>
    <row r="25" spans="1:4" s="21" customFormat="1" ht="12" customHeight="1">
      <c r="A25" s="52"/>
      <c r="B25" s="55" t="s">
        <v>19</v>
      </c>
      <c r="C25" s="22">
        <f>C158+C164+C166+C178+C189+C195</f>
        <v>0</v>
      </c>
      <c r="D25" s="99">
        <v>0</v>
      </c>
    </row>
    <row r="26" spans="1:4" s="21" customFormat="1" ht="12" customHeight="1">
      <c r="A26" s="52"/>
      <c r="B26" s="56" t="s">
        <v>20</v>
      </c>
      <c r="C26" s="22">
        <f>C165+C168+C169+C174+C191</f>
        <v>41</v>
      </c>
      <c r="D26" s="99">
        <v>0.6940917555442695</v>
      </c>
    </row>
    <row r="27" spans="1:4" s="21" customFormat="1" ht="12" customHeight="1">
      <c r="A27" s="55" t="s">
        <v>21</v>
      </c>
      <c r="B27" s="55"/>
      <c r="C27" s="22">
        <f>C28+C29</f>
        <v>3</v>
      </c>
      <c r="D27" s="99">
        <v>0.11815675462780621</v>
      </c>
    </row>
    <row r="28" spans="1:4" s="21" customFormat="1" ht="12" customHeight="1">
      <c r="A28" s="52"/>
      <c r="B28" s="55" t="s">
        <v>22</v>
      </c>
      <c r="C28" s="22">
        <f>C157+C172+C184</f>
        <v>2</v>
      </c>
      <c r="D28" s="99">
        <v>0.15785319652722968</v>
      </c>
    </row>
    <row r="29" spans="1:4" s="21" customFormat="1" ht="12" customHeight="1">
      <c r="A29" s="52"/>
      <c r="B29" s="56" t="s">
        <v>23</v>
      </c>
      <c r="C29" s="22">
        <f>C162+C190+C193</f>
        <v>1</v>
      </c>
      <c r="D29" s="99">
        <v>0.07861635220125787</v>
      </c>
    </row>
    <row r="30" spans="1:4" s="21" customFormat="1" ht="12" customHeight="1">
      <c r="A30" s="55" t="s">
        <v>24</v>
      </c>
      <c r="B30" s="55"/>
      <c r="C30" s="22">
        <f>C170+C173+C180+C182+C192</f>
        <v>19</v>
      </c>
      <c r="D30" s="99">
        <v>1.4285714285714286</v>
      </c>
    </row>
    <row r="31" spans="1:4" s="21" customFormat="1" ht="12" customHeight="1">
      <c r="A31" s="55" t="s">
        <v>25</v>
      </c>
      <c r="B31" s="55"/>
      <c r="C31" s="22">
        <f>C32+C33+C34</f>
        <v>11</v>
      </c>
      <c r="D31" s="99">
        <v>0.2170053264943776</v>
      </c>
    </row>
    <row r="32" spans="1:4" s="21" customFormat="1" ht="12" customHeight="1">
      <c r="A32" s="52"/>
      <c r="B32" s="55" t="s">
        <v>26</v>
      </c>
      <c r="C32" s="22">
        <f>C206</f>
        <v>0</v>
      </c>
      <c r="D32" s="99">
        <v>0</v>
      </c>
    </row>
    <row r="33" spans="1:4" s="21" customFormat="1" ht="12" customHeight="1">
      <c r="A33" s="52"/>
      <c r="B33" s="56" t="s">
        <v>27</v>
      </c>
      <c r="C33" s="22">
        <f>C200+C201+C203+C207</f>
        <v>3</v>
      </c>
      <c r="D33" s="99">
        <v>0.48939641109298526</v>
      </c>
    </row>
    <row r="34" spans="1:4" s="21" customFormat="1" ht="12" customHeight="1">
      <c r="A34" s="52"/>
      <c r="B34" s="54" t="s">
        <v>28</v>
      </c>
      <c r="C34" s="28">
        <f>C198+C199+C202+C204+C205+C208</f>
        <v>8</v>
      </c>
      <c r="D34" s="100">
        <v>0.2145922746781116</v>
      </c>
    </row>
    <row r="35" spans="1:4" s="21" customFormat="1" ht="12" customHeight="1">
      <c r="A35" s="220"/>
      <c r="B35" s="220"/>
      <c r="C35" s="220"/>
      <c r="D35" s="220"/>
    </row>
    <row r="36" spans="1:4" s="18" customFormat="1" ht="12" customHeight="1">
      <c r="A36" s="220" t="s">
        <v>29</v>
      </c>
      <c r="B36" s="220"/>
      <c r="C36" s="19">
        <f>C37+C38</f>
        <v>222</v>
      </c>
      <c r="D36" s="98">
        <v>0.9824312961897597</v>
      </c>
    </row>
    <row r="37" spans="1:4" s="21" customFormat="1" ht="12" customHeight="1">
      <c r="A37" s="55" t="s">
        <v>30</v>
      </c>
      <c r="B37" s="55"/>
      <c r="C37" s="22">
        <f>C211+C212+C214+C215+C217+C220+C223+C224+C227+C228</f>
        <v>198</v>
      </c>
      <c r="D37" s="99">
        <v>0.9939260077305356</v>
      </c>
    </row>
    <row r="38" spans="1:4" s="21" customFormat="1" ht="12" customHeight="1">
      <c r="A38" s="155" t="s">
        <v>31</v>
      </c>
      <c r="B38" s="155"/>
      <c r="C38" s="28">
        <f>+C213+C163+C218+C226</f>
        <v>24</v>
      </c>
      <c r="D38" s="100">
        <v>0.8968609865470852</v>
      </c>
    </row>
    <row r="39" spans="1:4" s="21" customFormat="1" ht="12" customHeight="1">
      <c r="A39" s="220"/>
      <c r="B39" s="220"/>
      <c r="C39" s="220"/>
      <c r="D39" s="220"/>
    </row>
    <row r="40" spans="1:4" s="18" customFormat="1" ht="12" customHeight="1">
      <c r="A40" s="220" t="s">
        <v>32</v>
      </c>
      <c r="B40" s="220"/>
      <c r="C40" s="19">
        <f>C41+C42+C46</f>
        <v>507</v>
      </c>
      <c r="D40" s="98">
        <v>0.699638451135705</v>
      </c>
    </row>
    <row r="41" spans="1:4" s="21" customFormat="1" ht="12" customHeight="1">
      <c r="A41" s="55" t="s">
        <v>33</v>
      </c>
      <c r="B41" s="55"/>
      <c r="C41" s="22">
        <f>C89+C99+C100+C102+C104+C105+C106+C110+C111+C114+C116+C119+C121+C125+C127+C131+C132+C136+C139+C143+C147+C151+C152</f>
        <v>441</v>
      </c>
      <c r="D41" s="99">
        <v>0.9242957746478873</v>
      </c>
    </row>
    <row r="42" spans="1:4" s="21" customFormat="1" ht="12" customHeight="1">
      <c r="A42" s="55" t="s">
        <v>34</v>
      </c>
      <c r="B42" s="55"/>
      <c r="C42" s="22">
        <f>C43+C44+C45</f>
        <v>26</v>
      </c>
      <c r="D42" s="99">
        <v>0.20831664129476804</v>
      </c>
    </row>
    <row r="43" spans="1:4" s="21" customFormat="1" ht="12" customHeight="1">
      <c r="A43" s="57"/>
      <c r="B43" s="55" t="s">
        <v>35</v>
      </c>
      <c r="C43" s="22">
        <f>C90+C94+C101+C117+C219+C123+C221+C128+C141+C145+C148</f>
        <v>16</v>
      </c>
      <c r="D43" s="99">
        <v>0.3082851637764933</v>
      </c>
    </row>
    <row r="44" spans="1:4" s="21" customFormat="1" ht="12" customHeight="1">
      <c r="A44" s="57"/>
      <c r="B44" s="55" t="s">
        <v>36</v>
      </c>
      <c r="C44" s="22">
        <f>C92+C103+C112+C120+C135+C137+C146+C153</f>
        <v>10</v>
      </c>
      <c r="D44" s="99">
        <v>0.15815277558121146</v>
      </c>
    </row>
    <row r="45" spans="1:4" s="21" customFormat="1" ht="12" customHeight="1">
      <c r="A45" s="57"/>
      <c r="B45" s="56" t="s">
        <v>37</v>
      </c>
      <c r="C45" s="22">
        <f>C96+C108+C109+C149</f>
        <v>0</v>
      </c>
      <c r="D45" s="99">
        <v>0</v>
      </c>
    </row>
    <row r="46" spans="1:4" s="21" customFormat="1" ht="12" customHeight="1">
      <c r="A46" s="55" t="s">
        <v>38</v>
      </c>
      <c r="B46" s="55"/>
      <c r="C46" s="22">
        <f>C47+C48+C49</f>
        <v>40</v>
      </c>
      <c r="D46" s="99">
        <v>0.32591868328851953</v>
      </c>
    </row>
    <row r="47" spans="1:4" s="21" customFormat="1" ht="12" customHeight="1">
      <c r="A47" s="57"/>
      <c r="B47" s="55" t="s">
        <v>39</v>
      </c>
      <c r="C47" s="22">
        <f>+C85+C86+C98+C118+C129</f>
        <v>8</v>
      </c>
      <c r="D47" s="99">
        <v>0.44174489232468256</v>
      </c>
    </row>
    <row r="48" spans="1:4" s="21" customFormat="1" ht="12" customHeight="1">
      <c r="A48" s="57"/>
      <c r="B48" s="55" t="s">
        <v>40</v>
      </c>
      <c r="C48" s="22">
        <f>C88+C91+C113+C115+C130+C134+C140+C144</f>
        <v>7</v>
      </c>
      <c r="D48" s="99">
        <v>0.20184544405997693</v>
      </c>
    </row>
    <row r="49" spans="1:4" s="21" customFormat="1" ht="12" customHeight="1">
      <c r="A49" s="57"/>
      <c r="B49" s="54" t="s">
        <v>41</v>
      </c>
      <c r="C49" s="28">
        <f>C84+C93+C107+C122+C133+C138+C150</f>
        <v>25</v>
      </c>
      <c r="D49" s="100">
        <v>0.35744924220760654</v>
      </c>
    </row>
    <row r="50" spans="1:4" s="21" customFormat="1" ht="12" customHeight="1">
      <c r="A50" s="318"/>
      <c r="B50" s="318"/>
      <c r="C50" s="318"/>
      <c r="D50" s="318"/>
    </row>
    <row r="51" spans="1:4" s="18" customFormat="1" ht="12" customHeight="1">
      <c r="A51" s="220" t="s">
        <v>42</v>
      </c>
      <c r="B51" s="220"/>
      <c r="C51" s="19">
        <f>C52+C53+C54</f>
        <v>439</v>
      </c>
      <c r="D51" s="98">
        <v>1.6368381804623415</v>
      </c>
    </row>
    <row r="52" spans="1:4" s="21" customFormat="1" ht="12" customHeight="1">
      <c r="A52" s="55" t="s">
        <v>43</v>
      </c>
      <c r="B52" s="55"/>
      <c r="C52" s="22">
        <f>C59+C66+C72+C81</f>
        <v>355</v>
      </c>
      <c r="D52" s="99">
        <v>3.6913798481855045</v>
      </c>
    </row>
    <row r="53" spans="1:4" s="21" customFormat="1" ht="12" customHeight="1">
      <c r="A53" s="55" t="s">
        <v>44</v>
      </c>
      <c r="B53" s="55"/>
      <c r="C53" s="22">
        <f>C87+C58+C60+C95+C97+C64+C67+C68+C69+C124+C126+C70+C71+C75+C76+C77+C142+C79+C80</f>
        <v>73</v>
      </c>
      <c r="D53" s="99">
        <v>0.48302785681201615</v>
      </c>
    </row>
    <row r="54" spans="1:4" s="21" customFormat="1" ht="12" customHeight="1">
      <c r="A54" s="155" t="s">
        <v>45</v>
      </c>
      <c r="B54" s="155"/>
      <c r="C54" s="28">
        <f>C61+C62+C63+C65+C73+C74+C78</f>
        <v>11</v>
      </c>
      <c r="D54" s="100">
        <v>0.5263157894736842</v>
      </c>
    </row>
    <row r="55" spans="1:4" s="21" customFormat="1" ht="12" customHeight="1">
      <c r="A55" s="318"/>
      <c r="B55" s="318"/>
      <c r="C55" s="318"/>
      <c r="D55" s="318"/>
    </row>
    <row r="56" spans="1:4" s="21" customFormat="1" ht="12" customHeight="1">
      <c r="A56" s="220" t="s">
        <v>228</v>
      </c>
      <c r="B56" s="220"/>
      <c r="C56" s="19">
        <f>C10+C21+C36+C40+C51</f>
        <v>1707</v>
      </c>
      <c r="D56" s="98">
        <v>0.89112322245192</v>
      </c>
    </row>
    <row r="57" spans="1:4" s="21" customFormat="1" ht="12" customHeight="1">
      <c r="A57" s="210" t="s">
        <v>46</v>
      </c>
      <c r="B57" s="210"/>
      <c r="C57" s="19">
        <f>SUM(C58:C81)</f>
        <v>432</v>
      </c>
      <c r="D57" s="98">
        <v>1.8194836372825676</v>
      </c>
    </row>
    <row r="58" spans="2:4" s="21" customFormat="1" ht="12" customHeight="1">
      <c r="B58" s="61" t="s">
        <v>229</v>
      </c>
      <c r="C58" s="101">
        <v>0</v>
      </c>
      <c r="D58" s="99">
        <v>0</v>
      </c>
    </row>
    <row r="59" spans="2:4" s="21" customFormat="1" ht="12" customHeight="1">
      <c r="B59" s="53" t="s">
        <v>47</v>
      </c>
      <c r="C59" s="101">
        <v>27</v>
      </c>
      <c r="D59" s="99">
        <v>1.601423487544484</v>
      </c>
    </row>
    <row r="60" spans="2:4" s="21" customFormat="1" ht="12" customHeight="1">
      <c r="B60" s="53" t="s">
        <v>48</v>
      </c>
      <c r="C60" s="101">
        <v>0</v>
      </c>
      <c r="D60" s="99">
        <v>0</v>
      </c>
    </row>
    <row r="61" spans="2:4" s="21" customFormat="1" ht="12" customHeight="1">
      <c r="B61" s="53" t="s">
        <v>230</v>
      </c>
      <c r="C61" s="101">
        <v>1</v>
      </c>
      <c r="D61" s="99">
        <v>0.9090909090909091</v>
      </c>
    </row>
    <row r="62" spans="2:4" s="21" customFormat="1" ht="12" customHeight="1">
      <c r="B62" s="53" t="s">
        <v>231</v>
      </c>
      <c r="C62" s="101">
        <v>0</v>
      </c>
      <c r="D62" s="99">
        <v>0</v>
      </c>
    </row>
    <row r="63" spans="2:4" s="21" customFormat="1" ht="12" customHeight="1">
      <c r="B63" s="62" t="s">
        <v>232</v>
      </c>
      <c r="C63" s="101">
        <v>0</v>
      </c>
      <c r="D63" s="99">
        <v>0</v>
      </c>
    </row>
    <row r="64" spans="2:4" s="21" customFormat="1" ht="12" customHeight="1">
      <c r="B64" s="53" t="s">
        <v>233</v>
      </c>
      <c r="C64" s="101">
        <v>13</v>
      </c>
      <c r="D64" s="99">
        <v>3.14769975786925</v>
      </c>
    </row>
    <row r="65" spans="2:4" s="21" customFormat="1" ht="12" customHeight="1">
      <c r="B65" s="53" t="s">
        <v>50</v>
      </c>
      <c r="C65" s="101">
        <v>10</v>
      </c>
      <c r="D65" s="99">
        <v>1.0298661174047374</v>
      </c>
    </row>
    <row r="66" spans="2:4" s="21" customFormat="1" ht="12" customHeight="1">
      <c r="B66" s="53" t="s">
        <v>51</v>
      </c>
      <c r="C66" s="101">
        <v>209</v>
      </c>
      <c r="D66" s="99">
        <v>4.619805481874447</v>
      </c>
    </row>
    <row r="67" spans="2:4" s="21" customFormat="1" ht="12" customHeight="1">
      <c r="B67" s="53" t="s">
        <v>52</v>
      </c>
      <c r="C67" s="101">
        <v>4</v>
      </c>
      <c r="D67" s="99">
        <v>0.3194888178913738</v>
      </c>
    </row>
    <row r="68" spans="2:4" s="21" customFormat="1" ht="12" customHeight="1">
      <c r="B68" s="53" t="s">
        <v>234</v>
      </c>
      <c r="C68" s="101">
        <v>2</v>
      </c>
      <c r="D68" s="99">
        <v>0.5050505050505051</v>
      </c>
    </row>
    <row r="69" spans="2:4" s="21" customFormat="1" ht="12" customHeight="1">
      <c r="B69" s="53" t="s">
        <v>53</v>
      </c>
      <c r="C69" s="101">
        <v>2</v>
      </c>
      <c r="D69" s="99">
        <v>0.2915451895043732</v>
      </c>
    </row>
    <row r="70" spans="2:4" s="21" customFormat="1" ht="12" customHeight="1">
      <c r="B70" s="53" t="s">
        <v>54</v>
      </c>
      <c r="C70" s="101">
        <v>21</v>
      </c>
      <c r="D70" s="99">
        <v>0.6099331977926228</v>
      </c>
    </row>
    <row r="71" spans="2:4" s="21" customFormat="1" ht="12" customHeight="1">
      <c r="B71" s="53" t="s">
        <v>55</v>
      </c>
      <c r="C71" s="101">
        <v>0</v>
      </c>
      <c r="D71" s="99">
        <v>0</v>
      </c>
    </row>
    <row r="72" spans="2:4" s="21" customFormat="1" ht="12" customHeight="1">
      <c r="B72" s="53" t="s">
        <v>56</v>
      </c>
      <c r="C72" s="101">
        <v>64</v>
      </c>
      <c r="D72" s="99">
        <v>3.2904884318766063</v>
      </c>
    </row>
    <row r="73" spans="2:4" s="21" customFormat="1" ht="12" customHeight="1">
      <c r="B73" s="53" t="s">
        <v>235</v>
      </c>
      <c r="C73" s="101">
        <v>0</v>
      </c>
      <c r="D73" s="99">
        <v>0</v>
      </c>
    </row>
    <row r="74" spans="2:4" s="21" customFormat="1" ht="12" customHeight="1">
      <c r="B74" s="53" t="s">
        <v>236</v>
      </c>
      <c r="C74" s="101">
        <v>0</v>
      </c>
      <c r="D74" s="99">
        <v>0</v>
      </c>
    </row>
    <row r="75" spans="2:4" s="21" customFormat="1" ht="12" customHeight="1">
      <c r="B75" s="53" t="s">
        <v>57</v>
      </c>
      <c r="C75" s="101">
        <v>2</v>
      </c>
      <c r="D75" s="99">
        <v>0.1932367149758454</v>
      </c>
    </row>
    <row r="76" spans="2:4" s="21" customFormat="1" ht="12" customHeight="1">
      <c r="B76" s="53" t="s">
        <v>237</v>
      </c>
      <c r="C76" s="101">
        <v>1</v>
      </c>
      <c r="D76" s="99">
        <v>0.1557632398753894</v>
      </c>
    </row>
    <row r="77" spans="2:4" s="21" customFormat="1" ht="12" customHeight="1">
      <c r="B77" s="53" t="s">
        <v>58</v>
      </c>
      <c r="C77" s="101">
        <v>1</v>
      </c>
      <c r="D77" s="99">
        <v>0.08389261744966443</v>
      </c>
    </row>
    <row r="78" spans="2:4" s="21" customFormat="1" ht="12" customHeight="1">
      <c r="B78" s="53" t="s">
        <v>238</v>
      </c>
      <c r="C78" s="101">
        <v>0</v>
      </c>
      <c r="D78" s="99">
        <v>0</v>
      </c>
    </row>
    <row r="79" spans="2:4" s="21" customFormat="1" ht="12" customHeight="1">
      <c r="B79" s="53" t="s">
        <v>59</v>
      </c>
      <c r="C79" s="101">
        <v>19</v>
      </c>
      <c r="D79" s="99">
        <v>1.0567296996662958</v>
      </c>
    </row>
    <row r="80" spans="2:4" s="21" customFormat="1" ht="12" customHeight="1">
      <c r="B80" s="53" t="s">
        <v>239</v>
      </c>
      <c r="C80" s="101">
        <v>1</v>
      </c>
      <c r="D80" s="99">
        <v>0.46728971962616817</v>
      </c>
    </row>
    <row r="81" spans="2:4" s="21" customFormat="1" ht="12" customHeight="1">
      <c r="B81" s="60" t="s">
        <v>60</v>
      </c>
      <c r="C81" s="102">
        <v>55</v>
      </c>
      <c r="D81" s="100">
        <v>3.761969904240766</v>
      </c>
    </row>
    <row r="82" spans="1:4" s="21" customFormat="1" ht="12" customHeight="1">
      <c r="A82" s="318"/>
      <c r="B82" s="318"/>
      <c r="C82" s="318"/>
      <c r="D82" s="318"/>
    </row>
    <row r="83" spans="1:4" s="21" customFormat="1" ht="12" customHeight="1">
      <c r="A83" s="220" t="s">
        <v>61</v>
      </c>
      <c r="B83" s="220"/>
      <c r="C83" s="19">
        <f>SUM(C84:C153)</f>
        <v>514</v>
      </c>
      <c r="D83" s="98">
        <v>0.6848219995736516</v>
      </c>
    </row>
    <row r="84" spans="2:4" s="21" customFormat="1" ht="12" customHeight="1">
      <c r="B84" s="61" t="s">
        <v>62</v>
      </c>
      <c r="C84" s="101">
        <v>12</v>
      </c>
      <c r="D84" s="99">
        <v>0.6122448979591837</v>
      </c>
    </row>
    <row r="85" spans="2:4" s="21" customFormat="1" ht="12" customHeight="1">
      <c r="B85" s="61" t="s">
        <v>63</v>
      </c>
      <c r="C85" s="101">
        <v>2</v>
      </c>
      <c r="D85" s="99">
        <v>0.22002200220022</v>
      </c>
    </row>
    <row r="86" spans="2:4" s="21" customFormat="1" ht="12" customHeight="1">
      <c r="B86" s="53" t="s">
        <v>64</v>
      </c>
      <c r="C86" s="101">
        <v>1</v>
      </c>
      <c r="D86" s="99">
        <v>0.5376344086021506</v>
      </c>
    </row>
    <row r="87" spans="2:4" s="21" customFormat="1" ht="12" customHeight="1">
      <c r="B87" s="53" t="s">
        <v>65</v>
      </c>
      <c r="C87" s="101">
        <v>1</v>
      </c>
      <c r="D87" s="99">
        <v>0.17953321364452424</v>
      </c>
    </row>
    <row r="88" spans="2:4" s="21" customFormat="1" ht="12" customHeight="1">
      <c r="B88" s="53" t="s">
        <v>66</v>
      </c>
      <c r="C88" s="101">
        <v>0</v>
      </c>
      <c r="D88" s="99">
        <v>0</v>
      </c>
    </row>
    <row r="89" spans="2:4" s="21" customFormat="1" ht="12" customHeight="1">
      <c r="B89" s="53" t="s">
        <v>241</v>
      </c>
      <c r="C89" s="101">
        <v>1</v>
      </c>
      <c r="D89" s="99">
        <v>0.1221001221001221</v>
      </c>
    </row>
    <row r="90" spans="2:4" s="21" customFormat="1" ht="12" customHeight="1">
      <c r="B90" s="53" t="s">
        <v>67</v>
      </c>
      <c r="C90" s="101">
        <v>3</v>
      </c>
      <c r="D90" s="99">
        <v>0.5988023952095809</v>
      </c>
    </row>
    <row r="91" spans="2:4" s="21" customFormat="1" ht="12" customHeight="1">
      <c r="B91" s="53" t="s">
        <v>68</v>
      </c>
      <c r="C91" s="101">
        <v>0</v>
      </c>
      <c r="D91" s="99">
        <v>0</v>
      </c>
    </row>
    <row r="92" spans="2:4" s="21" customFormat="1" ht="12" customHeight="1">
      <c r="B92" s="53" t="s">
        <v>242</v>
      </c>
      <c r="C92" s="101">
        <v>3</v>
      </c>
      <c r="D92" s="99">
        <v>1.107011070110701</v>
      </c>
    </row>
    <row r="93" spans="2:4" s="21" customFormat="1" ht="12" customHeight="1">
      <c r="B93" s="53" t="s">
        <v>69</v>
      </c>
      <c r="C93" s="101">
        <v>0</v>
      </c>
      <c r="D93" s="99">
        <v>0</v>
      </c>
    </row>
    <row r="94" spans="2:4" s="21" customFormat="1" ht="12" customHeight="1">
      <c r="B94" s="53" t="s">
        <v>70</v>
      </c>
      <c r="C94" s="101">
        <v>0</v>
      </c>
      <c r="D94" s="99">
        <v>0</v>
      </c>
    </row>
    <row r="95" spans="2:4" s="21" customFormat="1" ht="12" customHeight="1">
      <c r="B95" s="53" t="s">
        <v>71</v>
      </c>
      <c r="C95" s="101">
        <v>0</v>
      </c>
      <c r="D95" s="99">
        <v>0</v>
      </c>
    </row>
    <row r="96" spans="2:4" s="21" customFormat="1" ht="12" customHeight="1">
      <c r="B96" s="53" t="s">
        <v>72</v>
      </c>
      <c r="C96" s="101">
        <v>0</v>
      </c>
      <c r="D96" s="99">
        <v>0</v>
      </c>
    </row>
    <row r="97" spans="2:4" s="21" customFormat="1" ht="12" customHeight="1">
      <c r="B97" s="53" t="s">
        <v>73</v>
      </c>
      <c r="C97" s="101">
        <v>1</v>
      </c>
      <c r="D97" s="99">
        <v>0.22935779816513763</v>
      </c>
    </row>
    <row r="98" spans="2:4" s="21" customFormat="1" ht="12" customHeight="1">
      <c r="B98" s="53" t="s">
        <v>74</v>
      </c>
      <c r="C98" s="101">
        <v>5</v>
      </c>
      <c r="D98" s="99">
        <v>1</v>
      </c>
    </row>
    <row r="99" spans="2:4" s="21" customFormat="1" ht="12" customHeight="1">
      <c r="B99" s="53" t="s">
        <v>75</v>
      </c>
      <c r="C99" s="101">
        <v>4</v>
      </c>
      <c r="D99" s="99">
        <v>0.7005253940455342</v>
      </c>
    </row>
    <row r="100" spans="2:4" s="21" customFormat="1" ht="12" customHeight="1">
      <c r="B100" s="53" t="s">
        <v>76</v>
      </c>
      <c r="C100" s="101">
        <v>0</v>
      </c>
      <c r="D100" s="99">
        <v>0</v>
      </c>
    </row>
    <row r="101" spans="2:4" s="21" customFormat="1" ht="12" customHeight="1">
      <c r="B101" s="53" t="s">
        <v>77</v>
      </c>
      <c r="C101" s="101">
        <v>0</v>
      </c>
      <c r="D101" s="99">
        <v>0</v>
      </c>
    </row>
    <row r="102" spans="2:4" s="21" customFormat="1" ht="12" customHeight="1">
      <c r="B102" s="53" t="s">
        <v>78</v>
      </c>
      <c r="C102" s="101">
        <v>0</v>
      </c>
      <c r="D102" s="99">
        <v>0</v>
      </c>
    </row>
    <row r="103" spans="2:4" s="21" customFormat="1" ht="12" customHeight="1">
      <c r="B103" s="53" t="s">
        <v>79</v>
      </c>
      <c r="C103" s="101">
        <v>1</v>
      </c>
      <c r="D103" s="99">
        <v>0.03772161448509996</v>
      </c>
    </row>
    <row r="104" spans="2:4" s="21" customFormat="1" ht="12" customHeight="1">
      <c r="B104" s="53" t="s">
        <v>244</v>
      </c>
      <c r="C104" s="101">
        <v>0</v>
      </c>
      <c r="D104" s="99">
        <v>0</v>
      </c>
    </row>
    <row r="105" spans="2:4" s="21" customFormat="1" ht="12" customHeight="1">
      <c r="B105" s="53" t="s">
        <v>80</v>
      </c>
      <c r="C105" s="101">
        <v>0</v>
      </c>
      <c r="D105" s="99">
        <v>0</v>
      </c>
    </row>
    <row r="106" spans="2:4" s="21" customFormat="1" ht="12" customHeight="1">
      <c r="B106" s="53" t="s">
        <v>81</v>
      </c>
      <c r="C106" s="101">
        <v>0</v>
      </c>
      <c r="D106" s="99">
        <v>0</v>
      </c>
    </row>
    <row r="107" spans="2:4" s="21" customFormat="1" ht="12" customHeight="1">
      <c r="B107" s="53" t="s">
        <v>82</v>
      </c>
      <c r="C107" s="101">
        <v>6</v>
      </c>
      <c r="D107" s="99">
        <v>0.2646669607410675</v>
      </c>
    </row>
    <row r="108" spans="2:4" s="21" customFormat="1" ht="12" customHeight="1">
      <c r="B108" s="53" t="s">
        <v>83</v>
      </c>
      <c r="C108" s="101">
        <v>0</v>
      </c>
      <c r="D108" s="99">
        <v>0</v>
      </c>
    </row>
    <row r="109" spans="2:4" s="21" customFormat="1" ht="12" customHeight="1">
      <c r="B109" s="53" t="s">
        <v>84</v>
      </c>
      <c r="C109" s="101">
        <v>0</v>
      </c>
      <c r="D109" s="99">
        <v>0</v>
      </c>
    </row>
    <row r="110" spans="2:4" s="21" customFormat="1" ht="12" customHeight="1">
      <c r="B110" s="53" t="s">
        <v>85</v>
      </c>
      <c r="C110" s="101">
        <v>28</v>
      </c>
      <c r="D110" s="99">
        <v>1.3157894736842104</v>
      </c>
    </row>
    <row r="111" spans="2:4" s="21" customFormat="1" ht="12" customHeight="1">
      <c r="B111" s="53" t="s">
        <v>86</v>
      </c>
      <c r="C111" s="101">
        <v>2</v>
      </c>
      <c r="D111" s="99">
        <v>0.24242424242424243</v>
      </c>
    </row>
    <row r="112" spans="2:4" s="21" customFormat="1" ht="12" customHeight="1">
      <c r="B112" s="53" t="s">
        <v>245</v>
      </c>
      <c r="C112" s="101">
        <v>0</v>
      </c>
      <c r="D112" s="99">
        <v>0</v>
      </c>
    </row>
    <row r="113" spans="2:4" s="21" customFormat="1" ht="12" customHeight="1">
      <c r="B113" s="53" t="s">
        <v>87</v>
      </c>
      <c r="C113" s="101">
        <v>2</v>
      </c>
      <c r="D113" s="99">
        <v>0.398406374501992</v>
      </c>
    </row>
    <row r="114" spans="2:4" s="21" customFormat="1" ht="12" customHeight="1">
      <c r="B114" s="53" t="s">
        <v>88</v>
      </c>
      <c r="C114" s="101">
        <v>0</v>
      </c>
      <c r="D114" s="99">
        <v>0</v>
      </c>
    </row>
    <row r="115" spans="2:4" s="21" customFormat="1" ht="12" customHeight="1">
      <c r="B115" s="53" t="s">
        <v>89</v>
      </c>
      <c r="C115" s="101">
        <v>0</v>
      </c>
      <c r="D115" s="99">
        <v>0</v>
      </c>
    </row>
    <row r="116" spans="2:4" s="21" customFormat="1" ht="12" customHeight="1">
      <c r="B116" s="53" t="s">
        <v>90</v>
      </c>
      <c r="C116" s="101">
        <v>0</v>
      </c>
      <c r="D116" s="99">
        <v>0</v>
      </c>
    </row>
    <row r="117" spans="2:4" s="21" customFormat="1" ht="12" customHeight="1">
      <c r="B117" s="53" t="s">
        <v>91</v>
      </c>
      <c r="C117" s="101">
        <v>0</v>
      </c>
      <c r="D117" s="99">
        <v>0</v>
      </c>
    </row>
    <row r="118" spans="2:4" s="21" customFormat="1" ht="12" customHeight="1">
      <c r="B118" s="53" t="s">
        <v>247</v>
      </c>
      <c r="C118" s="101">
        <v>0</v>
      </c>
      <c r="D118" s="99">
        <v>0</v>
      </c>
    </row>
    <row r="119" spans="2:4" s="21" customFormat="1" ht="12" customHeight="1">
      <c r="B119" s="53" t="s">
        <v>92</v>
      </c>
      <c r="C119" s="101">
        <v>2</v>
      </c>
      <c r="D119" s="99">
        <v>0.2724795640326975</v>
      </c>
    </row>
    <row r="120" spans="2:4" s="21" customFormat="1" ht="12" customHeight="1">
      <c r="B120" s="53" t="s">
        <v>248</v>
      </c>
      <c r="C120" s="101">
        <v>1</v>
      </c>
      <c r="D120" s="99">
        <v>0.1984126984126984</v>
      </c>
    </row>
    <row r="121" spans="2:4" s="21" customFormat="1" ht="12" customHeight="1">
      <c r="B121" s="53" t="s">
        <v>93</v>
      </c>
      <c r="C121" s="101">
        <v>289</v>
      </c>
      <c r="D121" s="99">
        <v>1.0298991482840953</v>
      </c>
    </row>
    <row r="122" spans="2:4" s="21" customFormat="1" ht="12" customHeight="1">
      <c r="B122" s="53" t="s">
        <v>94</v>
      </c>
      <c r="C122" s="101">
        <v>4</v>
      </c>
      <c r="D122" s="99">
        <v>0.5891016200294551</v>
      </c>
    </row>
    <row r="123" spans="2:4" s="21" customFormat="1" ht="12" customHeight="1">
      <c r="B123" s="53" t="s">
        <v>95</v>
      </c>
      <c r="C123" s="101">
        <v>5</v>
      </c>
      <c r="D123" s="99">
        <v>1.0526315789473684</v>
      </c>
    </row>
    <row r="124" spans="2:4" s="21" customFormat="1" ht="12" customHeight="1">
      <c r="B124" s="53" t="s">
        <v>96</v>
      </c>
      <c r="C124" s="101">
        <v>0</v>
      </c>
      <c r="D124" s="99">
        <v>0</v>
      </c>
    </row>
    <row r="125" spans="2:4" s="21" customFormat="1" ht="12" customHeight="1">
      <c r="B125" s="53" t="s">
        <v>97</v>
      </c>
      <c r="C125" s="101">
        <v>35</v>
      </c>
      <c r="D125" s="99">
        <v>1.1426705843943845</v>
      </c>
    </row>
    <row r="126" spans="2:4" s="21" customFormat="1" ht="12" customHeight="1">
      <c r="B126" s="53" t="s">
        <v>98</v>
      </c>
      <c r="C126" s="101">
        <v>5</v>
      </c>
      <c r="D126" s="99">
        <v>0.7923930269413629</v>
      </c>
    </row>
    <row r="127" spans="2:4" s="21" customFormat="1" ht="12" customHeight="1">
      <c r="B127" s="53" t="s">
        <v>99</v>
      </c>
      <c r="C127" s="101">
        <v>2</v>
      </c>
      <c r="D127" s="99">
        <v>0.20060180541624875</v>
      </c>
    </row>
    <row r="128" spans="2:4" s="21" customFormat="1" ht="12" customHeight="1">
      <c r="B128" s="53" t="s">
        <v>100</v>
      </c>
      <c r="C128" s="101">
        <v>5</v>
      </c>
      <c r="D128" s="99">
        <v>1.0080645161290323</v>
      </c>
    </row>
    <row r="129" spans="2:4" s="21" customFormat="1" ht="12" customHeight="1">
      <c r="B129" s="53" t="s">
        <v>101</v>
      </c>
      <c r="C129" s="101">
        <v>0</v>
      </c>
      <c r="D129" s="99">
        <v>0</v>
      </c>
    </row>
    <row r="130" spans="2:4" s="21" customFormat="1" ht="12" customHeight="1">
      <c r="B130" s="53" t="s">
        <v>102</v>
      </c>
      <c r="C130" s="101">
        <v>0</v>
      </c>
      <c r="D130" s="99">
        <v>0</v>
      </c>
    </row>
    <row r="131" spans="2:4" s="21" customFormat="1" ht="12" customHeight="1">
      <c r="B131" s="53" t="s">
        <v>103</v>
      </c>
      <c r="C131" s="101">
        <v>6</v>
      </c>
      <c r="D131" s="99">
        <v>0.9244992295839755</v>
      </c>
    </row>
    <row r="132" spans="2:4" s="21" customFormat="1" ht="12" customHeight="1">
      <c r="B132" s="53" t="s">
        <v>104</v>
      </c>
      <c r="C132" s="101">
        <v>0</v>
      </c>
      <c r="D132" s="99">
        <v>0</v>
      </c>
    </row>
    <row r="133" spans="2:4" s="21" customFormat="1" ht="12" customHeight="1">
      <c r="B133" s="53" t="s">
        <v>105</v>
      </c>
      <c r="C133" s="101">
        <v>1</v>
      </c>
      <c r="D133" s="99">
        <v>0.5291005291005291</v>
      </c>
    </row>
    <row r="134" spans="2:4" s="21" customFormat="1" ht="12" customHeight="1">
      <c r="B134" s="53" t="s">
        <v>106</v>
      </c>
      <c r="C134" s="101">
        <v>0</v>
      </c>
      <c r="D134" s="99">
        <v>0</v>
      </c>
    </row>
    <row r="135" spans="2:4" s="21" customFormat="1" ht="12" customHeight="1">
      <c r="B135" s="53" t="s">
        <v>107</v>
      </c>
      <c r="C135" s="101">
        <v>5</v>
      </c>
      <c r="D135" s="99">
        <v>0.8130081300813009</v>
      </c>
    </row>
    <row r="136" spans="2:4" s="21" customFormat="1" ht="12" customHeight="1">
      <c r="B136" s="53" t="s">
        <v>108</v>
      </c>
      <c r="C136" s="101">
        <v>49</v>
      </c>
      <c r="D136" s="99">
        <v>2.0745131244707875</v>
      </c>
    </row>
    <row r="137" spans="2:4" s="21" customFormat="1" ht="12" customHeight="1">
      <c r="B137" s="53" t="s">
        <v>109</v>
      </c>
      <c r="C137" s="101">
        <v>0</v>
      </c>
      <c r="D137" s="99">
        <v>0</v>
      </c>
    </row>
    <row r="138" spans="2:4" s="21" customFormat="1" ht="12" customHeight="1">
      <c r="B138" s="53" t="s">
        <v>110</v>
      </c>
      <c r="C138" s="101">
        <v>2</v>
      </c>
      <c r="D138" s="99">
        <v>0.3552397868561279</v>
      </c>
    </row>
    <row r="139" spans="2:4" s="21" customFormat="1" ht="12" customHeight="1">
      <c r="B139" s="53" t="s">
        <v>111</v>
      </c>
      <c r="C139" s="101">
        <v>5</v>
      </c>
      <c r="D139" s="99">
        <v>0.6858710562414266</v>
      </c>
    </row>
    <row r="140" spans="2:4" s="21" customFormat="1" ht="12" customHeight="1">
      <c r="B140" s="53" t="s">
        <v>112</v>
      </c>
      <c r="C140" s="101">
        <v>4</v>
      </c>
      <c r="D140" s="99">
        <v>0.6279434850863422</v>
      </c>
    </row>
    <row r="141" spans="2:4" s="21" customFormat="1" ht="12" customHeight="1">
      <c r="B141" s="53" t="s">
        <v>113</v>
      </c>
      <c r="C141" s="101">
        <v>2</v>
      </c>
      <c r="D141" s="99">
        <v>0.2949852507374631</v>
      </c>
    </row>
    <row r="142" spans="2:4" s="21" customFormat="1" ht="12" customHeight="1">
      <c r="B142" s="53" t="s">
        <v>114</v>
      </c>
      <c r="C142" s="101">
        <v>0</v>
      </c>
      <c r="D142" s="99">
        <v>0</v>
      </c>
    </row>
    <row r="143" spans="2:4" s="21" customFormat="1" ht="12" customHeight="1">
      <c r="B143" s="53" t="s">
        <v>115</v>
      </c>
      <c r="C143" s="101">
        <v>7</v>
      </c>
      <c r="D143" s="99">
        <v>0.7121057985757884</v>
      </c>
    </row>
    <row r="144" spans="2:4" s="21" customFormat="1" ht="12" customHeight="1">
      <c r="B144" s="53" t="s">
        <v>116</v>
      </c>
      <c r="C144" s="101">
        <v>1</v>
      </c>
      <c r="D144" s="99">
        <v>0.25</v>
      </c>
    </row>
    <row r="145" spans="2:4" s="21" customFormat="1" ht="12" customHeight="1">
      <c r="B145" s="53" t="s">
        <v>117</v>
      </c>
      <c r="C145" s="101">
        <v>0</v>
      </c>
      <c r="D145" s="99">
        <v>0</v>
      </c>
    </row>
    <row r="146" spans="2:4" s="21" customFormat="1" ht="12" customHeight="1">
      <c r="B146" s="53" t="s">
        <v>118</v>
      </c>
      <c r="C146" s="101">
        <v>0</v>
      </c>
      <c r="D146" s="99">
        <v>0</v>
      </c>
    </row>
    <row r="147" spans="2:4" s="21" customFormat="1" ht="12" customHeight="1">
      <c r="B147" s="53" t="s">
        <v>119</v>
      </c>
      <c r="C147" s="101">
        <v>6</v>
      </c>
      <c r="D147" s="99">
        <v>0.8275862068965517</v>
      </c>
    </row>
    <row r="148" spans="2:4" s="21" customFormat="1" ht="12" customHeight="1">
      <c r="B148" s="53" t="s">
        <v>120</v>
      </c>
      <c r="C148" s="101">
        <v>1</v>
      </c>
      <c r="D148" s="99">
        <v>0.08064516129032258</v>
      </c>
    </row>
    <row r="149" spans="2:4" s="21" customFormat="1" ht="12" customHeight="1">
      <c r="B149" s="53" t="s">
        <v>121</v>
      </c>
      <c r="C149" s="101">
        <v>0</v>
      </c>
      <c r="D149" s="99">
        <v>0</v>
      </c>
    </row>
    <row r="150" spans="2:4" s="21" customFormat="1" ht="12" customHeight="1">
      <c r="B150" s="53" t="s">
        <v>122</v>
      </c>
      <c r="C150" s="101">
        <v>0</v>
      </c>
      <c r="D150" s="99">
        <v>0</v>
      </c>
    </row>
    <row r="151" spans="2:4" s="21" customFormat="1" ht="12" customHeight="1">
      <c r="B151" s="53" t="s">
        <v>123</v>
      </c>
      <c r="C151" s="101">
        <v>5</v>
      </c>
      <c r="D151" s="99">
        <v>0.6329113924050633</v>
      </c>
    </row>
    <row r="152" spans="2:4" s="21" customFormat="1" ht="12" customHeight="1">
      <c r="B152" s="53" t="s">
        <v>124</v>
      </c>
      <c r="C152" s="101">
        <v>0</v>
      </c>
      <c r="D152" s="99">
        <v>0</v>
      </c>
    </row>
    <row r="153" spans="2:4" s="21" customFormat="1" ht="12" customHeight="1">
      <c r="B153" s="59" t="s">
        <v>251</v>
      </c>
      <c r="C153" s="102">
        <v>0</v>
      </c>
      <c r="D153" s="100">
        <v>0</v>
      </c>
    </row>
    <row r="154" spans="1:4" s="21" customFormat="1" ht="12" customHeight="1">
      <c r="A154" s="318"/>
      <c r="B154" s="318"/>
      <c r="C154" s="318"/>
      <c r="D154" s="318"/>
    </row>
    <row r="155" spans="1:4" s="21" customFormat="1" ht="12" customHeight="1">
      <c r="A155" s="220" t="s">
        <v>125</v>
      </c>
      <c r="B155" s="220"/>
      <c r="C155" s="19">
        <f>SUM(C156:C195)</f>
        <v>324</v>
      </c>
      <c r="D155" s="98">
        <v>0.7148215152451132</v>
      </c>
    </row>
    <row r="156" spans="2:4" s="21" customFormat="1" ht="12" customHeight="1">
      <c r="B156" s="61" t="s">
        <v>126</v>
      </c>
      <c r="C156" s="101">
        <v>59</v>
      </c>
      <c r="D156" s="99">
        <v>1.1795281887245102</v>
      </c>
    </row>
    <row r="157" spans="2:4" s="21" customFormat="1" ht="12" customHeight="1">
      <c r="B157" s="53" t="s">
        <v>252</v>
      </c>
      <c r="C157" s="101">
        <v>0</v>
      </c>
      <c r="D157" s="99">
        <v>0</v>
      </c>
    </row>
    <row r="158" spans="2:4" s="21" customFormat="1" ht="12" customHeight="1">
      <c r="B158" s="53" t="s">
        <v>127</v>
      </c>
      <c r="C158" s="101">
        <v>0</v>
      </c>
      <c r="D158" s="99">
        <v>0</v>
      </c>
    </row>
    <row r="159" spans="2:4" s="21" customFormat="1" ht="12" customHeight="1">
      <c r="B159" s="53" t="s">
        <v>128</v>
      </c>
      <c r="C159" s="101">
        <v>0</v>
      </c>
      <c r="D159" s="99">
        <v>0</v>
      </c>
    </row>
    <row r="160" spans="2:4" s="21" customFormat="1" ht="12" customHeight="1">
      <c r="B160" s="53" t="s">
        <v>129</v>
      </c>
      <c r="C160" s="101">
        <v>24</v>
      </c>
      <c r="D160" s="99">
        <v>0.9580838323353293</v>
      </c>
    </row>
    <row r="161" spans="2:4" s="21" customFormat="1" ht="12" customHeight="1">
      <c r="B161" s="53" t="s">
        <v>253</v>
      </c>
      <c r="C161" s="101">
        <v>0</v>
      </c>
      <c r="D161" s="99">
        <v>0</v>
      </c>
    </row>
    <row r="162" spans="2:4" s="21" customFormat="1" ht="12" customHeight="1">
      <c r="B162" s="53" t="s">
        <v>130</v>
      </c>
      <c r="C162" s="101">
        <v>1</v>
      </c>
      <c r="D162" s="99">
        <v>0.2544529262086514</v>
      </c>
    </row>
    <row r="163" spans="2:4" s="21" customFormat="1" ht="12" customHeight="1">
      <c r="B163" s="53" t="s">
        <v>254</v>
      </c>
      <c r="C163" s="101">
        <v>5</v>
      </c>
      <c r="D163" s="99">
        <v>1.3736263736263736</v>
      </c>
    </row>
    <row r="164" spans="2:4" s="21" customFormat="1" ht="12" customHeight="1">
      <c r="B164" s="53" t="s">
        <v>132</v>
      </c>
      <c r="C164" s="101">
        <v>0</v>
      </c>
      <c r="D164" s="99">
        <v>0</v>
      </c>
    </row>
    <row r="165" spans="2:4" s="21" customFormat="1" ht="12" customHeight="1">
      <c r="B165" s="53" t="s">
        <v>255</v>
      </c>
      <c r="C165" s="101">
        <v>8</v>
      </c>
      <c r="D165" s="99">
        <v>1.0884353741496597</v>
      </c>
    </row>
    <row r="166" spans="2:4" s="21" customFormat="1" ht="12" customHeight="1">
      <c r="B166" s="53" t="s">
        <v>134</v>
      </c>
      <c r="C166" s="101">
        <v>0</v>
      </c>
      <c r="D166" s="99">
        <v>0</v>
      </c>
    </row>
    <row r="167" spans="2:4" s="21" customFormat="1" ht="12" customHeight="1">
      <c r="B167" s="53" t="s">
        <v>256</v>
      </c>
      <c r="C167" s="101">
        <v>0</v>
      </c>
      <c r="D167" s="99">
        <v>0</v>
      </c>
    </row>
    <row r="168" spans="2:4" s="21" customFormat="1" ht="12" customHeight="1">
      <c r="B168" s="53" t="s">
        <v>257</v>
      </c>
      <c r="C168" s="101">
        <v>6</v>
      </c>
      <c r="D168" s="99">
        <v>0.7117437722419928</v>
      </c>
    </row>
    <row r="169" spans="2:4" s="21" customFormat="1" ht="12" customHeight="1">
      <c r="B169" s="53" t="s">
        <v>136</v>
      </c>
      <c r="C169" s="101">
        <v>6</v>
      </c>
      <c r="D169" s="99">
        <v>0.26513477684489617</v>
      </c>
    </row>
    <row r="170" spans="2:4" s="21" customFormat="1" ht="12" customHeight="1">
      <c r="B170" s="53" t="s">
        <v>137</v>
      </c>
      <c r="C170" s="101">
        <v>0</v>
      </c>
      <c r="D170" s="99">
        <v>0</v>
      </c>
    </row>
    <row r="171" spans="2:4" s="21" customFormat="1" ht="12" customHeight="1">
      <c r="B171" s="53" t="s">
        <v>258</v>
      </c>
      <c r="C171" s="101">
        <v>0</v>
      </c>
      <c r="D171" s="99">
        <v>0</v>
      </c>
    </row>
    <row r="172" spans="2:4" s="21" customFormat="1" ht="12" customHeight="1">
      <c r="B172" s="53" t="s">
        <v>259</v>
      </c>
      <c r="C172" s="101">
        <v>1</v>
      </c>
      <c r="D172" s="99">
        <v>0.11098779134295228</v>
      </c>
    </row>
    <row r="173" spans="2:4" s="21" customFormat="1" ht="12" customHeight="1">
      <c r="B173" s="53" t="s">
        <v>138</v>
      </c>
      <c r="C173" s="101">
        <v>9</v>
      </c>
      <c r="D173" s="99">
        <v>1.882845188284519</v>
      </c>
    </row>
    <row r="174" spans="2:4" s="21" customFormat="1" ht="12" customHeight="1">
      <c r="B174" s="53" t="s">
        <v>139</v>
      </c>
      <c r="C174" s="101">
        <v>3</v>
      </c>
      <c r="D174" s="99">
        <v>0.4048582995951417</v>
      </c>
    </row>
    <row r="175" spans="2:4" s="21" customFormat="1" ht="12" customHeight="1">
      <c r="B175" s="53" t="s">
        <v>140</v>
      </c>
      <c r="C175" s="101">
        <v>77</v>
      </c>
      <c r="D175" s="99">
        <v>0.8699581968139194</v>
      </c>
    </row>
    <row r="176" spans="2:4" s="21" customFormat="1" ht="12" customHeight="1">
      <c r="B176" s="53" t="s">
        <v>141</v>
      </c>
      <c r="C176" s="101">
        <v>26</v>
      </c>
      <c r="D176" s="99">
        <v>0.8147916013788781</v>
      </c>
    </row>
    <row r="177" spans="2:4" s="21" customFormat="1" ht="12" customHeight="1">
      <c r="B177" s="53" t="s">
        <v>260</v>
      </c>
      <c r="C177" s="101">
        <v>1</v>
      </c>
      <c r="D177" s="99">
        <v>0.08976660682226212</v>
      </c>
    </row>
    <row r="178" spans="2:4" s="21" customFormat="1" ht="12" customHeight="1">
      <c r="B178" s="53" t="s">
        <v>142</v>
      </c>
      <c r="C178" s="101">
        <v>0</v>
      </c>
      <c r="D178" s="99">
        <v>0</v>
      </c>
    </row>
    <row r="179" spans="2:4" s="21" customFormat="1" ht="12" customHeight="1">
      <c r="B179" s="53" t="s">
        <v>143</v>
      </c>
      <c r="C179" s="101">
        <v>63</v>
      </c>
      <c r="D179" s="99">
        <v>1.3533834586466165</v>
      </c>
    </row>
    <row r="180" spans="2:4" s="21" customFormat="1" ht="12" customHeight="1">
      <c r="B180" s="53" t="s">
        <v>144</v>
      </c>
      <c r="C180" s="101">
        <v>1</v>
      </c>
      <c r="D180" s="99">
        <v>1.3513513513513513</v>
      </c>
    </row>
    <row r="181" spans="2:4" s="21" customFormat="1" ht="12" customHeight="1">
      <c r="B181" s="53" t="s">
        <v>145</v>
      </c>
      <c r="C181" s="101">
        <v>5</v>
      </c>
      <c r="D181" s="99">
        <v>0.23266635644485809</v>
      </c>
    </row>
    <row r="182" spans="2:4" s="21" customFormat="1" ht="12" customHeight="1">
      <c r="B182" s="53" t="s">
        <v>146</v>
      </c>
      <c r="C182" s="101">
        <v>5</v>
      </c>
      <c r="D182" s="99">
        <v>0.8547008547008548</v>
      </c>
    </row>
    <row r="183" spans="2:4" s="21" customFormat="1" ht="12" customHeight="1">
      <c r="B183" s="53" t="s">
        <v>147</v>
      </c>
      <c r="C183" s="101">
        <v>0</v>
      </c>
      <c r="D183" s="99">
        <v>0</v>
      </c>
    </row>
    <row r="184" spans="2:4" s="21" customFormat="1" ht="12" customHeight="1">
      <c r="B184" s="53" t="s">
        <v>261</v>
      </c>
      <c r="C184" s="101">
        <v>1</v>
      </c>
      <c r="D184" s="99">
        <v>0.591715976331361</v>
      </c>
    </row>
    <row r="185" spans="2:4" s="21" customFormat="1" ht="12" customHeight="1">
      <c r="B185" s="53" t="s">
        <v>262</v>
      </c>
      <c r="C185" s="101">
        <v>0</v>
      </c>
      <c r="D185" s="99">
        <v>0</v>
      </c>
    </row>
    <row r="186" spans="2:4" s="21" customFormat="1" ht="12" customHeight="1">
      <c r="B186" s="53" t="s">
        <v>148</v>
      </c>
      <c r="C186" s="101">
        <v>0</v>
      </c>
      <c r="D186" s="99">
        <v>0</v>
      </c>
    </row>
    <row r="187" spans="2:4" s="21" customFormat="1" ht="12" customHeight="1">
      <c r="B187" s="53" t="s">
        <v>263</v>
      </c>
      <c r="C187" s="101">
        <v>0</v>
      </c>
      <c r="D187" s="99">
        <v>0</v>
      </c>
    </row>
    <row r="188" spans="2:4" s="21" customFormat="1" ht="12" customHeight="1">
      <c r="B188" s="53" t="s">
        <v>264</v>
      </c>
      <c r="C188" s="101">
        <v>0</v>
      </c>
      <c r="D188" s="99">
        <v>0</v>
      </c>
    </row>
    <row r="189" spans="2:4" s="21" customFormat="1" ht="12" customHeight="1">
      <c r="B189" s="53" t="s">
        <v>149</v>
      </c>
      <c r="C189" s="101">
        <v>0</v>
      </c>
      <c r="D189" s="99">
        <v>0</v>
      </c>
    </row>
    <row r="190" spans="2:4" s="21" customFormat="1" ht="12" customHeight="1">
      <c r="B190" s="53" t="s">
        <v>150</v>
      </c>
      <c r="C190" s="101">
        <v>0</v>
      </c>
      <c r="D190" s="99">
        <v>0</v>
      </c>
    </row>
    <row r="191" spans="2:4" s="21" customFormat="1" ht="12" customHeight="1">
      <c r="B191" s="53" t="s">
        <v>151</v>
      </c>
      <c r="C191" s="101">
        <v>18</v>
      </c>
      <c r="D191" s="99">
        <v>1.3584905660377358</v>
      </c>
    </row>
    <row r="192" spans="2:4" s="21" customFormat="1" ht="12" customHeight="1">
      <c r="B192" s="53" t="s">
        <v>152</v>
      </c>
      <c r="C192" s="101">
        <v>4</v>
      </c>
      <c r="D192" s="99">
        <v>3.8461538461538463</v>
      </c>
    </row>
    <row r="193" spans="2:4" s="21" customFormat="1" ht="12" customHeight="1">
      <c r="B193" s="53" t="s">
        <v>153</v>
      </c>
      <c r="C193" s="101">
        <v>0</v>
      </c>
      <c r="D193" s="99">
        <v>0</v>
      </c>
    </row>
    <row r="194" spans="2:4" s="21" customFormat="1" ht="12" customHeight="1">
      <c r="B194" s="53" t="s">
        <v>265</v>
      </c>
      <c r="C194" s="101">
        <v>1</v>
      </c>
      <c r="D194" s="99">
        <v>0.13351134846461948</v>
      </c>
    </row>
    <row r="195" spans="2:4" s="21" customFormat="1" ht="12" customHeight="1">
      <c r="B195" s="60" t="s">
        <v>154</v>
      </c>
      <c r="C195" s="102">
        <v>0</v>
      </c>
      <c r="D195" s="100">
        <v>0</v>
      </c>
    </row>
    <row r="196" spans="1:4" s="21" customFormat="1" ht="12" customHeight="1">
      <c r="A196" s="318"/>
      <c r="B196" s="318"/>
      <c r="C196" s="318"/>
      <c r="D196" s="318"/>
    </row>
    <row r="197" spans="1:4" s="21" customFormat="1" ht="12" customHeight="1">
      <c r="A197" s="220" t="s">
        <v>155</v>
      </c>
      <c r="B197" s="220"/>
      <c r="C197" s="19">
        <f>SUM(C198:C208)</f>
        <v>11</v>
      </c>
      <c r="D197" s="98">
        <v>0.2170053264943776</v>
      </c>
    </row>
    <row r="198" spans="2:4" s="21" customFormat="1" ht="12" customHeight="1">
      <c r="B198" s="61" t="s">
        <v>266</v>
      </c>
      <c r="C198" s="101">
        <v>2</v>
      </c>
      <c r="D198" s="99">
        <v>0.6269592476489028</v>
      </c>
    </row>
    <row r="199" spans="2:4" s="21" customFormat="1" ht="12" customHeight="1">
      <c r="B199" s="53" t="s">
        <v>267</v>
      </c>
      <c r="C199" s="101">
        <v>1</v>
      </c>
      <c r="D199" s="99">
        <v>0.3597122302158274</v>
      </c>
    </row>
    <row r="200" spans="2:4" s="21" customFormat="1" ht="12" customHeight="1">
      <c r="B200" s="53" t="s">
        <v>157</v>
      </c>
      <c r="C200" s="101">
        <v>0</v>
      </c>
      <c r="D200" s="99">
        <v>0</v>
      </c>
    </row>
    <row r="201" spans="2:4" s="21" customFormat="1" ht="12" customHeight="1">
      <c r="B201" s="53" t="s">
        <v>158</v>
      </c>
      <c r="C201" s="101">
        <v>0</v>
      </c>
      <c r="D201" s="99">
        <v>0</v>
      </c>
    </row>
    <row r="202" spans="2:4" s="21" customFormat="1" ht="12" customHeight="1">
      <c r="B202" s="53" t="s">
        <v>268</v>
      </c>
      <c r="C202" s="101">
        <v>0</v>
      </c>
      <c r="D202" s="99">
        <v>0</v>
      </c>
    </row>
    <row r="203" spans="2:4" s="21" customFormat="1" ht="12" customHeight="1">
      <c r="B203" s="53" t="s">
        <v>159</v>
      </c>
      <c r="C203" s="101">
        <v>3</v>
      </c>
      <c r="D203" s="99">
        <v>2.2388059701492535</v>
      </c>
    </row>
    <row r="204" spans="2:4" s="21" customFormat="1" ht="12" customHeight="1">
      <c r="B204" s="53" t="s">
        <v>160</v>
      </c>
      <c r="C204" s="101">
        <v>5</v>
      </c>
      <c r="D204" s="99">
        <v>1.3157894736842104</v>
      </c>
    </row>
    <row r="205" spans="2:4" s="21" customFormat="1" ht="12" customHeight="1">
      <c r="B205" s="53" t="s">
        <v>269</v>
      </c>
      <c r="C205" s="101">
        <v>0</v>
      </c>
      <c r="D205" s="99">
        <v>0</v>
      </c>
    </row>
    <row r="206" spans="2:4" s="21" customFormat="1" ht="12" customHeight="1">
      <c r="B206" s="53" t="s">
        <v>161</v>
      </c>
      <c r="C206" s="101">
        <v>0</v>
      </c>
      <c r="D206" s="99">
        <v>0</v>
      </c>
    </row>
    <row r="207" spans="2:4" s="21" customFormat="1" ht="12" customHeight="1">
      <c r="B207" s="53" t="s">
        <v>162</v>
      </c>
      <c r="C207" s="101">
        <v>0</v>
      </c>
      <c r="D207" s="99">
        <v>0</v>
      </c>
    </row>
    <row r="208" spans="2:4" s="21" customFormat="1" ht="12" customHeight="1">
      <c r="B208" s="60" t="s">
        <v>163</v>
      </c>
      <c r="C208" s="102">
        <v>0</v>
      </c>
      <c r="D208" s="100">
        <v>0</v>
      </c>
    </row>
    <row r="209" spans="1:4" s="21" customFormat="1" ht="12" customHeight="1">
      <c r="A209" s="318"/>
      <c r="B209" s="318"/>
      <c r="C209" s="318"/>
      <c r="D209" s="318"/>
    </row>
    <row r="210" spans="1:4" s="21" customFormat="1" ht="12" customHeight="1">
      <c r="A210" s="220" t="s">
        <v>164</v>
      </c>
      <c r="B210" s="220"/>
      <c r="C210" s="19">
        <f>SUM(C211:C228)</f>
        <v>224</v>
      </c>
      <c r="D210" s="98">
        <v>0.9589041095890412</v>
      </c>
    </row>
    <row r="211" spans="2:4" s="21" customFormat="1" ht="12" customHeight="1">
      <c r="B211" s="61" t="s">
        <v>165</v>
      </c>
      <c r="C211" s="101">
        <v>6</v>
      </c>
      <c r="D211" s="99">
        <v>0.35398230088495575</v>
      </c>
    </row>
    <row r="212" spans="2:4" s="21" customFormat="1" ht="12" customHeight="1">
      <c r="B212" s="53" t="s">
        <v>166</v>
      </c>
      <c r="C212" s="101">
        <v>165</v>
      </c>
      <c r="D212" s="99">
        <v>1.9055318166069986</v>
      </c>
    </row>
    <row r="213" spans="2:4" s="21" customFormat="1" ht="12" customHeight="1">
      <c r="B213" s="53" t="s">
        <v>167</v>
      </c>
      <c r="C213" s="101">
        <v>6</v>
      </c>
      <c r="D213" s="99">
        <v>0.6437768240343348</v>
      </c>
    </row>
    <row r="214" spans="2:4" s="21" customFormat="1" ht="12" customHeight="1">
      <c r="B214" s="53" t="s">
        <v>168</v>
      </c>
      <c r="C214" s="101">
        <v>2</v>
      </c>
      <c r="D214" s="99">
        <v>0.17513134851138354</v>
      </c>
    </row>
    <row r="215" spans="2:4" s="21" customFormat="1" ht="12" customHeight="1">
      <c r="B215" s="53" t="s">
        <v>169</v>
      </c>
      <c r="C215" s="101">
        <v>19</v>
      </c>
      <c r="D215" s="99">
        <v>0.5022468939994713</v>
      </c>
    </row>
    <row r="216" spans="2:4" s="21" customFormat="1" ht="12" customHeight="1">
      <c r="B216" s="53" t="s">
        <v>170</v>
      </c>
      <c r="C216" s="101">
        <v>3</v>
      </c>
      <c r="D216" s="99">
        <v>1.0714285714285714</v>
      </c>
    </row>
    <row r="217" spans="2:4" s="21" customFormat="1" ht="12" customHeight="1">
      <c r="B217" s="53" t="s">
        <v>171</v>
      </c>
      <c r="C217" s="101">
        <v>0</v>
      </c>
      <c r="D217" s="99">
        <v>0</v>
      </c>
    </row>
    <row r="218" spans="2:4" s="21" customFormat="1" ht="12" customHeight="1">
      <c r="B218" s="53" t="s">
        <v>172</v>
      </c>
      <c r="C218" s="101">
        <v>13</v>
      </c>
      <c r="D218" s="99">
        <v>3.117505995203837</v>
      </c>
    </row>
    <row r="219" spans="2:4" s="21" customFormat="1" ht="12" customHeight="1">
      <c r="B219" s="53" t="s">
        <v>173</v>
      </c>
      <c r="C219" s="101">
        <v>0</v>
      </c>
      <c r="D219" s="99">
        <v>0</v>
      </c>
    </row>
    <row r="220" spans="2:4" s="21" customFormat="1" ht="12" customHeight="1">
      <c r="B220" s="53" t="s">
        <v>174</v>
      </c>
      <c r="C220" s="101">
        <v>0</v>
      </c>
      <c r="D220" s="99">
        <v>0</v>
      </c>
    </row>
    <row r="221" spans="2:4" s="21" customFormat="1" ht="12" customHeight="1">
      <c r="B221" s="53" t="s">
        <v>175</v>
      </c>
      <c r="C221" s="101">
        <v>0</v>
      </c>
      <c r="D221" s="99">
        <v>0</v>
      </c>
    </row>
    <row r="222" spans="2:4" s="21" customFormat="1" ht="12" customHeight="1">
      <c r="B222" s="53" t="s">
        <v>176</v>
      </c>
      <c r="C222" s="101">
        <v>0</v>
      </c>
      <c r="D222" s="99">
        <v>0</v>
      </c>
    </row>
    <row r="223" spans="2:4" s="21" customFormat="1" ht="12" customHeight="1">
      <c r="B223" s="53" t="s">
        <v>177</v>
      </c>
      <c r="C223" s="101">
        <v>0</v>
      </c>
      <c r="D223" s="99">
        <v>0</v>
      </c>
    </row>
    <row r="224" spans="2:4" s="21" customFormat="1" ht="12" customHeight="1">
      <c r="B224" s="53" t="s">
        <v>178</v>
      </c>
      <c r="C224" s="101">
        <v>0</v>
      </c>
      <c r="D224" s="99">
        <v>0</v>
      </c>
    </row>
    <row r="225" spans="2:4" s="21" customFormat="1" ht="12" customHeight="1">
      <c r="B225" s="53" t="s">
        <v>179</v>
      </c>
      <c r="C225" s="101">
        <v>4</v>
      </c>
      <c r="D225" s="99">
        <v>1.3888888888888888</v>
      </c>
    </row>
    <row r="226" spans="2:4" s="21" customFormat="1" ht="12" customHeight="1">
      <c r="B226" s="53" t="s">
        <v>180</v>
      </c>
      <c r="C226" s="101">
        <v>0</v>
      </c>
      <c r="D226" s="99">
        <v>0</v>
      </c>
    </row>
    <row r="227" spans="2:4" s="21" customFormat="1" ht="12" customHeight="1">
      <c r="B227" s="53" t="s">
        <v>181</v>
      </c>
      <c r="C227" s="101">
        <v>0</v>
      </c>
      <c r="D227" s="99">
        <v>0</v>
      </c>
    </row>
    <row r="228" spans="2:4" s="21" customFormat="1" ht="12" customHeight="1">
      <c r="B228" s="60" t="s">
        <v>182</v>
      </c>
      <c r="C228" s="102">
        <v>6</v>
      </c>
      <c r="D228" s="100">
        <v>0.45351473922902497</v>
      </c>
    </row>
    <row r="229" spans="1:4" s="21" customFormat="1" ht="12" customHeight="1">
      <c r="A229" s="318"/>
      <c r="B229" s="318"/>
      <c r="C229" s="318"/>
      <c r="D229" s="318"/>
    </row>
    <row r="230" spans="1:4" s="21" customFormat="1" ht="12" customHeight="1">
      <c r="A230" s="220" t="s">
        <v>183</v>
      </c>
      <c r="B230" s="220"/>
      <c r="C230" s="19">
        <f>SUM(C231:C236)</f>
        <v>41</v>
      </c>
      <c r="D230" s="98">
        <v>0.7000170735871607</v>
      </c>
    </row>
    <row r="231" spans="2:4" s="21" customFormat="1" ht="12" customHeight="1">
      <c r="B231" s="61" t="s">
        <v>184</v>
      </c>
      <c r="C231" s="101">
        <v>19</v>
      </c>
      <c r="D231" s="99">
        <v>0.6438495425279567</v>
      </c>
    </row>
    <row r="232" spans="2:4" s="21" customFormat="1" ht="12" customHeight="1">
      <c r="B232" s="53" t="s">
        <v>185</v>
      </c>
      <c r="C232" s="101">
        <v>1</v>
      </c>
      <c r="D232" s="99">
        <v>0.08333333333333334</v>
      </c>
    </row>
    <row r="233" spans="2:4" s="21" customFormat="1" ht="12" customHeight="1">
      <c r="B233" s="53" t="s">
        <v>186</v>
      </c>
      <c r="C233" s="101">
        <v>7</v>
      </c>
      <c r="D233" s="99">
        <v>2.26537216828479</v>
      </c>
    </row>
    <row r="234" spans="2:4" s="21" customFormat="1" ht="12" customHeight="1">
      <c r="B234" s="53" t="s">
        <v>187</v>
      </c>
      <c r="C234" s="101">
        <v>6</v>
      </c>
      <c r="D234" s="99">
        <v>2.3166023166023164</v>
      </c>
    </row>
    <row r="235" spans="2:4" s="21" customFormat="1" ht="12" customHeight="1">
      <c r="B235" s="53" t="s">
        <v>188</v>
      </c>
      <c r="C235" s="101">
        <v>4</v>
      </c>
      <c r="D235" s="99">
        <v>0.5681818181818182</v>
      </c>
    </row>
    <row r="236" spans="2:4" s="21" customFormat="1" ht="12" customHeight="1">
      <c r="B236" s="60" t="s">
        <v>189</v>
      </c>
      <c r="C236" s="102">
        <v>4</v>
      </c>
      <c r="D236" s="100">
        <v>0.9216589861751152</v>
      </c>
    </row>
    <row r="237" spans="1:4" s="21" customFormat="1" ht="12" customHeight="1">
      <c r="A237" s="318"/>
      <c r="B237" s="318"/>
      <c r="C237" s="318"/>
      <c r="D237" s="318"/>
    </row>
    <row r="238" spans="1:4" s="21" customFormat="1" ht="12" customHeight="1">
      <c r="A238" s="220" t="s">
        <v>190</v>
      </c>
      <c r="B238" s="220"/>
      <c r="C238" s="19">
        <f>SUM(C239:C247)</f>
        <v>3</v>
      </c>
      <c r="D238" s="98">
        <v>0.06146281499692685</v>
      </c>
    </row>
    <row r="239" spans="2:4" s="21" customFormat="1" ht="12" customHeight="1">
      <c r="B239" s="61" t="s">
        <v>191</v>
      </c>
      <c r="C239" s="101">
        <v>3</v>
      </c>
      <c r="D239" s="99">
        <v>0.18484288354898337</v>
      </c>
    </row>
    <row r="240" spans="2:4" s="21" customFormat="1" ht="12" customHeight="1">
      <c r="B240" s="53" t="s">
        <v>271</v>
      </c>
      <c r="C240" s="101">
        <v>0</v>
      </c>
      <c r="D240" s="99">
        <v>0</v>
      </c>
    </row>
    <row r="241" spans="2:4" s="21" customFormat="1" ht="12" customHeight="1">
      <c r="B241" s="53" t="s">
        <v>272</v>
      </c>
      <c r="C241" s="101">
        <v>0</v>
      </c>
      <c r="D241" s="99">
        <v>0</v>
      </c>
    </row>
    <row r="242" spans="2:4" s="21" customFormat="1" ht="12" customHeight="1">
      <c r="B242" s="53" t="s">
        <v>273</v>
      </c>
      <c r="C242" s="101">
        <v>0</v>
      </c>
      <c r="D242" s="99">
        <v>0</v>
      </c>
    </row>
    <row r="243" spans="2:4" s="21" customFormat="1" ht="12" customHeight="1">
      <c r="B243" s="53" t="s">
        <v>193</v>
      </c>
      <c r="C243" s="101">
        <v>0</v>
      </c>
      <c r="D243" s="99">
        <v>0</v>
      </c>
    </row>
    <row r="244" spans="2:4" s="21" customFormat="1" ht="12" customHeight="1">
      <c r="B244" s="53" t="s">
        <v>194</v>
      </c>
      <c r="C244" s="101">
        <v>0</v>
      </c>
      <c r="D244" s="99">
        <v>0</v>
      </c>
    </row>
    <row r="245" spans="2:4" s="21" customFormat="1" ht="12" customHeight="1">
      <c r="B245" s="53" t="s">
        <v>274</v>
      </c>
      <c r="C245" s="101">
        <v>0</v>
      </c>
      <c r="D245" s="99">
        <v>0</v>
      </c>
    </row>
    <row r="246" spans="2:4" s="21" customFormat="1" ht="12" customHeight="1">
      <c r="B246" s="53" t="s">
        <v>195</v>
      </c>
      <c r="C246" s="101">
        <v>0</v>
      </c>
      <c r="D246" s="99">
        <v>0</v>
      </c>
    </row>
    <row r="247" spans="2:4" s="21" customFormat="1" ht="12" customHeight="1">
      <c r="B247" s="60" t="s">
        <v>275</v>
      </c>
      <c r="C247" s="102">
        <v>0</v>
      </c>
      <c r="D247" s="100">
        <v>0</v>
      </c>
    </row>
    <row r="248" spans="1:4" s="21" customFormat="1" ht="12" customHeight="1">
      <c r="A248" s="318"/>
      <c r="B248" s="318"/>
      <c r="C248" s="318"/>
      <c r="D248" s="318"/>
    </row>
    <row r="249" spans="1:4" s="21" customFormat="1" ht="12" customHeight="1">
      <c r="A249" s="220" t="s">
        <v>196</v>
      </c>
      <c r="B249" s="220"/>
      <c r="C249" s="19">
        <f>SUM(C250:C270)</f>
        <v>158</v>
      </c>
      <c r="D249" s="98">
        <v>1.9119070667957407</v>
      </c>
    </row>
    <row r="250" spans="2:4" s="21" customFormat="1" ht="12" customHeight="1">
      <c r="B250" s="61" t="s">
        <v>197</v>
      </c>
      <c r="C250" s="101">
        <v>45</v>
      </c>
      <c r="D250" s="99">
        <v>3.3333333333333335</v>
      </c>
    </row>
    <row r="251" spans="2:4" s="21" customFormat="1" ht="12" customHeight="1">
      <c r="B251" s="53" t="s">
        <v>198</v>
      </c>
      <c r="C251" s="101">
        <v>0</v>
      </c>
      <c r="D251" s="99">
        <v>0</v>
      </c>
    </row>
    <row r="252" spans="2:4" s="21" customFormat="1" ht="12" customHeight="1">
      <c r="B252" s="53" t="s">
        <v>199</v>
      </c>
      <c r="C252" s="101">
        <v>6</v>
      </c>
      <c r="D252" s="99">
        <v>3.870967741935484</v>
      </c>
    </row>
    <row r="253" spans="2:4" s="21" customFormat="1" ht="12" customHeight="1">
      <c r="B253" s="53" t="s">
        <v>200</v>
      </c>
      <c r="C253" s="101">
        <v>46</v>
      </c>
      <c r="D253" s="99">
        <v>7.0878274268104775</v>
      </c>
    </row>
    <row r="254" spans="2:4" s="21" customFormat="1" ht="12" customHeight="1">
      <c r="B254" s="53" t="s">
        <v>276</v>
      </c>
      <c r="C254" s="101">
        <v>0</v>
      </c>
      <c r="D254" s="99">
        <v>0</v>
      </c>
    </row>
    <row r="255" spans="2:4" s="21" customFormat="1" ht="12" customHeight="1">
      <c r="B255" s="53" t="s">
        <v>201</v>
      </c>
      <c r="C255" s="101">
        <v>0</v>
      </c>
      <c r="D255" s="99">
        <v>0</v>
      </c>
    </row>
    <row r="256" spans="2:4" s="21" customFormat="1" ht="12" customHeight="1">
      <c r="B256" s="53" t="s">
        <v>202</v>
      </c>
      <c r="C256" s="101">
        <v>0</v>
      </c>
      <c r="D256" s="99">
        <v>0</v>
      </c>
    </row>
    <row r="257" spans="2:4" s="21" customFormat="1" ht="12" customHeight="1">
      <c r="B257" s="53" t="s">
        <v>203</v>
      </c>
      <c r="C257" s="101">
        <v>0</v>
      </c>
      <c r="D257" s="99">
        <v>0</v>
      </c>
    </row>
    <row r="258" spans="2:4" s="21" customFormat="1" ht="12" customHeight="1">
      <c r="B258" s="53" t="s">
        <v>277</v>
      </c>
      <c r="C258" s="101">
        <v>0</v>
      </c>
      <c r="D258" s="99">
        <v>0</v>
      </c>
    </row>
    <row r="259" spans="2:4" s="21" customFormat="1" ht="12" customHeight="1">
      <c r="B259" s="53" t="s">
        <v>204</v>
      </c>
      <c r="C259" s="101">
        <v>0</v>
      </c>
      <c r="D259" s="99">
        <v>0</v>
      </c>
    </row>
    <row r="260" spans="2:4" s="21" customFormat="1" ht="12" customHeight="1">
      <c r="B260" s="53" t="s">
        <v>205</v>
      </c>
      <c r="C260" s="101">
        <v>0</v>
      </c>
      <c r="D260" s="99">
        <v>0</v>
      </c>
    </row>
    <row r="261" spans="2:4" s="21" customFormat="1" ht="12" customHeight="1">
      <c r="B261" s="53" t="s">
        <v>206</v>
      </c>
      <c r="C261" s="101">
        <v>27</v>
      </c>
      <c r="D261" s="99">
        <v>3.614457831325301</v>
      </c>
    </row>
    <row r="262" spans="2:4" s="21" customFormat="1" ht="12" customHeight="1">
      <c r="B262" s="53" t="s">
        <v>207</v>
      </c>
      <c r="C262" s="101">
        <v>29</v>
      </c>
      <c r="D262" s="99">
        <v>5.502846299810247</v>
      </c>
    </row>
    <row r="263" spans="2:4" s="21" customFormat="1" ht="12" customHeight="1">
      <c r="B263" s="53" t="s">
        <v>208</v>
      </c>
      <c r="C263" s="101">
        <v>0</v>
      </c>
      <c r="D263" s="99">
        <v>0</v>
      </c>
    </row>
    <row r="264" spans="2:4" s="21" customFormat="1" ht="12" customHeight="1">
      <c r="B264" s="53" t="s">
        <v>209</v>
      </c>
      <c r="C264" s="101">
        <v>1</v>
      </c>
      <c r="D264" s="99">
        <v>0.425531914893617</v>
      </c>
    </row>
    <row r="265" spans="2:4" s="21" customFormat="1" ht="12" customHeight="1">
      <c r="B265" s="53" t="s">
        <v>210</v>
      </c>
      <c r="C265" s="101">
        <v>0</v>
      </c>
      <c r="D265" s="99">
        <v>0</v>
      </c>
    </row>
    <row r="266" spans="2:4" s="21" customFormat="1" ht="12" customHeight="1">
      <c r="B266" s="53" t="s">
        <v>211</v>
      </c>
      <c r="C266" s="101">
        <v>0</v>
      </c>
      <c r="D266" s="99">
        <v>0</v>
      </c>
    </row>
    <row r="267" spans="2:4" s="21" customFormat="1" ht="12" customHeight="1">
      <c r="B267" s="53" t="s">
        <v>212</v>
      </c>
      <c r="C267" s="101">
        <v>0</v>
      </c>
      <c r="D267" s="99">
        <v>0</v>
      </c>
    </row>
    <row r="268" spans="2:4" s="21" customFormat="1" ht="12" customHeight="1">
      <c r="B268" s="53" t="s">
        <v>213</v>
      </c>
      <c r="C268" s="101">
        <v>4</v>
      </c>
      <c r="D268" s="99">
        <v>0.40650406504065045</v>
      </c>
    </row>
    <row r="269" spans="2:4" s="21" customFormat="1" ht="12" customHeight="1">
      <c r="B269" s="53" t="s">
        <v>278</v>
      </c>
      <c r="C269" s="101">
        <v>0</v>
      </c>
      <c r="D269" s="99">
        <v>0</v>
      </c>
    </row>
    <row r="270" spans="2:4" s="21" customFormat="1" ht="12" customHeight="1">
      <c r="B270" s="60" t="s">
        <v>214</v>
      </c>
      <c r="C270" s="102">
        <v>0</v>
      </c>
      <c r="D270" s="100">
        <v>0</v>
      </c>
    </row>
    <row r="271" spans="1:4" s="21" customFormat="1" ht="12" customHeight="1">
      <c r="A271" s="219"/>
      <c r="B271" s="219"/>
      <c r="C271" s="219"/>
      <c r="D271" s="219"/>
    </row>
    <row r="272" spans="1:4" s="21" customFormat="1" ht="12" customHeight="1">
      <c r="A272" s="219"/>
      <c r="B272" s="219"/>
      <c r="C272" s="219"/>
      <c r="D272" s="219"/>
    </row>
    <row r="273" spans="1:4" s="21" customFormat="1" ht="12" customHeight="1">
      <c r="A273" s="220" t="s">
        <v>279</v>
      </c>
      <c r="B273" s="220"/>
      <c r="C273" s="220"/>
      <c r="D273" s="220"/>
    </row>
    <row r="274" spans="2:4" s="21" customFormat="1" ht="12" customHeight="1">
      <c r="B274" s="61" t="s">
        <v>216</v>
      </c>
      <c r="C274" s="22">
        <f>SUM(C58:C81)</f>
        <v>432</v>
      </c>
      <c r="D274" s="103">
        <v>1.8194836372825676</v>
      </c>
    </row>
    <row r="275" spans="2:4" s="21" customFormat="1" ht="12" customHeight="1">
      <c r="B275" s="53" t="s">
        <v>217</v>
      </c>
      <c r="C275" s="22">
        <f>SUM(C84:C153)</f>
        <v>514</v>
      </c>
      <c r="D275" s="103">
        <v>0.6848219995736516</v>
      </c>
    </row>
    <row r="276" spans="2:4" s="21" customFormat="1" ht="12" customHeight="1">
      <c r="B276" s="53" t="s">
        <v>218</v>
      </c>
      <c r="C276" s="22">
        <f>SUM(C156:C195)</f>
        <v>324</v>
      </c>
      <c r="D276" s="103">
        <v>0.7148215152451132</v>
      </c>
    </row>
    <row r="277" spans="2:4" s="21" customFormat="1" ht="12" customHeight="1">
      <c r="B277" s="53" t="s">
        <v>219</v>
      </c>
      <c r="C277" s="22">
        <f>SUM(C198:C208)</f>
        <v>11</v>
      </c>
      <c r="D277" s="103">
        <v>0.2170053264943776</v>
      </c>
    </row>
    <row r="278" spans="2:4" s="21" customFormat="1" ht="12" customHeight="1">
      <c r="B278" s="53" t="s">
        <v>220</v>
      </c>
      <c r="C278" s="22">
        <f>SUM(C211:C228)</f>
        <v>224</v>
      </c>
      <c r="D278" s="103">
        <v>0.9589041095890412</v>
      </c>
    </row>
    <row r="279" spans="2:4" s="21" customFormat="1" ht="12" customHeight="1">
      <c r="B279" s="53" t="s">
        <v>221</v>
      </c>
      <c r="C279" s="22">
        <f>SUM(C231:C236)</f>
        <v>41</v>
      </c>
      <c r="D279" s="103">
        <v>0.7000170735871607</v>
      </c>
    </row>
    <row r="280" spans="2:4" s="21" customFormat="1" ht="12" customHeight="1">
      <c r="B280" s="53" t="s">
        <v>222</v>
      </c>
      <c r="C280" s="22">
        <f>SUM(C239:C247)</f>
        <v>3</v>
      </c>
      <c r="D280" s="103">
        <v>0.06146281499692685</v>
      </c>
    </row>
    <row r="281" spans="2:4" s="21" customFormat="1" ht="12" customHeight="1">
      <c r="B281" s="53" t="s">
        <v>223</v>
      </c>
      <c r="C281" s="22">
        <f>SUM(C250:C270)</f>
        <v>158</v>
      </c>
      <c r="D281" s="103">
        <v>1.9119070667957407</v>
      </c>
    </row>
    <row r="282" spans="2:4" s="21" customFormat="1" ht="12" customHeight="1">
      <c r="B282" s="63" t="s">
        <v>228</v>
      </c>
      <c r="C282" s="83">
        <f>SUM(C274:C281)</f>
        <v>1707</v>
      </c>
      <c r="D282" s="104">
        <v>0.89112322245192</v>
      </c>
    </row>
    <row r="283" spans="1:4" s="21" customFormat="1" ht="12" customHeight="1">
      <c r="A283" s="219"/>
      <c r="B283" s="219"/>
      <c r="C283" s="219"/>
      <c r="D283" s="219"/>
    </row>
    <row r="284" spans="1:4" s="21" customFormat="1" ht="12" customHeight="1">
      <c r="A284" s="220" t="s">
        <v>224</v>
      </c>
      <c r="B284" s="220"/>
      <c r="C284" s="220"/>
      <c r="D284" s="220"/>
    </row>
    <row r="285" spans="2:4" s="21" customFormat="1" ht="12" customHeight="1">
      <c r="B285" s="61" t="s">
        <v>220</v>
      </c>
      <c r="C285" s="22">
        <f>C211+C212+C213+C214+C215+C216+C217+C218+C220+C223+C224+C226+C228+C232+C163+C225</f>
        <v>230</v>
      </c>
      <c r="D285" s="103">
        <v>0.9573361082206036</v>
      </c>
    </row>
    <row r="286" spans="2:4" s="21" customFormat="1" ht="12" customHeight="1">
      <c r="B286" s="53" t="s">
        <v>225</v>
      </c>
      <c r="C286" s="22">
        <f>C58+C59+C60+C64+C65+C66+C67+C68+C69+C70+C72+C73+C75+C76+C77+C78+C79+C80+C81+C97</f>
        <v>432</v>
      </c>
      <c r="D286" s="103">
        <v>1.8432393224388788</v>
      </c>
    </row>
    <row r="287" spans="2:4" s="21" customFormat="1" ht="12" customHeight="1">
      <c r="B287" s="53" t="s">
        <v>218</v>
      </c>
      <c r="C287" s="22">
        <f>C156+C159+C162+C165+C169+C175+C176+C179+C181+C183+C186+C190+C191+C193+C198+C205+C208+C168+C172+C174+C177</f>
        <v>276</v>
      </c>
      <c r="D287" s="103">
        <v>0.7219083490269931</v>
      </c>
    </row>
    <row r="288" spans="2:4" s="21" customFormat="1" ht="12" customHeight="1">
      <c r="B288" s="53" t="s">
        <v>217</v>
      </c>
      <c r="C288" s="22">
        <f>+C84+C86+C89+C90+C91+C95+C93+C99+C98+C103+C100+C105+C102+C106+C104+C107+C113+C111+C110+C114+C115+C116+C117+C118+C119+C120+C122+C121+C123+C124+C126+C125+C128+C127+C131+C133+C132+C135+C134+C136+C137+C138+C139+C140+C142+C143+C146+C145+C147+C148+C150+C151+C152+C153</f>
        <v>504</v>
      </c>
      <c r="D288" s="103">
        <v>0.7295255189184495</v>
      </c>
    </row>
    <row r="289" spans="2:4" s="21" customFormat="1" ht="12" customHeight="1">
      <c r="B289" s="63" t="s">
        <v>280</v>
      </c>
      <c r="C289" s="83">
        <f>SUM(C285:C288)</f>
        <v>1442</v>
      </c>
      <c r="D289" s="104">
        <v>0.9316449153637422</v>
      </c>
    </row>
    <row r="290" spans="1:4" s="40" customFormat="1" ht="12" customHeight="1">
      <c r="A290" s="277"/>
      <c r="B290" s="277"/>
      <c r="C290" s="277"/>
      <c r="D290" s="277"/>
    </row>
    <row r="291" spans="1:4" s="108" customFormat="1" ht="25.5" customHeight="1">
      <c r="A291" s="305" t="s">
        <v>308</v>
      </c>
      <c r="B291" s="305"/>
      <c r="C291" s="305"/>
      <c r="D291" s="305"/>
    </row>
    <row r="292" spans="1:4" s="92" customFormat="1" ht="6">
      <c r="A292" s="306"/>
      <c r="B292" s="306"/>
      <c r="C292" s="306"/>
      <c r="D292" s="306"/>
    </row>
    <row r="293" spans="1:4" s="87" customFormat="1" ht="36" customHeight="1">
      <c r="A293" s="323" t="s">
        <v>304</v>
      </c>
      <c r="B293" s="323"/>
      <c r="C293" s="323"/>
      <c r="D293" s="323"/>
    </row>
    <row r="294" spans="1:4" s="40" customFormat="1" ht="12" customHeight="1">
      <c r="A294" s="277"/>
      <c r="B294" s="277"/>
      <c r="C294" s="277"/>
      <c r="D294" s="277"/>
    </row>
    <row r="295" spans="1:4" s="43" customFormat="1" ht="12" customHeight="1">
      <c r="A295" s="322" t="s">
        <v>293</v>
      </c>
      <c r="B295" s="322"/>
      <c r="C295" s="322"/>
      <c r="D295" s="322"/>
    </row>
    <row r="296" spans="1:4" s="43" customFormat="1" ht="12" customHeight="1">
      <c r="A296" s="322" t="s">
        <v>295</v>
      </c>
      <c r="B296" s="322"/>
      <c r="C296" s="322"/>
      <c r="D296" s="322"/>
    </row>
    <row r="297" ht="12" customHeight="1">
      <c r="C297" s="66"/>
    </row>
    <row r="298" ht="12" customHeight="1">
      <c r="C298" s="66"/>
    </row>
    <row r="299" ht="12" customHeight="1">
      <c r="C299" s="66"/>
    </row>
    <row r="300" ht="12" customHeight="1">
      <c r="C300" s="66"/>
    </row>
    <row r="301" ht="12" customHeight="1">
      <c r="C301" s="66"/>
    </row>
    <row r="302" ht="12" customHeight="1">
      <c r="C302" s="66"/>
    </row>
    <row r="303" ht="12" customHeight="1">
      <c r="C303" s="66"/>
    </row>
    <row r="304" ht="12" customHeight="1">
      <c r="C304" s="66"/>
    </row>
    <row r="305" ht="12" customHeight="1">
      <c r="C305" s="66"/>
    </row>
    <row r="306" ht="12" customHeight="1">
      <c r="C306" s="66"/>
    </row>
    <row r="307" ht="12" customHeight="1">
      <c r="C307" s="66"/>
    </row>
    <row r="308" ht="12" customHeight="1">
      <c r="C308" s="66"/>
    </row>
    <row r="309" ht="12" customHeight="1">
      <c r="C309" s="66"/>
    </row>
    <row r="310" ht="12" customHeight="1">
      <c r="C310" s="66"/>
    </row>
    <row r="311" ht="12" customHeight="1">
      <c r="C311" s="66"/>
    </row>
    <row r="312" ht="12" customHeight="1">
      <c r="C312" s="66"/>
    </row>
    <row r="313" ht="12" customHeight="1">
      <c r="C313" s="66"/>
    </row>
    <row r="314" ht="12" customHeight="1">
      <c r="C314" s="66"/>
    </row>
    <row r="315" ht="12" customHeight="1">
      <c r="C315" s="66"/>
    </row>
    <row r="316" ht="12" customHeight="1">
      <c r="C316" s="66"/>
    </row>
    <row r="317" ht="12" customHeight="1">
      <c r="C317" s="66"/>
    </row>
    <row r="318" ht="12" customHeight="1">
      <c r="C318" s="66"/>
    </row>
    <row r="319" ht="12" customHeight="1">
      <c r="C319" s="66"/>
    </row>
    <row r="320" ht="12" customHeight="1">
      <c r="C320" s="66"/>
    </row>
    <row r="321" ht="12" customHeight="1">
      <c r="C321" s="66"/>
    </row>
    <row r="322" ht="12" customHeight="1">
      <c r="C322" s="66"/>
    </row>
    <row r="323" ht="12" customHeight="1">
      <c r="C323" s="66"/>
    </row>
    <row r="324" ht="12" customHeight="1">
      <c r="C324" s="66"/>
    </row>
  </sheetData>
  <sheetProtection/>
  <mergeCells count="49">
    <mergeCell ref="A1:D1"/>
    <mergeCell ref="A2:D2"/>
    <mergeCell ref="A3:D3"/>
    <mergeCell ref="A4:D4"/>
    <mergeCell ref="A10:B10"/>
    <mergeCell ref="A8:B8"/>
    <mergeCell ref="A9:B9"/>
    <mergeCell ref="C6:D6"/>
    <mergeCell ref="C5:D5"/>
    <mergeCell ref="A20:D20"/>
    <mergeCell ref="A7:D7"/>
    <mergeCell ref="A6:B6"/>
    <mergeCell ref="A5:B5"/>
    <mergeCell ref="A21:B21"/>
    <mergeCell ref="A35:D35"/>
    <mergeCell ref="A155:B155"/>
    <mergeCell ref="A36:B36"/>
    <mergeCell ref="A39:D39"/>
    <mergeCell ref="A40:B40"/>
    <mergeCell ref="A50:D50"/>
    <mergeCell ref="A51:B51"/>
    <mergeCell ref="A55:D55"/>
    <mergeCell ref="A295:D295"/>
    <mergeCell ref="A230:B230"/>
    <mergeCell ref="A237:D237"/>
    <mergeCell ref="A238:B238"/>
    <mergeCell ref="A248:D248"/>
    <mergeCell ref="A56:B56"/>
    <mergeCell ref="A57:B57"/>
    <mergeCell ref="A82:D82"/>
    <mergeCell ref="A83:B83"/>
    <mergeCell ref="A154:D154"/>
    <mergeCell ref="A273:D273"/>
    <mergeCell ref="A283:D283"/>
    <mergeCell ref="A196:D196"/>
    <mergeCell ref="A197:B197"/>
    <mergeCell ref="A209:D209"/>
    <mergeCell ref="A210:B210"/>
    <mergeCell ref="A229:D229"/>
    <mergeCell ref="A284:D284"/>
    <mergeCell ref="A294:D294"/>
    <mergeCell ref="A249:B249"/>
    <mergeCell ref="A271:D271"/>
    <mergeCell ref="A296:D296"/>
    <mergeCell ref="A290:D290"/>
    <mergeCell ref="A291:D291"/>
    <mergeCell ref="A292:D292"/>
    <mergeCell ref="A293:D293"/>
    <mergeCell ref="A272:D272"/>
  </mergeCells>
  <printOptions/>
  <pageMargins left="0" right="0" top="0" bottom="0" header="0" footer="0"/>
  <pageSetup horizontalDpi="1200" verticalDpi="1200" orientation="portrait" paperSize="9" r:id="rId1"/>
  <ignoredErrors>
    <ignoredError sqref="C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D324"/>
  <sheetViews>
    <sheetView zoomScalePageLayoutView="0" workbookViewId="0" topLeftCell="A1">
      <selection activeCell="A1" sqref="A1:D1"/>
    </sheetView>
  </sheetViews>
  <sheetFormatPr defaultColWidth="9.140625" defaultRowHeight="12" customHeight="1"/>
  <cols>
    <col min="1" max="1" width="2.7109375" style="1" customWidth="1"/>
    <col min="2" max="2" width="34.7109375" style="1" customWidth="1"/>
    <col min="3" max="4" width="10.7109375" style="1" customWidth="1"/>
    <col min="5" max="16384" width="9.140625" style="1" customWidth="1"/>
  </cols>
  <sheetData>
    <row r="1" spans="1:4" ht="12.75" customHeight="1">
      <c r="A1" s="211"/>
      <c r="B1" s="211"/>
      <c r="C1" s="211"/>
      <c r="D1" s="211"/>
    </row>
    <row r="2" spans="1:4" s="46" customFormat="1" ht="12.75" customHeight="1">
      <c r="A2" s="211" t="s">
        <v>294</v>
      </c>
      <c r="B2" s="211"/>
      <c r="C2" s="211"/>
      <c r="D2" s="211"/>
    </row>
    <row r="3" spans="1:4" s="46" customFormat="1" ht="12.75" customHeight="1">
      <c r="A3" s="218"/>
      <c r="B3" s="218"/>
      <c r="C3" s="218"/>
      <c r="D3" s="218"/>
    </row>
    <row r="4" spans="1:4" s="47" customFormat="1" ht="12.75" customHeight="1">
      <c r="A4" s="251"/>
      <c r="B4" s="251"/>
      <c r="C4" s="251"/>
      <c r="D4" s="251"/>
    </row>
    <row r="5" spans="1:4" s="49" customFormat="1" ht="12.75" customHeight="1">
      <c r="A5" s="215"/>
      <c r="B5" s="216"/>
      <c r="C5" s="329">
        <v>2004</v>
      </c>
      <c r="D5" s="330"/>
    </row>
    <row r="6" spans="1:4" s="49" customFormat="1" ht="12.75" customHeight="1">
      <c r="A6" s="213"/>
      <c r="B6" s="214"/>
      <c r="C6" s="331"/>
      <c r="D6" s="332"/>
    </row>
    <row r="7" spans="1:4" s="49" customFormat="1" ht="12.75" customHeight="1">
      <c r="A7" s="213"/>
      <c r="B7" s="213"/>
      <c r="C7" s="213"/>
      <c r="D7" s="213"/>
    </row>
    <row r="8" spans="1:4" s="89" customFormat="1" ht="12.75" customHeight="1">
      <c r="A8" s="309"/>
      <c r="B8" s="309"/>
      <c r="C8" s="80" t="s">
        <v>0</v>
      </c>
      <c r="D8" s="81" t="s">
        <v>1</v>
      </c>
    </row>
    <row r="9" spans="1:4" s="90" customFormat="1" ht="12.75" customHeight="1">
      <c r="A9" s="308"/>
      <c r="B9" s="308"/>
      <c r="C9" s="82" t="s">
        <v>2</v>
      </c>
      <c r="D9" s="82" t="s">
        <v>3</v>
      </c>
    </row>
    <row r="10" spans="1:4" s="21" customFormat="1" ht="12" customHeight="1">
      <c r="A10" s="210" t="s">
        <v>5</v>
      </c>
      <c r="B10" s="210"/>
      <c r="C10" s="19">
        <f>C11+C15+C19</f>
        <v>170</v>
      </c>
      <c r="D10" s="20">
        <v>0.8719290147202133</v>
      </c>
    </row>
    <row r="11" spans="1:4" s="21" customFormat="1" ht="12" customHeight="1">
      <c r="A11" s="55" t="s">
        <v>6</v>
      </c>
      <c r="B11" s="55"/>
      <c r="C11" s="22">
        <f>C12+C13+C14</f>
        <v>127</v>
      </c>
      <c r="D11" s="36">
        <v>1.5468940316686968</v>
      </c>
    </row>
    <row r="12" spans="1:4" s="21" customFormat="1" ht="12" customHeight="1">
      <c r="A12" s="52"/>
      <c r="B12" s="55" t="s">
        <v>7</v>
      </c>
      <c r="C12" s="22">
        <f>C255+C257+C265+C272+C273</f>
        <v>35</v>
      </c>
      <c r="D12" s="36">
        <v>1.1268512556342563</v>
      </c>
    </row>
    <row r="13" spans="1:4" s="21" customFormat="1" ht="12" customHeight="1">
      <c r="A13" s="52"/>
      <c r="B13" s="55" t="s">
        <v>8</v>
      </c>
      <c r="C13" s="22">
        <f>C256+C259+C260+C261+C262+C263+C264+C266+C268+C269+C274+C275</f>
        <v>29</v>
      </c>
      <c r="D13" s="36">
        <v>0.869304556354916</v>
      </c>
    </row>
    <row r="14" spans="1:4" s="21" customFormat="1" ht="12" customHeight="1">
      <c r="A14" s="52"/>
      <c r="B14" s="56" t="s">
        <v>9</v>
      </c>
      <c r="C14" s="22">
        <f>C258+C267+C270+C271</f>
        <v>63</v>
      </c>
      <c r="D14" s="36">
        <v>3.5633484162895925</v>
      </c>
    </row>
    <row r="15" spans="1:4" s="21" customFormat="1" ht="12" customHeight="1">
      <c r="A15" s="55" t="s">
        <v>10</v>
      </c>
      <c r="B15" s="55"/>
      <c r="C15" s="22">
        <f>C16+C17+C18</f>
        <v>11</v>
      </c>
      <c r="D15" s="36">
        <v>0.2276961291658042</v>
      </c>
    </row>
    <row r="16" spans="1:4" s="21" customFormat="1" ht="12" customHeight="1">
      <c r="A16" s="52"/>
      <c r="B16" s="55" t="s">
        <v>11</v>
      </c>
      <c r="C16" s="22">
        <f>C245+C246+C247+C250+C252</f>
        <v>3</v>
      </c>
      <c r="D16" s="36">
        <v>0.17211703958691912</v>
      </c>
    </row>
    <row r="17" spans="1:4" s="21" customFormat="1" ht="12" customHeight="1">
      <c r="A17" s="52"/>
      <c r="B17" s="55" t="s">
        <v>12</v>
      </c>
      <c r="C17" s="22">
        <f>+C244</f>
        <v>5</v>
      </c>
      <c r="D17" s="36">
        <v>0.3107520198881293</v>
      </c>
    </row>
    <row r="18" spans="1:4" s="21" customFormat="1" ht="12" customHeight="1">
      <c r="A18" s="52"/>
      <c r="B18" s="55" t="s">
        <v>13</v>
      </c>
      <c r="C18" s="22">
        <f>C248+C249+C251</f>
        <v>3</v>
      </c>
      <c r="D18" s="36">
        <v>0.2028397565922921</v>
      </c>
    </row>
    <row r="19" spans="1:4" s="21" customFormat="1" ht="12" customHeight="1">
      <c r="A19" s="54" t="s">
        <v>14</v>
      </c>
      <c r="B19" s="54"/>
      <c r="C19" s="58">
        <f>C236+C237+C238+C220+C239+C240+C226+C241+C229</f>
        <v>32</v>
      </c>
      <c r="D19" s="29">
        <v>0.49566294919454773</v>
      </c>
    </row>
    <row r="20" spans="1:4" s="21" customFormat="1" ht="12" customHeight="1">
      <c r="A20" s="15"/>
      <c r="B20" s="15"/>
      <c r="C20" s="16"/>
      <c r="D20" s="17"/>
    </row>
    <row r="21" spans="1:4" s="21" customFormat="1" ht="12" customHeight="1">
      <c r="A21" s="210" t="s">
        <v>15</v>
      </c>
      <c r="B21" s="210"/>
      <c r="C21" s="16">
        <f>C22+C23+C24+C27+C30+C31</f>
        <v>180</v>
      </c>
      <c r="D21" s="17">
        <v>0.3633280852609907</v>
      </c>
    </row>
    <row r="22" spans="1:4" s="21" customFormat="1" ht="12" customHeight="1">
      <c r="A22" s="55" t="s">
        <v>16</v>
      </c>
      <c r="B22" s="55"/>
      <c r="C22" s="22">
        <f>C160+C163+C164+C179+C180+C183+C185+C187+C190</f>
        <v>139</v>
      </c>
      <c r="D22" s="36">
        <v>0.4845569267238374</v>
      </c>
    </row>
    <row r="23" spans="1:4" s="21" customFormat="1" ht="12" customHeight="1">
      <c r="A23" s="55" t="s">
        <v>17</v>
      </c>
      <c r="B23" s="55"/>
      <c r="C23" s="22">
        <f>C165+C171+C175+C181+C189+C191+C192+C198</f>
        <v>8</v>
      </c>
      <c r="D23" s="36">
        <v>0.17925162446784673</v>
      </c>
    </row>
    <row r="24" spans="1:4" s="21" customFormat="1" ht="12" customHeight="1">
      <c r="A24" s="55" t="s">
        <v>18</v>
      </c>
      <c r="B24" s="55"/>
      <c r="C24" s="22">
        <f>C25+C26</f>
        <v>17</v>
      </c>
      <c r="D24" s="36">
        <v>0.22561380225613803</v>
      </c>
    </row>
    <row r="25" spans="1:4" s="21" customFormat="1" ht="12" customHeight="1">
      <c r="A25" s="52"/>
      <c r="B25" s="55" t="s">
        <v>19</v>
      </c>
      <c r="C25" s="22">
        <f>C162+C168+C170+C182+C193+C199</f>
        <v>0</v>
      </c>
      <c r="D25" s="36">
        <v>0</v>
      </c>
    </row>
    <row r="26" spans="1:4" s="21" customFormat="1" ht="12" customHeight="1">
      <c r="A26" s="52"/>
      <c r="B26" s="56" t="s">
        <v>20</v>
      </c>
      <c r="C26" s="22">
        <f>C169+C172+C173+C178+C195</f>
        <v>17</v>
      </c>
      <c r="D26" s="36">
        <v>0.2920962199312715</v>
      </c>
    </row>
    <row r="27" spans="1:4" s="21" customFormat="1" ht="12" customHeight="1">
      <c r="A27" s="55" t="s">
        <v>21</v>
      </c>
      <c r="B27" s="55"/>
      <c r="C27" s="22">
        <f>C28+C29</f>
        <v>3</v>
      </c>
      <c r="D27" s="36">
        <v>0.11933174224343676</v>
      </c>
    </row>
    <row r="28" spans="1:4" s="21" customFormat="1" ht="12" customHeight="1">
      <c r="A28" s="52"/>
      <c r="B28" s="55" t="s">
        <v>22</v>
      </c>
      <c r="C28" s="22">
        <f>C161+C176+C188</f>
        <v>2</v>
      </c>
      <c r="D28" s="36">
        <v>0.1593625498007968</v>
      </c>
    </row>
    <row r="29" spans="1:4" s="21" customFormat="1" ht="12" customHeight="1">
      <c r="A29" s="52"/>
      <c r="B29" s="56" t="s">
        <v>23</v>
      </c>
      <c r="C29" s="22">
        <f>C166+C194+C197</f>
        <v>1</v>
      </c>
      <c r="D29" s="36">
        <v>0.07942811755361398</v>
      </c>
    </row>
    <row r="30" spans="1:4" s="21" customFormat="1" ht="12" customHeight="1">
      <c r="A30" s="55" t="s">
        <v>24</v>
      </c>
      <c r="B30" s="55"/>
      <c r="C30" s="22">
        <f>C174+C177+C184+C186+C196</f>
        <v>7</v>
      </c>
      <c r="D30" s="36">
        <v>0.5275056518462697</v>
      </c>
    </row>
    <row r="31" spans="1:4" s="21" customFormat="1" ht="12" customHeight="1">
      <c r="A31" s="55" t="s">
        <v>25</v>
      </c>
      <c r="B31" s="55"/>
      <c r="C31" s="22">
        <f>C32+C33+C34</f>
        <v>6</v>
      </c>
      <c r="D31" s="36">
        <v>0.11959338249950169</v>
      </c>
    </row>
    <row r="32" spans="1:4" s="21" customFormat="1" ht="12" customHeight="1">
      <c r="A32" s="52"/>
      <c r="B32" s="55" t="s">
        <v>26</v>
      </c>
      <c r="C32" s="22">
        <f>C210</f>
        <v>0</v>
      </c>
      <c r="D32" s="36">
        <v>0</v>
      </c>
    </row>
    <row r="33" spans="1:4" s="21" customFormat="1" ht="12" customHeight="1">
      <c r="A33" s="52"/>
      <c r="B33" s="56" t="s">
        <v>27</v>
      </c>
      <c r="C33" s="22">
        <f>C204+C205+C207+C211</f>
        <v>0</v>
      </c>
      <c r="D33" s="36">
        <v>0</v>
      </c>
    </row>
    <row r="34" spans="1:4" s="21" customFormat="1" ht="12" customHeight="1">
      <c r="A34" s="52"/>
      <c r="B34" s="54" t="s">
        <v>28</v>
      </c>
      <c r="C34" s="58">
        <f>C202+C203+C206+C208+C209+C212</f>
        <v>6</v>
      </c>
      <c r="D34" s="29">
        <v>0.1622937516905599</v>
      </c>
    </row>
    <row r="35" spans="1:4" s="21" customFormat="1" ht="12" customHeight="1">
      <c r="A35" s="15"/>
      <c r="B35" s="15"/>
      <c r="C35" s="16"/>
      <c r="D35" s="17"/>
    </row>
    <row r="36" spans="1:4" s="21" customFormat="1" ht="12" customHeight="1">
      <c r="A36" s="210" t="s">
        <v>29</v>
      </c>
      <c r="B36" s="210"/>
      <c r="C36" s="16">
        <f>C37+C38</f>
        <v>100</v>
      </c>
      <c r="D36" s="17">
        <v>0.44865180133698235</v>
      </c>
    </row>
    <row r="37" spans="1:4" s="21" customFormat="1" ht="12" customHeight="1">
      <c r="A37" s="55" t="s">
        <v>30</v>
      </c>
      <c r="B37" s="55"/>
      <c r="C37" s="22">
        <f>C215+C216+C218+C219+C221+C224+C227+C228+C232+C233</f>
        <v>86</v>
      </c>
      <c r="D37" s="36">
        <v>0.4374809237969275</v>
      </c>
    </row>
    <row r="38" spans="1:4" s="21" customFormat="1" ht="12" customHeight="1">
      <c r="A38" s="155" t="s">
        <v>31</v>
      </c>
      <c r="B38" s="155"/>
      <c r="C38" s="58">
        <f>C217+C167+C222+C230+C231</f>
        <v>14</v>
      </c>
      <c r="D38" s="29">
        <v>0.5321170657544659</v>
      </c>
    </row>
    <row r="39" spans="1:4" s="21" customFormat="1" ht="12" customHeight="1">
      <c r="A39" s="15"/>
      <c r="B39" s="15"/>
      <c r="C39" s="16"/>
      <c r="D39" s="17"/>
    </row>
    <row r="40" spans="1:4" s="21" customFormat="1" ht="12" customHeight="1">
      <c r="A40" s="210" t="s">
        <v>32</v>
      </c>
      <c r="B40" s="210"/>
      <c r="C40" s="16">
        <f>C41+C42+C46</f>
        <v>349</v>
      </c>
      <c r="D40" s="17">
        <v>0.48540313495319826</v>
      </c>
    </row>
    <row r="41" spans="1:4" s="21" customFormat="1" ht="12" customHeight="1">
      <c r="A41" s="55" t="s">
        <v>33</v>
      </c>
      <c r="B41" s="55"/>
      <c r="C41" s="22">
        <f>C89+C100+C101+C103+C105+C106+C107+C111+C112+C115+C118+C121+C123+C127+C129+C133+C135+C139+C142+C146+C150+C154+C156</f>
        <v>300</v>
      </c>
      <c r="D41" s="36">
        <v>0.6323644105309753</v>
      </c>
    </row>
    <row r="42" spans="1:4" s="21" customFormat="1" ht="12" customHeight="1">
      <c r="A42" s="55" t="s">
        <v>34</v>
      </c>
      <c r="B42" s="55"/>
      <c r="C42" s="22">
        <f>C43+C44+C45</f>
        <v>13</v>
      </c>
      <c r="D42" s="36">
        <v>0.10551091632172713</v>
      </c>
    </row>
    <row r="43" spans="1:4" s="21" customFormat="1" ht="12" customHeight="1">
      <c r="A43" s="57"/>
      <c r="B43" s="55" t="s">
        <v>35</v>
      </c>
      <c r="C43" s="22">
        <f>C90+C94+C102+C119+C223+C125+C225+C130+C144+C148+C151</f>
        <v>9</v>
      </c>
      <c r="D43" s="36">
        <v>0.17591868647380765</v>
      </c>
    </row>
    <row r="44" spans="1:4" s="21" customFormat="1" ht="12" customHeight="1">
      <c r="A44" s="57"/>
      <c r="B44" s="55" t="s">
        <v>36</v>
      </c>
      <c r="C44" s="22">
        <f>C92+C104+C113+C122+C138+C140+C149+C157</f>
        <v>4</v>
      </c>
      <c r="D44" s="36">
        <v>0.06409229290177856</v>
      </c>
    </row>
    <row r="45" spans="1:4" s="21" customFormat="1" ht="12" customHeight="1">
      <c r="A45" s="57"/>
      <c r="B45" s="56" t="s">
        <v>37</v>
      </c>
      <c r="C45" s="22">
        <f>C96+C109+C110+C152</f>
        <v>0</v>
      </c>
      <c r="D45" s="36">
        <v>0</v>
      </c>
    </row>
    <row r="46" spans="1:4" s="21" customFormat="1" ht="12" customHeight="1">
      <c r="A46" s="55" t="s">
        <v>38</v>
      </c>
      <c r="B46" s="55"/>
      <c r="C46" s="22">
        <f>C47+C48+C49</f>
        <v>36</v>
      </c>
      <c r="D46" s="36">
        <v>0.29661366070692924</v>
      </c>
    </row>
    <row r="47" spans="1:4" s="21" customFormat="1" ht="12" customHeight="1">
      <c r="A47" s="57"/>
      <c r="B47" s="55" t="s">
        <v>39</v>
      </c>
      <c r="C47" s="22">
        <f>C85+C87+C97+C99+C117+C120+C131+C134+C155</f>
        <v>3</v>
      </c>
      <c r="D47" s="36">
        <v>0.16759776536312848</v>
      </c>
    </row>
    <row r="48" spans="1:4" s="21" customFormat="1" ht="12" customHeight="1">
      <c r="A48" s="57"/>
      <c r="B48" s="55" t="s">
        <v>40</v>
      </c>
      <c r="C48" s="22">
        <f>C88+C91+C114+C116+C132+C137+C143+C147</f>
        <v>6</v>
      </c>
      <c r="D48" s="36">
        <v>0.1759014951627089</v>
      </c>
    </row>
    <row r="49" spans="1:4" s="21" customFormat="1" ht="12" customHeight="1">
      <c r="A49" s="57"/>
      <c r="B49" s="54" t="s">
        <v>41</v>
      </c>
      <c r="C49" s="58">
        <f>C84+C93+C108+C124+C136+C141+C153</f>
        <v>27</v>
      </c>
      <c r="D49" s="29">
        <v>0.38927335640138405</v>
      </c>
    </row>
    <row r="50" spans="1:4" s="21" customFormat="1" ht="12" customHeight="1">
      <c r="A50" s="56"/>
      <c r="B50" s="56"/>
      <c r="C50" s="35"/>
      <c r="D50" s="36"/>
    </row>
    <row r="51" spans="1:4" s="21" customFormat="1" ht="12" customHeight="1">
      <c r="A51" s="210" t="s">
        <v>42</v>
      </c>
      <c r="B51" s="210"/>
      <c r="C51" s="16">
        <f>C52+C53+C54</f>
        <v>410</v>
      </c>
      <c r="D51" s="17">
        <v>1.5419330575404286</v>
      </c>
    </row>
    <row r="52" spans="1:4" s="21" customFormat="1" ht="12" customHeight="1">
      <c r="A52" s="55" t="s">
        <v>43</v>
      </c>
      <c r="B52" s="55"/>
      <c r="C52" s="22">
        <f>C59+C66+C72+C81</f>
        <v>315</v>
      </c>
      <c r="D52" s="36">
        <v>3.2915360501567394</v>
      </c>
    </row>
    <row r="53" spans="1:4" s="21" customFormat="1" ht="12" customHeight="1">
      <c r="A53" s="55" t="s">
        <v>44</v>
      </c>
      <c r="B53" s="55"/>
      <c r="C53" s="22">
        <f>C86+C58+C60+C95+C98+C64+C67+C68+C69+C126+C128+C70+C71+C75+C76+C77+C145+C79+C80</f>
        <v>86</v>
      </c>
      <c r="D53" s="36">
        <v>0.5749816139600187</v>
      </c>
    </row>
    <row r="54" spans="1:4" s="21" customFormat="1" ht="12" customHeight="1">
      <c r="A54" s="155" t="s">
        <v>45</v>
      </c>
      <c r="B54" s="155"/>
      <c r="C54" s="58">
        <f>C61+C62+C63+C65+C73+C74+C78</f>
        <v>9</v>
      </c>
      <c r="D54" s="29">
        <v>0.4362578768783325</v>
      </c>
    </row>
    <row r="55" spans="1:4" s="21" customFormat="1" ht="12" customHeight="1">
      <c r="A55" s="56"/>
      <c r="B55" s="56"/>
      <c r="C55" s="35"/>
      <c r="D55" s="36"/>
    </row>
    <row r="56" spans="1:4" s="21" customFormat="1" ht="12" customHeight="1">
      <c r="A56" s="210" t="s">
        <v>228</v>
      </c>
      <c r="B56" s="210"/>
      <c r="C56" s="16">
        <f>C10+C21+C36+C40+C51</f>
        <v>1209</v>
      </c>
      <c r="D56" s="17">
        <v>0.6369292529120153</v>
      </c>
    </row>
    <row r="57" spans="1:4" s="21" customFormat="1" ht="12" customHeight="1">
      <c r="A57" s="210" t="s">
        <v>46</v>
      </c>
      <c r="B57" s="210"/>
      <c r="C57" s="16">
        <f>SUM(C58:C81)</f>
        <v>403</v>
      </c>
      <c r="D57" s="17">
        <v>1.7132896862511693</v>
      </c>
    </row>
    <row r="58" spans="2:4" s="21" customFormat="1" ht="12" customHeight="1">
      <c r="B58" s="61" t="s">
        <v>229</v>
      </c>
      <c r="C58" s="35">
        <v>9</v>
      </c>
      <c r="D58" s="36">
        <v>1.8907563025210083</v>
      </c>
    </row>
    <row r="59" spans="2:4" s="21" customFormat="1" ht="12" customHeight="1">
      <c r="B59" s="53" t="s">
        <v>47</v>
      </c>
      <c r="C59" s="22">
        <v>22</v>
      </c>
      <c r="D59" s="36">
        <v>1.3110846245530394</v>
      </c>
    </row>
    <row r="60" spans="2:4" s="21" customFormat="1" ht="12" customHeight="1">
      <c r="B60" s="53" t="s">
        <v>48</v>
      </c>
      <c r="C60" s="22">
        <v>0</v>
      </c>
      <c r="D60" s="36">
        <v>0</v>
      </c>
    </row>
    <row r="61" spans="2:4" s="21" customFormat="1" ht="12" customHeight="1">
      <c r="B61" s="53" t="s">
        <v>230</v>
      </c>
      <c r="C61" s="22">
        <v>0</v>
      </c>
      <c r="D61" s="36">
        <v>0</v>
      </c>
    </row>
    <row r="62" spans="2:4" s="21" customFormat="1" ht="12" customHeight="1">
      <c r="B62" s="53" t="s">
        <v>231</v>
      </c>
      <c r="C62" s="22">
        <v>0</v>
      </c>
      <c r="D62" s="36">
        <v>0</v>
      </c>
    </row>
    <row r="63" spans="2:4" s="21" customFormat="1" ht="12" customHeight="1">
      <c r="B63" s="62" t="s">
        <v>232</v>
      </c>
      <c r="C63" s="22">
        <v>0</v>
      </c>
      <c r="D63" s="36">
        <v>0</v>
      </c>
    </row>
    <row r="64" spans="2:4" s="21" customFormat="1" ht="12" customHeight="1">
      <c r="B64" s="53" t="s">
        <v>233</v>
      </c>
      <c r="C64" s="22">
        <v>14</v>
      </c>
      <c r="D64" s="36">
        <v>3.4739454094292808</v>
      </c>
    </row>
    <row r="65" spans="2:4" s="21" customFormat="1" ht="12" customHeight="1">
      <c r="B65" s="53" t="s">
        <v>50</v>
      </c>
      <c r="C65" s="22">
        <v>7</v>
      </c>
      <c r="D65" s="36">
        <v>0.7633587786259541</v>
      </c>
    </row>
    <row r="66" spans="2:4" s="21" customFormat="1" ht="12" customHeight="1">
      <c r="B66" s="53" t="s">
        <v>51</v>
      </c>
      <c r="C66" s="22">
        <v>174</v>
      </c>
      <c r="D66" s="36">
        <v>3.8504093826067716</v>
      </c>
    </row>
    <row r="67" spans="2:4" s="21" customFormat="1" ht="12" customHeight="1">
      <c r="B67" s="53" t="s">
        <v>52</v>
      </c>
      <c r="C67" s="22">
        <v>14</v>
      </c>
      <c r="D67" s="36">
        <v>1.1272141706924315</v>
      </c>
    </row>
    <row r="68" spans="2:4" s="21" customFormat="1" ht="12" customHeight="1">
      <c r="B68" s="53" t="s">
        <v>234</v>
      </c>
      <c r="C68" s="22">
        <v>2</v>
      </c>
      <c r="D68" s="36">
        <v>0.5063291139240507</v>
      </c>
    </row>
    <row r="69" spans="2:4" s="21" customFormat="1" ht="12" customHeight="1">
      <c r="B69" s="53" t="s">
        <v>53</v>
      </c>
      <c r="C69" s="22">
        <v>0</v>
      </c>
      <c r="D69" s="36">
        <v>0</v>
      </c>
    </row>
    <row r="70" spans="2:4" s="21" customFormat="1" ht="12" customHeight="1">
      <c r="B70" s="53" t="s">
        <v>54</v>
      </c>
      <c r="C70" s="22">
        <v>18</v>
      </c>
      <c r="D70" s="36">
        <v>0.5267778753292361</v>
      </c>
    </row>
    <row r="71" spans="2:4" s="21" customFormat="1" ht="12" customHeight="1">
      <c r="B71" s="53" t="s">
        <v>55</v>
      </c>
      <c r="C71" s="22">
        <v>0</v>
      </c>
      <c r="D71" s="36">
        <v>0</v>
      </c>
    </row>
    <row r="72" spans="2:4" s="21" customFormat="1" ht="12" customHeight="1">
      <c r="B72" s="53" t="s">
        <v>56</v>
      </c>
      <c r="C72" s="22">
        <v>70</v>
      </c>
      <c r="D72" s="36">
        <v>3.6344755970924196</v>
      </c>
    </row>
    <row r="73" spans="2:4" s="21" customFormat="1" ht="12" customHeight="1">
      <c r="B73" s="53" t="s">
        <v>235</v>
      </c>
      <c r="C73" s="22">
        <v>0</v>
      </c>
      <c r="D73" s="36">
        <v>0</v>
      </c>
    </row>
    <row r="74" spans="2:4" s="21" customFormat="1" ht="12" customHeight="1">
      <c r="B74" s="53" t="s">
        <v>236</v>
      </c>
      <c r="C74" s="22">
        <v>0</v>
      </c>
      <c r="D74" s="36">
        <v>0</v>
      </c>
    </row>
    <row r="75" spans="2:4" s="21" customFormat="1" ht="12" customHeight="1">
      <c r="B75" s="53" t="s">
        <v>57</v>
      </c>
      <c r="C75" s="22">
        <v>7</v>
      </c>
      <c r="D75" s="36">
        <v>0.6829268292682927</v>
      </c>
    </row>
    <row r="76" spans="2:4" s="21" customFormat="1" ht="12" customHeight="1">
      <c r="B76" s="53" t="s">
        <v>237</v>
      </c>
      <c r="C76" s="22">
        <v>1</v>
      </c>
      <c r="D76" s="36">
        <v>0.15772870662460567</v>
      </c>
    </row>
    <row r="77" spans="2:4" s="21" customFormat="1" ht="12" customHeight="1">
      <c r="B77" s="53" t="s">
        <v>58</v>
      </c>
      <c r="C77" s="22">
        <v>0</v>
      </c>
      <c r="D77" s="36">
        <v>0</v>
      </c>
    </row>
    <row r="78" spans="2:4" s="21" customFormat="1" ht="12" customHeight="1">
      <c r="B78" s="53" t="s">
        <v>238</v>
      </c>
      <c r="C78" s="22">
        <v>2</v>
      </c>
      <c r="D78" s="36">
        <v>1.3157894736842104</v>
      </c>
    </row>
    <row r="79" spans="2:4" s="21" customFormat="1" ht="12" customHeight="1">
      <c r="B79" s="53" t="s">
        <v>59</v>
      </c>
      <c r="C79" s="22">
        <v>14</v>
      </c>
      <c r="D79" s="36">
        <v>0.7954545454545454</v>
      </c>
    </row>
    <row r="80" spans="2:4" s="21" customFormat="1" ht="12" customHeight="1">
      <c r="B80" s="53" t="s">
        <v>239</v>
      </c>
      <c r="C80" s="22">
        <v>0</v>
      </c>
      <c r="D80" s="36">
        <v>0</v>
      </c>
    </row>
    <row r="81" spans="2:4" s="21" customFormat="1" ht="12" customHeight="1">
      <c r="B81" s="60" t="s">
        <v>60</v>
      </c>
      <c r="C81" s="58">
        <v>49</v>
      </c>
      <c r="D81" s="29">
        <v>3.3863165169315828</v>
      </c>
    </row>
    <row r="82" spans="1:4" s="21" customFormat="1" ht="12" customHeight="1">
      <c r="A82" s="56"/>
      <c r="B82" s="56"/>
      <c r="C82" s="35"/>
      <c r="D82" s="36"/>
    </row>
    <row r="83" spans="1:4" s="21" customFormat="1" ht="12" customHeight="1">
      <c r="A83" s="210" t="s">
        <v>61</v>
      </c>
      <c r="B83" s="210"/>
      <c r="C83" s="16">
        <f>SUM(C84:C157)</f>
        <v>356</v>
      </c>
      <c r="D83" s="17">
        <v>0.47797424846605174</v>
      </c>
    </row>
    <row r="84" spans="2:4" s="21" customFormat="1" ht="12" customHeight="1">
      <c r="B84" s="61" t="s">
        <v>62</v>
      </c>
      <c r="C84" s="35">
        <v>1</v>
      </c>
      <c r="D84" s="36">
        <v>0.05102040816326531</v>
      </c>
    </row>
    <row r="85" spans="2:4" s="21" customFormat="1" ht="12" customHeight="1">
      <c r="B85" s="53" t="s">
        <v>64</v>
      </c>
      <c r="C85" s="22">
        <v>0</v>
      </c>
      <c r="D85" s="36">
        <v>0</v>
      </c>
    </row>
    <row r="86" spans="2:4" s="21" customFormat="1" ht="12" customHeight="1">
      <c r="B86" s="53" t="s">
        <v>65</v>
      </c>
      <c r="C86" s="22">
        <v>2</v>
      </c>
      <c r="D86" s="36">
        <v>0.3590664272890485</v>
      </c>
    </row>
    <row r="87" spans="2:4" s="21" customFormat="1" ht="12" customHeight="1">
      <c r="B87" s="53" t="s">
        <v>240</v>
      </c>
      <c r="C87" s="22">
        <v>0</v>
      </c>
      <c r="D87" s="36">
        <v>0</v>
      </c>
    </row>
    <row r="88" spans="2:4" s="21" customFormat="1" ht="12" customHeight="1">
      <c r="B88" s="53" t="s">
        <v>66</v>
      </c>
      <c r="C88" s="22">
        <v>0</v>
      </c>
      <c r="D88" s="36">
        <v>0</v>
      </c>
    </row>
    <row r="89" spans="2:4" s="21" customFormat="1" ht="12" customHeight="1">
      <c r="B89" s="53" t="s">
        <v>241</v>
      </c>
      <c r="C89" s="22">
        <v>6</v>
      </c>
      <c r="D89" s="36">
        <v>0.7361963190184049</v>
      </c>
    </row>
    <row r="90" spans="2:4" s="21" customFormat="1" ht="12" customHeight="1">
      <c r="B90" s="53" t="s">
        <v>67</v>
      </c>
      <c r="C90" s="22">
        <v>4</v>
      </c>
      <c r="D90" s="36">
        <v>0.8032128514056224</v>
      </c>
    </row>
    <row r="91" spans="2:4" s="21" customFormat="1" ht="12" customHeight="1">
      <c r="B91" s="53" t="s">
        <v>68</v>
      </c>
      <c r="C91" s="22">
        <v>0</v>
      </c>
      <c r="D91" s="36">
        <v>0</v>
      </c>
    </row>
    <row r="92" spans="2:4" s="21" customFormat="1" ht="12" customHeight="1">
      <c r="B92" s="53" t="s">
        <v>242</v>
      </c>
      <c r="C92" s="22">
        <v>1</v>
      </c>
      <c r="D92" s="36">
        <v>0.38314176245210724</v>
      </c>
    </row>
    <row r="93" spans="2:4" s="21" customFormat="1" ht="12" customHeight="1">
      <c r="B93" s="53" t="s">
        <v>69</v>
      </c>
      <c r="C93" s="22">
        <v>3</v>
      </c>
      <c r="D93" s="36">
        <v>0.28929604628736744</v>
      </c>
    </row>
    <row r="94" spans="2:4" s="21" customFormat="1" ht="12" customHeight="1">
      <c r="B94" s="53" t="s">
        <v>70</v>
      </c>
      <c r="C94" s="22">
        <v>0</v>
      </c>
      <c r="D94" s="36">
        <v>0</v>
      </c>
    </row>
    <row r="95" spans="2:4" s="21" customFormat="1" ht="12" customHeight="1">
      <c r="B95" s="53" t="s">
        <v>71</v>
      </c>
      <c r="C95" s="22">
        <v>0</v>
      </c>
      <c r="D95" s="36">
        <v>0</v>
      </c>
    </row>
    <row r="96" spans="2:4" s="21" customFormat="1" ht="12" customHeight="1">
      <c r="B96" s="53" t="s">
        <v>72</v>
      </c>
      <c r="C96" s="22">
        <v>0</v>
      </c>
      <c r="D96" s="36">
        <v>0</v>
      </c>
    </row>
    <row r="97" spans="2:4" s="21" customFormat="1" ht="12" customHeight="1">
      <c r="B97" s="53" t="s">
        <v>243</v>
      </c>
      <c r="C97" s="22">
        <v>0</v>
      </c>
      <c r="D97" s="36">
        <v>0</v>
      </c>
    </row>
    <row r="98" spans="2:4" s="21" customFormat="1" ht="12" customHeight="1">
      <c r="B98" s="53" t="s">
        <v>73</v>
      </c>
      <c r="C98" s="22">
        <v>0</v>
      </c>
      <c r="D98" s="36">
        <v>0</v>
      </c>
    </row>
    <row r="99" spans="2:4" s="21" customFormat="1" ht="12" customHeight="1">
      <c r="B99" s="53" t="s">
        <v>74</v>
      </c>
      <c r="C99" s="22">
        <v>0</v>
      </c>
      <c r="D99" s="36">
        <v>0</v>
      </c>
    </row>
    <row r="100" spans="2:4" s="21" customFormat="1" ht="12" customHeight="1">
      <c r="B100" s="53" t="s">
        <v>75</v>
      </c>
      <c r="C100" s="22">
        <v>4</v>
      </c>
      <c r="D100" s="36">
        <v>0.7005253940455342</v>
      </c>
    </row>
    <row r="101" spans="2:4" s="21" customFormat="1" ht="12" customHeight="1">
      <c r="B101" s="53" t="s">
        <v>76</v>
      </c>
      <c r="C101" s="22">
        <v>0</v>
      </c>
      <c r="D101" s="36">
        <v>0</v>
      </c>
    </row>
    <row r="102" spans="2:4" s="21" customFormat="1" ht="12" customHeight="1">
      <c r="B102" s="53" t="s">
        <v>77</v>
      </c>
      <c r="C102" s="22">
        <v>0</v>
      </c>
      <c r="D102" s="36">
        <v>0</v>
      </c>
    </row>
    <row r="103" spans="2:4" s="21" customFormat="1" ht="12" customHeight="1">
      <c r="B103" s="53" t="s">
        <v>78</v>
      </c>
      <c r="C103" s="22">
        <v>1</v>
      </c>
      <c r="D103" s="36">
        <v>0.09372071227741331</v>
      </c>
    </row>
    <row r="104" spans="2:4" s="21" customFormat="1" ht="12" customHeight="1">
      <c r="B104" s="53" t="s">
        <v>79</v>
      </c>
      <c r="C104" s="22">
        <v>0</v>
      </c>
      <c r="D104" s="36">
        <v>0</v>
      </c>
    </row>
    <row r="105" spans="2:4" s="21" customFormat="1" ht="12" customHeight="1">
      <c r="B105" s="53" t="s">
        <v>244</v>
      </c>
      <c r="C105" s="22">
        <v>0</v>
      </c>
      <c r="D105" s="36">
        <v>0</v>
      </c>
    </row>
    <row r="106" spans="2:4" s="21" customFormat="1" ht="12" customHeight="1">
      <c r="B106" s="53" t="s">
        <v>80</v>
      </c>
      <c r="C106" s="22">
        <v>0</v>
      </c>
      <c r="D106" s="36">
        <v>0</v>
      </c>
    </row>
    <row r="107" spans="2:4" s="21" customFormat="1" ht="12" customHeight="1">
      <c r="B107" s="53" t="s">
        <v>81</v>
      </c>
      <c r="C107" s="22">
        <v>0</v>
      </c>
      <c r="D107" s="36">
        <v>0</v>
      </c>
    </row>
    <row r="108" spans="2:4" s="21" customFormat="1" ht="12" customHeight="1">
      <c r="B108" s="53" t="s">
        <v>82</v>
      </c>
      <c r="C108" s="22">
        <v>6</v>
      </c>
      <c r="D108" s="36">
        <v>0.2680965147453083</v>
      </c>
    </row>
    <row r="109" spans="2:4" s="21" customFormat="1" ht="12" customHeight="1">
      <c r="B109" s="53" t="s">
        <v>83</v>
      </c>
      <c r="C109" s="22">
        <v>0</v>
      </c>
      <c r="D109" s="36">
        <v>0</v>
      </c>
    </row>
    <row r="110" spans="2:4" s="21" customFormat="1" ht="12" customHeight="1">
      <c r="B110" s="53" t="s">
        <v>84</v>
      </c>
      <c r="C110" s="22">
        <v>0</v>
      </c>
      <c r="D110" s="36">
        <v>0</v>
      </c>
    </row>
    <row r="111" spans="2:4" s="21" customFormat="1" ht="12" customHeight="1">
      <c r="B111" s="53" t="s">
        <v>85</v>
      </c>
      <c r="C111" s="22">
        <v>2</v>
      </c>
      <c r="D111" s="36">
        <v>0.09505703422053231</v>
      </c>
    </row>
    <row r="112" spans="2:4" s="21" customFormat="1" ht="12" customHeight="1">
      <c r="B112" s="53" t="s">
        <v>86</v>
      </c>
      <c r="C112" s="22">
        <v>1</v>
      </c>
      <c r="D112" s="36">
        <v>0.1221001221001221</v>
      </c>
    </row>
    <row r="113" spans="2:4" s="21" customFormat="1" ht="12" customHeight="1">
      <c r="B113" s="53" t="s">
        <v>245</v>
      </c>
      <c r="C113" s="22">
        <v>0</v>
      </c>
      <c r="D113" s="36">
        <v>0</v>
      </c>
    </row>
    <row r="114" spans="2:4" s="21" customFormat="1" ht="12" customHeight="1">
      <c r="B114" s="53" t="s">
        <v>87</v>
      </c>
      <c r="C114" s="22">
        <v>0</v>
      </c>
      <c r="D114" s="36">
        <v>0</v>
      </c>
    </row>
    <row r="115" spans="2:4" s="21" customFormat="1" ht="12" customHeight="1">
      <c r="B115" s="53" t="s">
        <v>88</v>
      </c>
      <c r="C115" s="22">
        <v>0</v>
      </c>
      <c r="D115" s="36">
        <v>0</v>
      </c>
    </row>
    <row r="116" spans="2:4" s="21" customFormat="1" ht="12" customHeight="1">
      <c r="B116" s="53" t="s">
        <v>89</v>
      </c>
      <c r="C116" s="22">
        <v>0</v>
      </c>
      <c r="D116" s="36">
        <v>0</v>
      </c>
    </row>
    <row r="117" spans="2:4" s="21" customFormat="1" ht="12" customHeight="1">
      <c r="B117" s="53" t="s">
        <v>246</v>
      </c>
      <c r="C117" s="22">
        <v>2</v>
      </c>
      <c r="D117" s="36">
        <v>1.9607843137254901</v>
      </c>
    </row>
    <row r="118" spans="2:4" s="21" customFormat="1" ht="12" customHeight="1">
      <c r="B118" s="53" t="s">
        <v>90</v>
      </c>
      <c r="C118" s="22">
        <v>0</v>
      </c>
      <c r="D118" s="36">
        <v>0</v>
      </c>
    </row>
    <row r="119" spans="2:4" s="21" customFormat="1" ht="12" customHeight="1">
      <c r="B119" s="53" t="s">
        <v>91</v>
      </c>
      <c r="C119" s="22">
        <v>0</v>
      </c>
      <c r="D119" s="36">
        <v>0</v>
      </c>
    </row>
    <row r="120" spans="2:4" s="21" customFormat="1" ht="12" customHeight="1">
      <c r="B120" s="53" t="s">
        <v>247</v>
      </c>
      <c r="C120" s="22">
        <v>0</v>
      </c>
      <c r="D120" s="36">
        <v>0</v>
      </c>
    </row>
    <row r="121" spans="2:4" s="21" customFormat="1" ht="12" customHeight="1">
      <c r="B121" s="53" t="s">
        <v>92</v>
      </c>
      <c r="C121" s="22">
        <v>0</v>
      </c>
      <c r="D121" s="36">
        <v>0</v>
      </c>
    </row>
    <row r="122" spans="2:4" s="21" customFormat="1" ht="12" customHeight="1">
      <c r="B122" s="53" t="s">
        <v>248</v>
      </c>
      <c r="C122" s="22">
        <v>0</v>
      </c>
      <c r="D122" s="36">
        <v>0</v>
      </c>
    </row>
    <row r="123" spans="2:4" s="21" customFormat="1" ht="12" customHeight="1">
      <c r="B123" s="53" t="s">
        <v>93</v>
      </c>
      <c r="C123" s="22">
        <v>186</v>
      </c>
      <c r="D123" s="36">
        <v>0.6663323063695636</v>
      </c>
    </row>
    <row r="124" spans="2:4" s="21" customFormat="1" ht="12" customHeight="1">
      <c r="B124" s="53" t="s">
        <v>94</v>
      </c>
      <c r="C124" s="22">
        <v>5</v>
      </c>
      <c r="D124" s="36">
        <v>0.7507507507507507</v>
      </c>
    </row>
    <row r="125" spans="2:4" s="21" customFormat="1" ht="12" customHeight="1">
      <c r="B125" s="53" t="s">
        <v>95</v>
      </c>
      <c r="C125" s="22">
        <v>0</v>
      </c>
      <c r="D125" s="36">
        <v>0</v>
      </c>
    </row>
    <row r="126" spans="2:4" s="21" customFormat="1" ht="12" customHeight="1">
      <c r="B126" s="53" t="s">
        <v>96</v>
      </c>
      <c r="C126" s="22">
        <v>0</v>
      </c>
      <c r="D126" s="36">
        <v>0</v>
      </c>
    </row>
    <row r="127" spans="2:4" s="21" customFormat="1" ht="12" customHeight="1">
      <c r="B127" s="53" t="s">
        <v>97</v>
      </c>
      <c r="C127" s="22">
        <v>31</v>
      </c>
      <c r="D127" s="36">
        <v>1.0147299509001637</v>
      </c>
    </row>
    <row r="128" spans="2:4" s="21" customFormat="1" ht="12" customHeight="1">
      <c r="B128" s="53" t="s">
        <v>98</v>
      </c>
      <c r="C128" s="22">
        <v>5</v>
      </c>
      <c r="D128" s="36">
        <v>0.7974481658692184</v>
      </c>
    </row>
    <row r="129" spans="2:4" s="21" customFormat="1" ht="12" customHeight="1">
      <c r="B129" s="53" t="s">
        <v>99</v>
      </c>
      <c r="C129" s="22">
        <v>4</v>
      </c>
      <c r="D129" s="36">
        <v>0.4016064257028112</v>
      </c>
    </row>
    <row r="130" spans="2:4" s="21" customFormat="1" ht="12" customHeight="1">
      <c r="B130" s="53" t="s">
        <v>100</v>
      </c>
      <c r="C130" s="22">
        <v>5</v>
      </c>
      <c r="D130" s="36">
        <v>1.0351966873706004</v>
      </c>
    </row>
    <row r="131" spans="2:4" s="21" customFormat="1" ht="12" customHeight="1">
      <c r="B131" s="53" t="s">
        <v>101</v>
      </c>
      <c r="C131" s="22">
        <v>0</v>
      </c>
      <c r="D131" s="36">
        <v>0</v>
      </c>
    </row>
    <row r="132" spans="2:4" s="21" customFormat="1" ht="12" customHeight="1">
      <c r="B132" s="53" t="s">
        <v>102</v>
      </c>
      <c r="C132" s="22">
        <v>6</v>
      </c>
      <c r="D132" s="36">
        <v>1.098901098901099</v>
      </c>
    </row>
    <row r="133" spans="2:4" s="21" customFormat="1" ht="12" customHeight="1">
      <c r="B133" s="53" t="s">
        <v>103</v>
      </c>
      <c r="C133" s="22">
        <v>18</v>
      </c>
      <c r="D133" s="36">
        <v>2.7777777777777777</v>
      </c>
    </row>
    <row r="134" spans="2:4" s="21" customFormat="1" ht="12" customHeight="1">
      <c r="B134" s="53" t="s">
        <v>249</v>
      </c>
      <c r="C134" s="22">
        <v>0</v>
      </c>
      <c r="D134" s="36">
        <v>0</v>
      </c>
    </row>
    <row r="135" spans="2:4" s="21" customFormat="1" ht="12" customHeight="1">
      <c r="B135" s="53" t="s">
        <v>104</v>
      </c>
      <c r="C135" s="22">
        <v>0</v>
      </c>
      <c r="D135" s="36">
        <v>0</v>
      </c>
    </row>
    <row r="136" spans="2:4" s="21" customFormat="1" ht="12" customHeight="1">
      <c r="B136" s="53" t="s">
        <v>105</v>
      </c>
      <c r="C136" s="22">
        <v>2</v>
      </c>
      <c r="D136" s="36">
        <v>1.06951871657754</v>
      </c>
    </row>
    <row r="137" spans="2:4" s="21" customFormat="1" ht="12" customHeight="1">
      <c r="B137" s="53" t="s">
        <v>106</v>
      </c>
      <c r="C137" s="22">
        <v>0</v>
      </c>
      <c r="D137" s="36">
        <v>0</v>
      </c>
    </row>
    <row r="138" spans="2:4" s="21" customFormat="1" ht="12" customHeight="1">
      <c r="B138" s="53" t="s">
        <v>107</v>
      </c>
      <c r="C138" s="22">
        <v>3</v>
      </c>
      <c r="D138" s="36">
        <v>0.48939641109298526</v>
      </c>
    </row>
    <row r="139" spans="2:4" s="21" customFormat="1" ht="12" customHeight="1">
      <c r="B139" s="53" t="s">
        <v>108</v>
      </c>
      <c r="C139" s="22">
        <v>30</v>
      </c>
      <c r="D139" s="36">
        <v>1.2701100762066047</v>
      </c>
    </row>
    <row r="140" spans="2:4" s="21" customFormat="1" ht="12" customHeight="1">
      <c r="B140" s="53" t="s">
        <v>109</v>
      </c>
      <c r="C140" s="22">
        <v>0</v>
      </c>
      <c r="D140" s="36">
        <v>0</v>
      </c>
    </row>
    <row r="141" spans="2:4" s="21" customFormat="1" ht="12" customHeight="1">
      <c r="B141" s="53" t="s">
        <v>110</v>
      </c>
      <c r="C141" s="22">
        <v>10</v>
      </c>
      <c r="D141" s="36">
        <v>1.7793594306049825</v>
      </c>
    </row>
    <row r="142" spans="2:4" s="21" customFormat="1" ht="12" customHeight="1">
      <c r="B142" s="53" t="s">
        <v>111</v>
      </c>
      <c r="C142" s="22">
        <v>7</v>
      </c>
      <c r="D142" s="36">
        <v>0.9668508287292817</v>
      </c>
    </row>
    <row r="143" spans="2:4" s="21" customFormat="1" ht="12" customHeight="1">
      <c r="B143" s="53" t="s">
        <v>112</v>
      </c>
      <c r="C143" s="22">
        <v>0</v>
      </c>
      <c r="D143" s="36">
        <v>0</v>
      </c>
    </row>
    <row r="144" spans="2:4" s="21" customFormat="1" ht="12" customHeight="1">
      <c r="B144" s="53" t="s">
        <v>113</v>
      </c>
      <c r="C144" s="22">
        <v>0</v>
      </c>
      <c r="D144" s="36">
        <v>0</v>
      </c>
    </row>
    <row r="145" spans="2:4" s="21" customFormat="1" ht="12" customHeight="1">
      <c r="B145" s="53" t="s">
        <v>114</v>
      </c>
      <c r="C145" s="22">
        <v>0</v>
      </c>
      <c r="D145" s="36">
        <v>0</v>
      </c>
    </row>
    <row r="146" spans="2:4" s="21" customFormat="1" ht="12" customHeight="1">
      <c r="B146" s="53" t="s">
        <v>115</v>
      </c>
      <c r="C146" s="22">
        <v>4</v>
      </c>
      <c r="D146" s="36">
        <v>0.4098360655737705</v>
      </c>
    </row>
    <row r="147" spans="2:4" s="21" customFormat="1" ht="12" customHeight="1">
      <c r="B147" s="53" t="s">
        <v>116</v>
      </c>
      <c r="C147" s="22">
        <v>0</v>
      </c>
      <c r="D147" s="36">
        <v>0</v>
      </c>
    </row>
    <row r="148" spans="2:4" s="21" customFormat="1" ht="12" customHeight="1">
      <c r="B148" s="53" t="s">
        <v>117</v>
      </c>
      <c r="C148" s="22">
        <v>0</v>
      </c>
      <c r="D148" s="36">
        <v>0</v>
      </c>
    </row>
    <row r="149" spans="2:4" s="21" customFormat="1" ht="12" customHeight="1">
      <c r="B149" s="53" t="s">
        <v>118</v>
      </c>
      <c r="C149" s="22">
        <v>0</v>
      </c>
      <c r="D149" s="36">
        <v>0</v>
      </c>
    </row>
    <row r="150" spans="2:4" s="21" customFormat="1" ht="12" customHeight="1">
      <c r="B150" s="53" t="s">
        <v>119</v>
      </c>
      <c r="C150" s="22">
        <v>4</v>
      </c>
      <c r="D150" s="36">
        <v>0.5517241379310345</v>
      </c>
    </row>
    <row r="151" spans="2:4" s="21" customFormat="1" ht="12" customHeight="1">
      <c r="B151" s="53" t="s">
        <v>120</v>
      </c>
      <c r="C151" s="22">
        <v>0</v>
      </c>
      <c r="D151" s="36">
        <v>0</v>
      </c>
    </row>
    <row r="152" spans="2:4" s="21" customFormat="1" ht="12" customHeight="1">
      <c r="B152" s="53" t="s">
        <v>121</v>
      </c>
      <c r="C152" s="22">
        <v>0</v>
      </c>
      <c r="D152" s="36">
        <v>0</v>
      </c>
    </row>
    <row r="153" spans="2:4" s="21" customFormat="1" ht="12" customHeight="1">
      <c r="B153" s="53" t="s">
        <v>122</v>
      </c>
      <c r="C153" s="22">
        <v>0</v>
      </c>
      <c r="D153" s="36">
        <v>0</v>
      </c>
    </row>
    <row r="154" spans="2:4" s="21" customFormat="1" ht="12" customHeight="1">
      <c r="B154" s="53" t="s">
        <v>123</v>
      </c>
      <c r="C154" s="35">
        <v>0</v>
      </c>
      <c r="D154" s="36">
        <v>0</v>
      </c>
    </row>
    <row r="155" spans="2:4" s="21" customFormat="1" ht="12" customHeight="1">
      <c r="B155" s="53" t="s">
        <v>250</v>
      </c>
      <c r="C155" s="22">
        <v>1</v>
      </c>
      <c r="D155" s="36">
        <v>0.8333333333333334</v>
      </c>
    </row>
    <row r="156" spans="2:4" s="21" customFormat="1" ht="12" customHeight="1">
      <c r="B156" s="53" t="s">
        <v>124</v>
      </c>
      <c r="C156" s="22">
        <v>2</v>
      </c>
      <c r="D156" s="36">
        <v>0.5405405405405406</v>
      </c>
    </row>
    <row r="157" spans="2:4" s="21" customFormat="1" ht="12" customHeight="1">
      <c r="B157" s="60" t="s">
        <v>251</v>
      </c>
      <c r="C157" s="76">
        <v>0</v>
      </c>
      <c r="D157" s="29">
        <v>0</v>
      </c>
    </row>
    <row r="158" spans="1:4" s="21" customFormat="1" ht="12" customHeight="1">
      <c r="A158" s="56"/>
      <c r="B158" s="56"/>
      <c r="C158" s="35"/>
      <c r="D158" s="36"/>
    </row>
    <row r="159" spans="1:4" s="21" customFormat="1" ht="12" customHeight="1">
      <c r="A159" s="210" t="s">
        <v>125</v>
      </c>
      <c r="B159" s="210"/>
      <c r="C159" s="16">
        <f>SUM(C160:C199)</f>
        <v>175</v>
      </c>
      <c r="D159" s="17">
        <v>0.38988526233708365</v>
      </c>
    </row>
    <row r="160" spans="2:4" s="21" customFormat="1" ht="12" customHeight="1">
      <c r="B160" s="61" t="s">
        <v>126</v>
      </c>
      <c r="C160" s="35">
        <v>23</v>
      </c>
      <c r="D160" s="36">
        <v>0.466436828229568</v>
      </c>
    </row>
    <row r="161" spans="2:4" s="21" customFormat="1" ht="12" customHeight="1">
      <c r="B161" s="53" t="s">
        <v>252</v>
      </c>
      <c r="C161" s="22">
        <v>0</v>
      </c>
      <c r="D161" s="36">
        <v>0</v>
      </c>
    </row>
    <row r="162" spans="2:4" s="21" customFormat="1" ht="12" customHeight="1">
      <c r="B162" s="53" t="s">
        <v>127</v>
      </c>
      <c r="C162" s="22">
        <v>0</v>
      </c>
      <c r="D162" s="36">
        <v>0</v>
      </c>
    </row>
    <row r="163" spans="2:4" s="21" customFormat="1" ht="12" customHeight="1">
      <c r="B163" s="53" t="s">
        <v>128</v>
      </c>
      <c r="C163" s="22">
        <v>0</v>
      </c>
      <c r="D163" s="36">
        <v>0</v>
      </c>
    </row>
    <row r="164" spans="2:4" s="21" customFormat="1" ht="12" customHeight="1">
      <c r="B164" s="53" t="s">
        <v>129</v>
      </c>
      <c r="C164" s="22">
        <v>23</v>
      </c>
      <c r="D164" s="36">
        <v>0.9334415584415584</v>
      </c>
    </row>
    <row r="165" spans="2:4" s="21" customFormat="1" ht="12" customHeight="1">
      <c r="B165" s="53" t="s">
        <v>253</v>
      </c>
      <c r="C165" s="22">
        <v>0</v>
      </c>
      <c r="D165" s="36">
        <v>0</v>
      </c>
    </row>
    <row r="166" spans="2:4" s="21" customFormat="1" ht="12" customHeight="1">
      <c r="B166" s="53" t="s">
        <v>130</v>
      </c>
      <c r="C166" s="22">
        <v>1</v>
      </c>
      <c r="D166" s="36">
        <v>0.25510204081632654</v>
      </c>
    </row>
    <row r="167" spans="2:4" s="21" customFormat="1" ht="12" customHeight="1">
      <c r="B167" s="53" t="s">
        <v>254</v>
      </c>
      <c r="C167" s="22">
        <v>1</v>
      </c>
      <c r="D167" s="36">
        <v>0.2777777777777778</v>
      </c>
    </row>
    <row r="168" spans="2:4" s="21" customFormat="1" ht="12" customHeight="1">
      <c r="B168" s="53" t="s">
        <v>132</v>
      </c>
      <c r="C168" s="22">
        <v>0</v>
      </c>
      <c r="D168" s="36">
        <v>0</v>
      </c>
    </row>
    <row r="169" spans="2:4" s="21" customFormat="1" ht="12" customHeight="1">
      <c r="B169" s="53" t="s">
        <v>255</v>
      </c>
      <c r="C169" s="22">
        <v>3</v>
      </c>
      <c r="D169" s="36">
        <v>0.4166666666666667</v>
      </c>
    </row>
    <row r="170" spans="2:4" s="21" customFormat="1" ht="12" customHeight="1">
      <c r="B170" s="53" t="s">
        <v>134</v>
      </c>
      <c r="C170" s="22">
        <v>0</v>
      </c>
      <c r="D170" s="36">
        <v>0</v>
      </c>
    </row>
    <row r="171" spans="2:4" s="21" customFormat="1" ht="12" customHeight="1">
      <c r="B171" s="53" t="s">
        <v>256</v>
      </c>
      <c r="C171" s="22">
        <v>1</v>
      </c>
      <c r="D171" s="36">
        <v>0.20920502092050208</v>
      </c>
    </row>
    <row r="172" spans="2:4" s="21" customFormat="1" ht="12" customHeight="1">
      <c r="B172" s="53" t="s">
        <v>257</v>
      </c>
      <c r="C172" s="22">
        <v>7</v>
      </c>
      <c r="D172" s="36">
        <v>0.8403361344537815</v>
      </c>
    </row>
    <row r="173" spans="2:4" s="21" customFormat="1" ht="12" customHeight="1">
      <c r="B173" s="53" t="s">
        <v>136</v>
      </c>
      <c r="C173" s="22">
        <v>4</v>
      </c>
      <c r="D173" s="36">
        <v>0.17929179740026896</v>
      </c>
    </row>
    <row r="174" spans="2:4" s="21" customFormat="1" ht="12" customHeight="1">
      <c r="B174" s="53" t="s">
        <v>137</v>
      </c>
      <c r="C174" s="22">
        <v>0</v>
      </c>
      <c r="D174" s="36">
        <v>0</v>
      </c>
    </row>
    <row r="175" spans="2:4" s="21" customFormat="1" ht="12" customHeight="1">
      <c r="B175" s="53" t="s">
        <v>258</v>
      </c>
      <c r="C175" s="22">
        <v>0</v>
      </c>
      <c r="D175" s="36">
        <v>0</v>
      </c>
    </row>
    <row r="176" spans="2:4" s="21" customFormat="1" ht="12" customHeight="1">
      <c r="B176" s="53" t="s">
        <v>259</v>
      </c>
      <c r="C176" s="22">
        <v>1</v>
      </c>
      <c r="D176" s="36">
        <v>0.11223344556677892</v>
      </c>
    </row>
    <row r="177" spans="2:4" s="21" customFormat="1" ht="12" customHeight="1">
      <c r="B177" s="53" t="s">
        <v>138</v>
      </c>
      <c r="C177" s="22">
        <v>1</v>
      </c>
      <c r="D177" s="36">
        <v>0.20920502092050208</v>
      </c>
    </row>
    <row r="178" spans="2:4" s="21" customFormat="1" ht="12" customHeight="1">
      <c r="B178" s="53" t="s">
        <v>139</v>
      </c>
      <c r="C178" s="22">
        <v>0</v>
      </c>
      <c r="D178" s="36">
        <v>0</v>
      </c>
    </row>
    <row r="179" spans="2:4" s="21" customFormat="1" ht="12" customHeight="1">
      <c r="B179" s="53" t="s">
        <v>140</v>
      </c>
      <c r="C179" s="22">
        <v>48</v>
      </c>
      <c r="D179" s="36">
        <v>0.548258138206739</v>
      </c>
    </row>
    <row r="180" spans="2:4" s="21" customFormat="1" ht="12" customHeight="1">
      <c r="B180" s="53" t="s">
        <v>141</v>
      </c>
      <c r="C180" s="22">
        <v>15</v>
      </c>
      <c r="D180" s="36">
        <v>0.47318611987381703</v>
      </c>
    </row>
    <row r="181" spans="2:4" s="21" customFormat="1" ht="12" customHeight="1">
      <c r="B181" s="53" t="s">
        <v>260</v>
      </c>
      <c r="C181" s="22">
        <v>2</v>
      </c>
      <c r="D181" s="36">
        <v>0.1813236627379873</v>
      </c>
    </row>
    <row r="182" spans="2:4" s="21" customFormat="1" ht="12" customHeight="1">
      <c r="B182" s="53" t="s">
        <v>142</v>
      </c>
      <c r="C182" s="22">
        <v>0</v>
      </c>
      <c r="D182" s="36">
        <v>0</v>
      </c>
    </row>
    <row r="183" spans="2:4" s="21" customFormat="1" ht="12" customHeight="1">
      <c r="B183" s="53" t="s">
        <v>143</v>
      </c>
      <c r="C183" s="22">
        <v>24</v>
      </c>
      <c r="D183" s="36">
        <v>0.5194805194805194</v>
      </c>
    </row>
    <row r="184" spans="2:4" s="21" customFormat="1" ht="12" customHeight="1">
      <c r="B184" s="53" t="s">
        <v>144</v>
      </c>
      <c r="C184" s="22">
        <v>0</v>
      </c>
      <c r="D184" s="36">
        <v>0</v>
      </c>
    </row>
    <row r="185" spans="2:4" s="21" customFormat="1" ht="12" customHeight="1">
      <c r="B185" s="53" t="s">
        <v>145</v>
      </c>
      <c r="C185" s="22">
        <v>6</v>
      </c>
      <c r="D185" s="36">
        <v>0.2794597112249651</v>
      </c>
    </row>
    <row r="186" spans="2:4" s="21" customFormat="1" ht="12" customHeight="1">
      <c r="B186" s="53" t="s">
        <v>146</v>
      </c>
      <c r="C186" s="22">
        <v>6</v>
      </c>
      <c r="D186" s="36">
        <v>1.0309278350515463</v>
      </c>
    </row>
    <row r="187" spans="2:4" s="21" customFormat="1" ht="12" customHeight="1">
      <c r="B187" s="53" t="s">
        <v>147</v>
      </c>
      <c r="C187" s="22">
        <v>0</v>
      </c>
      <c r="D187" s="36">
        <v>0</v>
      </c>
    </row>
    <row r="188" spans="2:4" s="21" customFormat="1" ht="12" customHeight="1">
      <c r="B188" s="53" t="s">
        <v>261</v>
      </c>
      <c r="C188" s="22">
        <v>1</v>
      </c>
      <c r="D188" s="36">
        <v>0.5952380952380952</v>
      </c>
    </row>
    <row r="189" spans="2:4" s="21" customFormat="1" ht="12" customHeight="1">
      <c r="B189" s="53" t="s">
        <v>262</v>
      </c>
      <c r="C189" s="22">
        <v>0</v>
      </c>
      <c r="D189" s="36">
        <v>0</v>
      </c>
    </row>
    <row r="190" spans="2:4" s="21" customFormat="1" ht="12" customHeight="1">
      <c r="B190" s="53" t="s">
        <v>148</v>
      </c>
      <c r="C190" s="22">
        <v>0</v>
      </c>
      <c r="D190" s="36">
        <v>0</v>
      </c>
    </row>
    <row r="191" spans="2:4" s="21" customFormat="1" ht="12" customHeight="1">
      <c r="B191" s="53" t="s">
        <v>263</v>
      </c>
      <c r="C191" s="22">
        <v>0</v>
      </c>
      <c r="D191" s="36">
        <v>0</v>
      </c>
    </row>
    <row r="192" spans="2:4" s="21" customFormat="1" ht="12" customHeight="1">
      <c r="B192" s="53" t="s">
        <v>264</v>
      </c>
      <c r="C192" s="22">
        <v>0</v>
      </c>
      <c r="D192" s="36">
        <v>0</v>
      </c>
    </row>
    <row r="193" spans="2:4" s="21" customFormat="1" ht="12" customHeight="1">
      <c r="B193" s="53" t="s">
        <v>149</v>
      </c>
      <c r="C193" s="22">
        <v>0</v>
      </c>
      <c r="D193" s="36">
        <v>0</v>
      </c>
    </row>
    <row r="194" spans="2:4" s="21" customFormat="1" ht="12" customHeight="1">
      <c r="B194" s="53" t="s">
        <v>150</v>
      </c>
      <c r="C194" s="22">
        <v>0</v>
      </c>
      <c r="D194" s="36">
        <v>0</v>
      </c>
    </row>
    <row r="195" spans="2:4" s="21" customFormat="1" ht="12" customHeight="1">
      <c r="B195" s="53" t="s">
        <v>151</v>
      </c>
      <c r="C195" s="22">
        <v>3</v>
      </c>
      <c r="D195" s="36">
        <v>0.23006134969325154</v>
      </c>
    </row>
    <row r="196" spans="2:4" s="21" customFormat="1" ht="12" customHeight="1">
      <c r="B196" s="53" t="s">
        <v>152</v>
      </c>
      <c r="C196" s="22">
        <v>0</v>
      </c>
      <c r="D196" s="36">
        <v>0</v>
      </c>
    </row>
    <row r="197" spans="2:4" s="21" customFormat="1" ht="12" customHeight="1">
      <c r="B197" s="53" t="s">
        <v>153</v>
      </c>
      <c r="C197" s="22">
        <v>0</v>
      </c>
      <c r="D197" s="36">
        <v>0</v>
      </c>
    </row>
    <row r="198" spans="2:4" s="21" customFormat="1" ht="12" customHeight="1">
      <c r="B198" s="53" t="s">
        <v>265</v>
      </c>
      <c r="C198" s="22">
        <v>5</v>
      </c>
      <c r="D198" s="36">
        <v>0.6720430107526881</v>
      </c>
    </row>
    <row r="199" spans="2:4" s="21" customFormat="1" ht="12" customHeight="1">
      <c r="B199" s="60" t="s">
        <v>154</v>
      </c>
      <c r="C199" s="76">
        <v>0</v>
      </c>
      <c r="D199" s="29">
        <v>0</v>
      </c>
    </row>
    <row r="200" spans="1:4" s="21" customFormat="1" ht="12" customHeight="1">
      <c r="A200" s="56"/>
      <c r="B200" s="56"/>
      <c r="C200" s="35"/>
      <c r="D200" s="36"/>
    </row>
    <row r="201" spans="1:4" s="21" customFormat="1" ht="12" customHeight="1">
      <c r="A201" s="210" t="s">
        <v>155</v>
      </c>
      <c r="B201" s="210"/>
      <c r="C201" s="16">
        <f>SUM(C202:C212)</f>
        <v>6</v>
      </c>
      <c r="D201" s="17">
        <v>0.11959338249950169</v>
      </c>
    </row>
    <row r="202" spans="2:4" s="21" customFormat="1" ht="12" customHeight="1">
      <c r="B202" s="61" t="s">
        <v>266</v>
      </c>
      <c r="C202" s="35">
        <v>2</v>
      </c>
      <c r="D202" s="36">
        <v>0.628930817610063</v>
      </c>
    </row>
    <row r="203" spans="2:4" s="21" customFormat="1" ht="12" customHeight="1">
      <c r="B203" s="53" t="s">
        <v>267</v>
      </c>
      <c r="C203" s="22">
        <v>0</v>
      </c>
      <c r="D203" s="36">
        <v>0</v>
      </c>
    </row>
    <row r="204" spans="2:4" s="21" customFormat="1" ht="12" customHeight="1">
      <c r="B204" s="53" t="s">
        <v>157</v>
      </c>
      <c r="C204" s="22">
        <v>0</v>
      </c>
      <c r="D204" s="36">
        <v>0</v>
      </c>
    </row>
    <row r="205" spans="2:4" s="21" customFormat="1" ht="12" customHeight="1">
      <c r="B205" s="53" t="s">
        <v>158</v>
      </c>
      <c r="C205" s="22">
        <v>0</v>
      </c>
      <c r="D205" s="36">
        <v>0</v>
      </c>
    </row>
    <row r="206" spans="2:4" s="21" customFormat="1" ht="12" customHeight="1">
      <c r="B206" s="53" t="s">
        <v>268</v>
      </c>
      <c r="C206" s="22">
        <v>0</v>
      </c>
      <c r="D206" s="36">
        <v>0</v>
      </c>
    </row>
    <row r="207" spans="2:4" s="21" customFormat="1" ht="12" customHeight="1">
      <c r="B207" s="53" t="s">
        <v>159</v>
      </c>
      <c r="C207" s="22">
        <v>0</v>
      </c>
      <c r="D207" s="36">
        <v>0</v>
      </c>
    </row>
    <row r="208" spans="2:4" s="21" customFormat="1" ht="12" customHeight="1">
      <c r="B208" s="53" t="s">
        <v>160</v>
      </c>
      <c r="C208" s="22">
        <v>4</v>
      </c>
      <c r="D208" s="36">
        <v>1.0526315789473684</v>
      </c>
    </row>
    <row r="209" spans="2:4" s="21" customFormat="1" ht="12" customHeight="1">
      <c r="B209" s="53" t="s">
        <v>269</v>
      </c>
      <c r="C209" s="22">
        <v>0</v>
      </c>
      <c r="D209" s="36">
        <v>0</v>
      </c>
    </row>
    <row r="210" spans="2:4" s="21" customFormat="1" ht="12" customHeight="1">
      <c r="B210" s="53" t="s">
        <v>161</v>
      </c>
      <c r="C210" s="22">
        <v>0</v>
      </c>
      <c r="D210" s="36">
        <v>0</v>
      </c>
    </row>
    <row r="211" spans="2:4" s="21" customFormat="1" ht="12" customHeight="1">
      <c r="B211" s="53" t="s">
        <v>162</v>
      </c>
      <c r="C211" s="22">
        <v>0</v>
      </c>
      <c r="D211" s="36">
        <v>0</v>
      </c>
    </row>
    <row r="212" spans="2:4" s="21" customFormat="1" ht="12" customHeight="1">
      <c r="B212" s="60" t="s">
        <v>163</v>
      </c>
      <c r="C212" s="58">
        <v>0</v>
      </c>
      <c r="D212" s="29">
        <v>0</v>
      </c>
    </row>
    <row r="213" spans="1:4" s="21" customFormat="1" ht="12" customHeight="1">
      <c r="A213" s="56"/>
      <c r="B213" s="56"/>
      <c r="C213" s="35"/>
      <c r="D213" s="36"/>
    </row>
    <row r="214" spans="1:4" s="21" customFormat="1" ht="12" customHeight="1">
      <c r="A214" s="210" t="s">
        <v>164</v>
      </c>
      <c r="B214" s="210"/>
      <c r="C214" s="16">
        <f>SUM(C215:C233)</f>
        <v>101</v>
      </c>
      <c r="D214" s="17">
        <v>0.43821589725789656</v>
      </c>
    </row>
    <row r="215" spans="2:4" s="21" customFormat="1" ht="12" customHeight="1">
      <c r="B215" s="61" t="s">
        <v>165</v>
      </c>
      <c r="C215" s="35">
        <v>4</v>
      </c>
      <c r="D215" s="36">
        <v>0.2372479240806643</v>
      </c>
    </row>
    <row r="216" spans="2:4" s="21" customFormat="1" ht="12" customHeight="1">
      <c r="B216" s="53" t="s">
        <v>166</v>
      </c>
      <c r="C216" s="22">
        <v>61</v>
      </c>
      <c r="D216" s="36">
        <v>0.7129499766245909</v>
      </c>
    </row>
    <row r="217" spans="2:4" s="21" customFormat="1" ht="12" customHeight="1">
      <c r="B217" s="53" t="s">
        <v>167</v>
      </c>
      <c r="C217" s="22">
        <v>7</v>
      </c>
      <c r="D217" s="36">
        <v>0.8547008547008548</v>
      </c>
    </row>
    <row r="218" spans="2:4" s="21" customFormat="1" ht="12" customHeight="1">
      <c r="B218" s="53" t="s">
        <v>168</v>
      </c>
      <c r="C218" s="22">
        <v>4</v>
      </c>
      <c r="D218" s="36">
        <v>0.3561887800534283</v>
      </c>
    </row>
    <row r="219" spans="2:4" s="21" customFormat="1" ht="12" customHeight="1">
      <c r="B219" s="53" t="s">
        <v>169</v>
      </c>
      <c r="C219" s="22">
        <v>12</v>
      </c>
      <c r="D219" s="36">
        <v>0.32137118371719336</v>
      </c>
    </row>
    <row r="220" spans="2:4" s="21" customFormat="1" ht="12" customHeight="1">
      <c r="B220" s="53" t="s">
        <v>170</v>
      </c>
      <c r="C220" s="22">
        <v>1</v>
      </c>
      <c r="D220" s="36">
        <v>0.36101083032490977</v>
      </c>
    </row>
    <row r="221" spans="2:4" s="21" customFormat="1" ht="12" customHeight="1">
      <c r="B221" s="53" t="s">
        <v>171</v>
      </c>
      <c r="C221" s="22">
        <v>0</v>
      </c>
      <c r="D221" s="36">
        <v>0</v>
      </c>
    </row>
    <row r="222" spans="2:4" s="21" customFormat="1" ht="12" customHeight="1">
      <c r="B222" s="53" t="s">
        <v>172</v>
      </c>
      <c r="C222" s="22">
        <v>3</v>
      </c>
      <c r="D222" s="36">
        <v>0.7334963325183375</v>
      </c>
    </row>
    <row r="223" spans="2:4" s="21" customFormat="1" ht="12" customHeight="1">
      <c r="B223" s="53" t="s">
        <v>173</v>
      </c>
      <c r="C223" s="22">
        <v>0</v>
      </c>
      <c r="D223" s="36">
        <v>0</v>
      </c>
    </row>
    <row r="224" spans="2:4" s="21" customFormat="1" ht="12" customHeight="1">
      <c r="B224" s="53" t="s">
        <v>174</v>
      </c>
      <c r="C224" s="22">
        <v>0</v>
      </c>
      <c r="D224" s="36">
        <v>0</v>
      </c>
    </row>
    <row r="225" spans="2:4" s="21" customFormat="1" ht="12" customHeight="1">
      <c r="B225" s="53" t="s">
        <v>175</v>
      </c>
      <c r="C225" s="22">
        <v>0</v>
      </c>
      <c r="D225" s="36">
        <v>0</v>
      </c>
    </row>
    <row r="226" spans="2:4" s="21" customFormat="1" ht="12" customHeight="1">
      <c r="B226" s="53" t="s">
        <v>176</v>
      </c>
      <c r="C226" s="22">
        <v>0</v>
      </c>
      <c r="D226" s="36">
        <v>0</v>
      </c>
    </row>
    <row r="227" spans="2:4" s="21" customFormat="1" ht="12" customHeight="1">
      <c r="B227" s="53" t="s">
        <v>177</v>
      </c>
      <c r="C227" s="22">
        <v>4</v>
      </c>
      <c r="D227" s="36">
        <v>0.3105590062111801</v>
      </c>
    </row>
    <row r="228" spans="2:4" s="21" customFormat="1" ht="12" customHeight="1">
      <c r="B228" s="53" t="s">
        <v>178</v>
      </c>
      <c r="C228" s="22">
        <v>0</v>
      </c>
      <c r="D228" s="36">
        <v>0</v>
      </c>
    </row>
    <row r="229" spans="2:4" s="21" customFormat="1" ht="12" customHeight="1">
      <c r="B229" s="53" t="s">
        <v>179</v>
      </c>
      <c r="C229" s="22">
        <v>1</v>
      </c>
      <c r="D229" s="36">
        <v>0.3508771929824561</v>
      </c>
    </row>
    <row r="230" spans="2:4" s="21" customFormat="1" ht="12" customHeight="1">
      <c r="B230" s="53" t="s">
        <v>270</v>
      </c>
      <c r="C230" s="22">
        <v>0</v>
      </c>
      <c r="D230" s="36">
        <v>0</v>
      </c>
    </row>
    <row r="231" spans="2:4" s="21" customFormat="1" ht="12" customHeight="1">
      <c r="B231" s="53" t="s">
        <v>180</v>
      </c>
      <c r="C231" s="22">
        <v>3</v>
      </c>
      <c r="D231" s="36">
        <v>0.31512605042016806</v>
      </c>
    </row>
    <row r="232" spans="2:4" s="21" customFormat="1" ht="12" customHeight="1">
      <c r="B232" s="53" t="s">
        <v>181</v>
      </c>
      <c r="C232" s="22">
        <v>0</v>
      </c>
      <c r="D232" s="36">
        <v>0</v>
      </c>
    </row>
    <row r="233" spans="2:4" s="21" customFormat="1" ht="12" customHeight="1">
      <c r="B233" s="60" t="s">
        <v>182</v>
      </c>
      <c r="C233" s="76">
        <v>1</v>
      </c>
      <c r="D233" s="29">
        <v>0.0778816199376947</v>
      </c>
    </row>
    <row r="234" spans="1:4" s="21" customFormat="1" ht="12" customHeight="1">
      <c r="A234" s="56"/>
      <c r="B234" s="56"/>
      <c r="C234" s="35"/>
      <c r="D234" s="36"/>
    </row>
    <row r="235" spans="1:4" s="21" customFormat="1" ht="12" customHeight="1">
      <c r="A235" s="210" t="s">
        <v>183</v>
      </c>
      <c r="B235" s="210"/>
      <c r="C235" s="16">
        <f>SUM(C236:C241)</f>
        <v>30</v>
      </c>
      <c r="D235" s="17">
        <v>0.5151983513652756</v>
      </c>
    </row>
    <row r="236" spans="2:4" s="21" customFormat="1" ht="12" customHeight="1">
      <c r="B236" s="61" t="s">
        <v>184</v>
      </c>
      <c r="C236" s="35">
        <v>18</v>
      </c>
      <c r="D236" s="36">
        <v>0.6120367222033322</v>
      </c>
    </row>
    <row r="237" spans="2:4" s="21" customFormat="1" ht="12" customHeight="1">
      <c r="B237" s="53" t="s">
        <v>185</v>
      </c>
      <c r="C237" s="22">
        <v>2</v>
      </c>
      <c r="D237" s="36">
        <v>0.16806722689075632</v>
      </c>
    </row>
    <row r="238" spans="2:4" s="21" customFormat="1" ht="12" customHeight="1">
      <c r="B238" s="53" t="s">
        <v>186</v>
      </c>
      <c r="C238" s="22">
        <v>4</v>
      </c>
      <c r="D238" s="36">
        <v>1.3071895424836601</v>
      </c>
    </row>
    <row r="239" spans="2:4" s="21" customFormat="1" ht="12" customHeight="1">
      <c r="B239" s="53" t="s">
        <v>187</v>
      </c>
      <c r="C239" s="22">
        <v>2</v>
      </c>
      <c r="D239" s="36">
        <v>0.7782101167315175</v>
      </c>
    </row>
    <row r="240" spans="2:4" s="21" customFormat="1" ht="12" customHeight="1">
      <c r="B240" s="53" t="s">
        <v>188</v>
      </c>
      <c r="C240" s="22">
        <v>3</v>
      </c>
      <c r="D240" s="36">
        <v>0.42979942693409745</v>
      </c>
    </row>
    <row r="241" spans="2:4" s="21" customFormat="1" ht="12" customHeight="1">
      <c r="B241" s="60" t="s">
        <v>189</v>
      </c>
      <c r="C241" s="76">
        <v>1</v>
      </c>
      <c r="D241" s="29">
        <v>0.23201856148491878</v>
      </c>
    </row>
    <row r="242" spans="1:4" s="21" customFormat="1" ht="12" customHeight="1">
      <c r="A242" s="56"/>
      <c r="B242" s="56"/>
      <c r="C242" s="35"/>
      <c r="D242" s="36"/>
    </row>
    <row r="243" spans="1:4" s="21" customFormat="1" ht="12" customHeight="1">
      <c r="A243" s="210" t="s">
        <v>190</v>
      </c>
      <c r="B243" s="210"/>
      <c r="C243" s="16">
        <f>SUM(C244:C252)</f>
        <v>11</v>
      </c>
      <c r="D243" s="17">
        <v>0.2276961291658042</v>
      </c>
    </row>
    <row r="244" spans="2:4" s="21" customFormat="1" ht="12" customHeight="1">
      <c r="B244" s="61" t="s">
        <v>191</v>
      </c>
      <c r="C244" s="35">
        <v>5</v>
      </c>
      <c r="D244" s="36">
        <v>0.3107520198881293</v>
      </c>
    </row>
    <row r="245" spans="2:4" s="21" customFormat="1" ht="12" customHeight="1">
      <c r="B245" s="53" t="s">
        <v>271</v>
      </c>
      <c r="C245" s="22">
        <v>0</v>
      </c>
      <c r="D245" s="36">
        <v>0</v>
      </c>
    </row>
    <row r="246" spans="2:4" s="21" customFormat="1" ht="12" customHeight="1">
      <c r="B246" s="53" t="s">
        <v>272</v>
      </c>
      <c r="C246" s="22">
        <v>0</v>
      </c>
      <c r="D246" s="36">
        <v>0</v>
      </c>
    </row>
    <row r="247" spans="2:4" s="21" customFormat="1" ht="12" customHeight="1">
      <c r="B247" s="53" t="s">
        <v>273</v>
      </c>
      <c r="C247" s="22">
        <v>0</v>
      </c>
      <c r="D247" s="36">
        <v>0</v>
      </c>
    </row>
    <row r="248" spans="2:4" s="21" customFormat="1" ht="12" customHeight="1">
      <c r="B248" s="53" t="s">
        <v>193</v>
      </c>
      <c r="C248" s="22">
        <v>0</v>
      </c>
      <c r="D248" s="36">
        <v>0</v>
      </c>
    </row>
    <row r="249" spans="2:4" s="21" customFormat="1" ht="12" customHeight="1">
      <c r="B249" s="53" t="s">
        <v>194</v>
      </c>
      <c r="C249" s="22">
        <v>3</v>
      </c>
      <c r="D249" s="36">
        <v>0.3264417845484222</v>
      </c>
    </row>
    <row r="250" spans="2:4" s="21" customFormat="1" ht="12" customHeight="1">
      <c r="B250" s="53" t="s">
        <v>274</v>
      </c>
      <c r="C250" s="22">
        <v>0</v>
      </c>
      <c r="D250" s="36">
        <v>0</v>
      </c>
    </row>
    <row r="251" spans="2:4" s="21" customFormat="1" ht="12" customHeight="1">
      <c r="B251" s="53" t="s">
        <v>195</v>
      </c>
      <c r="C251" s="22">
        <v>0</v>
      </c>
      <c r="D251" s="36">
        <v>0</v>
      </c>
    </row>
    <row r="252" spans="2:4" s="21" customFormat="1" ht="12" customHeight="1">
      <c r="B252" s="60" t="s">
        <v>275</v>
      </c>
      <c r="C252" s="76">
        <v>3</v>
      </c>
      <c r="D252" s="29">
        <v>1.5228426395939088</v>
      </c>
    </row>
    <row r="253" spans="1:4" s="21" customFormat="1" ht="12" customHeight="1">
      <c r="A253" s="56"/>
      <c r="B253" s="56"/>
      <c r="C253" s="35"/>
      <c r="D253" s="36"/>
    </row>
    <row r="254" spans="1:4" s="21" customFormat="1" ht="12" customHeight="1">
      <c r="A254" s="210" t="s">
        <v>196</v>
      </c>
      <c r="B254" s="210"/>
      <c r="C254" s="16">
        <f>SUM(C255:C275)</f>
        <v>127</v>
      </c>
      <c r="D254" s="17">
        <v>1.5468940316686968</v>
      </c>
    </row>
    <row r="255" spans="2:4" s="21" customFormat="1" ht="12" customHeight="1">
      <c r="B255" s="61" t="s">
        <v>197</v>
      </c>
      <c r="C255" s="35">
        <v>34</v>
      </c>
      <c r="D255" s="36">
        <v>2.526002971768202</v>
      </c>
    </row>
    <row r="256" spans="2:4" s="21" customFormat="1" ht="12" customHeight="1">
      <c r="B256" s="53" t="s">
        <v>198</v>
      </c>
      <c r="C256" s="22">
        <v>0</v>
      </c>
      <c r="D256" s="36">
        <v>0</v>
      </c>
    </row>
    <row r="257" spans="2:4" s="21" customFormat="1" ht="12" customHeight="1">
      <c r="B257" s="53" t="s">
        <v>199</v>
      </c>
      <c r="C257" s="22">
        <v>0</v>
      </c>
      <c r="D257" s="36">
        <v>0</v>
      </c>
    </row>
    <row r="258" spans="2:4" s="21" customFormat="1" ht="12" customHeight="1">
      <c r="B258" s="53" t="s">
        <v>200</v>
      </c>
      <c r="C258" s="22">
        <v>49</v>
      </c>
      <c r="D258" s="36">
        <v>7.573415765069552</v>
      </c>
    </row>
    <row r="259" spans="2:4" s="21" customFormat="1" ht="12" customHeight="1">
      <c r="B259" s="53" t="s">
        <v>276</v>
      </c>
      <c r="C259" s="22">
        <v>0</v>
      </c>
      <c r="D259" s="36">
        <v>0</v>
      </c>
    </row>
    <row r="260" spans="2:4" s="21" customFormat="1" ht="12" customHeight="1">
      <c r="B260" s="53" t="s">
        <v>201</v>
      </c>
      <c r="C260" s="22">
        <v>0</v>
      </c>
      <c r="D260" s="36">
        <v>0</v>
      </c>
    </row>
    <row r="261" spans="2:4" s="21" customFormat="1" ht="12" customHeight="1">
      <c r="B261" s="53" t="s">
        <v>202</v>
      </c>
      <c r="C261" s="22">
        <v>0</v>
      </c>
      <c r="D261" s="36">
        <v>0</v>
      </c>
    </row>
    <row r="262" spans="2:4" s="21" customFormat="1" ht="12" customHeight="1">
      <c r="B262" s="53" t="s">
        <v>203</v>
      </c>
      <c r="C262" s="22">
        <v>1</v>
      </c>
      <c r="D262" s="36">
        <v>0.5617977528089888</v>
      </c>
    </row>
    <row r="263" spans="2:4" s="21" customFormat="1" ht="12" customHeight="1">
      <c r="B263" s="53" t="s">
        <v>277</v>
      </c>
      <c r="C263" s="22">
        <v>0</v>
      </c>
      <c r="D263" s="36">
        <v>0</v>
      </c>
    </row>
    <row r="264" spans="2:4" s="21" customFormat="1" ht="12" customHeight="1">
      <c r="B264" s="53" t="s">
        <v>204</v>
      </c>
      <c r="C264" s="22">
        <v>0</v>
      </c>
      <c r="D264" s="36">
        <v>0</v>
      </c>
    </row>
    <row r="265" spans="2:4" s="21" customFormat="1" ht="12" customHeight="1">
      <c r="B265" s="53" t="s">
        <v>205</v>
      </c>
      <c r="C265" s="22">
        <v>0</v>
      </c>
      <c r="D265" s="36">
        <v>0</v>
      </c>
    </row>
    <row r="266" spans="2:4" s="21" customFormat="1" ht="12" customHeight="1">
      <c r="B266" s="53" t="s">
        <v>206</v>
      </c>
      <c r="C266" s="22">
        <v>28</v>
      </c>
      <c r="D266" s="36">
        <v>3.768506056527591</v>
      </c>
    </row>
    <row r="267" spans="2:4" s="21" customFormat="1" ht="12" customHeight="1">
      <c r="B267" s="53" t="s">
        <v>207</v>
      </c>
      <c r="C267" s="22">
        <v>14</v>
      </c>
      <c r="D267" s="36">
        <v>2.676864244741874</v>
      </c>
    </row>
    <row r="268" spans="2:4" s="21" customFormat="1" ht="12" customHeight="1">
      <c r="B268" s="53" t="s">
        <v>208</v>
      </c>
      <c r="C268" s="22">
        <v>0</v>
      </c>
      <c r="D268" s="36">
        <v>0</v>
      </c>
    </row>
    <row r="269" spans="2:4" s="21" customFormat="1" ht="12" customHeight="1">
      <c r="B269" s="53" t="s">
        <v>209</v>
      </c>
      <c r="C269" s="22">
        <v>0</v>
      </c>
      <c r="D269" s="36">
        <v>0</v>
      </c>
    </row>
    <row r="270" spans="2:4" s="21" customFormat="1" ht="12" customHeight="1">
      <c r="B270" s="53" t="s">
        <v>210</v>
      </c>
      <c r="C270" s="22">
        <v>0</v>
      </c>
      <c r="D270" s="36">
        <v>0</v>
      </c>
    </row>
    <row r="271" spans="2:4" s="21" customFormat="1" ht="12" customHeight="1">
      <c r="B271" s="53" t="s">
        <v>211</v>
      </c>
      <c r="C271" s="22">
        <v>0</v>
      </c>
      <c r="D271" s="36">
        <v>0</v>
      </c>
    </row>
    <row r="272" spans="2:4" s="21" customFormat="1" ht="12" customHeight="1">
      <c r="B272" s="53" t="s">
        <v>212</v>
      </c>
      <c r="C272" s="22">
        <v>0</v>
      </c>
      <c r="D272" s="36">
        <v>0</v>
      </c>
    </row>
    <row r="273" spans="2:4" s="21" customFormat="1" ht="12" customHeight="1">
      <c r="B273" s="53" t="s">
        <v>213</v>
      </c>
      <c r="C273" s="22">
        <v>1</v>
      </c>
      <c r="D273" s="36">
        <v>0.10245901639344263</v>
      </c>
    </row>
    <row r="274" spans="2:4" s="21" customFormat="1" ht="12" customHeight="1">
      <c r="B274" s="53" t="s">
        <v>278</v>
      </c>
      <c r="C274" s="22">
        <v>0</v>
      </c>
      <c r="D274" s="36">
        <v>0</v>
      </c>
    </row>
    <row r="275" spans="2:4" s="21" customFormat="1" ht="12" customHeight="1">
      <c r="B275" s="60" t="s">
        <v>214</v>
      </c>
      <c r="C275" s="76">
        <v>0</v>
      </c>
      <c r="D275" s="29">
        <v>0</v>
      </c>
    </row>
    <row r="276" spans="1:4" s="21" customFormat="1" ht="12" customHeight="1">
      <c r="A276" s="219"/>
      <c r="B276" s="219"/>
      <c r="C276" s="219"/>
      <c r="D276" s="219"/>
    </row>
    <row r="277" spans="1:4" s="21" customFormat="1" ht="12" customHeight="1">
      <c r="A277" s="220" t="s">
        <v>279</v>
      </c>
      <c r="B277" s="220"/>
      <c r="C277" s="16"/>
      <c r="D277" s="17"/>
    </row>
    <row r="278" spans="2:4" s="21" customFormat="1" ht="12" customHeight="1">
      <c r="B278" s="61" t="s">
        <v>216</v>
      </c>
      <c r="C278" s="35">
        <f>SUM(C58:C81)</f>
        <v>403</v>
      </c>
      <c r="D278" s="36">
        <v>1.7132896862511693</v>
      </c>
    </row>
    <row r="279" spans="2:4" s="21" customFormat="1" ht="12" customHeight="1">
      <c r="B279" s="53" t="s">
        <v>217</v>
      </c>
      <c r="C279" s="22">
        <f>SUM(C84:C157)</f>
        <v>356</v>
      </c>
      <c r="D279" s="36">
        <v>0.47797424846605174</v>
      </c>
    </row>
    <row r="280" spans="2:4" s="21" customFormat="1" ht="12" customHeight="1">
      <c r="B280" s="53" t="s">
        <v>218</v>
      </c>
      <c r="C280" s="22">
        <f>SUM(C160:C199)</f>
        <v>175</v>
      </c>
      <c r="D280" s="36">
        <v>0.38988526233708365</v>
      </c>
    </row>
    <row r="281" spans="2:4" s="21" customFormat="1" ht="12" customHeight="1">
      <c r="B281" s="53" t="s">
        <v>219</v>
      </c>
      <c r="C281" s="22">
        <f>SUM(C202:C212)</f>
        <v>6</v>
      </c>
      <c r="D281" s="36">
        <v>0.11959338249950169</v>
      </c>
    </row>
    <row r="282" spans="2:4" s="21" customFormat="1" ht="12" customHeight="1">
      <c r="B282" s="53" t="s">
        <v>220</v>
      </c>
      <c r="C282" s="22">
        <f>SUM(C215:C233)</f>
        <v>101</v>
      </c>
      <c r="D282" s="36">
        <v>0.43821589725789656</v>
      </c>
    </row>
    <row r="283" spans="2:4" s="21" customFormat="1" ht="12" customHeight="1">
      <c r="B283" s="53" t="s">
        <v>221</v>
      </c>
      <c r="C283" s="22">
        <f>SUM(C236:C241)</f>
        <v>30</v>
      </c>
      <c r="D283" s="36">
        <v>0.5151983513652756</v>
      </c>
    </row>
    <row r="284" spans="2:4" s="21" customFormat="1" ht="12" customHeight="1">
      <c r="B284" s="53" t="s">
        <v>222</v>
      </c>
      <c r="C284" s="22">
        <f>SUM(C244:C252)</f>
        <v>11</v>
      </c>
      <c r="D284" s="36">
        <v>0.2276961291658042</v>
      </c>
    </row>
    <row r="285" spans="2:4" s="21" customFormat="1" ht="12" customHeight="1">
      <c r="B285" s="53" t="s">
        <v>223</v>
      </c>
      <c r="C285" s="22">
        <f>SUM(C255:C275)</f>
        <v>127</v>
      </c>
      <c r="D285" s="36">
        <v>1.5468940316686968</v>
      </c>
    </row>
    <row r="286" spans="2:4" s="21" customFormat="1" ht="12" customHeight="1">
      <c r="B286" s="63" t="s">
        <v>228</v>
      </c>
      <c r="C286" s="64">
        <f>SUM(C278:C285)</f>
        <v>1209</v>
      </c>
      <c r="D286" s="84">
        <v>0.6369292529120153</v>
      </c>
    </row>
    <row r="287" spans="1:4" s="21" customFormat="1" ht="12" customHeight="1">
      <c r="A287" s="219"/>
      <c r="B287" s="219"/>
      <c r="C287" s="219"/>
      <c r="D287" s="219"/>
    </row>
    <row r="288" spans="1:4" s="21" customFormat="1" ht="12" customHeight="1">
      <c r="A288" s="220" t="s">
        <v>224</v>
      </c>
      <c r="B288" s="220"/>
      <c r="C288" s="220"/>
      <c r="D288" s="220"/>
    </row>
    <row r="289" spans="2:4" s="21" customFormat="1" ht="12" customHeight="1">
      <c r="B289" s="61" t="s">
        <v>220</v>
      </c>
      <c r="C289" s="35">
        <f>C215+C216+C217+C218+C219+C220+C221+C222+C224+C227+C228+C231+C233+C237+C167+C229</f>
        <v>104</v>
      </c>
      <c r="D289" s="36">
        <v>0.44045400643740473</v>
      </c>
    </row>
    <row r="290" spans="2:4" s="21" customFormat="1" ht="12" customHeight="1">
      <c r="B290" s="53" t="s">
        <v>225</v>
      </c>
      <c r="C290" s="22">
        <f>C58+C59+C60+C64+C65+C66+C67+C68+C69+C70+C72+C73+C75+C76+C77+C78+C79+C80+C81+C98</f>
        <v>403</v>
      </c>
      <c r="D290" s="36">
        <v>1.7478423038556619</v>
      </c>
    </row>
    <row r="291" spans="2:4" s="21" customFormat="1" ht="12" customHeight="1">
      <c r="B291" s="53" t="s">
        <v>218</v>
      </c>
      <c r="C291" s="22">
        <f>C160+C163+C166+C169+C173+C179+C180+C183+C185+C187+C190+C194+C195+C197+C202+C209+C212+C172+C176+C178+C181</f>
        <v>139</v>
      </c>
      <c r="D291" s="36">
        <v>0.3672488044598272</v>
      </c>
    </row>
    <row r="292" spans="2:4" s="21" customFormat="1" ht="12" customHeight="1">
      <c r="B292" s="53" t="s">
        <v>217</v>
      </c>
      <c r="C292" s="22">
        <f>+C84+C85+C87+C89+C90+C91+C95+C93+C100+C99+C104+C101+C106+C103+C107+C105+C108+C114+C112+C111+C115+C116+C118+C119+C120+C121+C122+C124+C123+C125+C126+C128+C127+C130+C129+C133+C136+C135+C138+C137+C139+C140+C141+C142+C143+C145+C146+C149+C148+C150+C151+C153+C154+C156+C157</f>
        <v>344</v>
      </c>
      <c r="D292" s="36">
        <v>0.4993467847292786</v>
      </c>
    </row>
    <row r="293" spans="2:4" s="21" customFormat="1" ht="12" customHeight="1">
      <c r="B293" s="63" t="s">
        <v>280</v>
      </c>
      <c r="C293" s="64">
        <f>SUM(C289:C292)</f>
        <v>990</v>
      </c>
      <c r="D293" s="84">
        <v>0.6453379224030037</v>
      </c>
    </row>
    <row r="294" spans="1:4" s="42" customFormat="1" ht="12" customHeight="1">
      <c r="A294" s="223"/>
      <c r="B294" s="223"/>
      <c r="C294" s="223"/>
      <c r="D294" s="223"/>
    </row>
    <row r="295" spans="1:4" s="21" customFormat="1" ht="12" customHeight="1">
      <c r="A295" s="224" t="s">
        <v>281</v>
      </c>
      <c r="B295" s="224"/>
      <c r="C295" s="224"/>
      <c r="D295" s="224"/>
    </row>
    <row r="296" spans="1:4" s="21" customFormat="1" ht="25.5" customHeight="1">
      <c r="A296" s="327" t="s">
        <v>309</v>
      </c>
      <c r="B296" s="327"/>
      <c r="C296" s="327"/>
      <c r="D296" s="327"/>
    </row>
    <row r="297" spans="1:4" s="65" customFormat="1" ht="5.25">
      <c r="A297" s="326"/>
      <c r="B297" s="326"/>
      <c r="C297" s="326"/>
      <c r="D297" s="326"/>
    </row>
    <row r="298" spans="1:4" s="21" customFormat="1" ht="36" customHeight="1">
      <c r="A298" s="328" t="s">
        <v>304</v>
      </c>
      <c r="B298" s="328"/>
      <c r="C298" s="328"/>
      <c r="D298" s="328"/>
    </row>
    <row r="299" spans="1:4" s="65" customFormat="1" ht="5.25" customHeight="1">
      <c r="A299" s="326"/>
      <c r="B299" s="326"/>
      <c r="C299" s="326"/>
      <c r="D299" s="326"/>
    </row>
    <row r="300" spans="1:4" s="21" customFormat="1" ht="11.25" customHeight="1">
      <c r="A300" s="221" t="s">
        <v>282</v>
      </c>
      <c r="B300" s="221"/>
      <c r="C300" s="221"/>
      <c r="D300" s="221"/>
    </row>
    <row r="301" spans="1:4" s="21" customFormat="1" ht="11.25" customHeight="1">
      <c r="A301" s="221" t="s">
        <v>295</v>
      </c>
      <c r="B301" s="221"/>
      <c r="C301" s="221"/>
      <c r="D301" s="221"/>
    </row>
    <row r="302" spans="3:4" ht="12" customHeight="1">
      <c r="C302" s="66"/>
      <c r="D302" s="66"/>
    </row>
    <row r="303" spans="3:4" ht="12" customHeight="1">
      <c r="C303" s="66"/>
      <c r="D303" s="66"/>
    </row>
    <row r="304" spans="3:4" ht="12" customHeight="1">
      <c r="C304" s="66"/>
      <c r="D304" s="66"/>
    </row>
    <row r="305" spans="3:4" ht="12" customHeight="1">
      <c r="C305" s="66"/>
      <c r="D305" s="66"/>
    </row>
    <row r="306" spans="3:4" ht="12" customHeight="1">
      <c r="C306" s="66"/>
      <c r="D306" s="66"/>
    </row>
    <row r="307" spans="3:4" ht="12" customHeight="1">
      <c r="C307" s="66"/>
      <c r="D307" s="66"/>
    </row>
    <row r="308" spans="3:4" ht="12" customHeight="1">
      <c r="C308" s="66"/>
      <c r="D308" s="66"/>
    </row>
    <row r="309" spans="3:4" ht="12" customHeight="1">
      <c r="C309" s="66"/>
      <c r="D309" s="66"/>
    </row>
    <row r="310" spans="3:4" ht="12" customHeight="1">
      <c r="C310" s="66"/>
      <c r="D310" s="66"/>
    </row>
    <row r="311" spans="3:4" ht="12" customHeight="1">
      <c r="C311" s="66"/>
      <c r="D311" s="66"/>
    </row>
    <row r="312" spans="3:4" ht="12" customHeight="1">
      <c r="C312" s="66"/>
      <c r="D312" s="66"/>
    </row>
    <row r="313" spans="3:4" ht="12" customHeight="1">
      <c r="C313" s="66"/>
      <c r="D313" s="66"/>
    </row>
    <row r="314" spans="3:4" ht="12" customHeight="1">
      <c r="C314" s="66"/>
      <c r="D314" s="66"/>
    </row>
    <row r="315" spans="3:4" ht="12" customHeight="1">
      <c r="C315" s="66"/>
      <c r="D315" s="66"/>
    </row>
    <row r="316" spans="3:4" ht="12" customHeight="1">
      <c r="C316" s="66"/>
      <c r="D316" s="66"/>
    </row>
    <row r="317" spans="3:4" ht="12" customHeight="1">
      <c r="C317" s="66"/>
      <c r="D317" s="66"/>
    </row>
    <row r="318" spans="3:4" ht="12" customHeight="1">
      <c r="C318" s="66"/>
      <c r="D318" s="66"/>
    </row>
    <row r="319" spans="3:4" ht="12" customHeight="1">
      <c r="C319" s="66"/>
      <c r="D319" s="66"/>
    </row>
    <row r="320" spans="3:4" ht="12" customHeight="1">
      <c r="C320" s="66"/>
      <c r="D320" s="66"/>
    </row>
    <row r="321" spans="3:4" ht="12" customHeight="1">
      <c r="C321" s="66"/>
      <c r="D321" s="66"/>
    </row>
    <row r="322" spans="3:4" ht="12" customHeight="1">
      <c r="C322" s="66"/>
      <c r="D322" s="66"/>
    </row>
    <row r="323" spans="3:4" ht="12" customHeight="1">
      <c r="C323" s="66"/>
      <c r="D323" s="66"/>
    </row>
    <row r="324" spans="3:4" ht="12" customHeight="1">
      <c r="C324" s="66"/>
      <c r="D324" s="66"/>
    </row>
  </sheetData>
  <sheetProtection/>
  <mergeCells count="37">
    <mergeCell ref="A1:D1"/>
    <mergeCell ref="A2:D2"/>
    <mergeCell ref="A4:D4"/>
    <mergeCell ref="A10:B10"/>
    <mergeCell ref="C5:D5"/>
    <mergeCell ref="C6:D6"/>
    <mergeCell ref="A3:D3"/>
    <mergeCell ref="A9:B9"/>
    <mergeCell ref="A21:B21"/>
    <mergeCell ref="A8:B8"/>
    <mergeCell ref="A7:D7"/>
    <mergeCell ref="A6:B6"/>
    <mergeCell ref="A5:B5"/>
    <mergeCell ref="A36:B36"/>
    <mergeCell ref="A40:B40"/>
    <mergeCell ref="A51:B51"/>
    <mergeCell ref="A56:B56"/>
    <mergeCell ref="A57:B57"/>
    <mergeCell ref="A83:B83"/>
    <mergeCell ref="A294:D294"/>
    <mergeCell ref="A295:D295"/>
    <mergeCell ref="A159:B159"/>
    <mergeCell ref="A201:B201"/>
    <mergeCell ref="A214:B214"/>
    <mergeCell ref="A235:B235"/>
    <mergeCell ref="A243:B243"/>
    <mergeCell ref="A254:B254"/>
    <mergeCell ref="A299:D299"/>
    <mergeCell ref="A300:D300"/>
    <mergeCell ref="A276:D276"/>
    <mergeCell ref="A277:B277"/>
    <mergeCell ref="A301:D301"/>
    <mergeCell ref="A296:D296"/>
    <mergeCell ref="A297:D297"/>
    <mergeCell ref="A298:D298"/>
    <mergeCell ref="A287:D287"/>
    <mergeCell ref="A288:D288"/>
  </mergeCells>
  <printOptions/>
  <pageMargins left="0" right="0" top="0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66" customWidth="1"/>
    <col min="2" max="2" width="38.7109375" style="66" customWidth="1"/>
    <col min="3" max="3" width="11.8515625" style="174" customWidth="1"/>
    <col min="4" max="4" width="11.8515625" style="179" customWidth="1"/>
    <col min="5" max="16384" width="9.140625" style="66" customWidth="1"/>
  </cols>
  <sheetData>
    <row r="1" spans="1:4" s="169" customFormat="1" ht="12.75" customHeight="1">
      <c r="A1" s="188"/>
      <c r="B1" s="188"/>
      <c r="C1" s="188"/>
      <c r="D1" s="189"/>
    </row>
    <row r="2" spans="1:4" s="169" customFormat="1" ht="12.75" customHeight="1">
      <c r="A2" s="188" t="s">
        <v>395</v>
      </c>
      <c r="B2" s="188"/>
      <c r="C2" s="188"/>
      <c r="D2" s="189"/>
    </row>
    <row r="3" spans="1:4" s="4" customFormat="1" ht="12.75" customHeight="1">
      <c r="A3" s="190"/>
      <c r="B3" s="190"/>
      <c r="C3" s="190"/>
      <c r="D3" s="189"/>
    </row>
    <row r="4" spans="1:4" s="4" customFormat="1" ht="12.75" customHeight="1">
      <c r="A4" s="191"/>
      <c r="B4" s="191"/>
      <c r="C4" s="191"/>
      <c r="D4" s="192"/>
    </row>
    <row r="5" spans="1:4" s="160" customFormat="1" ht="12" customHeight="1">
      <c r="A5" s="195"/>
      <c r="B5" s="195"/>
      <c r="C5" s="227">
        <v>2023</v>
      </c>
      <c r="D5" s="228"/>
    </row>
    <row r="6" spans="3:4" s="160" customFormat="1" ht="12" customHeight="1">
      <c r="C6" s="229"/>
      <c r="D6" s="230"/>
    </row>
    <row r="7" s="160" customFormat="1" ht="12" customHeight="1">
      <c r="D7" s="178"/>
    </row>
    <row r="8" spans="1:4" s="160" customFormat="1" ht="12" customHeight="1">
      <c r="A8" s="196"/>
      <c r="B8" s="196"/>
      <c r="C8" s="8" t="s">
        <v>0</v>
      </c>
      <c r="D8" s="151" t="s">
        <v>1</v>
      </c>
    </row>
    <row r="9" spans="1:4" s="170" customFormat="1" ht="12" customHeight="1">
      <c r="A9" s="199"/>
      <c r="B9" s="199"/>
      <c r="C9" s="10" t="s">
        <v>2</v>
      </c>
      <c r="D9" s="175" t="s">
        <v>3</v>
      </c>
    </row>
    <row r="10" spans="1:4" s="11" customFormat="1" ht="12" customHeight="1">
      <c r="A10" s="197" t="s">
        <v>4</v>
      </c>
      <c r="B10" s="197"/>
      <c r="C10" s="12">
        <v>5489</v>
      </c>
      <c r="D10" s="84">
        <v>2.166833123453037</v>
      </c>
    </row>
    <row r="11" spans="1:4" s="11" customFormat="1" ht="12" customHeight="1">
      <c r="A11" s="15"/>
      <c r="B11" s="15"/>
      <c r="C11" s="16"/>
      <c r="D11" s="17"/>
    </row>
    <row r="12" spans="1:4" s="171" customFormat="1" ht="12" customHeight="1">
      <c r="A12" s="194" t="s">
        <v>5</v>
      </c>
      <c r="B12" s="194"/>
      <c r="C12" s="19">
        <v>330</v>
      </c>
      <c r="D12" s="20">
        <v>1.4319187711533454</v>
      </c>
    </row>
    <row r="13" spans="1:4" s="156" customFormat="1" ht="12" customHeight="1">
      <c r="A13" s="187" t="s">
        <v>6</v>
      </c>
      <c r="B13" s="187"/>
      <c r="C13" s="22">
        <v>198</v>
      </c>
      <c r="D13" s="23">
        <v>2.0401854714064918</v>
      </c>
    </row>
    <row r="14" spans="1:4" s="156" customFormat="1" ht="12" customHeight="1">
      <c r="A14" s="24"/>
      <c r="B14" s="25" t="s">
        <v>7</v>
      </c>
      <c r="C14" s="22">
        <v>70</v>
      </c>
      <c r="D14" s="23">
        <v>1.9188596491228072</v>
      </c>
    </row>
    <row r="15" spans="1:4" s="156" customFormat="1" ht="12" customHeight="1">
      <c r="A15" s="24"/>
      <c r="B15" s="25" t="s">
        <v>8</v>
      </c>
      <c r="C15" s="22">
        <v>40</v>
      </c>
      <c r="D15" s="23">
        <v>1.017293997965412</v>
      </c>
    </row>
    <row r="16" spans="1:4" s="156" customFormat="1" ht="12" customHeight="1">
      <c r="A16" s="24"/>
      <c r="B16" s="26" t="s">
        <v>9</v>
      </c>
      <c r="C16" s="22">
        <v>88</v>
      </c>
      <c r="D16" s="23">
        <v>4.141176470588236</v>
      </c>
    </row>
    <row r="17" spans="1:4" s="156" customFormat="1" ht="12" customHeight="1">
      <c r="A17" s="187" t="s">
        <v>10</v>
      </c>
      <c r="B17" s="187"/>
      <c r="C17" s="22">
        <v>24</v>
      </c>
      <c r="D17" s="23">
        <v>0.333379636060564</v>
      </c>
    </row>
    <row r="18" spans="1:4" s="156" customFormat="1" ht="12" customHeight="1">
      <c r="A18" s="24"/>
      <c r="B18" s="25" t="s">
        <v>11</v>
      </c>
      <c r="C18" s="22">
        <v>4</v>
      </c>
      <c r="D18" s="23">
        <v>0.1607717041800643</v>
      </c>
    </row>
    <row r="19" spans="1:4" s="156" customFormat="1" ht="12" customHeight="1">
      <c r="A19" s="24"/>
      <c r="B19" s="25" t="s">
        <v>12</v>
      </c>
      <c r="C19" s="22">
        <v>12</v>
      </c>
      <c r="D19" s="23">
        <v>0.524704853519895</v>
      </c>
    </row>
    <row r="20" spans="1:4" s="156" customFormat="1" ht="12" customHeight="1">
      <c r="A20" s="27"/>
      <c r="B20" s="25" t="s">
        <v>13</v>
      </c>
      <c r="C20" s="22">
        <v>8</v>
      </c>
      <c r="D20" s="23">
        <v>0.33003300330033003</v>
      </c>
    </row>
    <row r="21" spans="1:4" s="156" customFormat="1" ht="12" customHeight="1">
      <c r="A21" s="193" t="s">
        <v>14</v>
      </c>
      <c r="B21" s="193"/>
      <c r="C21" s="28">
        <v>108</v>
      </c>
      <c r="D21" s="29">
        <v>1.7583848909150115</v>
      </c>
    </row>
    <row r="22" spans="1:4" s="156" customFormat="1" ht="12" customHeight="1">
      <c r="A22" s="27"/>
      <c r="B22" s="27"/>
      <c r="C22" s="27"/>
      <c r="D22" s="30"/>
    </row>
    <row r="23" spans="1:4" s="171" customFormat="1" ht="12" customHeight="1">
      <c r="A23" s="194" t="s">
        <v>314</v>
      </c>
      <c r="B23" s="194"/>
      <c r="C23" s="19">
        <v>789</v>
      </c>
      <c r="D23" s="20">
        <v>1.1784562074321903</v>
      </c>
    </row>
    <row r="24" spans="1:4" s="156" customFormat="1" ht="12" customHeight="1">
      <c r="A24" s="187" t="s">
        <v>16</v>
      </c>
      <c r="B24" s="187"/>
      <c r="C24" s="22">
        <v>540</v>
      </c>
      <c r="D24" s="23">
        <v>1.4255920166847065</v>
      </c>
    </row>
    <row r="25" spans="1:4" s="156" customFormat="1" ht="12" customHeight="1">
      <c r="A25" s="187" t="s">
        <v>17</v>
      </c>
      <c r="B25" s="187"/>
      <c r="C25" s="22">
        <v>134</v>
      </c>
      <c r="D25" s="23">
        <v>2</v>
      </c>
    </row>
    <row r="26" spans="1:4" s="156" customFormat="1" ht="12" customHeight="1">
      <c r="A26" s="187" t="s">
        <v>18</v>
      </c>
      <c r="B26" s="187"/>
      <c r="C26" s="22">
        <v>71</v>
      </c>
      <c r="D26" s="23">
        <v>0.6906614785992218</v>
      </c>
    </row>
    <row r="27" spans="1:4" s="156" customFormat="1" ht="12" customHeight="1">
      <c r="A27" s="31"/>
      <c r="B27" s="25" t="s">
        <v>19</v>
      </c>
      <c r="C27" s="22">
        <v>10</v>
      </c>
      <c r="D27" s="23">
        <v>0.3987240829346092</v>
      </c>
    </row>
    <row r="28" spans="1:4" s="156" customFormat="1" ht="12" customHeight="1">
      <c r="A28" s="27"/>
      <c r="B28" s="25" t="s">
        <v>20</v>
      </c>
      <c r="C28" s="22">
        <v>61</v>
      </c>
      <c r="D28" s="23">
        <v>0.7848687596500257</v>
      </c>
    </row>
    <row r="29" spans="1:4" s="156" customFormat="1" ht="12" customHeight="1">
      <c r="A29" s="187" t="s">
        <v>21</v>
      </c>
      <c r="B29" s="187"/>
      <c r="C29" s="22">
        <v>9</v>
      </c>
      <c r="D29" s="23">
        <v>0.2518186905428092</v>
      </c>
    </row>
    <row r="30" spans="1:4" s="156" customFormat="1" ht="12" customHeight="1">
      <c r="A30" s="31"/>
      <c r="B30" s="25" t="s">
        <v>22</v>
      </c>
      <c r="C30" s="22">
        <v>1</v>
      </c>
      <c r="D30" s="23">
        <v>0.05743825387708214</v>
      </c>
    </row>
    <row r="31" spans="1:4" s="156" customFormat="1" ht="12" customHeight="1">
      <c r="A31" s="27"/>
      <c r="B31" s="25" t="s">
        <v>23</v>
      </c>
      <c r="C31" s="22">
        <v>8</v>
      </c>
      <c r="D31" s="23">
        <v>0.436442989634479</v>
      </c>
    </row>
    <row r="32" spans="1:4" s="156" customFormat="1" ht="12" customHeight="1">
      <c r="A32" s="187" t="s">
        <v>24</v>
      </c>
      <c r="B32" s="187"/>
      <c r="C32" s="22">
        <v>4</v>
      </c>
      <c r="D32" s="23">
        <v>0.2609262883235486</v>
      </c>
    </row>
    <row r="33" spans="1:4" s="156" customFormat="1" ht="12" customHeight="1">
      <c r="A33" s="187" t="s">
        <v>313</v>
      </c>
      <c r="B33" s="187"/>
      <c r="C33" s="22">
        <v>31</v>
      </c>
      <c r="D33" s="23">
        <v>0.4437446321213856</v>
      </c>
    </row>
    <row r="34" spans="1:4" s="156" customFormat="1" ht="12" customHeight="1">
      <c r="A34" s="31"/>
      <c r="B34" s="25" t="s">
        <v>26</v>
      </c>
      <c r="C34" s="22">
        <v>2</v>
      </c>
      <c r="D34" s="23">
        <v>0.1943634596695821</v>
      </c>
    </row>
    <row r="35" spans="1:4" s="156" customFormat="1" ht="12" customHeight="1">
      <c r="A35" s="24"/>
      <c r="B35" s="25" t="s">
        <v>27</v>
      </c>
      <c r="C35" s="22">
        <v>7</v>
      </c>
      <c r="D35" s="23">
        <v>0.8684863523573202</v>
      </c>
    </row>
    <row r="36" spans="1:4" s="156" customFormat="1" ht="12" customHeight="1">
      <c r="A36" s="24"/>
      <c r="B36" s="32" t="s">
        <v>312</v>
      </c>
      <c r="C36" s="28">
        <v>22</v>
      </c>
      <c r="D36" s="29">
        <v>0.42710153368278003</v>
      </c>
    </row>
    <row r="37" spans="1:4" s="156" customFormat="1" ht="12" customHeight="1">
      <c r="A37" s="27"/>
      <c r="B37" s="27"/>
      <c r="C37" s="27"/>
      <c r="D37" s="30"/>
    </row>
    <row r="38" spans="1:4" s="171" customFormat="1" ht="12" customHeight="1">
      <c r="A38" s="194" t="s">
        <v>29</v>
      </c>
      <c r="B38" s="194"/>
      <c r="C38" s="19">
        <v>815</v>
      </c>
      <c r="D38" s="20">
        <v>2.4500962000962003</v>
      </c>
    </row>
    <row r="39" spans="1:4" s="156" customFormat="1" ht="12" customHeight="1">
      <c r="A39" s="187" t="s">
        <v>30</v>
      </c>
      <c r="B39" s="187"/>
      <c r="C39" s="22">
        <v>774</v>
      </c>
      <c r="D39" s="23">
        <v>2.556311513309994</v>
      </c>
    </row>
    <row r="40" spans="1:4" s="156" customFormat="1" ht="12" customHeight="1">
      <c r="A40" s="193" t="s">
        <v>31</v>
      </c>
      <c r="B40" s="193"/>
      <c r="C40" s="28">
        <v>41</v>
      </c>
      <c r="D40" s="29">
        <v>1.3730743469524447</v>
      </c>
    </row>
    <row r="41" spans="1:4" s="156" customFormat="1" ht="12" customHeight="1">
      <c r="A41" s="27"/>
      <c r="B41" s="27"/>
      <c r="C41" s="27"/>
      <c r="D41" s="30"/>
    </row>
    <row r="42" spans="1:4" s="171" customFormat="1" ht="12" customHeight="1">
      <c r="A42" s="194" t="s">
        <v>32</v>
      </c>
      <c r="B42" s="194"/>
      <c r="C42" s="19">
        <v>1916</v>
      </c>
      <c r="D42" s="20">
        <v>2.0205002741806215</v>
      </c>
    </row>
    <row r="43" spans="1:4" s="156" customFormat="1" ht="12" customHeight="1">
      <c r="A43" s="187" t="s">
        <v>33</v>
      </c>
      <c r="B43" s="187"/>
      <c r="C43" s="22">
        <v>1470</v>
      </c>
      <c r="D43" s="23">
        <v>2.2751191729090574</v>
      </c>
    </row>
    <row r="44" spans="1:4" s="156" customFormat="1" ht="12" customHeight="1">
      <c r="A44" s="200" t="s">
        <v>34</v>
      </c>
      <c r="B44" s="200"/>
      <c r="C44" s="22">
        <v>159</v>
      </c>
      <c r="D44" s="23">
        <v>1.164493921195254</v>
      </c>
    </row>
    <row r="45" spans="1:4" s="156" customFormat="1" ht="12" customHeight="1">
      <c r="A45" s="32"/>
      <c r="B45" s="25" t="s">
        <v>35</v>
      </c>
      <c r="C45" s="22">
        <v>89</v>
      </c>
      <c r="D45" s="23">
        <v>1.2002697235333784</v>
      </c>
    </row>
    <row r="46" spans="1:4" s="156" customFormat="1" ht="12" customHeight="1">
      <c r="A46" s="32"/>
      <c r="B46" s="25" t="s">
        <v>36</v>
      </c>
      <c r="C46" s="22">
        <v>70</v>
      </c>
      <c r="D46" s="23">
        <v>1.1219746754287547</v>
      </c>
    </row>
    <row r="47" spans="1:4" s="156" customFormat="1" ht="12" customHeight="1">
      <c r="A47" s="187" t="s">
        <v>38</v>
      </c>
      <c r="B47" s="187"/>
      <c r="C47" s="22">
        <v>287</v>
      </c>
      <c r="D47" s="23">
        <v>1.7328825021132712</v>
      </c>
    </row>
    <row r="48" spans="1:4" s="156" customFormat="1" ht="12" customHeight="1">
      <c r="A48" s="32"/>
      <c r="B48" s="25" t="s">
        <v>39</v>
      </c>
      <c r="C48" s="22">
        <v>35</v>
      </c>
      <c r="D48" s="23">
        <v>1.5716210148181409</v>
      </c>
    </row>
    <row r="49" spans="1:4" s="156" customFormat="1" ht="12" customHeight="1">
      <c r="A49" s="32"/>
      <c r="B49" s="25" t="s">
        <v>40</v>
      </c>
      <c r="C49" s="22">
        <v>109</v>
      </c>
      <c r="D49" s="23">
        <v>2.042728635682159</v>
      </c>
    </row>
    <row r="50" spans="1:4" s="156" customFormat="1" ht="12" customHeight="1">
      <c r="A50" s="32"/>
      <c r="B50" s="32" t="s">
        <v>41</v>
      </c>
      <c r="C50" s="28">
        <v>143</v>
      </c>
      <c r="D50" s="29">
        <v>1.5890654517168576</v>
      </c>
    </row>
    <row r="51" spans="1:4" s="156" customFormat="1" ht="12" customHeight="1">
      <c r="A51" s="26"/>
      <c r="B51" s="26"/>
      <c r="C51" s="26"/>
      <c r="D51" s="34"/>
    </row>
    <row r="52" spans="1:4" s="171" customFormat="1" ht="12" customHeight="1">
      <c r="A52" s="194" t="s">
        <v>42</v>
      </c>
      <c r="B52" s="194"/>
      <c r="C52" s="19">
        <v>1639</v>
      </c>
      <c r="D52" s="20">
        <v>4.652417042777257</v>
      </c>
    </row>
    <row r="53" spans="1:4" s="156" customFormat="1" ht="12" customHeight="1">
      <c r="A53" s="187" t="s">
        <v>43</v>
      </c>
      <c r="B53" s="187"/>
      <c r="C53" s="22">
        <v>1010</v>
      </c>
      <c r="D53" s="23">
        <v>8.394979635940487</v>
      </c>
    </row>
    <row r="54" spans="1:4" s="156" customFormat="1" ht="12" customHeight="1">
      <c r="A54" s="187" t="s">
        <v>44</v>
      </c>
      <c r="B54" s="187"/>
      <c r="C54" s="22">
        <v>617</v>
      </c>
      <c r="D54" s="23">
        <v>3.0180003913128544</v>
      </c>
    </row>
    <row r="55" spans="1:4" s="156" customFormat="1" ht="12" customHeight="1">
      <c r="A55" s="193" t="s">
        <v>45</v>
      </c>
      <c r="B55" s="193"/>
      <c r="C55" s="28">
        <v>12</v>
      </c>
      <c r="D55" s="29">
        <v>0.4357298474945534</v>
      </c>
    </row>
    <row r="56" spans="1:4" s="156" customFormat="1" ht="12" customHeight="1">
      <c r="A56" s="26"/>
      <c r="B56" s="33"/>
      <c r="C56" s="35"/>
      <c r="D56" s="36"/>
    </row>
    <row r="57" spans="1:4" s="156" customFormat="1" ht="12" customHeight="1">
      <c r="A57" s="201" t="s">
        <v>46</v>
      </c>
      <c r="B57" s="201"/>
      <c r="C57" s="16">
        <v>1549</v>
      </c>
      <c r="D57" s="17">
        <v>4.976227190953483</v>
      </c>
    </row>
    <row r="58" spans="1:4" s="156" customFormat="1" ht="12" customHeight="1">
      <c r="A58" s="187" t="s">
        <v>47</v>
      </c>
      <c r="B58" s="187"/>
      <c r="C58" s="22">
        <v>119</v>
      </c>
      <c r="D58" s="23">
        <v>5.6612749762131305</v>
      </c>
    </row>
    <row r="59" spans="1:4" s="156" customFormat="1" ht="12" customHeight="1">
      <c r="A59" s="187" t="s">
        <v>49</v>
      </c>
      <c r="B59" s="187"/>
      <c r="C59" s="22">
        <v>4</v>
      </c>
      <c r="D59" s="23">
        <v>0.2708192281651997</v>
      </c>
    </row>
    <row r="60" spans="1:4" s="156" customFormat="1" ht="12" customHeight="1">
      <c r="A60" s="187" t="s">
        <v>50</v>
      </c>
      <c r="B60" s="187"/>
      <c r="C60" s="22">
        <v>8</v>
      </c>
      <c r="D60" s="23">
        <v>0.6264682850430697</v>
      </c>
    </row>
    <row r="61" spans="1:4" s="156" customFormat="1" ht="12" customHeight="1">
      <c r="A61" s="187" t="s">
        <v>51</v>
      </c>
      <c r="B61" s="187"/>
      <c r="C61" s="22">
        <v>655</v>
      </c>
      <c r="D61" s="23">
        <v>11.763649425287356</v>
      </c>
    </row>
    <row r="62" spans="1:4" s="156" customFormat="1" ht="12" customHeight="1">
      <c r="A62" s="187" t="s">
        <v>52</v>
      </c>
      <c r="B62" s="187"/>
      <c r="C62" s="22">
        <v>52</v>
      </c>
      <c r="D62" s="23">
        <v>3.182374541003672</v>
      </c>
    </row>
    <row r="63" spans="1:4" s="156" customFormat="1" ht="12" customHeight="1">
      <c r="A63" s="187" t="s">
        <v>54</v>
      </c>
      <c r="B63" s="187"/>
      <c r="C63" s="22">
        <v>319</v>
      </c>
      <c r="D63" s="23">
        <v>3.403029656496693</v>
      </c>
    </row>
    <row r="64" spans="1:4" s="156" customFormat="1" ht="12" customHeight="1">
      <c r="A64" s="187" t="s">
        <v>56</v>
      </c>
      <c r="B64" s="187"/>
      <c r="C64" s="22">
        <v>131</v>
      </c>
      <c r="D64" s="23">
        <v>5.501889962200756</v>
      </c>
    </row>
    <row r="65" spans="1:4" s="156" customFormat="1" ht="12" customHeight="1">
      <c r="A65" s="187" t="s">
        <v>57</v>
      </c>
      <c r="B65" s="187"/>
      <c r="C65" s="22">
        <v>35</v>
      </c>
      <c r="D65" s="23">
        <v>2.643504531722054</v>
      </c>
    </row>
    <row r="66" spans="1:4" s="156" customFormat="1" ht="12" customHeight="1">
      <c r="A66" s="187" t="s">
        <v>58</v>
      </c>
      <c r="B66" s="187"/>
      <c r="C66" s="22">
        <v>45</v>
      </c>
      <c r="D66" s="23">
        <v>2.7794935145151327</v>
      </c>
    </row>
    <row r="67" spans="1:4" s="156" customFormat="1" ht="12" customHeight="1">
      <c r="A67" s="187" t="s">
        <v>59</v>
      </c>
      <c r="B67" s="187"/>
      <c r="C67" s="22">
        <v>76</v>
      </c>
      <c r="D67" s="23">
        <v>3.177257525083612</v>
      </c>
    </row>
    <row r="68" spans="1:4" s="156" customFormat="1" ht="12" customHeight="1">
      <c r="A68" s="193" t="s">
        <v>60</v>
      </c>
      <c r="B68" s="193"/>
      <c r="C68" s="28">
        <v>105</v>
      </c>
      <c r="D68" s="29">
        <v>5.303030303030303</v>
      </c>
    </row>
    <row r="69" spans="1:4" s="156" customFormat="1" ht="12" customHeight="1">
      <c r="A69" s="26"/>
      <c r="B69" s="26"/>
      <c r="C69" s="26"/>
      <c r="D69" s="34"/>
    </row>
    <row r="70" spans="1:4" s="156" customFormat="1" ht="12" customHeight="1">
      <c r="A70" s="194" t="s">
        <v>61</v>
      </c>
      <c r="B70" s="194"/>
      <c r="C70" s="19">
        <v>2006</v>
      </c>
      <c r="D70" s="20">
        <v>2.0338639359221333</v>
      </c>
    </row>
    <row r="71" spans="1:4" s="156" customFormat="1" ht="12" customHeight="1">
      <c r="A71" s="187" t="s">
        <v>62</v>
      </c>
      <c r="B71" s="187"/>
      <c r="C71" s="22">
        <v>48</v>
      </c>
      <c r="D71" s="23">
        <v>1.735357917570499</v>
      </c>
    </row>
    <row r="72" spans="1:4" s="156" customFormat="1" ht="12" customHeight="1">
      <c r="A72" s="187" t="s">
        <v>63</v>
      </c>
      <c r="B72" s="187"/>
      <c r="C72" s="22">
        <v>13</v>
      </c>
      <c r="D72" s="23">
        <v>1.1535048802129548</v>
      </c>
    </row>
    <row r="73" spans="1:4" s="156" customFormat="1" ht="12" customHeight="1">
      <c r="A73" s="187" t="s">
        <v>64</v>
      </c>
      <c r="B73" s="187"/>
      <c r="C73" s="22">
        <v>4</v>
      </c>
      <c r="D73" s="23">
        <v>1.550387596899225</v>
      </c>
    </row>
    <row r="74" spans="1:4" s="156" customFormat="1" ht="12" customHeight="1">
      <c r="A74" s="187" t="s">
        <v>65</v>
      </c>
      <c r="B74" s="187"/>
      <c r="C74" s="22">
        <v>9</v>
      </c>
      <c r="D74" s="23">
        <v>1.2802275960170697</v>
      </c>
    </row>
    <row r="75" spans="1:4" s="156" customFormat="1" ht="12" customHeight="1">
      <c r="A75" s="187" t="s">
        <v>66</v>
      </c>
      <c r="B75" s="187"/>
      <c r="C75" s="22">
        <v>9</v>
      </c>
      <c r="D75" s="23">
        <v>2.459016393442623</v>
      </c>
    </row>
    <row r="76" spans="1:4" s="156" customFormat="1" ht="12" customHeight="1">
      <c r="A76" s="187" t="s">
        <v>67</v>
      </c>
      <c r="B76" s="187"/>
      <c r="C76" s="22">
        <v>6</v>
      </c>
      <c r="D76" s="23">
        <v>0.860832137733142</v>
      </c>
    </row>
    <row r="77" spans="1:4" s="156" customFormat="1" ht="12" customHeight="1">
      <c r="A77" s="187" t="s">
        <v>68</v>
      </c>
      <c r="B77" s="187"/>
      <c r="C77" s="22">
        <v>3</v>
      </c>
      <c r="D77" s="23">
        <v>0.6993006993006993</v>
      </c>
    </row>
    <row r="78" spans="1:4" s="156" customFormat="1" ht="12" customHeight="1">
      <c r="A78" s="187" t="s">
        <v>69</v>
      </c>
      <c r="B78" s="187"/>
      <c r="C78" s="22">
        <v>32</v>
      </c>
      <c r="D78" s="23">
        <v>2.021478205938092</v>
      </c>
    </row>
    <row r="79" spans="1:4" s="156" customFormat="1" ht="12" customHeight="1">
      <c r="A79" s="187" t="s">
        <v>71</v>
      </c>
      <c r="B79" s="187"/>
      <c r="C79" s="22">
        <v>19</v>
      </c>
      <c r="D79" s="23">
        <v>2.237926972909305</v>
      </c>
    </row>
    <row r="80" spans="1:4" s="156" customFormat="1" ht="12" customHeight="1">
      <c r="A80" s="187" t="s">
        <v>73</v>
      </c>
      <c r="B80" s="187"/>
      <c r="C80" s="22">
        <v>2</v>
      </c>
      <c r="D80" s="23">
        <v>0.3868471953578337</v>
      </c>
    </row>
    <row r="81" spans="1:4" s="156" customFormat="1" ht="12" customHeight="1">
      <c r="A81" s="187" t="s">
        <v>74</v>
      </c>
      <c r="B81" s="187"/>
      <c r="C81" s="22">
        <v>15</v>
      </c>
      <c r="D81" s="23">
        <v>2.5</v>
      </c>
    </row>
    <row r="82" spans="1:4" s="156" customFormat="1" ht="12" customHeight="1">
      <c r="A82" s="187" t="s">
        <v>75</v>
      </c>
      <c r="B82" s="187"/>
      <c r="C82" s="22">
        <v>7</v>
      </c>
      <c r="D82" s="23">
        <v>0.8894536213468869</v>
      </c>
    </row>
    <row r="83" spans="1:4" s="156" customFormat="1" ht="12" customHeight="1">
      <c r="A83" s="187" t="s">
        <v>78</v>
      </c>
      <c r="B83" s="187"/>
      <c r="C83" s="22">
        <v>22</v>
      </c>
      <c r="D83" s="23">
        <v>1.7120622568093387</v>
      </c>
    </row>
    <row r="84" spans="1:4" s="156" customFormat="1" ht="12" customHeight="1">
      <c r="A84" s="187" t="s">
        <v>79</v>
      </c>
      <c r="B84" s="187"/>
      <c r="C84" s="22">
        <v>47</v>
      </c>
      <c r="D84" s="23">
        <v>1.0416666666666665</v>
      </c>
    </row>
    <row r="85" spans="1:4" s="156" customFormat="1" ht="12" customHeight="1">
      <c r="A85" s="187" t="s">
        <v>82</v>
      </c>
      <c r="B85" s="187"/>
      <c r="C85" s="22">
        <v>39</v>
      </c>
      <c r="D85" s="23">
        <v>1.299566811062979</v>
      </c>
    </row>
    <row r="86" spans="1:4" s="156" customFormat="1" ht="12" customHeight="1">
      <c r="A86" s="187" t="s">
        <v>85</v>
      </c>
      <c r="B86" s="187"/>
      <c r="C86" s="22">
        <v>57</v>
      </c>
      <c r="D86" s="23">
        <v>1.9440654843110503</v>
      </c>
    </row>
    <row r="87" spans="1:4" s="156" customFormat="1" ht="12" customHeight="1">
      <c r="A87" s="187" t="s">
        <v>86</v>
      </c>
      <c r="B87" s="187"/>
      <c r="C87" s="22">
        <v>22</v>
      </c>
      <c r="D87" s="23">
        <v>2.0036429872495445</v>
      </c>
    </row>
    <row r="88" spans="1:4" s="156" customFormat="1" ht="12" customHeight="1">
      <c r="A88" s="187" t="s">
        <v>88</v>
      </c>
      <c r="B88" s="187"/>
      <c r="C88" s="22">
        <v>11</v>
      </c>
      <c r="D88" s="23">
        <v>1.4360313315926894</v>
      </c>
    </row>
    <row r="89" spans="1:4" s="156" customFormat="1" ht="12" customHeight="1">
      <c r="A89" s="187" t="s">
        <v>89</v>
      </c>
      <c r="B89" s="187"/>
      <c r="C89" s="22">
        <v>11</v>
      </c>
      <c r="D89" s="23">
        <v>2.696078431372549</v>
      </c>
    </row>
    <row r="90" spans="1:4" s="156" customFormat="1" ht="12" customHeight="1">
      <c r="A90" s="187" t="s">
        <v>90</v>
      </c>
      <c r="B90" s="187"/>
      <c r="C90" s="22">
        <v>4</v>
      </c>
      <c r="D90" s="23">
        <v>1.639344262295082</v>
      </c>
    </row>
    <row r="91" spans="1:4" s="156" customFormat="1" ht="12" customHeight="1">
      <c r="A91" s="187" t="s">
        <v>91</v>
      </c>
      <c r="B91" s="187"/>
      <c r="C91" s="22">
        <v>13</v>
      </c>
      <c r="D91" s="23">
        <v>1.88953488372093</v>
      </c>
    </row>
    <row r="92" spans="1:4" s="156" customFormat="1" ht="12" customHeight="1">
      <c r="A92" s="187" t="s">
        <v>92</v>
      </c>
      <c r="B92" s="187"/>
      <c r="C92" s="22">
        <v>22</v>
      </c>
      <c r="D92" s="23">
        <v>2.2750775594622543</v>
      </c>
    </row>
    <row r="93" spans="1:4" s="156" customFormat="1" ht="12" customHeight="1">
      <c r="A93" s="187" t="s">
        <v>93</v>
      </c>
      <c r="B93" s="187"/>
      <c r="C93" s="22">
        <v>902</v>
      </c>
      <c r="D93" s="23">
        <v>2.1767985134058936</v>
      </c>
    </row>
    <row r="94" spans="1:4" s="156" customFormat="1" ht="12" customHeight="1">
      <c r="A94" s="187" t="s">
        <v>94</v>
      </c>
      <c r="B94" s="187"/>
      <c r="C94" s="22">
        <v>20</v>
      </c>
      <c r="D94" s="23">
        <v>2.0242914979757085</v>
      </c>
    </row>
    <row r="95" spans="1:4" s="156" customFormat="1" ht="12" customHeight="1">
      <c r="A95" s="187" t="s">
        <v>95</v>
      </c>
      <c r="B95" s="187"/>
      <c r="C95" s="22">
        <v>11</v>
      </c>
      <c r="D95" s="23">
        <v>1.6616314199395772</v>
      </c>
    </row>
    <row r="96" spans="1:4" s="156" customFormat="1" ht="12" customHeight="1">
      <c r="A96" s="187" t="s">
        <v>97</v>
      </c>
      <c r="B96" s="187"/>
      <c r="C96" s="22">
        <v>158</v>
      </c>
      <c r="D96" s="23">
        <v>3.798990141861024</v>
      </c>
    </row>
    <row r="97" spans="1:4" s="156" customFormat="1" ht="12" customHeight="1">
      <c r="A97" s="187" t="s">
        <v>99</v>
      </c>
      <c r="B97" s="187"/>
      <c r="C97" s="22">
        <v>9</v>
      </c>
      <c r="D97" s="23">
        <v>0.6838905775075987</v>
      </c>
    </row>
    <row r="98" spans="1:4" s="156" customFormat="1" ht="12" customHeight="1">
      <c r="A98" s="187" t="s">
        <v>100</v>
      </c>
      <c r="B98" s="187"/>
      <c r="C98" s="22">
        <v>9</v>
      </c>
      <c r="D98" s="23">
        <v>1.2345679012345678</v>
      </c>
    </row>
    <row r="99" spans="1:4" s="156" customFormat="1" ht="12" customHeight="1">
      <c r="A99" s="187" t="s">
        <v>101</v>
      </c>
      <c r="B99" s="187"/>
      <c r="C99" s="22">
        <v>3</v>
      </c>
      <c r="D99" s="23">
        <v>1.2396694214876034</v>
      </c>
    </row>
    <row r="100" spans="1:4" s="156" customFormat="1" ht="12" customHeight="1">
      <c r="A100" s="187" t="s">
        <v>296</v>
      </c>
      <c r="B100" s="187"/>
      <c r="C100" s="22">
        <v>29</v>
      </c>
      <c r="D100" s="23">
        <v>1.0349750178443968</v>
      </c>
    </row>
    <row r="101" spans="1:4" s="156" customFormat="1" ht="12" customHeight="1">
      <c r="A101" s="187" t="s">
        <v>103</v>
      </c>
      <c r="B101" s="187"/>
      <c r="C101" s="22">
        <v>19</v>
      </c>
      <c r="D101" s="23">
        <v>2.067464635473341</v>
      </c>
    </row>
    <row r="102" spans="1:4" s="156" customFormat="1" ht="12" customHeight="1">
      <c r="A102" s="187" t="s">
        <v>104</v>
      </c>
      <c r="B102" s="187"/>
      <c r="C102" s="22">
        <v>10</v>
      </c>
      <c r="D102" s="23">
        <v>2.0533880903490758</v>
      </c>
    </row>
    <row r="103" spans="1:4" s="156" customFormat="1" ht="12" customHeight="1">
      <c r="A103" s="187" t="s">
        <v>105</v>
      </c>
      <c r="B103" s="187"/>
      <c r="C103" s="22">
        <v>4</v>
      </c>
      <c r="D103" s="23">
        <v>1.9047619047619049</v>
      </c>
    </row>
    <row r="104" spans="1:4" s="156" customFormat="1" ht="12" customHeight="1">
      <c r="A104" s="187" t="s">
        <v>106</v>
      </c>
      <c r="B104" s="187"/>
      <c r="C104" s="22">
        <v>17</v>
      </c>
      <c r="D104" s="23">
        <v>2.8475711892797317</v>
      </c>
    </row>
    <row r="105" spans="1:4" s="156" customFormat="1" ht="12" customHeight="1">
      <c r="A105" s="187" t="s">
        <v>107</v>
      </c>
      <c r="B105" s="187"/>
      <c r="C105" s="22">
        <v>6</v>
      </c>
      <c r="D105" s="23">
        <v>0.8152173913043478</v>
      </c>
    </row>
    <row r="106" spans="1:4" s="156" customFormat="1" ht="12" customHeight="1">
      <c r="A106" s="187" t="s">
        <v>108</v>
      </c>
      <c r="B106" s="187"/>
      <c r="C106" s="22">
        <v>129</v>
      </c>
      <c r="D106" s="23">
        <v>3.6752136752136755</v>
      </c>
    </row>
    <row r="107" spans="1:4" s="156" customFormat="1" ht="12" customHeight="1">
      <c r="A107" s="187" t="s">
        <v>109</v>
      </c>
      <c r="B107" s="187"/>
      <c r="C107" s="22">
        <v>17</v>
      </c>
      <c r="D107" s="23">
        <v>1.7154389505549947</v>
      </c>
    </row>
    <row r="108" spans="1:4" s="156" customFormat="1" ht="12" customHeight="1">
      <c r="A108" s="187" t="s">
        <v>111</v>
      </c>
      <c r="B108" s="187"/>
      <c r="C108" s="22">
        <v>19</v>
      </c>
      <c r="D108" s="23">
        <v>1.9689119170984457</v>
      </c>
    </row>
    <row r="109" spans="1:4" s="156" customFormat="1" ht="12" customHeight="1">
      <c r="A109" s="187" t="s">
        <v>112</v>
      </c>
      <c r="B109" s="187"/>
      <c r="C109" s="22">
        <v>11</v>
      </c>
      <c r="D109" s="23">
        <v>1.191765980498375</v>
      </c>
    </row>
    <row r="110" spans="1:4" s="156" customFormat="1" ht="12" customHeight="1">
      <c r="A110" s="187" t="s">
        <v>115</v>
      </c>
      <c r="B110" s="187"/>
      <c r="C110" s="22">
        <v>28</v>
      </c>
      <c r="D110" s="23">
        <v>2.2913256955810146</v>
      </c>
    </row>
    <row r="111" spans="1:4" s="156" customFormat="1" ht="12" customHeight="1">
      <c r="A111" s="187" t="s">
        <v>119</v>
      </c>
      <c r="B111" s="187"/>
      <c r="C111" s="22">
        <v>35</v>
      </c>
      <c r="D111" s="23">
        <v>3.3112582781456954</v>
      </c>
    </row>
    <row r="112" spans="1:4" s="156" customFormat="1" ht="12" customHeight="1">
      <c r="A112" s="187" t="s">
        <v>120</v>
      </c>
      <c r="B112" s="187"/>
      <c r="C112" s="22">
        <v>21</v>
      </c>
      <c r="D112" s="23">
        <v>1.3654096228868662</v>
      </c>
    </row>
    <row r="113" spans="1:4" s="156" customFormat="1" ht="12" customHeight="1">
      <c r="A113" s="187" t="s">
        <v>363</v>
      </c>
      <c r="B113" s="203"/>
      <c r="C113" s="22">
        <v>58</v>
      </c>
      <c r="D113" s="23">
        <v>2.219670876387294</v>
      </c>
    </row>
    <row r="114" spans="1:4" s="156" customFormat="1" ht="12" customHeight="1">
      <c r="A114" s="187" t="s">
        <v>383</v>
      </c>
      <c r="B114" s="203"/>
      <c r="C114" s="22">
        <v>60</v>
      </c>
      <c r="D114" s="23">
        <v>2.952755905511811</v>
      </c>
    </row>
    <row r="115" spans="1:4" s="156" customFormat="1" ht="12" customHeight="1">
      <c r="A115" s="187" t="s">
        <v>122</v>
      </c>
      <c r="B115" s="187"/>
      <c r="C115" s="22">
        <v>0</v>
      </c>
      <c r="D115" s="23">
        <v>0</v>
      </c>
    </row>
    <row r="116" spans="1:4" s="156" customFormat="1" ht="12" customHeight="1">
      <c r="A116" s="187" t="s">
        <v>123</v>
      </c>
      <c r="B116" s="187"/>
      <c r="C116" s="22">
        <v>8</v>
      </c>
      <c r="D116" s="23">
        <v>0.8238928939237898</v>
      </c>
    </row>
    <row r="117" spans="1:4" s="156" customFormat="1" ht="12" customHeight="1">
      <c r="A117" s="202" t="s">
        <v>124</v>
      </c>
      <c r="B117" s="202"/>
      <c r="C117" s="28">
        <v>8</v>
      </c>
      <c r="D117" s="29">
        <v>1.6326530612244898</v>
      </c>
    </row>
    <row r="118" spans="1:4" s="156" customFormat="1" ht="12" customHeight="1">
      <c r="A118" s="26"/>
      <c r="B118" s="26"/>
      <c r="C118" s="26"/>
      <c r="D118" s="34"/>
    </row>
    <row r="119" spans="1:4" s="156" customFormat="1" ht="12" customHeight="1">
      <c r="A119" s="194" t="s">
        <v>125</v>
      </c>
      <c r="B119" s="194"/>
      <c r="C119" s="19">
        <v>758</v>
      </c>
      <c r="D119" s="20">
        <v>1.2640496281226028</v>
      </c>
    </row>
    <row r="120" spans="1:4" s="156" customFormat="1" ht="12" customHeight="1">
      <c r="A120" s="187" t="s">
        <v>126</v>
      </c>
      <c r="B120" s="187"/>
      <c r="C120" s="22">
        <v>102</v>
      </c>
      <c r="D120" s="23">
        <v>1.6411906677393402</v>
      </c>
    </row>
    <row r="121" spans="1:4" s="156" customFormat="1" ht="12" customHeight="1">
      <c r="A121" s="187" t="s">
        <v>128</v>
      </c>
      <c r="B121" s="187"/>
      <c r="C121" s="22">
        <v>3</v>
      </c>
      <c r="D121" s="23">
        <v>0.3856041131105398</v>
      </c>
    </row>
    <row r="122" spans="1:4" s="156" customFormat="1" ht="12" customHeight="1">
      <c r="A122" s="187" t="s">
        <v>129</v>
      </c>
      <c r="B122" s="187"/>
      <c r="C122" s="22">
        <v>26</v>
      </c>
      <c r="D122" s="23">
        <v>0.8160703075957313</v>
      </c>
    </row>
    <row r="123" spans="1:4" s="156" customFormat="1" ht="12" customHeight="1">
      <c r="A123" s="187" t="s">
        <v>131</v>
      </c>
      <c r="B123" s="187"/>
      <c r="C123" s="22">
        <v>1</v>
      </c>
      <c r="D123" s="23">
        <v>0.05743825387708214</v>
      </c>
    </row>
    <row r="124" spans="1:4" s="156" customFormat="1" ht="12" customHeight="1">
      <c r="A124" s="187" t="s">
        <v>133</v>
      </c>
      <c r="B124" s="187"/>
      <c r="C124" s="22">
        <v>11</v>
      </c>
      <c r="D124" s="23">
        <v>0.5792522380200106</v>
      </c>
    </row>
    <row r="125" spans="1:4" s="156" customFormat="1" ht="12" customHeight="1">
      <c r="A125" s="187" t="s">
        <v>135</v>
      </c>
      <c r="B125" s="187"/>
      <c r="C125" s="22">
        <v>134</v>
      </c>
      <c r="D125" s="23">
        <v>2</v>
      </c>
    </row>
    <row r="126" spans="1:4" s="156" customFormat="1" ht="12" customHeight="1">
      <c r="A126" s="187" t="s">
        <v>136</v>
      </c>
      <c r="B126" s="187"/>
      <c r="C126" s="22">
        <v>22</v>
      </c>
      <c r="D126" s="23">
        <v>0.7115135834411385</v>
      </c>
    </row>
    <row r="127" spans="1:4" s="156" customFormat="1" ht="12" customHeight="1">
      <c r="A127" s="187" t="s">
        <v>139</v>
      </c>
      <c r="B127" s="187"/>
      <c r="C127" s="22">
        <v>8</v>
      </c>
      <c r="D127" s="23">
        <v>1.144492131616595</v>
      </c>
    </row>
    <row r="128" spans="1:4" s="156" customFormat="1" ht="12" customHeight="1">
      <c r="A128" s="187" t="s">
        <v>140</v>
      </c>
      <c r="B128" s="187"/>
      <c r="C128" s="22">
        <v>230</v>
      </c>
      <c r="D128" s="23">
        <v>1.8975332068311195</v>
      </c>
    </row>
    <row r="129" spans="1:4" s="156" customFormat="1" ht="12" customHeight="1">
      <c r="A129" s="187" t="s">
        <v>141</v>
      </c>
      <c r="B129" s="187"/>
      <c r="C129" s="22">
        <v>55</v>
      </c>
      <c r="D129" s="23">
        <v>1.311709992845218</v>
      </c>
    </row>
    <row r="130" spans="1:4" s="156" customFormat="1" ht="12" customHeight="1">
      <c r="A130" s="187" t="s">
        <v>142</v>
      </c>
      <c r="B130" s="187"/>
      <c r="C130" s="22">
        <v>3</v>
      </c>
      <c r="D130" s="23">
        <v>0.5555555555555556</v>
      </c>
    </row>
    <row r="131" spans="1:4" s="156" customFormat="1" ht="12" customHeight="1">
      <c r="A131" s="187" t="s">
        <v>143</v>
      </c>
      <c r="B131" s="187"/>
      <c r="C131" s="22">
        <v>79</v>
      </c>
      <c r="D131" s="23">
        <v>1.282051282051282</v>
      </c>
    </row>
    <row r="132" spans="1:4" s="156" customFormat="1" ht="12" customHeight="1">
      <c r="A132" s="187" t="s">
        <v>145</v>
      </c>
      <c r="B132" s="187"/>
      <c r="C132" s="22">
        <v>30</v>
      </c>
      <c r="D132" s="23">
        <v>1.1106997408367272</v>
      </c>
    </row>
    <row r="133" spans="1:4" s="156" customFormat="1" ht="12" customHeight="1">
      <c r="A133" s="187" t="s">
        <v>146</v>
      </c>
      <c r="B133" s="187"/>
      <c r="C133" s="22">
        <v>4</v>
      </c>
      <c r="D133" s="23">
        <v>0.2609262883235486</v>
      </c>
    </row>
    <row r="134" spans="1:4" s="156" customFormat="1" ht="12" customHeight="1">
      <c r="A134" s="187" t="s">
        <v>147</v>
      </c>
      <c r="B134" s="187"/>
      <c r="C134" s="22">
        <v>12</v>
      </c>
      <c r="D134" s="23">
        <v>0.975609756097561</v>
      </c>
    </row>
    <row r="135" spans="1:4" s="156" customFormat="1" ht="12" customHeight="1">
      <c r="A135" s="187" t="s">
        <v>148</v>
      </c>
      <c r="B135" s="187"/>
      <c r="C135" s="22">
        <v>3</v>
      </c>
      <c r="D135" s="23">
        <v>0.23201856148491878</v>
      </c>
    </row>
    <row r="136" spans="1:4" s="156" customFormat="1" ht="12" customHeight="1">
      <c r="A136" s="187" t="s">
        <v>151</v>
      </c>
      <c r="B136" s="187"/>
      <c r="C136" s="22">
        <v>20</v>
      </c>
      <c r="D136" s="23">
        <v>0.9606147934678195</v>
      </c>
    </row>
    <row r="137" spans="1:4" s="156" customFormat="1" ht="12" customHeight="1">
      <c r="A137" s="187" t="s">
        <v>311</v>
      </c>
      <c r="B137" s="187"/>
      <c r="C137" s="22">
        <v>8</v>
      </c>
      <c r="D137" s="23">
        <v>0.436442989634479</v>
      </c>
    </row>
    <row r="138" spans="1:4" s="156" customFormat="1" ht="12" customHeight="1">
      <c r="A138" s="44" t="s">
        <v>390</v>
      </c>
      <c r="B138" s="44"/>
      <c r="C138" s="28">
        <v>7</v>
      </c>
      <c r="D138" s="29">
        <v>0.35569105691056907</v>
      </c>
    </row>
    <row r="139" spans="1:4" s="156" customFormat="1" ht="12" customHeight="1">
      <c r="A139" s="26"/>
      <c r="B139" s="26"/>
      <c r="C139" s="26"/>
      <c r="D139" s="34"/>
    </row>
    <row r="140" spans="1:4" s="156" customFormat="1" ht="12" customHeight="1">
      <c r="A140" s="194" t="s">
        <v>155</v>
      </c>
      <c r="B140" s="194"/>
      <c r="C140" s="19">
        <v>31</v>
      </c>
      <c r="D140" s="20">
        <v>0.4437446321213856</v>
      </c>
    </row>
    <row r="141" spans="1:4" s="156" customFormat="1" ht="12" customHeight="1">
      <c r="A141" s="187" t="s">
        <v>156</v>
      </c>
      <c r="B141" s="187"/>
      <c r="C141" s="22">
        <v>3</v>
      </c>
      <c r="D141" s="23">
        <v>0.2859866539561487</v>
      </c>
    </row>
    <row r="142" spans="1:4" s="156" customFormat="1" ht="12" customHeight="1">
      <c r="A142" s="187" t="s">
        <v>157</v>
      </c>
      <c r="B142" s="187"/>
      <c r="C142" s="22">
        <v>1</v>
      </c>
      <c r="D142" s="23">
        <v>0.48543689320388345</v>
      </c>
    </row>
    <row r="143" spans="1:4" s="156" customFormat="1" ht="12" customHeight="1">
      <c r="A143" s="187" t="s">
        <v>158</v>
      </c>
      <c r="B143" s="187"/>
      <c r="C143" s="22">
        <v>2</v>
      </c>
      <c r="D143" s="23">
        <v>0.6451612903225806</v>
      </c>
    </row>
    <row r="144" spans="1:4" s="156" customFormat="1" ht="12" customHeight="1">
      <c r="A144" s="187" t="s">
        <v>159</v>
      </c>
      <c r="B144" s="187"/>
      <c r="C144" s="22">
        <v>3</v>
      </c>
      <c r="D144" s="23">
        <v>1.89873417721519</v>
      </c>
    </row>
    <row r="145" spans="1:4" s="156" customFormat="1" ht="12" customHeight="1">
      <c r="A145" s="187" t="s">
        <v>160</v>
      </c>
      <c r="B145" s="187"/>
      <c r="C145" s="22">
        <v>15</v>
      </c>
      <c r="D145" s="23">
        <v>1.0645848119233499</v>
      </c>
    </row>
    <row r="146" spans="1:4" s="156" customFormat="1" ht="12" customHeight="1">
      <c r="A146" s="187" t="s">
        <v>161</v>
      </c>
      <c r="B146" s="187"/>
      <c r="C146" s="22">
        <v>2</v>
      </c>
      <c r="D146" s="23">
        <v>0.1943634596695821</v>
      </c>
    </row>
    <row r="147" spans="1:4" s="156" customFormat="1" ht="12" customHeight="1">
      <c r="A147" s="187" t="s">
        <v>162</v>
      </c>
      <c r="B147" s="187"/>
      <c r="C147" s="22">
        <v>1</v>
      </c>
      <c r="D147" s="23">
        <v>0.7575757575757576</v>
      </c>
    </row>
    <row r="148" spans="1:4" s="156" customFormat="1" ht="12" customHeight="1">
      <c r="A148" s="193" t="s">
        <v>163</v>
      </c>
      <c r="B148" s="193"/>
      <c r="C148" s="28">
        <v>4</v>
      </c>
      <c r="D148" s="29">
        <v>0.14853323431117713</v>
      </c>
    </row>
    <row r="149" spans="1:4" s="156" customFormat="1" ht="12" customHeight="1">
      <c r="A149" s="26"/>
      <c r="B149" s="26"/>
      <c r="C149" s="26"/>
      <c r="D149" s="34"/>
    </row>
    <row r="150" spans="1:4" s="156" customFormat="1" ht="12" customHeight="1">
      <c r="A150" s="194" t="s">
        <v>164</v>
      </c>
      <c r="B150" s="194"/>
      <c r="C150" s="19">
        <v>815</v>
      </c>
      <c r="D150" s="20">
        <v>2.428269225039478</v>
      </c>
    </row>
    <row r="151" spans="1:4" s="156" customFormat="1" ht="12" customHeight="1">
      <c r="A151" s="187" t="s">
        <v>165</v>
      </c>
      <c r="B151" s="187"/>
      <c r="C151" s="22">
        <v>69</v>
      </c>
      <c r="D151" s="23">
        <v>2.528398680835471</v>
      </c>
    </row>
    <row r="152" spans="1:4" s="156" customFormat="1" ht="12" customHeight="1">
      <c r="A152" s="187" t="s">
        <v>166</v>
      </c>
      <c r="B152" s="187"/>
      <c r="C152" s="22">
        <v>680</v>
      </c>
      <c r="D152" s="23">
        <v>2.5554302893649004</v>
      </c>
    </row>
    <row r="153" spans="1:4" s="156" customFormat="1" ht="12" customHeight="1">
      <c r="A153" s="187" t="s">
        <v>167</v>
      </c>
      <c r="B153" s="187"/>
      <c r="C153" s="22">
        <v>32</v>
      </c>
      <c r="D153" s="23">
        <v>1.9753086419753085</v>
      </c>
    </row>
    <row r="154" spans="1:4" s="156" customFormat="1" ht="12" customHeight="1">
      <c r="A154" s="187" t="s">
        <v>173</v>
      </c>
      <c r="B154" s="187"/>
      <c r="C154" s="22">
        <v>0</v>
      </c>
      <c r="D154" s="23">
        <v>0</v>
      </c>
    </row>
    <row r="155" spans="1:4" s="156" customFormat="1" ht="12" customHeight="1">
      <c r="A155" s="187" t="s">
        <v>174</v>
      </c>
      <c r="B155" s="187"/>
      <c r="C155" s="22">
        <v>25</v>
      </c>
      <c r="D155" s="23">
        <v>2.6624068157614484</v>
      </c>
    </row>
    <row r="156" spans="1:4" s="156" customFormat="1" ht="12" customHeight="1">
      <c r="A156" s="202" t="s">
        <v>180</v>
      </c>
      <c r="B156" s="202"/>
      <c r="C156" s="28">
        <v>9</v>
      </c>
      <c r="D156" s="29">
        <v>0.6588579795021963</v>
      </c>
    </row>
    <row r="157" spans="1:4" s="156" customFormat="1" ht="12" customHeight="1">
      <c r="A157" s="26"/>
      <c r="B157" s="26"/>
      <c r="C157" s="26"/>
      <c r="D157" s="34"/>
    </row>
    <row r="158" spans="1:4" s="156" customFormat="1" ht="12" customHeight="1">
      <c r="A158" s="194" t="s">
        <v>183</v>
      </c>
      <c r="B158" s="194"/>
      <c r="C158" s="19">
        <v>108</v>
      </c>
      <c r="D158" s="20">
        <v>1.7583848909150115</v>
      </c>
    </row>
    <row r="159" spans="1:4" s="156" customFormat="1" ht="12" customHeight="1">
      <c r="A159" s="187" t="s">
        <v>184</v>
      </c>
      <c r="B159" s="187"/>
      <c r="C159" s="22">
        <v>86</v>
      </c>
      <c r="D159" s="23">
        <v>2.357456140350877</v>
      </c>
    </row>
    <row r="160" spans="1:4" s="156" customFormat="1" ht="12" customHeight="1">
      <c r="A160" s="202" t="s">
        <v>343</v>
      </c>
      <c r="B160" s="202"/>
      <c r="C160" s="28">
        <v>22</v>
      </c>
      <c r="D160" s="29">
        <v>0.8821170809943866</v>
      </c>
    </row>
    <row r="161" spans="1:4" s="156" customFormat="1" ht="12" customHeight="1">
      <c r="A161" s="26"/>
      <c r="B161" s="26"/>
      <c r="C161" s="26"/>
      <c r="D161" s="34"/>
    </row>
    <row r="162" spans="1:4" s="156" customFormat="1" ht="12" customHeight="1">
      <c r="A162" s="194" t="s">
        <v>190</v>
      </c>
      <c r="B162" s="194"/>
      <c r="C162" s="19">
        <v>24</v>
      </c>
      <c r="D162" s="20">
        <v>0.333379636060564</v>
      </c>
    </row>
    <row r="163" spans="1:4" s="156" customFormat="1" ht="12" customHeight="1">
      <c r="A163" s="187" t="s">
        <v>191</v>
      </c>
      <c r="B163" s="187"/>
      <c r="C163" s="22">
        <v>12</v>
      </c>
      <c r="D163" s="23">
        <v>0.524704853519895</v>
      </c>
    </row>
    <row r="164" spans="1:4" s="156" customFormat="1" ht="12" customHeight="1">
      <c r="A164" s="187" t="s">
        <v>192</v>
      </c>
      <c r="B164" s="187"/>
      <c r="C164" s="22">
        <v>4</v>
      </c>
      <c r="D164" s="23">
        <v>0.1607717041800643</v>
      </c>
    </row>
    <row r="165" spans="1:4" s="156" customFormat="1" ht="12" customHeight="1">
      <c r="A165" s="202" t="s">
        <v>299</v>
      </c>
      <c r="B165" s="202"/>
      <c r="C165" s="76">
        <v>8</v>
      </c>
      <c r="D165" s="86">
        <v>0.33003300330033003</v>
      </c>
    </row>
    <row r="166" spans="1:4" s="156" customFormat="1" ht="12" customHeight="1">
      <c r="A166" s="26"/>
      <c r="B166" s="26"/>
      <c r="C166" s="26"/>
      <c r="D166" s="34"/>
    </row>
    <row r="167" spans="1:4" s="156" customFormat="1" ht="12" customHeight="1">
      <c r="A167" s="194" t="s">
        <v>196</v>
      </c>
      <c r="B167" s="194"/>
      <c r="C167" s="19">
        <v>198</v>
      </c>
      <c r="D167" s="20">
        <v>2.0401854714064918</v>
      </c>
    </row>
    <row r="168" spans="1:4" s="156" customFormat="1" ht="12" customHeight="1">
      <c r="A168" s="187" t="s">
        <v>197</v>
      </c>
      <c r="B168" s="187"/>
      <c r="C168" s="22">
        <v>51</v>
      </c>
      <c r="D168" s="23">
        <v>3.3203125</v>
      </c>
    </row>
    <row r="169" spans="1:4" s="156" customFormat="1" ht="12" customHeight="1">
      <c r="A169" s="187" t="s">
        <v>199</v>
      </c>
      <c r="B169" s="187"/>
      <c r="C169" s="22">
        <v>1</v>
      </c>
      <c r="D169" s="23">
        <v>0.5050505050505051</v>
      </c>
    </row>
    <row r="170" spans="1:4" s="156" customFormat="1" ht="12" customHeight="1">
      <c r="A170" s="187" t="s">
        <v>200</v>
      </c>
      <c r="B170" s="187"/>
      <c r="C170" s="22">
        <v>54</v>
      </c>
      <c r="D170" s="23">
        <v>7.4277854195323245</v>
      </c>
    </row>
    <row r="171" spans="1:4" s="156" customFormat="1" ht="12" customHeight="1">
      <c r="A171" s="187" t="s">
        <v>205</v>
      </c>
      <c r="B171" s="187"/>
      <c r="C171" s="22">
        <v>2</v>
      </c>
      <c r="D171" s="23">
        <v>0.5865102639296188</v>
      </c>
    </row>
    <row r="172" spans="1:4" s="156" customFormat="1" ht="12" customHeight="1">
      <c r="A172" s="187" t="s">
        <v>206</v>
      </c>
      <c r="B172" s="187"/>
      <c r="C172" s="22">
        <v>40</v>
      </c>
      <c r="D172" s="23">
        <v>1.017293997965412</v>
      </c>
    </row>
    <row r="173" spans="1:4" s="156" customFormat="1" ht="12" customHeight="1">
      <c r="A173" s="187" t="s">
        <v>207</v>
      </c>
      <c r="B173" s="187"/>
      <c r="C173" s="22">
        <v>11</v>
      </c>
      <c r="D173" s="23">
        <v>1.8092105263157896</v>
      </c>
    </row>
    <row r="174" spans="1:4" s="156" customFormat="1" ht="12" customHeight="1">
      <c r="A174" s="187" t="s">
        <v>210</v>
      </c>
      <c r="B174" s="187"/>
      <c r="C174" s="22">
        <v>15</v>
      </c>
      <c r="D174" s="23">
        <v>5.7915057915057915</v>
      </c>
    </row>
    <row r="175" spans="1:4" s="156" customFormat="1" ht="12" customHeight="1">
      <c r="A175" s="187" t="s">
        <v>211</v>
      </c>
      <c r="B175" s="187"/>
      <c r="C175" s="22">
        <v>8</v>
      </c>
      <c r="D175" s="23">
        <v>1.5065913370998116</v>
      </c>
    </row>
    <row r="176" spans="1:4" s="156" customFormat="1" ht="12" customHeight="1">
      <c r="A176" s="187" t="s">
        <v>212</v>
      </c>
      <c r="B176" s="187"/>
      <c r="C176" s="22">
        <v>1</v>
      </c>
      <c r="D176" s="23">
        <v>0.2518891687657431</v>
      </c>
    </row>
    <row r="177" spans="1:4" s="156" customFormat="1" ht="12" customHeight="1">
      <c r="A177" s="202" t="s">
        <v>213</v>
      </c>
      <c r="B177" s="202"/>
      <c r="C177" s="28">
        <v>15</v>
      </c>
      <c r="D177" s="29">
        <v>1.2755102040816326</v>
      </c>
    </row>
    <row r="178" spans="1:4" s="156" customFormat="1" ht="12" customHeight="1">
      <c r="A178" s="26"/>
      <c r="B178" s="26"/>
      <c r="C178" s="26"/>
      <c r="D178" s="34"/>
    </row>
    <row r="179" spans="1:4" s="156" customFormat="1" ht="12" customHeight="1">
      <c r="A179" s="194" t="s">
        <v>215</v>
      </c>
      <c r="B179" s="194"/>
      <c r="C179" s="19">
        <v>5489</v>
      </c>
      <c r="D179" s="20">
        <v>2.166833123453037</v>
      </c>
    </row>
    <row r="180" spans="1:4" s="156" customFormat="1" ht="12" customHeight="1">
      <c r="A180" s="187" t="s">
        <v>216</v>
      </c>
      <c r="B180" s="187"/>
      <c r="C180" s="22">
        <v>1549</v>
      </c>
      <c r="D180" s="23">
        <v>4.976227190953483</v>
      </c>
    </row>
    <row r="181" spans="1:4" s="156" customFormat="1" ht="12" customHeight="1">
      <c r="A181" s="187" t="s">
        <v>217</v>
      </c>
      <c r="B181" s="187"/>
      <c r="C181" s="22">
        <v>2006</v>
      </c>
      <c r="D181" s="23">
        <v>2.0338639359221333</v>
      </c>
    </row>
    <row r="182" spans="1:4" s="156" customFormat="1" ht="12" customHeight="1">
      <c r="A182" s="187" t="s">
        <v>218</v>
      </c>
      <c r="B182" s="187"/>
      <c r="C182" s="22">
        <v>758</v>
      </c>
      <c r="D182" s="23">
        <v>1.2640496281226028</v>
      </c>
    </row>
    <row r="183" spans="1:4" s="156" customFormat="1" ht="12" customHeight="1">
      <c r="A183" s="187" t="s">
        <v>219</v>
      </c>
      <c r="B183" s="187"/>
      <c r="C183" s="22">
        <v>31</v>
      </c>
      <c r="D183" s="23">
        <v>0.4437446321213856</v>
      </c>
    </row>
    <row r="184" spans="1:4" s="156" customFormat="1" ht="12" customHeight="1">
      <c r="A184" s="187" t="s">
        <v>220</v>
      </c>
      <c r="B184" s="187"/>
      <c r="C184" s="22">
        <v>815</v>
      </c>
      <c r="D184" s="23">
        <v>2.428269225039478</v>
      </c>
    </row>
    <row r="185" spans="1:4" s="156" customFormat="1" ht="12" customHeight="1">
      <c r="A185" s="187" t="s">
        <v>221</v>
      </c>
      <c r="B185" s="187"/>
      <c r="C185" s="22">
        <v>108</v>
      </c>
      <c r="D185" s="23">
        <v>1.7583848909150115</v>
      </c>
    </row>
    <row r="186" spans="1:4" s="156" customFormat="1" ht="12" customHeight="1">
      <c r="A186" s="187" t="s">
        <v>222</v>
      </c>
      <c r="B186" s="187"/>
      <c r="C186" s="22">
        <v>24</v>
      </c>
      <c r="D186" s="23">
        <v>0.333379636060564</v>
      </c>
    </row>
    <row r="187" spans="1:4" s="156" customFormat="1" ht="12" customHeight="1">
      <c r="A187" s="193" t="s">
        <v>223</v>
      </c>
      <c r="B187" s="193"/>
      <c r="C187" s="28">
        <v>198</v>
      </c>
      <c r="D187" s="29">
        <v>2.0401854714064918</v>
      </c>
    </row>
    <row r="188" spans="1:4" s="156" customFormat="1" ht="12" customHeight="1">
      <c r="A188" s="44"/>
      <c r="B188" s="44"/>
      <c r="C188" s="76"/>
      <c r="D188" s="86"/>
    </row>
    <row r="189" spans="1:4" s="156" customFormat="1" ht="12" customHeight="1">
      <c r="A189" s="194" t="s">
        <v>369</v>
      </c>
      <c r="B189" s="194"/>
      <c r="C189" s="19">
        <v>5120</v>
      </c>
      <c r="D189" s="20">
        <v>2.2976538799834856</v>
      </c>
    </row>
    <row r="190" spans="1:4" s="156" customFormat="1" ht="12" customHeight="1">
      <c r="A190" s="187" t="s">
        <v>335</v>
      </c>
      <c r="B190" s="187"/>
      <c r="C190" s="22">
        <v>783</v>
      </c>
      <c r="D190" s="23">
        <v>2.474402730375427</v>
      </c>
    </row>
    <row r="191" spans="1:4" s="156" customFormat="1" ht="12" customHeight="1">
      <c r="A191" s="187" t="s">
        <v>336</v>
      </c>
      <c r="B191" s="187"/>
      <c r="C191" s="25">
        <v>1551</v>
      </c>
      <c r="D191" s="185">
        <v>4.901248222468004</v>
      </c>
    </row>
    <row r="192" spans="1:4" s="156" customFormat="1" ht="12" customHeight="1">
      <c r="A192" s="187" t="s">
        <v>337</v>
      </c>
      <c r="B192" s="187"/>
      <c r="C192" s="22">
        <v>575</v>
      </c>
      <c r="D192" s="23">
        <v>1.204869769293632</v>
      </c>
    </row>
    <row r="193" spans="1:4" s="156" customFormat="1" ht="12" customHeight="1">
      <c r="A193" s="187" t="s">
        <v>338</v>
      </c>
      <c r="B193" s="187"/>
      <c r="C193" s="22">
        <v>2004</v>
      </c>
      <c r="D193" s="23">
        <v>2.0425427823020392</v>
      </c>
    </row>
    <row r="194" spans="1:4" s="156" customFormat="1" ht="12" customHeight="1">
      <c r="A194" s="167" t="s">
        <v>339</v>
      </c>
      <c r="B194" s="167"/>
      <c r="C194" s="28">
        <v>207</v>
      </c>
      <c r="D194" s="29">
        <v>1.5097367077528991</v>
      </c>
    </row>
    <row r="195" spans="1:4" s="156" customFormat="1" ht="12" customHeight="1">
      <c r="A195" s="33"/>
      <c r="B195" s="33"/>
      <c r="C195" s="35"/>
      <c r="D195" s="36"/>
    </row>
    <row r="196" spans="1:4" s="156" customFormat="1" ht="12" customHeight="1">
      <c r="A196" s="166" t="s">
        <v>340</v>
      </c>
      <c r="B196" s="166"/>
      <c r="C196" s="83">
        <v>369</v>
      </c>
      <c r="D196" s="84">
        <v>1.210510776498376</v>
      </c>
    </row>
    <row r="197" spans="1:4" s="172" customFormat="1" ht="12" customHeight="1">
      <c r="A197" s="198"/>
      <c r="B197" s="189"/>
      <c r="C197" s="189"/>
      <c r="D197" s="189"/>
    </row>
    <row r="198" spans="1:4" s="173" customFormat="1" ht="12" customHeight="1">
      <c r="A198" s="207" t="s">
        <v>384</v>
      </c>
      <c r="B198" s="207"/>
      <c r="C198" s="207"/>
      <c r="D198" s="189"/>
    </row>
    <row r="199" spans="1:4" ht="12" customHeight="1">
      <c r="A199" s="231" t="s">
        <v>388</v>
      </c>
      <c r="B199" s="205"/>
      <c r="C199" s="205"/>
      <c r="D199" s="205"/>
    </row>
    <row r="200" spans="1:4" s="180" customFormat="1" ht="12" customHeight="1">
      <c r="A200" s="204" t="s">
        <v>389</v>
      </c>
      <c r="B200" s="205"/>
      <c r="C200" s="205"/>
      <c r="D200" s="205"/>
    </row>
    <row r="201" spans="1:4" s="173" customFormat="1" ht="5.25" customHeight="1">
      <c r="A201" s="208"/>
      <c r="B201" s="209"/>
      <c r="C201" s="209"/>
      <c r="D201" s="209"/>
    </row>
    <row r="202" spans="1:4" ht="24" customHeight="1">
      <c r="A202" s="225" t="s">
        <v>392</v>
      </c>
      <c r="B202" s="226"/>
      <c r="C202" s="226"/>
      <c r="D202" s="226"/>
    </row>
    <row r="203" spans="1:4" ht="5.25" customHeight="1">
      <c r="A203" s="208"/>
      <c r="B203" s="209"/>
      <c r="C203" s="209"/>
      <c r="D203" s="209"/>
    </row>
    <row r="204" spans="1:4" ht="12" customHeight="1">
      <c r="A204" s="208" t="s">
        <v>394</v>
      </c>
      <c r="B204" s="209"/>
      <c r="C204" s="209"/>
      <c r="D204" s="209"/>
    </row>
    <row r="205" spans="1:4" ht="12" customHeight="1">
      <c r="A205" s="208" t="s">
        <v>295</v>
      </c>
      <c r="B205" s="209"/>
      <c r="C205" s="209"/>
      <c r="D205" s="209"/>
    </row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</sheetData>
  <sheetProtection/>
  <mergeCells count="168">
    <mergeCell ref="A200:D200"/>
    <mergeCell ref="A201:D201"/>
    <mergeCell ref="A202:D202"/>
    <mergeCell ref="A203:D203"/>
    <mergeCell ref="A204:D204"/>
    <mergeCell ref="A205:D205"/>
    <mergeCell ref="A191:B191"/>
    <mergeCell ref="A192:B192"/>
    <mergeCell ref="A193:B193"/>
    <mergeCell ref="A197:D197"/>
    <mergeCell ref="A198:D198"/>
    <mergeCell ref="A199:D199"/>
    <mergeCell ref="A184:B184"/>
    <mergeCell ref="A185:B185"/>
    <mergeCell ref="A186:B186"/>
    <mergeCell ref="A187:B187"/>
    <mergeCell ref="A189:B189"/>
    <mergeCell ref="A190:B190"/>
    <mergeCell ref="A177:B177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76:B176"/>
    <mergeCell ref="A164:B164"/>
    <mergeCell ref="A165:B165"/>
    <mergeCell ref="A167:B167"/>
    <mergeCell ref="A168:B168"/>
    <mergeCell ref="A169:B169"/>
    <mergeCell ref="A170:B170"/>
    <mergeCell ref="A156:B156"/>
    <mergeCell ref="A158:B158"/>
    <mergeCell ref="A159:B159"/>
    <mergeCell ref="A160:B160"/>
    <mergeCell ref="A162:B162"/>
    <mergeCell ref="A163:B163"/>
    <mergeCell ref="A150:B150"/>
    <mergeCell ref="A151:B151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40:B140"/>
    <mergeCell ref="A141:B141"/>
    <mergeCell ref="A142:B142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B67"/>
    <mergeCell ref="A68:B68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4:B54"/>
    <mergeCell ref="A55:B55"/>
    <mergeCell ref="A57:B57"/>
    <mergeCell ref="A58:B58"/>
    <mergeCell ref="A59:B59"/>
    <mergeCell ref="A60:B60"/>
    <mergeCell ref="A42:B42"/>
    <mergeCell ref="A43:B43"/>
    <mergeCell ref="A44:B44"/>
    <mergeCell ref="A47:B47"/>
    <mergeCell ref="A52:B52"/>
    <mergeCell ref="A53:B53"/>
    <mergeCell ref="A29:B29"/>
    <mergeCell ref="A32:B32"/>
    <mergeCell ref="A33:B33"/>
    <mergeCell ref="A38:B38"/>
    <mergeCell ref="A39:B39"/>
    <mergeCell ref="A40:B40"/>
    <mergeCell ref="A17:B17"/>
    <mergeCell ref="A21:B21"/>
    <mergeCell ref="A23:B23"/>
    <mergeCell ref="A24:B24"/>
    <mergeCell ref="A25:B25"/>
    <mergeCell ref="A26:B26"/>
    <mergeCell ref="C6:D6"/>
    <mergeCell ref="A8:B8"/>
    <mergeCell ref="A9:B9"/>
    <mergeCell ref="A10:B10"/>
    <mergeCell ref="A12:B12"/>
    <mergeCell ref="A13:B13"/>
    <mergeCell ref="A1:D1"/>
    <mergeCell ref="A2:D2"/>
    <mergeCell ref="A3:D3"/>
    <mergeCell ref="A4:D4"/>
    <mergeCell ref="A5:B5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66" customWidth="1"/>
    <col min="2" max="2" width="38.7109375" style="66" customWidth="1"/>
    <col min="3" max="3" width="11.8515625" style="174" customWidth="1"/>
    <col min="4" max="4" width="11.8515625" style="179" customWidth="1"/>
    <col min="5" max="16384" width="9.140625" style="66" customWidth="1"/>
  </cols>
  <sheetData>
    <row r="1" spans="1:4" s="169" customFormat="1" ht="12.75" customHeight="1">
      <c r="A1" s="188"/>
      <c r="B1" s="188"/>
      <c r="C1" s="188"/>
      <c r="D1" s="189"/>
    </row>
    <row r="2" spans="1:4" s="169" customFormat="1" ht="12.75" customHeight="1">
      <c r="A2" s="188" t="s">
        <v>387</v>
      </c>
      <c r="B2" s="188"/>
      <c r="C2" s="188"/>
      <c r="D2" s="189"/>
    </row>
    <row r="3" spans="1:4" s="4" customFormat="1" ht="12.75" customHeight="1">
      <c r="A3" s="190"/>
      <c r="B3" s="190"/>
      <c r="C3" s="190"/>
      <c r="D3" s="189"/>
    </row>
    <row r="4" spans="1:4" s="4" customFormat="1" ht="12.75" customHeight="1">
      <c r="A4" s="191"/>
      <c r="B4" s="191"/>
      <c r="C4" s="191"/>
      <c r="D4" s="192"/>
    </row>
    <row r="5" spans="1:4" s="160" customFormat="1" ht="12" customHeight="1">
      <c r="A5" s="195"/>
      <c r="B5" s="195"/>
      <c r="C5" s="227">
        <v>2022</v>
      </c>
      <c r="D5" s="228"/>
    </row>
    <row r="6" spans="3:4" s="160" customFormat="1" ht="12" customHeight="1">
      <c r="C6" s="229"/>
      <c r="D6" s="230"/>
    </row>
    <row r="7" s="160" customFormat="1" ht="12" customHeight="1">
      <c r="D7" s="178"/>
    </row>
    <row r="8" spans="1:4" s="160" customFormat="1" ht="12" customHeight="1">
      <c r="A8" s="196"/>
      <c r="B8" s="196"/>
      <c r="C8" s="8" t="s">
        <v>0</v>
      </c>
      <c r="D8" s="151" t="s">
        <v>1</v>
      </c>
    </row>
    <row r="9" spans="1:4" s="170" customFormat="1" ht="12" customHeight="1">
      <c r="A9" s="199"/>
      <c r="B9" s="199"/>
      <c r="C9" s="10" t="s">
        <v>2</v>
      </c>
      <c r="D9" s="175" t="s">
        <v>3</v>
      </c>
    </row>
    <row r="10" spans="1:4" s="11" customFormat="1" ht="12" customHeight="1">
      <c r="A10" s="197" t="s">
        <v>4</v>
      </c>
      <c r="B10" s="197"/>
      <c r="C10" s="12">
        <v>6262</v>
      </c>
      <c r="D10" s="84">
        <v>2.492685548235575</v>
      </c>
    </row>
    <row r="11" spans="1:4" s="11" customFormat="1" ht="12" customHeight="1">
      <c r="A11" s="15"/>
      <c r="B11" s="15"/>
      <c r="C11" s="16"/>
      <c r="D11" s="17"/>
    </row>
    <row r="12" spans="1:4" s="171" customFormat="1" ht="12" customHeight="1">
      <c r="A12" s="194" t="s">
        <v>5</v>
      </c>
      <c r="B12" s="194"/>
      <c r="C12" s="19">
        <v>315</v>
      </c>
      <c r="D12" s="20">
        <v>1.376327172630751</v>
      </c>
    </row>
    <row r="13" spans="1:4" s="156" customFormat="1" ht="12" customHeight="1">
      <c r="A13" s="187" t="s">
        <v>6</v>
      </c>
      <c r="B13" s="187"/>
      <c r="C13" s="22">
        <v>176</v>
      </c>
      <c r="D13" s="23">
        <v>1.82648401826484</v>
      </c>
    </row>
    <row r="14" spans="1:4" s="156" customFormat="1" ht="12" customHeight="1">
      <c r="A14" s="24"/>
      <c r="B14" s="25" t="s">
        <v>7</v>
      </c>
      <c r="C14" s="22">
        <v>60</v>
      </c>
      <c r="D14" s="23">
        <v>1.654715940430226</v>
      </c>
    </row>
    <row r="15" spans="1:4" s="156" customFormat="1" ht="12" customHeight="1">
      <c r="A15" s="24"/>
      <c r="B15" s="25" t="s">
        <v>8</v>
      </c>
      <c r="C15" s="22">
        <v>24</v>
      </c>
      <c r="D15" s="23">
        <v>0.6128702757916241</v>
      </c>
    </row>
    <row r="16" spans="1:4" s="156" customFormat="1" ht="12" customHeight="1">
      <c r="A16" s="24"/>
      <c r="B16" s="26" t="s">
        <v>9</v>
      </c>
      <c r="C16" s="22">
        <v>92</v>
      </c>
      <c r="D16" s="23">
        <v>4.393505253104107</v>
      </c>
    </row>
    <row r="17" spans="1:4" s="156" customFormat="1" ht="12" customHeight="1">
      <c r="A17" s="187" t="s">
        <v>10</v>
      </c>
      <c r="B17" s="187"/>
      <c r="C17" s="22">
        <v>27</v>
      </c>
      <c r="D17" s="23">
        <v>0.37688442211055273</v>
      </c>
    </row>
    <row r="18" spans="1:4" s="156" customFormat="1" ht="12" customHeight="1">
      <c r="A18" s="24"/>
      <c r="B18" s="25" t="s">
        <v>11</v>
      </c>
      <c r="C18" s="22">
        <v>5</v>
      </c>
      <c r="D18" s="23">
        <v>0.20202020202020202</v>
      </c>
    </row>
    <row r="19" spans="1:4" s="156" customFormat="1" ht="12" customHeight="1">
      <c r="A19" s="24"/>
      <c r="B19" s="25" t="s">
        <v>12</v>
      </c>
      <c r="C19" s="22">
        <v>10</v>
      </c>
      <c r="D19" s="23">
        <v>0.43956043956043955</v>
      </c>
    </row>
    <row r="20" spans="1:4" s="156" customFormat="1" ht="12" customHeight="1">
      <c r="A20" s="27"/>
      <c r="B20" s="25" t="s">
        <v>13</v>
      </c>
      <c r="C20" s="22">
        <v>12</v>
      </c>
      <c r="D20" s="23">
        <v>0.4971002485501243</v>
      </c>
    </row>
    <row r="21" spans="1:4" s="156" customFormat="1" ht="12" customHeight="1">
      <c r="A21" s="193" t="s">
        <v>14</v>
      </c>
      <c r="B21" s="193"/>
      <c r="C21" s="28">
        <v>112</v>
      </c>
      <c r="D21" s="29">
        <v>1.8399868572367342</v>
      </c>
    </row>
    <row r="22" spans="1:4" s="156" customFormat="1" ht="12" customHeight="1">
      <c r="A22" s="27"/>
      <c r="B22" s="27"/>
      <c r="C22" s="27"/>
      <c r="D22" s="30"/>
    </row>
    <row r="23" spans="1:4" s="171" customFormat="1" ht="12" customHeight="1">
      <c r="A23" s="194" t="s">
        <v>314</v>
      </c>
      <c r="B23" s="194"/>
      <c r="C23" s="19">
        <v>1062</v>
      </c>
      <c r="D23" s="20">
        <v>1.596152400991959</v>
      </c>
    </row>
    <row r="24" spans="1:4" s="156" customFormat="1" ht="12" customHeight="1">
      <c r="A24" s="187" t="s">
        <v>16</v>
      </c>
      <c r="B24" s="187"/>
      <c r="C24" s="22">
        <v>789</v>
      </c>
      <c r="D24" s="23">
        <v>2.095172340538531</v>
      </c>
    </row>
    <row r="25" spans="1:4" s="156" customFormat="1" ht="12" customHeight="1">
      <c r="A25" s="187" t="s">
        <v>17</v>
      </c>
      <c r="B25" s="187"/>
      <c r="C25" s="22">
        <v>132</v>
      </c>
      <c r="D25" s="23">
        <v>1.9787138360065955</v>
      </c>
    </row>
    <row r="26" spans="1:4" s="156" customFormat="1" ht="12" customHeight="1">
      <c r="A26" s="187" t="s">
        <v>18</v>
      </c>
      <c r="B26" s="187"/>
      <c r="C26" s="22">
        <v>89</v>
      </c>
      <c r="D26" s="23">
        <v>0.8738340697103584</v>
      </c>
    </row>
    <row r="27" spans="1:4" s="156" customFormat="1" ht="12" customHeight="1">
      <c r="A27" s="31"/>
      <c r="B27" s="25" t="s">
        <v>19</v>
      </c>
      <c r="C27" s="22">
        <v>9</v>
      </c>
      <c r="D27" s="23">
        <v>0.36086607858861264</v>
      </c>
    </row>
    <row r="28" spans="1:4" s="156" customFormat="1" ht="12" customHeight="1">
      <c r="A28" s="27"/>
      <c r="B28" s="25" t="s">
        <v>20</v>
      </c>
      <c r="C28" s="22">
        <v>80</v>
      </c>
      <c r="D28" s="23">
        <v>1.0401768300611105</v>
      </c>
    </row>
    <row r="29" spans="1:4" s="156" customFormat="1" ht="12" customHeight="1">
      <c r="A29" s="187" t="s">
        <v>21</v>
      </c>
      <c r="B29" s="187"/>
      <c r="C29" s="22">
        <v>13</v>
      </c>
      <c r="D29" s="23">
        <v>0.3658879819870532</v>
      </c>
    </row>
    <row r="30" spans="1:4" s="156" customFormat="1" ht="12" customHeight="1">
      <c r="A30" s="31"/>
      <c r="B30" s="25" t="s">
        <v>22</v>
      </c>
      <c r="C30" s="22">
        <v>5</v>
      </c>
      <c r="D30" s="23">
        <v>0.2881844380403458</v>
      </c>
    </row>
    <row r="31" spans="1:4" s="156" customFormat="1" ht="12" customHeight="1">
      <c r="A31" s="27"/>
      <c r="B31" s="25" t="s">
        <v>23</v>
      </c>
      <c r="C31" s="22">
        <v>8</v>
      </c>
      <c r="D31" s="23">
        <v>0.44004400440044</v>
      </c>
    </row>
    <row r="32" spans="1:4" s="156" customFormat="1" ht="12" customHeight="1">
      <c r="A32" s="187" t="s">
        <v>24</v>
      </c>
      <c r="B32" s="187"/>
      <c r="C32" s="22">
        <v>3</v>
      </c>
      <c r="D32" s="23">
        <v>0.1959503592423253</v>
      </c>
    </row>
    <row r="33" spans="1:4" s="156" customFormat="1" ht="12" customHeight="1">
      <c r="A33" s="187" t="s">
        <v>313</v>
      </c>
      <c r="B33" s="187"/>
      <c r="C33" s="22">
        <v>36</v>
      </c>
      <c r="D33" s="23">
        <v>0.518956321176301</v>
      </c>
    </row>
    <row r="34" spans="1:4" s="156" customFormat="1" ht="12" customHeight="1">
      <c r="A34" s="31"/>
      <c r="B34" s="25" t="s">
        <v>26</v>
      </c>
      <c r="C34" s="22">
        <v>3</v>
      </c>
      <c r="D34" s="23">
        <v>0.2926829268292683</v>
      </c>
    </row>
    <row r="35" spans="1:4" s="156" customFormat="1" ht="12" customHeight="1">
      <c r="A35" s="24"/>
      <c r="B35" s="25" t="s">
        <v>27</v>
      </c>
      <c r="C35" s="22">
        <v>9</v>
      </c>
      <c r="D35" s="23">
        <v>1.1194029850746268</v>
      </c>
    </row>
    <row r="36" spans="1:4" s="156" customFormat="1" ht="12" customHeight="1">
      <c r="A36" s="24"/>
      <c r="B36" s="32" t="s">
        <v>312</v>
      </c>
      <c r="C36" s="28">
        <v>24</v>
      </c>
      <c r="D36" s="29">
        <v>0.4698512137823023</v>
      </c>
    </row>
    <row r="37" spans="1:4" s="156" customFormat="1" ht="12" customHeight="1">
      <c r="A37" s="27"/>
      <c r="B37" s="27"/>
      <c r="C37" s="27"/>
      <c r="D37" s="30"/>
    </row>
    <row r="38" spans="1:4" s="171" customFormat="1" ht="12" customHeight="1">
      <c r="A38" s="194" t="s">
        <v>29</v>
      </c>
      <c r="B38" s="194"/>
      <c r="C38" s="19">
        <v>853</v>
      </c>
      <c r="D38" s="20">
        <v>2.5929416056175336</v>
      </c>
    </row>
    <row r="39" spans="1:4" s="156" customFormat="1" ht="12" customHeight="1">
      <c r="A39" s="187" t="s">
        <v>30</v>
      </c>
      <c r="B39" s="187"/>
      <c r="C39" s="22">
        <v>825</v>
      </c>
      <c r="D39" s="23">
        <v>2.75201814664087</v>
      </c>
    </row>
    <row r="40" spans="1:4" s="156" customFormat="1" ht="12" customHeight="1">
      <c r="A40" s="193" t="s">
        <v>31</v>
      </c>
      <c r="B40" s="193"/>
      <c r="C40" s="28">
        <v>28</v>
      </c>
      <c r="D40" s="29">
        <v>0.9592326139088728</v>
      </c>
    </row>
    <row r="41" spans="1:4" s="156" customFormat="1" ht="12" customHeight="1">
      <c r="A41" s="27"/>
      <c r="B41" s="27"/>
      <c r="C41" s="27"/>
      <c r="D41" s="30"/>
    </row>
    <row r="42" spans="1:4" s="171" customFormat="1" ht="12" customHeight="1">
      <c r="A42" s="194" t="s">
        <v>32</v>
      </c>
      <c r="B42" s="194"/>
      <c r="C42" s="19">
        <v>2437</v>
      </c>
      <c r="D42" s="20">
        <v>2.591836300597707</v>
      </c>
    </row>
    <row r="43" spans="1:4" s="156" customFormat="1" ht="12" customHeight="1">
      <c r="A43" s="187" t="s">
        <v>33</v>
      </c>
      <c r="B43" s="187"/>
      <c r="C43" s="22">
        <v>1987</v>
      </c>
      <c r="D43" s="23">
        <v>3.1020701283292222</v>
      </c>
    </row>
    <row r="44" spans="1:4" s="156" customFormat="1" ht="12" customHeight="1">
      <c r="A44" s="200" t="s">
        <v>34</v>
      </c>
      <c r="B44" s="200"/>
      <c r="C44" s="22">
        <v>149</v>
      </c>
      <c r="D44" s="23">
        <v>1.1000369139904023</v>
      </c>
    </row>
    <row r="45" spans="1:4" s="156" customFormat="1" ht="12" customHeight="1">
      <c r="A45" s="32"/>
      <c r="B45" s="25" t="s">
        <v>35</v>
      </c>
      <c r="C45" s="22">
        <v>92</v>
      </c>
      <c r="D45" s="23">
        <v>1.2501698600353308</v>
      </c>
    </row>
    <row r="46" spans="1:4" s="156" customFormat="1" ht="12" customHeight="1">
      <c r="A46" s="32"/>
      <c r="B46" s="25" t="s">
        <v>36</v>
      </c>
      <c r="C46" s="22">
        <v>57</v>
      </c>
      <c r="D46" s="23">
        <v>0.921435499515034</v>
      </c>
    </row>
    <row r="47" spans="1:4" s="156" customFormat="1" ht="12" customHeight="1">
      <c r="A47" s="187" t="s">
        <v>38</v>
      </c>
      <c r="B47" s="187"/>
      <c r="C47" s="22">
        <v>301</v>
      </c>
      <c r="D47" s="23">
        <v>1.8323491812260302</v>
      </c>
    </row>
    <row r="48" spans="1:4" s="156" customFormat="1" ht="12" customHeight="1">
      <c r="A48" s="32"/>
      <c r="B48" s="25" t="s">
        <v>39</v>
      </c>
      <c r="C48" s="22">
        <v>36</v>
      </c>
      <c r="D48" s="23">
        <v>1.6230838593327321</v>
      </c>
    </row>
    <row r="49" spans="1:4" s="156" customFormat="1" ht="12" customHeight="1">
      <c r="A49" s="32"/>
      <c r="B49" s="25" t="s">
        <v>40</v>
      </c>
      <c r="C49" s="22">
        <v>91</v>
      </c>
      <c r="D49" s="23">
        <v>1.715362865221489</v>
      </c>
    </row>
    <row r="50" spans="1:4" s="156" customFormat="1" ht="12" customHeight="1">
      <c r="A50" s="32"/>
      <c r="B50" s="32" t="s">
        <v>41</v>
      </c>
      <c r="C50" s="28">
        <v>174</v>
      </c>
      <c r="D50" s="29">
        <v>1.954177897574124</v>
      </c>
    </row>
    <row r="51" spans="1:4" s="156" customFormat="1" ht="12" customHeight="1">
      <c r="A51" s="26"/>
      <c r="B51" s="26"/>
      <c r="C51" s="26"/>
      <c r="D51" s="34"/>
    </row>
    <row r="52" spans="1:4" s="171" customFormat="1" ht="12" customHeight="1">
      <c r="A52" s="194" t="s">
        <v>42</v>
      </c>
      <c r="B52" s="194"/>
      <c r="C52" s="19">
        <v>1595</v>
      </c>
      <c r="D52" s="20">
        <v>4.574132492113565</v>
      </c>
    </row>
    <row r="53" spans="1:4" s="156" customFormat="1" ht="12" customHeight="1">
      <c r="A53" s="187" t="s">
        <v>43</v>
      </c>
      <c r="B53" s="187"/>
      <c r="C53" s="22">
        <v>964</v>
      </c>
      <c r="D53" s="23">
        <v>8.077761018937489</v>
      </c>
    </row>
    <row r="54" spans="1:4" s="156" customFormat="1" ht="12" customHeight="1">
      <c r="A54" s="187" t="s">
        <v>44</v>
      </c>
      <c r="B54" s="187"/>
      <c r="C54" s="22">
        <v>615</v>
      </c>
      <c r="D54" s="23">
        <v>3.0456098648046352</v>
      </c>
    </row>
    <row r="55" spans="1:4" s="156" customFormat="1" ht="12" customHeight="1">
      <c r="A55" s="193" t="s">
        <v>45</v>
      </c>
      <c r="B55" s="193"/>
      <c r="C55" s="28">
        <v>16</v>
      </c>
      <c r="D55" s="29">
        <v>0.5833029529711994</v>
      </c>
    </row>
    <row r="56" spans="1:4" s="156" customFormat="1" ht="12" customHeight="1">
      <c r="A56" s="26"/>
      <c r="B56" s="33"/>
      <c r="C56" s="35"/>
      <c r="D56" s="36"/>
    </row>
    <row r="57" spans="1:4" s="156" customFormat="1" ht="12" customHeight="1">
      <c r="A57" s="201" t="s">
        <v>46</v>
      </c>
      <c r="B57" s="201"/>
      <c r="C57" s="16">
        <v>1521</v>
      </c>
      <c r="D57" s="17">
        <v>4.9389531107936095</v>
      </c>
    </row>
    <row r="58" spans="1:4" s="156" customFormat="1" ht="12" customHeight="1">
      <c r="A58" s="187" t="s">
        <v>47</v>
      </c>
      <c r="B58" s="187"/>
      <c r="C58" s="22">
        <v>136</v>
      </c>
      <c r="D58" s="23">
        <v>6.507177033492822</v>
      </c>
    </row>
    <row r="59" spans="1:4" s="156" customFormat="1" ht="12" customHeight="1">
      <c r="A59" s="187" t="s">
        <v>49</v>
      </c>
      <c r="B59" s="187"/>
      <c r="C59" s="22">
        <v>6</v>
      </c>
      <c r="D59" s="23">
        <v>0.4062288422477996</v>
      </c>
    </row>
    <row r="60" spans="1:4" s="156" customFormat="1" ht="12" customHeight="1">
      <c r="A60" s="187" t="s">
        <v>50</v>
      </c>
      <c r="B60" s="187"/>
      <c r="C60" s="22">
        <v>10</v>
      </c>
      <c r="D60" s="23">
        <v>0.7898894154818324</v>
      </c>
    </row>
    <row r="61" spans="1:4" s="156" customFormat="1" ht="12" customHeight="1">
      <c r="A61" s="187" t="s">
        <v>51</v>
      </c>
      <c r="B61" s="187"/>
      <c r="C61" s="22">
        <v>559</v>
      </c>
      <c r="D61" s="23">
        <v>10.14519056261343</v>
      </c>
    </row>
    <row r="62" spans="1:4" s="156" customFormat="1" ht="12" customHeight="1">
      <c r="A62" s="187" t="s">
        <v>52</v>
      </c>
      <c r="B62" s="187"/>
      <c r="C62" s="22">
        <v>56</v>
      </c>
      <c r="D62" s="23">
        <v>3.4504004929143557</v>
      </c>
    </row>
    <row r="63" spans="1:4" s="156" customFormat="1" ht="12" customHeight="1">
      <c r="A63" s="187" t="s">
        <v>54</v>
      </c>
      <c r="B63" s="187"/>
      <c r="C63" s="22">
        <v>369</v>
      </c>
      <c r="D63" s="23">
        <v>4.0056448111159355</v>
      </c>
    </row>
    <row r="64" spans="1:4" s="156" customFormat="1" ht="12" customHeight="1">
      <c r="A64" s="187" t="s">
        <v>56</v>
      </c>
      <c r="B64" s="187"/>
      <c r="C64" s="22">
        <v>142</v>
      </c>
      <c r="D64" s="23">
        <v>5.963880722385552</v>
      </c>
    </row>
    <row r="65" spans="1:4" s="156" customFormat="1" ht="12" customHeight="1">
      <c r="A65" s="187" t="s">
        <v>57</v>
      </c>
      <c r="B65" s="187"/>
      <c r="C65" s="22">
        <v>37</v>
      </c>
      <c r="D65" s="23">
        <v>2.8201219512195124</v>
      </c>
    </row>
    <row r="66" spans="1:4" s="156" customFormat="1" ht="12" customHeight="1">
      <c r="A66" s="187" t="s">
        <v>58</v>
      </c>
      <c r="B66" s="187"/>
      <c r="C66" s="22">
        <v>20</v>
      </c>
      <c r="D66" s="23">
        <v>1.2360939431396787</v>
      </c>
    </row>
    <row r="67" spans="1:4" s="156" customFormat="1" ht="12" customHeight="1">
      <c r="A67" s="187" t="s">
        <v>59</v>
      </c>
      <c r="B67" s="187"/>
      <c r="C67" s="22">
        <v>59</v>
      </c>
      <c r="D67" s="23">
        <v>2.5063721325403567</v>
      </c>
    </row>
    <row r="68" spans="1:4" s="156" customFormat="1" ht="12" customHeight="1">
      <c r="A68" s="193" t="s">
        <v>60</v>
      </c>
      <c r="B68" s="193"/>
      <c r="C68" s="28">
        <v>127</v>
      </c>
      <c r="D68" s="29">
        <v>6.502816180235535</v>
      </c>
    </row>
    <row r="69" spans="1:4" s="156" customFormat="1" ht="12" customHeight="1">
      <c r="A69" s="26"/>
      <c r="B69" s="26"/>
      <c r="C69" s="26"/>
      <c r="D69" s="34"/>
    </row>
    <row r="70" spans="1:4" s="156" customFormat="1" ht="12" customHeight="1">
      <c r="A70" s="194" t="s">
        <v>61</v>
      </c>
      <c r="B70" s="194"/>
      <c r="C70" s="19">
        <v>2509</v>
      </c>
      <c r="D70" s="20">
        <v>2.5653872108954827</v>
      </c>
    </row>
    <row r="71" spans="1:4" s="156" customFormat="1" ht="12" customHeight="1">
      <c r="A71" s="187" t="s">
        <v>62</v>
      </c>
      <c r="B71" s="187"/>
      <c r="C71" s="22">
        <v>59</v>
      </c>
      <c r="D71" s="23">
        <v>2.165137614678899</v>
      </c>
    </row>
    <row r="72" spans="1:4" s="156" customFormat="1" ht="12" customHeight="1">
      <c r="A72" s="187" t="s">
        <v>63</v>
      </c>
      <c r="B72" s="187"/>
      <c r="C72" s="22">
        <v>15</v>
      </c>
      <c r="D72" s="23">
        <v>1.3404825737265416</v>
      </c>
    </row>
    <row r="73" spans="1:4" s="156" customFormat="1" ht="12" customHeight="1">
      <c r="A73" s="187" t="s">
        <v>64</v>
      </c>
      <c r="B73" s="187"/>
      <c r="C73" s="22">
        <v>1</v>
      </c>
      <c r="D73" s="23">
        <v>0.390625</v>
      </c>
    </row>
    <row r="74" spans="1:4" s="156" customFormat="1" ht="12" customHeight="1">
      <c r="A74" s="187" t="s">
        <v>65</v>
      </c>
      <c r="B74" s="187"/>
      <c r="C74" s="22">
        <v>12</v>
      </c>
      <c r="D74" s="23">
        <v>1.721664275466284</v>
      </c>
    </row>
    <row r="75" spans="1:4" s="156" customFormat="1" ht="12" customHeight="1">
      <c r="A75" s="187" t="s">
        <v>66</v>
      </c>
      <c r="B75" s="187"/>
      <c r="C75" s="22">
        <v>4</v>
      </c>
      <c r="D75" s="23">
        <v>1.098901098901099</v>
      </c>
    </row>
    <row r="76" spans="1:4" s="156" customFormat="1" ht="12" customHeight="1">
      <c r="A76" s="187" t="s">
        <v>67</v>
      </c>
      <c r="B76" s="187"/>
      <c r="C76" s="22">
        <v>3</v>
      </c>
      <c r="D76" s="23">
        <v>0.4316546762589928</v>
      </c>
    </row>
    <row r="77" spans="1:4" s="156" customFormat="1" ht="12" customHeight="1">
      <c r="A77" s="187" t="s">
        <v>68</v>
      </c>
      <c r="B77" s="187"/>
      <c r="C77" s="22">
        <v>3</v>
      </c>
      <c r="D77" s="23">
        <v>0.7058823529411765</v>
      </c>
    </row>
    <row r="78" spans="1:4" s="156" customFormat="1" ht="12" customHeight="1">
      <c r="A78" s="187" t="s">
        <v>69</v>
      </c>
      <c r="B78" s="187"/>
      <c r="C78" s="22">
        <v>39</v>
      </c>
      <c r="D78" s="23">
        <v>2.495201535508637</v>
      </c>
    </row>
    <row r="79" spans="1:4" s="156" customFormat="1" ht="12" customHeight="1">
      <c r="A79" s="187" t="s">
        <v>71</v>
      </c>
      <c r="B79" s="187"/>
      <c r="C79" s="22">
        <v>29</v>
      </c>
      <c r="D79" s="23">
        <v>3.4077555816686247</v>
      </c>
    </row>
    <row r="80" spans="1:4" s="156" customFormat="1" ht="12" customHeight="1">
      <c r="A80" s="187" t="s">
        <v>73</v>
      </c>
      <c r="B80" s="187"/>
      <c r="C80" s="22">
        <v>6</v>
      </c>
      <c r="D80" s="23">
        <v>1.160541586073501</v>
      </c>
    </row>
    <row r="81" spans="1:4" s="156" customFormat="1" ht="12" customHeight="1">
      <c r="A81" s="187" t="s">
        <v>74</v>
      </c>
      <c r="B81" s="187"/>
      <c r="C81" s="22">
        <v>17</v>
      </c>
      <c r="D81" s="23">
        <v>2.833333333333333</v>
      </c>
    </row>
    <row r="82" spans="1:4" s="156" customFormat="1" ht="12" customHeight="1">
      <c r="A82" s="187" t="s">
        <v>75</v>
      </c>
      <c r="B82" s="187"/>
      <c r="C82" s="22">
        <v>10</v>
      </c>
      <c r="D82" s="23">
        <v>1.3157894736842104</v>
      </c>
    </row>
    <row r="83" spans="1:4" s="156" customFormat="1" ht="12" customHeight="1">
      <c r="A83" s="187" t="s">
        <v>78</v>
      </c>
      <c r="B83" s="187"/>
      <c r="C83" s="22">
        <v>33</v>
      </c>
      <c r="D83" s="23">
        <v>2.6066350710900474</v>
      </c>
    </row>
    <row r="84" spans="1:4" s="156" customFormat="1" ht="12" customHeight="1">
      <c r="A84" s="187" t="s">
        <v>79</v>
      </c>
      <c r="B84" s="187"/>
      <c r="C84" s="22">
        <v>40</v>
      </c>
      <c r="D84" s="23">
        <v>0.8934554389099844</v>
      </c>
    </row>
    <row r="85" spans="1:4" s="156" customFormat="1" ht="12" customHeight="1">
      <c r="A85" s="187" t="s">
        <v>82</v>
      </c>
      <c r="B85" s="187"/>
      <c r="C85" s="22">
        <v>54</v>
      </c>
      <c r="D85" s="23">
        <v>1.8175698418041064</v>
      </c>
    </row>
    <row r="86" spans="1:4" s="156" customFormat="1" ht="12" customHeight="1">
      <c r="A86" s="187" t="s">
        <v>85</v>
      </c>
      <c r="B86" s="187"/>
      <c r="C86" s="22">
        <v>63</v>
      </c>
      <c r="D86" s="23">
        <v>2.1509047456469785</v>
      </c>
    </row>
    <row r="87" spans="1:4" s="156" customFormat="1" ht="12" customHeight="1">
      <c r="A87" s="187" t="s">
        <v>86</v>
      </c>
      <c r="B87" s="187"/>
      <c r="C87" s="22">
        <v>30</v>
      </c>
      <c r="D87" s="23">
        <v>2.7649769585253456</v>
      </c>
    </row>
    <row r="88" spans="1:4" s="156" customFormat="1" ht="12" customHeight="1">
      <c r="A88" s="187" t="s">
        <v>88</v>
      </c>
      <c r="B88" s="187"/>
      <c r="C88" s="22">
        <v>15</v>
      </c>
      <c r="D88" s="23">
        <v>1.95822454308094</v>
      </c>
    </row>
    <row r="89" spans="1:4" s="156" customFormat="1" ht="12" customHeight="1">
      <c r="A89" s="187" t="s">
        <v>89</v>
      </c>
      <c r="B89" s="187"/>
      <c r="C89" s="22">
        <v>7</v>
      </c>
      <c r="D89" s="23">
        <v>1.71990171990172</v>
      </c>
    </row>
    <row r="90" spans="1:4" s="156" customFormat="1" ht="12" customHeight="1">
      <c r="A90" s="187" t="s">
        <v>90</v>
      </c>
      <c r="B90" s="187"/>
      <c r="C90" s="22">
        <v>2</v>
      </c>
      <c r="D90" s="23">
        <v>0.819672131147541</v>
      </c>
    </row>
    <row r="91" spans="1:4" s="156" customFormat="1" ht="12" customHeight="1">
      <c r="A91" s="187" t="s">
        <v>91</v>
      </c>
      <c r="B91" s="187"/>
      <c r="C91" s="22">
        <v>10</v>
      </c>
      <c r="D91" s="23">
        <v>1.4534883720930232</v>
      </c>
    </row>
    <row r="92" spans="1:4" s="156" customFormat="1" ht="12" customHeight="1">
      <c r="A92" s="187" t="s">
        <v>92</v>
      </c>
      <c r="B92" s="187"/>
      <c r="C92" s="22">
        <v>27</v>
      </c>
      <c r="D92" s="23">
        <v>2.890792291220557</v>
      </c>
    </row>
    <row r="93" spans="1:4" s="156" customFormat="1" ht="12" customHeight="1">
      <c r="A93" s="187" t="s">
        <v>93</v>
      </c>
      <c r="B93" s="187"/>
      <c r="C93" s="22">
        <v>1334</v>
      </c>
      <c r="D93" s="23">
        <v>3.243611252948185</v>
      </c>
    </row>
    <row r="94" spans="1:4" s="156" customFormat="1" ht="12" customHeight="1">
      <c r="A94" s="187" t="s">
        <v>94</v>
      </c>
      <c r="B94" s="187"/>
      <c r="C94" s="22">
        <v>12</v>
      </c>
      <c r="D94" s="23">
        <v>1.214574898785425</v>
      </c>
    </row>
    <row r="95" spans="1:4" s="156" customFormat="1" ht="12" customHeight="1">
      <c r="A95" s="187" t="s">
        <v>95</v>
      </c>
      <c r="B95" s="187"/>
      <c r="C95" s="22">
        <v>5</v>
      </c>
      <c r="D95" s="23">
        <v>0.7530120481927711</v>
      </c>
    </row>
    <row r="96" spans="1:4" s="156" customFormat="1" ht="12" customHeight="1">
      <c r="A96" s="187" t="s">
        <v>97</v>
      </c>
      <c r="B96" s="187"/>
      <c r="C96" s="22">
        <v>172</v>
      </c>
      <c r="D96" s="23">
        <v>4.181862387551665</v>
      </c>
    </row>
    <row r="97" spans="1:4" s="156" customFormat="1" ht="12" customHeight="1">
      <c r="A97" s="187" t="s">
        <v>99</v>
      </c>
      <c r="B97" s="187"/>
      <c r="C97" s="22">
        <v>25</v>
      </c>
      <c r="D97" s="23">
        <v>1.8982536066818527</v>
      </c>
    </row>
    <row r="98" spans="1:4" s="156" customFormat="1" ht="12" customHeight="1">
      <c r="A98" s="187" t="s">
        <v>100</v>
      </c>
      <c r="B98" s="187"/>
      <c r="C98" s="22">
        <v>15</v>
      </c>
      <c r="D98" s="23">
        <v>2.0604395604395602</v>
      </c>
    </row>
    <row r="99" spans="1:4" s="156" customFormat="1" ht="12" customHeight="1">
      <c r="A99" s="187" t="s">
        <v>101</v>
      </c>
      <c r="B99" s="187"/>
      <c r="C99" s="22">
        <v>3</v>
      </c>
      <c r="D99" s="23">
        <v>1.2345679012345678</v>
      </c>
    </row>
    <row r="100" spans="1:4" s="156" customFormat="1" ht="12" customHeight="1">
      <c r="A100" s="187" t="s">
        <v>296</v>
      </c>
      <c r="B100" s="187"/>
      <c r="C100" s="22">
        <v>40</v>
      </c>
      <c r="D100" s="23">
        <v>1.444564824846515</v>
      </c>
    </row>
    <row r="101" spans="1:4" s="156" customFormat="1" ht="12" customHeight="1">
      <c r="A101" s="187" t="s">
        <v>103</v>
      </c>
      <c r="B101" s="187"/>
      <c r="C101" s="22">
        <v>10</v>
      </c>
      <c r="D101" s="23">
        <v>1.0917030567685588</v>
      </c>
    </row>
    <row r="102" spans="1:4" s="156" customFormat="1" ht="12" customHeight="1">
      <c r="A102" s="187" t="s">
        <v>104</v>
      </c>
      <c r="B102" s="187"/>
      <c r="C102" s="22">
        <v>7</v>
      </c>
      <c r="D102" s="23">
        <v>1.4553014553014554</v>
      </c>
    </row>
    <row r="103" spans="1:4" s="156" customFormat="1" ht="12" customHeight="1">
      <c r="A103" s="187" t="s">
        <v>105</v>
      </c>
      <c r="B103" s="187"/>
      <c r="C103" s="22">
        <v>4</v>
      </c>
      <c r="D103" s="23">
        <v>1.932367149758454</v>
      </c>
    </row>
    <row r="104" spans="1:4" s="156" customFormat="1" ht="12" customHeight="1">
      <c r="A104" s="187" t="s">
        <v>106</v>
      </c>
      <c r="B104" s="187"/>
      <c r="C104" s="22">
        <v>12</v>
      </c>
      <c r="D104" s="23">
        <v>2.0236087689713322</v>
      </c>
    </row>
    <row r="105" spans="1:4" s="156" customFormat="1" ht="12" customHeight="1">
      <c r="A105" s="187" t="s">
        <v>107</v>
      </c>
      <c r="B105" s="187"/>
      <c r="C105" s="22">
        <v>7</v>
      </c>
      <c r="D105" s="23">
        <v>0.9549795361527967</v>
      </c>
    </row>
    <row r="106" spans="1:4" s="156" customFormat="1" ht="12" customHeight="1">
      <c r="A106" s="187" t="s">
        <v>108</v>
      </c>
      <c r="B106" s="187"/>
      <c r="C106" s="22">
        <v>168</v>
      </c>
      <c r="D106" s="23">
        <v>4.83731644111719</v>
      </c>
    </row>
    <row r="107" spans="1:4" s="156" customFormat="1" ht="12" customHeight="1">
      <c r="A107" s="187" t="s">
        <v>109</v>
      </c>
      <c r="B107" s="187"/>
      <c r="C107" s="22">
        <v>10</v>
      </c>
      <c r="D107" s="23">
        <v>1.0245901639344261</v>
      </c>
    </row>
    <row r="108" spans="1:4" s="156" customFormat="1" ht="12" customHeight="1">
      <c r="A108" s="187" t="s">
        <v>111</v>
      </c>
      <c r="B108" s="187"/>
      <c r="C108" s="22">
        <v>25</v>
      </c>
      <c r="D108" s="23">
        <v>2.5933609958506225</v>
      </c>
    </row>
    <row r="109" spans="1:4" s="156" customFormat="1" ht="12" customHeight="1">
      <c r="A109" s="187" t="s">
        <v>112</v>
      </c>
      <c r="B109" s="187"/>
      <c r="C109" s="22">
        <v>10</v>
      </c>
      <c r="D109" s="23">
        <v>1.0964912280701753</v>
      </c>
    </row>
    <row r="110" spans="1:4" s="156" customFormat="1" ht="12" customHeight="1">
      <c r="A110" s="187" t="s">
        <v>115</v>
      </c>
      <c r="B110" s="187"/>
      <c r="C110" s="22">
        <v>28</v>
      </c>
      <c r="D110" s="23">
        <v>2.335279399499583</v>
      </c>
    </row>
    <row r="111" spans="1:4" s="156" customFormat="1" ht="12" customHeight="1">
      <c r="A111" s="187" t="s">
        <v>119</v>
      </c>
      <c r="B111" s="187"/>
      <c r="C111" s="22">
        <v>16</v>
      </c>
      <c r="D111" s="23">
        <v>1.557935735150925</v>
      </c>
    </row>
    <row r="112" spans="1:4" s="156" customFormat="1" ht="12" customHeight="1">
      <c r="A112" s="187" t="s">
        <v>120</v>
      </c>
      <c r="B112" s="187"/>
      <c r="C112" s="22">
        <v>17</v>
      </c>
      <c r="D112" s="23">
        <v>1.1206328279499012</v>
      </c>
    </row>
    <row r="113" spans="1:4" s="156" customFormat="1" ht="12" customHeight="1">
      <c r="A113" s="187" t="s">
        <v>363</v>
      </c>
      <c r="B113" s="203"/>
      <c r="C113" s="22">
        <v>55</v>
      </c>
      <c r="D113" s="23">
        <v>2.112135176651306</v>
      </c>
    </row>
    <row r="114" spans="1:4" s="156" customFormat="1" ht="12" customHeight="1">
      <c r="A114" s="187" t="s">
        <v>383</v>
      </c>
      <c r="B114" s="203"/>
      <c r="C114" s="22">
        <v>27</v>
      </c>
      <c r="D114" s="23">
        <v>1.3439522150323544</v>
      </c>
    </row>
    <row r="115" spans="1:4" s="156" customFormat="1" ht="12" customHeight="1">
      <c r="A115" s="187" t="s">
        <v>122</v>
      </c>
      <c r="B115" s="187"/>
      <c r="C115" s="22">
        <v>6</v>
      </c>
      <c r="D115" s="23">
        <v>1.3333333333333335</v>
      </c>
    </row>
    <row r="116" spans="1:4" s="156" customFormat="1" ht="12" customHeight="1">
      <c r="A116" s="187" t="s">
        <v>123</v>
      </c>
      <c r="B116" s="187"/>
      <c r="C116" s="22">
        <v>15</v>
      </c>
      <c r="D116" s="23">
        <v>1.5592515592515594</v>
      </c>
    </row>
    <row r="117" spans="1:4" s="156" customFormat="1" ht="12" customHeight="1">
      <c r="A117" s="202" t="s">
        <v>124</v>
      </c>
      <c r="B117" s="202"/>
      <c r="C117" s="28">
        <v>7</v>
      </c>
      <c r="D117" s="29">
        <v>1.4256619144602851</v>
      </c>
    </row>
    <row r="118" spans="1:4" s="156" customFormat="1" ht="12" customHeight="1">
      <c r="A118" s="26"/>
      <c r="B118" s="26"/>
      <c r="C118" s="26"/>
      <c r="D118" s="34"/>
    </row>
    <row r="119" spans="1:4" s="156" customFormat="1" ht="12" customHeight="1">
      <c r="A119" s="194" t="s">
        <v>125</v>
      </c>
      <c r="B119" s="194"/>
      <c r="C119" s="19">
        <v>1026</v>
      </c>
      <c r="D119" s="20">
        <v>1.7215342796738147</v>
      </c>
    </row>
    <row r="120" spans="1:4" s="156" customFormat="1" ht="12" customHeight="1">
      <c r="A120" s="187" t="s">
        <v>126</v>
      </c>
      <c r="B120" s="187"/>
      <c r="C120" s="22">
        <v>117</v>
      </c>
      <c r="D120" s="23">
        <v>1.897810218978102</v>
      </c>
    </row>
    <row r="121" spans="1:4" s="156" customFormat="1" ht="12" customHeight="1">
      <c r="A121" s="187" t="s">
        <v>128</v>
      </c>
      <c r="B121" s="187"/>
      <c r="C121" s="22">
        <v>7</v>
      </c>
      <c r="D121" s="23">
        <v>0.9138381201044387</v>
      </c>
    </row>
    <row r="122" spans="1:4" s="156" customFormat="1" ht="12" customHeight="1">
      <c r="A122" s="187" t="s">
        <v>129</v>
      </c>
      <c r="B122" s="187"/>
      <c r="C122" s="22">
        <v>26</v>
      </c>
      <c r="D122" s="23">
        <v>0.8165829145728644</v>
      </c>
    </row>
    <row r="123" spans="1:4" s="156" customFormat="1" ht="12" customHeight="1">
      <c r="A123" s="187" t="s">
        <v>131</v>
      </c>
      <c r="B123" s="187"/>
      <c r="C123" s="22">
        <v>5</v>
      </c>
      <c r="D123" s="23">
        <v>0.2881844380403458</v>
      </c>
    </row>
    <row r="124" spans="1:4" s="156" customFormat="1" ht="12" customHeight="1">
      <c r="A124" s="187" t="s">
        <v>133</v>
      </c>
      <c r="B124" s="187"/>
      <c r="C124" s="22">
        <v>14</v>
      </c>
      <c r="D124" s="23">
        <v>0.7423117709437964</v>
      </c>
    </row>
    <row r="125" spans="1:4" s="156" customFormat="1" ht="12" customHeight="1">
      <c r="A125" s="187" t="s">
        <v>135</v>
      </c>
      <c r="B125" s="187"/>
      <c r="C125" s="22">
        <v>132</v>
      </c>
      <c r="D125" s="23">
        <v>1.9787138360065955</v>
      </c>
    </row>
    <row r="126" spans="1:4" s="156" customFormat="1" ht="12" customHeight="1">
      <c r="A126" s="187" t="s">
        <v>136</v>
      </c>
      <c r="B126" s="187"/>
      <c r="C126" s="22">
        <v>16</v>
      </c>
      <c r="D126" s="23">
        <v>0.5244182235332678</v>
      </c>
    </row>
    <row r="127" spans="1:4" s="156" customFormat="1" ht="12" customHeight="1">
      <c r="A127" s="187" t="s">
        <v>139</v>
      </c>
      <c r="B127" s="187"/>
      <c r="C127" s="22">
        <v>13</v>
      </c>
      <c r="D127" s="23">
        <v>1.884057971014493</v>
      </c>
    </row>
    <row r="128" spans="1:4" s="156" customFormat="1" ht="12" customHeight="1">
      <c r="A128" s="187" t="s">
        <v>140</v>
      </c>
      <c r="B128" s="187"/>
      <c r="C128" s="22">
        <v>391</v>
      </c>
      <c r="D128" s="23">
        <v>3.237022932361951</v>
      </c>
    </row>
    <row r="129" spans="1:4" s="156" customFormat="1" ht="12" customHeight="1">
      <c r="A129" s="187" t="s">
        <v>141</v>
      </c>
      <c r="B129" s="187"/>
      <c r="C129" s="22">
        <v>70</v>
      </c>
      <c r="D129" s="23">
        <v>1.690412943733398</v>
      </c>
    </row>
    <row r="130" spans="1:4" s="156" customFormat="1" ht="12" customHeight="1">
      <c r="A130" s="187" t="s">
        <v>142</v>
      </c>
      <c r="B130" s="187"/>
      <c r="C130" s="22">
        <v>2</v>
      </c>
      <c r="D130" s="23">
        <v>0.3710575139146568</v>
      </c>
    </row>
    <row r="131" spans="1:4" s="156" customFormat="1" ht="12" customHeight="1">
      <c r="A131" s="187" t="s">
        <v>143</v>
      </c>
      <c r="B131" s="187"/>
      <c r="C131" s="22">
        <v>122</v>
      </c>
      <c r="D131" s="23">
        <v>1.9957467691804354</v>
      </c>
    </row>
    <row r="132" spans="1:4" s="156" customFormat="1" ht="12" customHeight="1">
      <c r="A132" s="187" t="s">
        <v>145</v>
      </c>
      <c r="B132" s="187"/>
      <c r="C132" s="22">
        <v>44</v>
      </c>
      <c r="D132" s="23">
        <v>1.6332590942835932</v>
      </c>
    </row>
    <row r="133" spans="1:4" s="156" customFormat="1" ht="12" customHeight="1">
      <c r="A133" s="187" t="s">
        <v>146</v>
      </c>
      <c r="B133" s="187"/>
      <c r="C133" s="22">
        <v>3</v>
      </c>
      <c r="D133" s="23">
        <v>0.1959503592423253</v>
      </c>
    </row>
    <row r="134" spans="1:4" s="156" customFormat="1" ht="12" customHeight="1">
      <c r="A134" s="187" t="s">
        <v>147</v>
      </c>
      <c r="B134" s="187"/>
      <c r="C134" s="22">
        <v>7</v>
      </c>
      <c r="D134" s="23">
        <v>0.5709624796084829</v>
      </c>
    </row>
    <row r="135" spans="1:4" s="156" customFormat="1" ht="12" customHeight="1">
      <c r="A135" s="187" t="s">
        <v>148</v>
      </c>
      <c r="B135" s="187"/>
      <c r="C135" s="22">
        <v>5</v>
      </c>
      <c r="D135" s="23">
        <v>0.3875968992248062</v>
      </c>
    </row>
    <row r="136" spans="1:4" s="156" customFormat="1" ht="12" customHeight="1">
      <c r="A136" s="187" t="s">
        <v>151</v>
      </c>
      <c r="B136" s="187"/>
      <c r="C136" s="22">
        <v>37</v>
      </c>
      <c r="D136" s="23">
        <v>1.7926356589147288</v>
      </c>
    </row>
    <row r="137" spans="1:4" s="156" customFormat="1" ht="12" customHeight="1">
      <c r="A137" s="187" t="s">
        <v>311</v>
      </c>
      <c r="B137" s="187"/>
      <c r="C137" s="22">
        <v>8</v>
      </c>
      <c r="D137" s="23">
        <v>0.44004400440044</v>
      </c>
    </row>
    <row r="138" spans="1:4" s="156" customFormat="1" ht="12" customHeight="1">
      <c r="A138" s="44" t="s">
        <v>390</v>
      </c>
      <c r="B138" s="44"/>
      <c r="C138" s="28">
        <v>7</v>
      </c>
      <c r="D138" s="29">
        <v>0.35805626598465473</v>
      </c>
    </row>
    <row r="139" spans="1:4" s="156" customFormat="1" ht="12" customHeight="1">
      <c r="A139" s="26"/>
      <c r="B139" s="26"/>
      <c r="C139" s="26"/>
      <c r="D139" s="34"/>
    </row>
    <row r="140" spans="1:4" s="156" customFormat="1" ht="12" customHeight="1">
      <c r="A140" s="194" t="s">
        <v>155</v>
      </c>
      <c r="B140" s="194"/>
      <c r="C140" s="19">
        <v>36</v>
      </c>
      <c r="D140" s="20">
        <v>0.518956321176301</v>
      </c>
    </row>
    <row r="141" spans="1:4" s="156" customFormat="1" ht="12" customHeight="1">
      <c r="A141" s="187" t="s">
        <v>156</v>
      </c>
      <c r="B141" s="187"/>
      <c r="C141" s="22">
        <v>2</v>
      </c>
      <c r="D141" s="23">
        <v>0.19398642095053348</v>
      </c>
    </row>
    <row r="142" spans="1:4" s="156" customFormat="1" ht="12" customHeight="1">
      <c r="A142" s="187" t="s">
        <v>157</v>
      </c>
      <c r="B142" s="187"/>
      <c r="C142" s="22">
        <v>1</v>
      </c>
      <c r="D142" s="23">
        <v>0.49019607843137253</v>
      </c>
    </row>
    <row r="143" spans="1:4" s="156" customFormat="1" ht="12" customHeight="1">
      <c r="A143" s="187" t="s">
        <v>158</v>
      </c>
      <c r="B143" s="187"/>
      <c r="C143" s="22">
        <v>2</v>
      </c>
      <c r="D143" s="23">
        <v>0.6472491909385114</v>
      </c>
    </row>
    <row r="144" spans="1:4" s="156" customFormat="1" ht="12" customHeight="1">
      <c r="A144" s="187" t="s">
        <v>159</v>
      </c>
      <c r="B144" s="187"/>
      <c r="C144" s="22">
        <v>5</v>
      </c>
      <c r="D144" s="23">
        <v>3.1645569620253164</v>
      </c>
    </row>
    <row r="145" spans="1:4" s="156" customFormat="1" ht="12" customHeight="1">
      <c r="A145" s="187" t="s">
        <v>160</v>
      </c>
      <c r="B145" s="187"/>
      <c r="C145" s="22">
        <v>18</v>
      </c>
      <c r="D145" s="23">
        <v>1.2802275960170697</v>
      </c>
    </row>
    <row r="146" spans="1:4" s="156" customFormat="1" ht="12" customHeight="1">
      <c r="A146" s="187" t="s">
        <v>161</v>
      </c>
      <c r="B146" s="187"/>
      <c r="C146" s="22">
        <v>3</v>
      </c>
      <c r="D146" s="23">
        <v>0.2926829268292683</v>
      </c>
    </row>
    <row r="147" spans="1:4" s="156" customFormat="1" ht="12" customHeight="1">
      <c r="A147" s="187" t="s">
        <v>162</v>
      </c>
      <c r="B147" s="187"/>
      <c r="C147" s="22">
        <v>1</v>
      </c>
      <c r="D147" s="23">
        <v>0.7518796992481203</v>
      </c>
    </row>
    <row r="148" spans="1:4" s="156" customFormat="1" ht="12" customHeight="1">
      <c r="A148" s="193" t="s">
        <v>163</v>
      </c>
      <c r="B148" s="193"/>
      <c r="C148" s="28">
        <v>4</v>
      </c>
      <c r="D148" s="29">
        <v>0.1497566454511419</v>
      </c>
    </row>
    <row r="149" spans="1:4" s="156" customFormat="1" ht="12" customHeight="1">
      <c r="A149" s="26"/>
      <c r="B149" s="26"/>
      <c r="C149" s="26"/>
      <c r="D149" s="34"/>
    </row>
    <row r="150" spans="1:4" s="156" customFormat="1" ht="12" customHeight="1">
      <c r="A150" s="194" t="s">
        <v>164</v>
      </c>
      <c r="B150" s="194"/>
      <c r="C150" s="19">
        <v>855</v>
      </c>
      <c r="D150" s="20">
        <v>2.5756891098056935</v>
      </c>
    </row>
    <row r="151" spans="1:4" s="156" customFormat="1" ht="12" customHeight="1">
      <c r="A151" s="187" t="s">
        <v>165</v>
      </c>
      <c r="B151" s="187"/>
      <c r="C151" s="22">
        <v>65</v>
      </c>
      <c r="D151" s="23">
        <v>2.44085617724371</v>
      </c>
    </row>
    <row r="152" spans="1:4" s="156" customFormat="1" ht="12" customHeight="1">
      <c r="A152" s="187" t="s">
        <v>166</v>
      </c>
      <c r="B152" s="187"/>
      <c r="C152" s="22">
        <v>741</v>
      </c>
      <c r="D152" s="23">
        <v>2.8063929707620057</v>
      </c>
    </row>
    <row r="153" spans="1:4" s="156" customFormat="1" ht="12" customHeight="1">
      <c r="A153" s="187" t="s">
        <v>167</v>
      </c>
      <c r="B153" s="187"/>
      <c r="C153" s="22">
        <v>21</v>
      </c>
      <c r="D153" s="23">
        <v>1.316614420062696</v>
      </c>
    </row>
    <row r="154" spans="1:4" s="156" customFormat="1" ht="12" customHeight="1">
      <c r="A154" s="187" t="s">
        <v>173</v>
      </c>
      <c r="B154" s="187"/>
      <c r="C154" s="22">
        <v>2</v>
      </c>
      <c r="D154" s="23">
        <v>0.6711409395973155</v>
      </c>
    </row>
    <row r="155" spans="1:4" s="156" customFormat="1" ht="12" customHeight="1">
      <c r="A155" s="187" t="s">
        <v>174</v>
      </c>
      <c r="B155" s="187"/>
      <c r="C155" s="22">
        <v>19</v>
      </c>
      <c r="D155" s="23">
        <v>2.0856201975850714</v>
      </c>
    </row>
    <row r="156" spans="1:4" s="156" customFormat="1" ht="12" customHeight="1">
      <c r="A156" s="202" t="s">
        <v>180</v>
      </c>
      <c r="B156" s="202"/>
      <c r="C156" s="28">
        <v>7</v>
      </c>
      <c r="D156" s="29">
        <v>0.5287009063444109</v>
      </c>
    </row>
    <row r="157" spans="1:4" s="156" customFormat="1" ht="12" customHeight="1">
      <c r="A157" s="26"/>
      <c r="B157" s="26"/>
      <c r="C157" s="26"/>
      <c r="D157" s="34"/>
    </row>
    <row r="158" spans="1:4" s="156" customFormat="1" ht="12" customHeight="1">
      <c r="A158" s="194" t="s">
        <v>183</v>
      </c>
      <c r="B158" s="194"/>
      <c r="C158" s="19">
        <v>112</v>
      </c>
      <c r="D158" s="20">
        <v>1.8399868572367342</v>
      </c>
    </row>
    <row r="159" spans="1:4" s="156" customFormat="1" ht="12" customHeight="1">
      <c r="A159" s="187" t="s">
        <v>184</v>
      </c>
      <c r="B159" s="187"/>
      <c r="C159" s="22">
        <v>90</v>
      </c>
      <c r="D159" s="23">
        <v>2.4855012427506216</v>
      </c>
    </row>
    <row r="160" spans="1:4" s="156" customFormat="1" ht="12" customHeight="1">
      <c r="A160" s="202" t="s">
        <v>343</v>
      </c>
      <c r="B160" s="202"/>
      <c r="C160" s="28">
        <v>22</v>
      </c>
      <c r="D160" s="29">
        <v>0.8921330089213302</v>
      </c>
    </row>
    <row r="161" spans="1:4" s="156" customFormat="1" ht="12" customHeight="1">
      <c r="A161" s="26"/>
      <c r="B161" s="26"/>
      <c r="C161" s="26"/>
      <c r="D161" s="34"/>
    </row>
    <row r="162" spans="1:4" s="156" customFormat="1" ht="12" customHeight="1">
      <c r="A162" s="194" t="s">
        <v>190</v>
      </c>
      <c r="B162" s="194"/>
      <c r="C162" s="19">
        <v>27</v>
      </c>
      <c r="D162" s="20">
        <v>0.37688442211055273</v>
      </c>
    </row>
    <row r="163" spans="1:4" s="156" customFormat="1" ht="12" customHeight="1">
      <c r="A163" s="187" t="s">
        <v>191</v>
      </c>
      <c r="B163" s="187"/>
      <c r="C163" s="22">
        <v>10</v>
      </c>
      <c r="D163" s="23">
        <v>0.43956043956043955</v>
      </c>
    </row>
    <row r="164" spans="1:4" s="156" customFormat="1" ht="12" customHeight="1">
      <c r="A164" s="187" t="s">
        <v>192</v>
      </c>
      <c r="B164" s="187"/>
      <c r="C164" s="22">
        <v>5</v>
      </c>
      <c r="D164" s="23">
        <v>0.20202020202020202</v>
      </c>
    </row>
    <row r="165" spans="1:4" s="156" customFormat="1" ht="12" customHeight="1">
      <c r="A165" s="202" t="s">
        <v>299</v>
      </c>
      <c r="B165" s="202"/>
      <c r="C165" s="76">
        <v>12</v>
      </c>
      <c r="D165" s="86">
        <v>0.4971002485501243</v>
      </c>
    </row>
    <row r="166" spans="1:4" s="156" customFormat="1" ht="12" customHeight="1">
      <c r="A166" s="26"/>
      <c r="B166" s="26"/>
      <c r="C166" s="26"/>
      <c r="D166" s="34"/>
    </row>
    <row r="167" spans="1:4" s="156" customFormat="1" ht="12" customHeight="1">
      <c r="A167" s="194" t="s">
        <v>196</v>
      </c>
      <c r="B167" s="194"/>
      <c r="C167" s="19">
        <v>176</v>
      </c>
      <c r="D167" s="20">
        <v>1.82648401826484</v>
      </c>
    </row>
    <row r="168" spans="1:4" s="156" customFormat="1" ht="12" customHeight="1">
      <c r="A168" s="187" t="s">
        <v>197</v>
      </c>
      <c r="B168" s="187"/>
      <c r="C168" s="22">
        <v>39</v>
      </c>
      <c r="D168" s="23">
        <v>2.5540275049115913</v>
      </c>
    </row>
    <row r="169" spans="1:4" s="156" customFormat="1" ht="12" customHeight="1">
      <c r="A169" s="187" t="s">
        <v>199</v>
      </c>
      <c r="B169" s="187"/>
      <c r="C169" s="22">
        <v>2</v>
      </c>
      <c r="D169" s="23">
        <v>1.0101010101010102</v>
      </c>
    </row>
    <row r="170" spans="1:4" s="156" customFormat="1" ht="12" customHeight="1">
      <c r="A170" s="187" t="s">
        <v>200</v>
      </c>
      <c r="B170" s="187"/>
      <c r="C170" s="22">
        <v>49</v>
      </c>
      <c r="D170" s="23">
        <v>6.786703601108034</v>
      </c>
    </row>
    <row r="171" spans="1:4" s="156" customFormat="1" ht="12" customHeight="1">
      <c r="A171" s="187" t="s">
        <v>205</v>
      </c>
      <c r="B171" s="187"/>
      <c r="C171" s="22">
        <v>2</v>
      </c>
      <c r="D171" s="23">
        <v>0.5899705014749262</v>
      </c>
    </row>
    <row r="172" spans="1:4" s="156" customFormat="1" ht="12" customHeight="1">
      <c r="A172" s="187" t="s">
        <v>206</v>
      </c>
      <c r="B172" s="187"/>
      <c r="C172" s="22">
        <v>24</v>
      </c>
      <c r="D172" s="23">
        <v>0.6128702757916241</v>
      </c>
    </row>
    <row r="173" spans="1:4" s="156" customFormat="1" ht="12" customHeight="1">
      <c r="A173" s="187" t="s">
        <v>207</v>
      </c>
      <c r="B173" s="187"/>
      <c r="C173" s="22">
        <v>35</v>
      </c>
      <c r="D173" s="23">
        <v>5.775577557755775</v>
      </c>
    </row>
    <row r="174" spans="1:4" s="156" customFormat="1" ht="12" customHeight="1">
      <c r="A174" s="187" t="s">
        <v>210</v>
      </c>
      <c r="B174" s="187"/>
      <c r="C174" s="22">
        <v>1</v>
      </c>
      <c r="D174" s="23">
        <v>0.39215686274509803</v>
      </c>
    </row>
    <row r="175" spans="1:4" s="156" customFormat="1" ht="12" customHeight="1">
      <c r="A175" s="187" t="s">
        <v>211</v>
      </c>
      <c r="B175" s="187"/>
      <c r="C175" s="22">
        <v>7</v>
      </c>
      <c r="D175" s="23">
        <v>1.36986301369863</v>
      </c>
    </row>
    <row r="176" spans="1:4" s="156" customFormat="1" ht="12" customHeight="1">
      <c r="A176" s="187" t="s">
        <v>212</v>
      </c>
      <c r="B176" s="187"/>
      <c r="C176" s="22">
        <v>5</v>
      </c>
      <c r="D176" s="23">
        <v>1.2626262626262625</v>
      </c>
    </row>
    <row r="177" spans="1:4" s="156" customFormat="1" ht="12" customHeight="1">
      <c r="A177" s="202" t="s">
        <v>213</v>
      </c>
      <c r="B177" s="202"/>
      <c r="C177" s="28">
        <v>12</v>
      </c>
      <c r="D177" s="29">
        <v>1.0291595197255576</v>
      </c>
    </row>
    <row r="178" spans="1:4" s="156" customFormat="1" ht="12" customHeight="1">
      <c r="A178" s="26"/>
      <c r="B178" s="26"/>
      <c r="C178" s="26"/>
      <c r="D178" s="34"/>
    </row>
    <row r="179" spans="1:4" s="156" customFormat="1" ht="12" customHeight="1">
      <c r="A179" s="194" t="s">
        <v>215</v>
      </c>
      <c r="B179" s="194"/>
      <c r="C179" s="19">
        <v>6262</v>
      </c>
      <c r="D179" s="20">
        <v>2.492685548235575</v>
      </c>
    </row>
    <row r="180" spans="1:4" s="156" customFormat="1" ht="12" customHeight="1">
      <c r="A180" s="187" t="s">
        <v>216</v>
      </c>
      <c r="B180" s="187"/>
      <c r="C180" s="22">
        <v>1521</v>
      </c>
      <c r="D180" s="23">
        <v>4.9389531107936095</v>
      </c>
    </row>
    <row r="181" spans="1:4" s="156" customFormat="1" ht="12" customHeight="1">
      <c r="A181" s="187" t="s">
        <v>217</v>
      </c>
      <c r="B181" s="187"/>
      <c r="C181" s="22">
        <v>2509</v>
      </c>
      <c r="D181" s="23">
        <v>2.5653872108954827</v>
      </c>
    </row>
    <row r="182" spans="1:4" s="156" customFormat="1" ht="12" customHeight="1">
      <c r="A182" s="187" t="s">
        <v>218</v>
      </c>
      <c r="B182" s="187"/>
      <c r="C182" s="22">
        <v>1026</v>
      </c>
      <c r="D182" s="23">
        <v>1.7215342796738147</v>
      </c>
    </row>
    <row r="183" spans="1:4" s="156" customFormat="1" ht="12" customHeight="1">
      <c r="A183" s="187" t="s">
        <v>219</v>
      </c>
      <c r="B183" s="187"/>
      <c r="C183" s="22">
        <v>36</v>
      </c>
      <c r="D183" s="23">
        <v>0.518956321176301</v>
      </c>
    </row>
    <row r="184" spans="1:4" s="156" customFormat="1" ht="12" customHeight="1">
      <c r="A184" s="187" t="s">
        <v>220</v>
      </c>
      <c r="B184" s="187"/>
      <c r="C184" s="22">
        <v>855</v>
      </c>
      <c r="D184" s="23">
        <v>2.5756891098056935</v>
      </c>
    </row>
    <row r="185" spans="1:4" s="156" customFormat="1" ht="12" customHeight="1">
      <c r="A185" s="187" t="s">
        <v>221</v>
      </c>
      <c r="B185" s="187"/>
      <c r="C185" s="22">
        <v>112</v>
      </c>
      <c r="D185" s="23">
        <v>1.8399868572367342</v>
      </c>
    </row>
    <row r="186" spans="1:4" s="156" customFormat="1" ht="12" customHeight="1">
      <c r="A186" s="187" t="s">
        <v>222</v>
      </c>
      <c r="B186" s="187"/>
      <c r="C186" s="22">
        <v>27</v>
      </c>
      <c r="D186" s="23">
        <v>0.37688442211055273</v>
      </c>
    </row>
    <row r="187" spans="1:4" s="156" customFormat="1" ht="12" customHeight="1">
      <c r="A187" s="193" t="s">
        <v>223</v>
      </c>
      <c r="B187" s="193"/>
      <c r="C187" s="28">
        <v>176</v>
      </c>
      <c r="D187" s="29">
        <v>1.82648401826484</v>
      </c>
    </row>
    <row r="188" spans="1:4" s="156" customFormat="1" ht="12" customHeight="1">
      <c r="A188" s="44"/>
      <c r="B188" s="44"/>
      <c r="C188" s="76"/>
      <c r="D188" s="86"/>
    </row>
    <row r="189" spans="1:4" s="156" customFormat="1" ht="12" customHeight="1">
      <c r="A189" s="194" t="s">
        <v>369</v>
      </c>
      <c r="B189" s="194"/>
      <c r="C189" s="19">
        <v>5903</v>
      </c>
      <c r="D189" s="20">
        <v>2.6723829615779873</v>
      </c>
    </row>
    <row r="190" spans="1:4" s="156" customFormat="1" ht="12" customHeight="1">
      <c r="A190" s="187" t="s">
        <v>335</v>
      </c>
      <c r="B190" s="187"/>
      <c r="C190" s="22">
        <v>832</v>
      </c>
      <c r="D190" s="23">
        <v>2.6579771260622325</v>
      </c>
    </row>
    <row r="191" spans="1:4" s="156" customFormat="1" ht="12" customHeight="1">
      <c r="A191" s="187" t="s">
        <v>336</v>
      </c>
      <c r="B191" s="187"/>
      <c r="C191" s="25">
        <v>1527</v>
      </c>
      <c r="D191" s="185">
        <v>4.876568837224156</v>
      </c>
    </row>
    <row r="192" spans="1:4" s="156" customFormat="1" ht="12" customHeight="1">
      <c r="A192" s="187" t="s">
        <v>337</v>
      </c>
      <c r="B192" s="187"/>
      <c r="C192" s="22">
        <v>837</v>
      </c>
      <c r="D192" s="23">
        <v>1.7664563239980584</v>
      </c>
    </row>
    <row r="193" spans="1:4" s="156" customFormat="1" ht="12" customHeight="1">
      <c r="A193" s="187" t="s">
        <v>338</v>
      </c>
      <c r="B193" s="187"/>
      <c r="C193" s="22">
        <v>2503</v>
      </c>
      <c r="D193" s="23">
        <v>2.572852957804389</v>
      </c>
    </row>
    <row r="194" spans="1:4" s="156" customFormat="1" ht="12" customHeight="1">
      <c r="A194" s="167" t="s">
        <v>339</v>
      </c>
      <c r="B194" s="167"/>
      <c r="C194" s="28">
        <v>204</v>
      </c>
      <c r="D194" s="29">
        <v>1.499338527120388</v>
      </c>
    </row>
    <row r="195" spans="1:4" s="156" customFormat="1" ht="12" customHeight="1">
      <c r="A195" s="33"/>
      <c r="B195" s="33"/>
      <c r="C195" s="35"/>
      <c r="D195" s="36"/>
    </row>
    <row r="196" spans="1:4" s="156" customFormat="1" ht="12" customHeight="1">
      <c r="A196" s="166" t="s">
        <v>340</v>
      </c>
      <c r="B196" s="166"/>
      <c r="C196" s="83">
        <v>359</v>
      </c>
      <c r="D196" s="84">
        <v>1.1838026775704016</v>
      </c>
    </row>
    <row r="197" spans="1:4" s="172" customFormat="1" ht="12" customHeight="1">
      <c r="A197" s="198"/>
      <c r="B197" s="189"/>
      <c r="C197" s="189"/>
      <c r="D197" s="189"/>
    </row>
    <row r="198" spans="1:4" s="173" customFormat="1" ht="12" customHeight="1">
      <c r="A198" s="207" t="s">
        <v>384</v>
      </c>
      <c r="B198" s="207"/>
      <c r="C198" s="207"/>
      <c r="D198" s="189"/>
    </row>
    <row r="199" spans="1:4" ht="12" customHeight="1">
      <c r="A199" s="231" t="s">
        <v>388</v>
      </c>
      <c r="B199" s="205"/>
      <c r="C199" s="205"/>
      <c r="D199" s="205"/>
    </row>
    <row r="200" spans="1:4" s="180" customFormat="1" ht="12" customHeight="1">
      <c r="A200" s="204" t="s">
        <v>389</v>
      </c>
      <c r="B200" s="205"/>
      <c r="C200" s="205"/>
      <c r="D200" s="205"/>
    </row>
    <row r="201" spans="1:4" s="173" customFormat="1" ht="5.25" customHeight="1">
      <c r="A201" s="208"/>
      <c r="B201" s="209"/>
      <c r="C201" s="209"/>
      <c r="D201" s="209"/>
    </row>
    <row r="202" spans="1:4" ht="24" customHeight="1">
      <c r="A202" s="225" t="s">
        <v>392</v>
      </c>
      <c r="B202" s="226"/>
      <c r="C202" s="226"/>
      <c r="D202" s="226"/>
    </row>
    <row r="203" spans="1:4" ht="5.25" customHeight="1">
      <c r="A203" s="208"/>
      <c r="B203" s="209"/>
      <c r="C203" s="209"/>
      <c r="D203" s="209"/>
    </row>
    <row r="204" spans="1:4" ht="12" customHeight="1">
      <c r="A204" s="208" t="s">
        <v>391</v>
      </c>
      <c r="B204" s="209"/>
      <c r="C204" s="209"/>
      <c r="D204" s="209"/>
    </row>
    <row r="205" spans="1:4" ht="12" customHeight="1">
      <c r="A205" s="208" t="s">
        <v>295</v>
      </c>
      <c r="B205" s="209"/>
      <c r="C205" s="209"/>
      <c r="D205" s="209"/>
    </row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</sheetData>
  <sheetProtection/>
  <mergeCells count="168">
    <mergeCell ref="A1:D1"/>
    <mergeCell ref="A2:D2"/>
    <mergeCell ref="A3:D3"/>
    <mergeCell ref="A4:D4"/>
    <mergeCell ref="A5:B5"/>
    <mergeCell ref="A23:B23"/>
    <mergeCell ref="A8:B8"/>
    <mergeCell ref="A10:B10"/>
    <mergeCell ref="A12:B12"/>
    <mergeCell ref="A13:B13"/>
    <mergeCell ref="A24:B24"/>
    <mergeCell ref="A17:B17"/>
    <mergeCell ref="A21:B21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0:B150"/>
    <mergeCell ref="A151:B151"/>
    <mergeCell ref="A152:B152"/>
    <mergeCell ref="A153:B153"/>
    <mergeCell ref="A154:B154"/>
    <mergeCell ref="A155:B155"/>
    <mergeCell ref="A156:B156"/>
    <mergeCell ref="A158:B158"/>
    <mergeCell ref="A159:B159"/>
    <mergeCell ref="A160:B160"/>
    <mergeCell ref="A162:B162"/>
    <mergeCell ref="A163:B163"/>
    <mergeCell ref="A164:B164"/>
    <mergeCell ref="A165:B165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B179"/>
    <mergeCell ref="A180:B180"/>
    <mergeCell ref="A181:B181"/>
    <mergeCell ref="A182:B182"/>
    <mergeCell ref="A183:B183"/>
    <mergeCell ref="A184:B184"/>
    <mergeCell ref="A185:B185"/>
    <mergeCell ref="A198:D198"/>
    <mergeCell ref="A199:D199"/>
    <mergeCell ref="A200:D200"/>
    <mergeCell ref="A186:B186"/>
    <mergeCell ref="A187:B187"/>
    <mergeCell ref="A189:B189"/>
    <mergeCell ref="A190:B190"/>
    <mergeCell ref="A191:B191"/>
    <mergeCell ref="A192:B192"/>
    <mergeCell ref="A201:D201"/>
    <mergeCell ref="A202:D202"/>
    <mergeCell ref="A203:D203"/>
    <mergeCell ref="A204:D204"/>
    <mergeCell ref="A205:D205"/>
    <mergeCell ref="C5:D5"/>
    <mergeCell ref="C6:D6"/>
    <mergeCell ref="A9:B9"/>
    <mergeCell ref="A193:B193"/>
    <mergeCell ref="A197:D1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66" customWidth="1"/>
    <col min="2" max="2" width="38.7109375" style="66" customWidth="1"/>
    <col min="3" max="4" width="11.8515625" style="174" customWidth="1"/>
    <col min="5" max="16384" width="9.140625" style="66" customWidth="1"/>
  </cols>
  <sheetData>
    <row r="1" spans="1:4" s="169" customFormat="1" ht="12.75" customHeight="1">
      <c r="A1" s="188"/>
      <c r="B1" s="188"/>
      <c r="C1" s="233"/>
      <c r="D1" s="233"/>
    </row>
    <row r="2" spans="1:4" s="169" customFormat="1" ht="12.75" customHeight="1">
      <c r="A2" s="236" t="s">
        <v>366</v>
      </c>
      <c r="B2" s="236"/>
      <c r="C2" s="237"/>
      <c r="D2" s="237"/>
    </row>
    <row r="3" spans="1:4" s="4" customFormat="1" ht="12.75" customHeight="1">
      <c r="A3" s="190"/>
      <c r="B3" s="190"/>
      <c r="C3" s="233"/>
      <c r="D3" s="233"/>
    </row>
    <row r="4" spans="1:4" s="4" customFormat="1" ht="12.75" customHeight="1">
      <c r="A4" s="191"/>
      <c r="B4" s="191"/>
      <c r="C4" s="238"/>
      <c r="D4" s="238"/>
    </row>
    <row r="5" spans="1:4" s="160" customFormat="1" ht="12" customHeight="1">
      <c r="A5" s="195"/>
      <c r="B5" s="195"/>
      <c r="C5" s="227">
        <v>2021</v>
      </c>
      <c r="D5" s="243"/>
    </row>
    <row r="6" spans="3:4" s="160" customFormat="1" ht="12" customHeight="1">
      <c r="C6" s="229"/>
      <c r="D6" s="233"/>
    </row>
    <row r="7" s="160" customFormat="1" ht="12" customHeight="1">
      <c r="D7" s="178"/>
    </row>
    <row r="8" spans="1:4" s="160" customFormat="1" ht="12" customHeight="1">
      <c r="A8" s="196"/>
      <c r="B8" s="196"/>
      <c r="C8" s="8" t="s">
        <v>0</v>
      </c>
      <c r="D8" s="151" t="s">
        <v>1</v>
      </c>
    </row>
    <row r="9" spans="1:4" s="170" customFormat="1" ht="12" customHeight="1">
      <c r="A9" s="199"/>
      <c r="B9" s="199"/>
      <c r="C9" s="10" t="s">
        <v>2</v>
      </c>
      <c r="D9" s="175" t="s">
        <v>3</v>
      </c>
    </row>
    <row r="10" spans="1:4" s="11" customFormat="1" ht="12" customHeight="1">
      <c r="A10" s="197" t="s">
        <v>4</v>
      </c>
      <c r="B10" s="197"/>
      <c r="C10" s="83">
        <v>7017</v>
      </c>
      <c r="D10" s="95">
        <v>2.8305768455022187</v>
      </c>
    </row>
    <row r="11" spans="1:4" s="11" customFormat="1" ht="12" customHeight="1">
      <c r="A11" s="15"/>
      <c r="B11" s="15"/>
      <c r="C11" s="16"/>
      <c r="D11" s="70"/>
    </row>
    <row r="12" spans="1:4" s="171" customFormat="1" ht="12" customHeight="1">
      <c r="A12" s="194" t="s">
        <v>5</v>
      </c>
      <c r="B12" s="194"/>
      <c r="C12" s="19">
        <v>340</v>
      </c>
      <c r="D12" s="95">
        <v>1.4977313774723582</v>
      </c>
    </row>
    <row r="13" spans="1:4" s="156" customFormat="1" ht="12" customHeight="1">
      <c r="A13" s="187" t="s">
        <v>6</v>
      </c>
      <c r="B13" s="187"/>
      <c r="C13" s="22">
        <v>194</v>
      </c>
      <c r="D13" s="73">
        <v>2.0239958268127283</v>
      </c>
    </row>
    <row r="14" spans="1:4" s="156" customFormat="1" ht="12" customHeight="1">
      <c r="A14" s="24"/>
      <c r="B14" s="25" t="s">
        <v>7</v>
      </c>
      <c r="C14" s="22">
        <v>59</v>
      </c>
      <c r="D14" s="73">
        <v>1.6370699223085463</v>
      </c>
    </row>
    <row r="15" spans="1:4" s="156" customFormat="1" ht="12" customHeight="1">
      <c r="A15" s="24"/>
      <c r="B15" s="25" t="s">
        <v>8</v>
      </c>
      <c r="C15" s="22">
        <v>44</v>
      </c>
      <c r="D15" s="73">
        <v>1.1290736463946625</v>
      </c>
    </row>
    <row r="16" spans="1:4" s="156" customFormat="1" ht="12" customHeight="1">
      <c r="A16" s="24"/>
      <c r="B16" s="26" t="s">
        <v>9</v>
      </c>
      <c r="C16" s="22">
        <v>91</v>
      </c>
      <c r="D16" s="73">
        <v>4.366602687140115</v>
      </c>
    </row>
    <row r="17" spans="1:4" s="156" customFormat="1" ht="12" customHeight="1">
      <c r="A17" s="187" t="s">
        <v>10</v>
      </c>
      <c r="B17" s="187"/>
      <c r="C17" s="22">
        <v>29</v>
      </c>
      <c r="D17" s="73">
        <v>0.4081058260624824</v>
      </c>
    </row>
    <row r="18" spans="1:4" s="156" customFormat="1" ht="12" customHeight="1">
      <c r="A18" s="24"/>
      <c r="B18" s="25" t="s">
        <v>11</v>
      </c>
      <c r="C18" s="22">
        <v>6</v>
      </c>
      <c r="D18" s="73">
        <v>0.24390243902439024</v>
      </c>
    </row>
    <row r="19" spans="1:4" s="156" customFormat="1" ht="12" customHeight="1">
      <c r="A19" s="24"/>
      <c r="B19" s="25" t="s">
        <v>12</v>
      </c>
      <c r="C19" s="22">
        <v>10</v>
      </c>
      <c r="D19" s="73">
        <v>0.4438526409232135</v>
      </c>
    </row>
    <row r="20" spans="1:4" s="156" customFormat="1" ht="12" customHeight="1">
      <c r="A20" s="27"/>
      <c r="B20" s="25" t="s">
        <v>13</v>
      </c>
      <c r="C20" s="22">
        <v>13</v>
      </c>
      <c r="D20" s="73">
        <v>0.5432511491851233</v>
      </c>
    </row>
    <row r="21" spans="1:4" s="156" customFormat="1" ht="12" customHeight="1">
      <c r="A21" s="193" t="s">
        <v>14</v>
      </c>
      <c r="B21" s="193"/>
      <c r="C21" s="28">
        <v>117</v>
      </c>
      <c r="D21" s="73">
        <v>1.9467554076539102</v>
      </c>
    </row>
    <row r="22" spans="1:4" s="156" customFormat="1" ht="12" customHeight="1">
      <c r="A22" s="27"/>
      <c r="B22" s="27"/>
      <c r="C22" s="27"/>
      <c r="D22" s="70"/>
    </row>
    <row r="23" spans="1:4" s="171" customFormat="1" ht="12" customHeight="1">
      <c r="A23" s="194" t="s">
        <v>314</v>
      </c>
      <c r="B23" s="194"/>
      <c r="C23" s="19">
        <v>1286</v>
      </c>
      <c r="D23" s="95">
        <v>1.9650087860035144</v>
      </c>
    </row>
    <row r="24" spans="1:4" s="156" customFormat="1" ht="12" customHeight="1">
      <c r="A24" s="187" t="s">
        <v>16</v>
      </c>
      <c r="B24" s="187"/>
      <c r="C24" s="22">
        <v>947</v>
      </c>
      <c r="D24" s="73">
        <v>2.558076715289033</v>
      </c>
    </row>
    <row r="25" spans="1:4" s="156" customFormat="1" ht="12" customHeight="1">
      <c r="A25" s="187" t="s">
        <v>17</v>
      </c>
      <c r="B25" s="187"/>
      <c r="C25" s="22">
        <v>135</v>
      </c>
      <c r="D25" s="73">
        <v>2.034358047016275</v>
      </c>
    </row>
    <row r="26" spans="1:4" s="156" customFormat="1" ht="12" customHeight="1">
      <c r="A26" s="187" t="s">
        <v>18</v>
      </c>
      <c r="B26" s="187"/>
      <c r="C26" s="22">
        <v>110</v>
      </c>
      <c r="D26" s="73">
        <v>1.0950721752115482</v>
      </c>
    </row>
    <row r="27" spans="1:4" s="156" customFormat="1" ht="12" customHeight="1">
      <c r="A27" s="31"/>
      <c r="B27" s="25" t="s">
        <v>379</v>
      </c>
      <c r="C27" s="22">
        <v>7</v>
      </c>
      <c r="D27" s="73">
        <v>0.28305701577031944</v>
      </c>
    </row>
    <row r="28" spans="1:4" s="156" customFormat="1" ht="12" customHeight="1">
      <c r="A28" s="27"/>
      <c r="B28" s="25" t="s">
        <v>380</v>
      </c>
      <c r="C28" s="22">
        <v>103</v>
      </c>
      <c r="D28" s="73">
        <v>1.3602746962493397</v>
      </c>
    </row>
    <row r="29" spans="1:4" s="156" customFormat="1" ht="12" customHeight="1">
      <c r="A29" s="187" t="s">
        <v>21</v>
      </c>
      <c r="B29" s="187"/>
      <c r="C29" s="22">
        <v>25</v>
      </c>
      <c r="D29" s="73">
        <v>0.7144898542440697</v>
      </c>
    </row>
    <row r="30" spans="1:4" s="156" customFormat="1" ht="12" customHeight="1">
      <c r="A30" s="31"/>
      <c r="B30" s="25" t="s">
        <v>22</v>
      </c>
      <c r="C30" s="22">
        <v>14</v>
      </c>
      <c r="D30" s="73">
        <v>0.8106543138390272</v>
      </c>
    </row>
    <row r="31" spans="1:4" s="156" customFormat="1" ht="12" customHeight="1">
      <c r="A31" s="27"/>
      <c r="B31" s="25" t="s">
        <v>23</v>
      </c>
      <c r="C31" s="22">
        <v>11</v>
      </c>
      <c r="D31" s="73">
        <v>0.6207674943566591</v>
      </c>
    </row>
    <row r="32" spans="1:4" s="156" customFormat="1" ht="12" customHeight="1">
      <c r="A32" s="187" t="s">
        <v>24</v>
      </c>
      <c r="B32" s="187"/>
      <c r="C32" s="22">
        <v>22</v>
      </c>
      <c r="D32" s="73">
        <v>1.4492753623188406</v>
      </c>
    </row>
    <row r="33" spans="1:4" s="156" customFormat="1" ht="12" customHeight="1">
      <c r="A33" s="187" t="s">
        <v>313</v>
      </c>
      <c r="B33" s="187"/>
      <c r="C33" s="22">
        <v>47</v>
      </c>
      <c r="D33" s="73">
        <v>0.6986769733908131</v>
      </c>
    </row>
    <row r="34" spans="1:4" s="156" customFormat="1" ht="12" customHeight="1">
      <c r="A34" s="31"/>
      <c r="B34" s="25" t="s">
        <v>26</v>
      </c>
      <c r="C34" s="22">
        <v>4</v>
      </c>
      <c r="D34" s="73">
        <v>0.40650406504065045</v>
      </c>
    </row>
    <row r="35" spans="1:4" s="156" customFormat="1" ht="12" customHeight="1">
      <c r="A35" s="24"/>
      <c r="B35" s="25" t="s">
        <v>27</v>
      </c>
      <c r="C35" s="22">
        <v>8</v>
      </c>
      <c r="D35" s="73">
        <v>1.0230179028132993</v>
      </c>
    </row>
    <row r="36" spans="1:4" s="156" customFormat="1" ht="12" customHeight="1">
      <c r="A36" s="24"/>
      <c r="B36" s="32" t="s">
        <v>312</v>
      </c>
      <c r="C36" s="28">
        <v>35</v>
      </c>
      <c r="D36" s="73">
        <v>0.705502922797823</v>
      </c>
    </row>
    <row r="37" spans="1:4" s="156" customFormat="1" ht="12" customHeight="1">
      <c r="A37" s="27"/>
      <c r="B37" s="27"/>
      <c r="C37" s="27"/>
      <c r="D37" s="70"/>
    </row>
    <row r="38" spans="1:4" s="171" customFormat="1" ht="12" customHeight="1">
      <c r="A38" s="194" t="s">
        <v>29</v>
      </c>
      <c r="B38" s="194"/>
      <c r="C38" s="19">
        <v>1109</v>
      </c>
      <c r="D38" s="95">
        <v>3.419356827922178</v>
      </c>
    </row>
    <row r="39" spans="1:4" s="156" customFormat="1" ht="12" customHeight="1">
      <c r="A39" s="187" t="s">
        <v>30</v>
      </c>
      <c r="B39" s="187"/>
      <c r="C39" s="22">
        <v>1063</v>
      </c>
      <c r="D39" s="73">
        <v>3.5983886801394673</v>
      </c>
    </row>
    <row r="40" spans="1:4" s="156" customFormat="1" ht="12" customHeight="1">
      <c r="A40" s="193" t="s">
        <v>31</v>
      </c>
      <c r="B40" s="193"/>
      <c r="C40" s="28">
        <v>46</v>
      </c>
      <c r="D40" s="73">
        <v>1.590594744121715</v>
      </c>
    </row>
    <row r="41" spans="1:4" s="156" customFormat="1" ht="12" customHeight="1">
      <c r="A41" s="27"/>
      <c r="B41" s="27"/>
      <c r="C41" s="27"/>
      <c r="D41" s="70"/>
    </row>
    <row r="42" spans="1:4" s="171" customFormat="1" ht="12" customHeight="1">
      <c r="A42" s="194" t="s">
        <v>32</v>
      </c>
      <c r="B42" s="194"/>
      <c r="C42" s="19">
        <v>2793</v>
      </c>
      <c r="D42" s="95">
        <v>3.0048089853793933</v>
      </c>
    </row>
    <row r="43" spans="1:4" s="156" customFormat="1" ht="12" customHeight="1">
      <c r="A43" s="187" t="s">
        <v>33</v>
      </c>
      <c r="B43" s="187"/>
      <c r="C43" s="22">
        <v>2241</v>
      </c>
      <c r="D43" s="73">
        <v>3.5401165821525047</v>
      </c>
    </row>
    <row r="44" spans="1:4" s="156" customFormat="1" ht="12" customHeight="1">
      <c r="A44" s="200" t="s">
        <v>34</v>
      </c>
      <c r="B44" s="200"/>
      <c r="C44" s="22">
        <v>159</v>
      </c>
      <c r="D44" s="73">
        <v>1.1878081577767816</v>
      </c>
    </row>
    <row r="45" spans="1:4" s="156" customFormat="1" ht="12" customHeight="1">
      <c r="A45" s="32"/>
      <c r="B45" s="25" t="s">
        <v>35</v>
      </c>
      <c r="C45" s="22">
        <v>97</v>
      </c>
      <c r="D45" s="73">
        <v>1.336456324056214</v>
      </c>
    </row>
    <row r="46" spans="1:4" s="156" customFormat="1" ht="12" customHeight="1">
      <c r="A46" s="32"/>
      <c r="B46" s="25" t="s">
        <v>36</v>
      </c>
      <c r="C46" s="22">
        <v>62</v>
      </c>
      <c r="D46" s="73">
        <v>1.0117493472584858</v>
      </c>
    </row>
    <row r="47" spans="1:4" s="156" customFormat="1" ht="12" customHeight="1">
      <c r="A47" s="187" t="s">
        <v>38</v>
      </c>
      <c r="B47" s="187"/>
      <c r="C47" s="22">
        <v>393</v>
      </c>
      <c r="D47" s="73">
        <v>2.416676915508548</v>
      </c>
    </row>
    <row r="48" spans="1:4" s="156" customFormat="1" ht="12" customHeight="1">
      <c r="A48" s="32"/>
      <c r="B48" s="25" t="s">
        <v>39</v>
      </c>
      <c r="C48" s="22">
        <v>35</v>
      </c>
      <c r="D48" s="73">
        <v>1.6003657978966621</v>
      </c>
    </row>
    <row r="49" spans="1:4" s="156" customFormat="1" ht="12" customHeight="1">
      <c r="A49" s="32"/>
      <c r="B49" s="25" t="s">
        <v>40</v>
      </c>
      <c r="C49" s="22">
        <v>105</v>
      </c>
      <c r="D49" s="73">
        <v>2.0015249714067864</v>
      </c>
    </row>
    <row r="50" spans="1:4" s="156" customFormat="1" ht="12" customHeight="1">
      <c r="A50" s="32"/>
      <c r="B50" s="32" t="s">
        <v>41</v>
      </c>
      <c r="C50" s="28">
        <v>253</v>
      </c>
      <c r="D50" s="73">
        <v>2.8655566881866577</v>
      </c>
    </row>
    <row r="51" spans="1:4" s="156" customFormat="1" ht="12" customHeight="1">
      <c r="A51" s="26"/>
      <c r="B51" s="26"/>
      <c r="C51" s="26"/>
      <c r="D51" s="70"/>
    </row>
    <row r="52" spans="1:4" s="171" customFormat="1" ht="12" customHeight="1">
      <c r="A52" s="194" t="s">
        <v>42</v>
      </c>
      <c r="B52" s="194"/>
      <c r="C52" s="19">
        <v>1489</v>
      </c>
      <c r="D52" s="95">
        <v>4.3322665114925805</v>
      </c>
    </row>
    <row r="53" spans="1:4" s="156" customFormat="1" ht="12" customHeight="1">
      <c r="A53" s="187" t="s">
        <v>43</v>
      </c>
      <c r="B53" s="187"/>
      <c r="C53" s="22">
        <v>796</v>
      </c>
      <c r="D53" s="73">
        <v>6.754348748408995</v>
      </c>
    </row>
    <row r="54" spans="1:4" s="156" customFormat="1" ht="12" customHeight="1">
      <c r="A54" s="187" t="s">
        <v>44</v>
      </c>
      <c r="B54" s="187"/>
      <c r="C54" s="22">
        <v>673</v>
      </c>
      <c r="D54" s="73">
        <v>3.387527054915186</v>
      </c>
    </row>
    <row r="55" spans="1:4" s="156" customFormat="1" ht="12" customHeight="1">
      <c r="A55" s="193" t="s">
        <v>45</v>
      </c>
      <c r="B55" s="193"/>
      <c r="C55" s="28">
        <v>20</v>
      </c>
      <c r="D55" s="73">
        <v>0.7358351729212657</v>
      </c>
    </row>
    <row r="56" spans="1:4" s="156" customFormat="1" ht="12" customHeight="1">
      <c r="A56" s="26"/>
      <c r="B56" s="33"/>
      <c r="C56" s="35"/>
      <c r="D56" s="70"/>
    </row>
    <row r="57" spans="1:4" s="156" customFormat="1" ht="12" customHeight="1">
      <c r="A57" s="201" t="s">
        <v>46</v>
      </c>
      <c r="B57" s="201"/>
      <c r="C57" s="16">
        <v>1395</v>
      </c>
      <c r="D57" s="95">
        <v>4.601075233352024</v>
      </c>
    </row>
    <row r="58" spans="1:4" s="156" customFormat="1" ht="12" customHeight="1">
      <c r="A58" s="187" t="s">
        <v>47</v>
      </c>
      <c r="B58" s="187"/>
      <c r="C58" s="22">
        <v>142</v>
      </c>
      <c r="D58" s="73">
        <v>7.0506454816285995</v>
      </c>
    </row>
    <row r="59" spans="1:4" s="156" customFormat="1" ht="12" customHeight="1">
      <c r="A59" s="187" t="s">
        <v>49</v>
      </c>
      <c r="B59" s="187"/>
      <c r="C59" s="22">
        <v>5</v>
      </c>
      <c r="D59" s="73">
        <v>0.3417634996582365</v>
      </c>
    </row>
    <row r="60" spans="1:4" s="156" customFormat="1" ht="12" customHeight="1">
      <c r="A60" s="187" t="s">
        <v>50</v>
      </c>
      <c r="B60" s="187"/>
      <c r="C60" s="22">
        <v>15</v>
      </c>
      <c r="D60" s="73">
        <v>1.1952191235059761</v>
      </c>
    </row>
    <row r="61" spans="1:4" s="156" customFormat="1" ht="12" customHeight="1">
      <c r="A61" s="187" t="s">
        <v>51</v>
      </c>
      <c r="B61" s="187"/>
      <c r="C61" s="22">
        <v>392</v>
      </c>
      <c r="D61" s="73">
        <v>7.174231332357247</v>
      </c>
    </row>
    <row r="62" spans="1:4" s="156" customFormat="1" ht="12" customHeight="1">
      <c r="A62" s="187" t="s">
        <v>52</v>
      </c>
      <c r="B62" s="187"/>
      <c r="C62" s="22">
        <v>65</v>
      </c>
      <c r="D62" s="73">
        <v>4.0650406504065035</v>
      </c>
    </row>
    <row r="63" spans="1:4" s="156" customFormat="1" ht="12" customHeight="1">
      <c r="A63" s="187" t="s">
        <v>54</v>
      </c>
      <c r="B63" s="187"/>
      <c r="C63" s="22">
        <v>374</v>
      </c>
      <c r="D63" s="73">
        <v>4.1445035460992905</v>
      </c>
    </row>
    <row r="64" spans="1:4" s="156" customFormat="1" ht="12" customHeight="1">
      <c r="A64" s="187" t="s">
        <v>56</v>
      </c>
      <c r="B64" s="187"/>
      <c r="C64" s="22">
        <v>127</v>
      </c>
      <c r="D64" s="73">
        <v>5.347368421052632</v>
      </c>
    </row>
    <row r="65" spans="1:4" s="156" customFormat="1" ht="12" customHeight="1">
      <c r="A65" s="187" t="s">
        <v>57</v>
      </c>
      <c r="B65" s="187"/>
      <c r="C65" s="22">
        <v>38</v>
      </c>
      <c r="D65" s="73">
        <v>2.9253271747498073</v>
      </c>
    </row>
    <row r="66" spans="1:4" s="156" customFormat="1" ht="12" customHeight="1">
      <c r="A66" s="187" t="s">
        <v>58</v>
      </c>
      <c r="B66" s="187"/>
      <c r="C66" s="22">
        <v>45</v>
      </c>
      <c r="D66" s="73">
        <v>2.8517110266159698</v>
      </c>
    </row>
    <row r="67" spans="1:4" s="156" customFormat="1" ht="12" customHeight="1">
      <c r="A67" s="187" t="s">
        <v>59</v>
      </c>
      <c r="B67" s="187"/>
      <c r="C67" s="22">
        <v>57</v>
      </c>
      <c r="D67" s="73">
        <v>2.461139896373057</v>
      </c>
    </row>
    <row r="68" spans="1:4" s="156" customFormat="1" ht="12" customHeight="1">
      <c r="A68" s="193" t="s">
        <v>60</v>
      </c>
      <c r="B68" s="193"/>
      <c r="C68" s="28">
        <v>135</v>
      </c>
      <c r="D68" s="73">
        <v>6.987577639751552</v>
      </c>
    </row>
    <row r="69" spans="1:4" s="156" customFormat="1" ht="12" customHeight="1">
      <c r="A69" s="26"/>
      <c r="B69" s="26"/>
      <c r="C69" s="26"/>
      <c r="D69" s="70"/>
    </row>
    <row r="70" spans="1:4" s="156" customFormat="1" ht="12" customHeight="1">
      <c r="A70" s="194" t="s">
        <v>61</v>
      </c>
      <c r="B70" s="194"/>
      <c r="C70" s="19">
        <v>2884</v>
      </c>
      <c r="D70" s="95">
        <v>2.9820806319860202</v>
      </c>
    </row>
    <row r="71" spans="1:4" s="156" customFormat="1" ht="12" customHeight="1">
      <c r="A71" s="187" t="s">
        <v>62</v>
      </c>
      <c r="B71" s="187"/>
      <c r="C71" s="22">
        <v>91</v>
      </c>
      <c r="D71" s="73">
        <v>3.3778767631774316</v>
      </c>
    </row>
    <row r="72" spans="1:4" s="156" customFormat="1" ht="12" customHeight="1">
      <c r="A72" s="187" t="s">
        <v>63</v>
      </c>
      <c r="B72" s="187"/>
      <c r="C72" s="22">
        <v>17</v>
      </c>
      <c r="D72" s="73">
        <v>1.5426497277676952</v>
      </c>
    </row>
    <row r="73" spans="1:4" s="156" customFormat="1" ht="12" customHeight="1">
      <c r="A73" s="187" t="s">
        <v>64</v>
      </c>
      <c r="B73" s="187"/>
      <c r="C73" s="22">
        <v>2</v>
      </c>
      <c r="D73" s="73">
        <v>0.7843137254901961</v>
      </c>
    </row>
    <row r="74" spans="1:4" s="156" customFormat="1" ht="12" customHeight="1">
      <c r="A74" s="187" t="s">
        <v>65</v>
      </c>
      <c r="B74" s="187"/>
      <c r="C74" s="22">
        <v>13</v>
      </c>
      <c r="D74" s="73">
        <v>1.881331403762663</v>
      </c>
    </row>
    <row r="75" spans="1:4" s="156" customFormat="1" ht="12" customHeight="1">
      <c r="A75" s="187" t="s">
        <v>66</v>
      </c>
      <c r="B75" s="187"/>
      <c r="C75" s="22">
        <v>4</v>
      </c>
      <c r="D75" s="73">
        <v>1.095890410958904</v>
      </c>
    </row>
    <row r="76" spans="1:4" s="156" customFormat="1" ht="12" customHeight="1">
      <c r="A76" s="187" t="s">
        <v>67</v>
      </c>
      <c r="B76" s="187"/>
      <c r="C76" s="22">
        <v>4</v>
      </c>
      <c r="D76" s="73">
        <v>0.5805515239477503</v>
      </c>
    </row>
    <row r="77" spans="1:4" s="156" customFormat="1" ht="12" customHeight="1">
      <c r="A77" s="187" t="s">
        <v>68</v>
      </c>
      <c r="B77" s="187"/>
      <c r="C77" s="22">
        <v>4</v>
      </c>
      <c r="D77" s="73">
        <v>0.9456264775413712</v>
      </c>
    </row>
    <row r="78" spans="1:4" s="156" customFormat="1" ht="12" customHeight="1">
      <c r="A78" s="187" t="s">
        <v>69</v>
      </c>
      <c r="B78" s="187"/>
      <c r="C78" s="22">
        <v>52</v>
      </c>
      <c r="D78" s="73">
        <v>3.3419023136246784</v>
      </c>
    </row>
    <row r="79" spans="1:4" s="156" customFormat="1" ht="12" customHeight="1">
      <c r="A79" s="187" t="s">
        <v>71</v>
      </c>
      <c r="B79" s="187"/>
      <c r="C79" s="22">
        <v>30</v>
      </c>
      <c r="D79" s="73">
        <v>3.5502958579881656</v>
      </c>
    </row>
    <row r="80" spans="1:4" s="156" customFormat="1" ht="12" customHeight="1">
      <c r="A80" s="187" t="s">
        <v>73</v>
      </c>
      <c r="B80" s="187"/>
      <c r="C80" s="22">
        <v>4</v>
      </c>
      <c r="D80" s="73">
        <v>0.7751937984496124</v>
      </c>
    </row>
    <row r="81" spans="1:4" s="156" customFormat="1" ht="12" customHeight="1">
      <c r="A81" s="187" t="s">
        <v>74</v>
      </c>
      <c r="B81" s="187"/>
      <c r="C81" s="22">
        <v>13</v>
      </c>
      <c r="D81" s="73">
        <v>2.2071307300509337</v>
      </c>
    </row>
    <row r="82" spans="1:4" s="156" customFormat="1" ht="12" customHeight="1">
      <c r="A82" s="187" t="s">
        <v>75</v>
      </c>
      <c r="B82" s="187"/>
      <c r="C82" s="22">
        <v>9</v>
      </c>
      <c r="D82" s="73">
        <v>1.2178619756427604</v>
      </c>
    </row>
    <row r="83" spans="1:4" s="156" customFormat="1" ht="12" customHeight="1">
      <c r="A83" s="187" t="s">
        <v>78</v>
      </c>
      <c r="B83" s="187"/>
      <c r="C83" s="22">
        <v>31</v>
      </c>
      <c r="D83" s="73">
        <v>2.49798549556809</v>
      </c>
    </row>
    <row r="84" spans="1:4" s="156" customFormat="1" ht="12" customHeight="1">
      <c r="A84" s="187" t="s">
        <v>79</v>
      </c>
      <c r="B84" s="187"/>
      <c r="C84" s="22">
        <v>32</v>
      </c>
      <c r="D84" s="73">
        <v>0.7218587863749154</v>
      </c>
    </row>
    <row r="85" spans="1:4" s="156" customFormat="1" ht="12" customHeight="1">
      <c r="A85" s="187" t="s">
        <v>82</v>
      </c>
      <c r="B85" s="187"/>
      <c r="C85" s="22">
        <v>81</v>
      </c>
      <c r="D85" s="73">
        <v>2.7485578554462164</v>
      </c>
    </row>
    <row r="86" spans="1:4" s="156" customFormat="1" ht="12" customHeight="1">
      <c r="A86" s="187" t="s">
        <v>85</v>
      </c>
      <c r="B86" s="187"/>
      <c r="C86" s="22">
        <v>85</v>
      </c>
      <c r="D86" s="73">
        <v>2.9269972451790633</v>
      </c>
    </row>
    <row r="87" spans="1:4" s="156" customFormat="1" ht="12" customHeight="1">
      <c r="A87" s="187" t="s">
        <v>86</v>
      </c>
      <c r="B87" s="187"/>
      <c r="C87" s="22">
        <v>21</v>
      </c>
      <c r="D87" s="73">
        <v>1.9961977186311788</v>
      </c>
    </row>
    <row r="88" spans="1:4" s="156" customFormat="1" ht="12" customHeight="1">
      <c r="A88" s="187" t="s">
        <v>88</v>
      </c>
      <c r="B88" s="187"/>
      <c r="C88" s="22">
        <v>17</v>
      </c>
      <c r="D88" s="73">
        <v>2.225130890052356</v>
      </c>
    </row>
    <row r="89" spans="1:4" s="156" customFormat="1" ht="12" customHeight="1">
      <c r="A89" s="187" t="s">
        <v>89</v>
      </c>
      <c r="B89" s="187"/>
      <c r="C89" s="22">
        <v>11</v>
      </c>
      <c r="D89" s="73">
        <v>2.756892230576441</v>
      </c>
    </row>
    <row r="90" spans="1:4" s="156" customFormat="1" ht="12" customHeight="1">
      <c r="A90" s="187" t="s">
        <v>90</v>
      </c>
      <c r="B90" s="187"/>
      <c r="C90" s="22">
        <v>5</v>
      </c>
      <c r="D90" s="73">
        <v>2.0491803278688523</v>
      </c>
    </row>
    <row r="91" spans="1:4" s="156" customFormat="1" ht="12" customHeight="1">
      <c r="A91" s="187" t="s">
        <v>91</v>
      </c>
      <c r="B91" s="187"/>
      <c r="C91" s="22">
        <v>9</v>
      </c>
      <c r="D91" s="73">
        <v>1.3215859030837005</v>
      </c>
    </row>
    <row r="92" spans="1:4" s="156" customFormat="1" ht="12" customHeight="1">
      <c r="A92" s="187" t="s">
        <v>92</v>
      </c>
      <c r="B92" s="187"/>
      <c r="C92" s="22">
        <v>16</v>
      </c>
      <c r="D92" s="73">
        <v>1.7660044150110374</v>
      </c>
    </row>
    <row r="93" spans="1:4" s="156" customFormat="1" ht="12" customHeight="1">
      <c r="A93" s="187" t="s">
        <v>93</v>
      </c>
      <c r="B93" s="187"/>
      <c r="C93" s="22">
        <v>1555</v>
      </c>
      <c r="D93" s="73">
        <v>3.809780478243826</v>
      </c>
    </row>
    <row r="94" spans="1:4" s="156" customFormat="1" ht="12" customHeight="1">
      <c r="A94" s="187" t="s">
        <v>94</v>
      </c>
      <c r="B94" s="187"/>
      <c r="C94" s="22">
        <v>14</v>
      </c>
      <c r="D94" s="73">
        <v>1.4300306435137897</v>
      </c>
    </row>
    <row r="95" spans="1:4" s="156" customFormat="1" ht="12" customHeight="1">
      <c r="A95" s="187" t="s">
        <v>95</v>
      </c>
      <c r="B95" s="187"/>
      <c r="C95" s="22">
        <v>13</v>
      </c>
      <c r="D95" s="73">
        <v>1.9607843137254901</v>
      </c>
    </row>
    <row r="96" spans="1:4" s="156" customFormat="1" ht="12" customHeight="1">
      <c r="A96" s="187" t="s">
        <v>96</v>
      </c>
      <c r="B96" s="187"/>
      <c r="C96" s="22">
        <v>6</v>
      </c>
      <c r="D96" s="73">
        <v>1.0849909584086799</v>
      </c>
    </row>
    <row r="97" spans="1:4" s="156" customFormat="1" ht="12" customHeight="1">
      <c r="A97" s="187" t="s">
        <v>97</v>
      </c>
      <c r="B97" s="187"/>
      <c r="C97" s="22">
        <v>143</v>
      </c>
      <c r="D97" s="73">
        <v>3.5422343324250685</v>
      </c>
    </row>
    <row r="98" spans="1:4" s="156" customFormat="1" ht="12" customHeight="1">
      <c r="A98" s="187" t="s">
        <v>98</v>
      </c>
      <c r="B98" s="187"/>
      <c r="C98" s="22">
        <v>21</v>
      </c>
      <c r="D98" s="73">
        <v>2.5089605734767026</v>
      </c>
    </row>
    <row r="99" spans="1:4" s="156" customFormat="1" ht="12" customHeight="1">
      <c r="A99" s="187" t="s">
        <v>99</v>
      </c>
      <c r="B99" s="187"/>
      <c r="C99" s="22">
        <v>18</v>
      </c>
      <c r="D99" s="73">
        <v>1.3709063214013708</v>
      </c>
    </row>
    <row r="100" spans="1:4" s="156" customFormat="1" ht="12" customHeight="1">
      <c r="A100" s="187" t="s">
        <v>100</v>
      </c>
      <c r="B100" s="187"/>
      <c r="C100" s="22">
        <v>13</v>
      </c>
      <c r="D100" s="73">
        <v>1.8055555555555554</v>
      </c>
    </row>
    <row r="101" spans="1:4" s="156" customFormat="1" ht="12" customHeight="1">
      <c r="A101" s="187" t="s">
        <v>101</v>
      </c>
      <c r="B101" s="187"/>
      <c r="C101" s="22">
        <v>3</v>
      </c>
      <c r="D101" s="73">
        <v>1.2448132780082988</v>
      </c>
    </row>
    <row r="102" spans="1:4" s="156" customFormat="1" ht="12" customHeight="1">
      <c r="A102" s="187" t="s">
        <v>296</v>
      </c>
      <c r="B102" s="187"/>
      <c r="C102" s="22">
        <v>28</v>
      </c>
      <c r="D102" s="73">
        <v>1.0362694300518136</v>
      </c>
    </row>
    <row r="103" spans="1:4" s="156" customFormat="1" ht="12" customHeight="1">
      <c r="A103" s="187" t="s">
        <v>103</v>
      </c>
      <c r="B103" s="187"/>
      <c r="C103" s="22">
        <v>26</v>
      </c>
      <c r="D103" s="73">
        <v>2.841530054644809</v>
      </c>
    </row>
    <row r="104" spans="1:4" s="156" customFormat="1" ht="12" customHeight="1">
      <c r="A104" s="187" t="s">
        <v>104</v>
      </c>
      <c r="B104" s="187"/>
      <c r="C104" s="22">
        <v>6</v>
      </c>
      <c r="D104" s="73">
        <v>1.276595744680851</v>
      </c>
    </row>
    <row r="105" spans="1:4" s="156" customFormat="1" ht="12" customHeight="1">
      <c r="A105" s="187" t="s">
        <v>105</v>
      </c>
      <c r="B105" s="187"/>
      <c r="C105" s="22">
        <v>6</v>
      </c>
      <c r="D105" s="73">
        <v>2.898550724637681</v>
      </c>
    </row>
    <row r="106" spans="1:4" s="156" customFormat="1" ht="12" customHeight="1">
      <c r="A106" s="187" t="s">
        <v>106</v>
      </c>
      <c r="B106" s="187"/>
      <c r="C106" s="22">
        <v>11</v>
      </c>
      <c r="D106" s="73">
        <v>1.8803418803418803</v>
      </c>
    </row>
    <row r="107" spans="1:4" s="156" customFormat="1" ht="12" customHeight="1">
      <c r="A107" s="187" t="s">
        <v>107</v>
      </c>
      <c r="B107" s="187"/>
      <c r="C107" s="22">
        <v>14</v>
      </c>
      <c r="D107" s="73">
        <v>1.915184678522572</v>
      </c>
    </row>
    <row r="108" spans="1:4" s="156" customFormat="1" ht="12" customHeight="1">
      <c r="A108" s="187" t="s">
        <v>108</v>
      </c>
      <c r="B108" s="187"/>
      <c r="C108" s="22">
        <v>205</v>
      </c>
      <c r="D108" s="73">
        <v>5.971453539178561</v>
      </c>
    </row>
    <row r="109" spans="1:4" s="156" customFormat="1" ht="12" customHeight="1">
      <c r="A109" s="187" t="s">
        <v>109</v>
      </c>
      <c r="B109" s="187"/>
      <c r="C109" s="22">
        <v>16</v>
      </c>
      <c r="D109" s="73">
        <v>1.6597510373443984</v>
      </c>
    </row>
    <row r="110" spans="1:4" s="156" customFormat="1" ht="12" customHeight="1">
      <c r="A110" s="187" t="s">
        <v>111</v>
      </c>
      <c r="B110" s="187"/>
      <c r="C110" s="22">
        <v>21</v>
      </c>
      <c r="D110" s="73">
        <v>2.4333719582850524</v>
      </c>
    </row>
    <row r="111" spans="1:4" s="156" customFormat="1" ht="12" customHeight="1">
      <c r="A111" s="187" t="s">
        <v>112</v>
      </c>
      <c r="B111" s="187"/>
      <c r="C111" s="22">
        <v>13</v>
      </c>
      <c r="D111" s="73">
        <v>1.4285714285714286</v>
      </c>
    </row>
    <row r="112" spans="1:4" s="156" customFormat="1" ht="12" customHeight="1">
      <c r="A112" s="187" t="s">
        <v>114</v>
      </c>
      <c r="B112" s="187"/>
      <c r="C112" s="22">
        <v>20</v>
      </c>
      <c r="D112" s="73">
        <v>3.284072249589491</v>
      </c>
    </row>
    <row r="113" spans="1:4" s="156" customFormat="1" ht="12" customHeight="1">
      <c r="A113" s="187" t="s">
        <v>115</v>
      </c>
      <c r="B113" s="187"/>
      <c r="C113" s="22">
        <v>23</v>
      </c>
      <c r="D113" s="73">
        <v>1.9508057675996608</v>
      </c>
    </row>
    <row r="114" spans="1:4" s="156" customFormat="1" ht="12" customHeight="1">
      <c r="A114" s="187" t="s">
        <v>119</v>
      </c>
      <c r="B114" s="187"/>
      <c r="C114" s="22">
        <v>42</v>
      </c>
      <c r="D114" s="73">
        <v>4.294478527607362</v>
      </c>
    </row>
    <row r="115" spans="1:4" s="156" customFormat="1" ht="12" customHeight="1">
      <c r="A115" s="187" t="s">
        <v>120</v>
      </c>
      <c r="B115" s="187"/>
      <c r="C115" s="22">
        <v>27</v>
      </c>
      <c r="D115" s="73">
        <v>1.7857142857142856</v>
      </c>
    </row>
    <row r="116" spans="1:4" s="156" customFormat="1" ht="12" customHeight="1">
      <c r="A116" s="187" t="s">
        <v>363</v>
      </c>
      <c r="B116" s="203"/>
      <c r="C116" s="22">
        <v>62</v>
      </c>
      <c r="D116" s="73">
        <v>2.418096723868955</v>
      </c>
    </row>
    <row r="117" spans="1:4" s="156" customFormat="1" ht="12" customHeight="1">
      <c r="A117" s="187" t="s">
        <v>122</v>
      </c>
      <c r="B117" s="187"/>
      <c r="C117" s="22">
        <v>9</v>
      </c>
      <c r="D117" s="73">
        <v>2.0179372197309418</v>
      </c>
    </row>
    <row r="118" spans="1:4" s="156" customFormat="1" ht="12" customHeight="1">
      <c r="A118" s="187" t="s">
        <v>123</v>
      </c>
      <c r="B118" s="187"/>
      <c r="C118" s="22">
        <v>11</v>
      </c>
      <c r="D118" s="73">
        <v>1.1446409989594173</v>
      </c>
    </row>
    <row r="119" spans="1:4" s="156" customFormat="1" ht="12" customHeight="1">
      <c r="A119" s="202" t="s">
        <v>124</v>
      </c>
      <c r="B119" s="202"/>
      <c r="C119" s="28">
        <v>7</v>
      </c>
      <c r="D119" s="73">
        <v>1.4344262295081966</v>
      </c>
    </row>
    <row r="120" spans="1:4" s="156" customFormat="1" ht="12" customHeight="1">
      <c r="A120" s="26"/>
      <c r="B120" s="26"/>
      <c r="C120" s="26"/>
      <c r="D120" s="69"/>
    </row>
    <row r="121" spans="1:4" s="156" customFormat="1" ht="12" customHeight="1">
      <c r="A121" s="194" t="s">
        <v>125</v>
      </c>
      <c r="B121" s="194"/>
      <c r="C121" s="19">
        <v>1239</v>
      </c>
      <c r="D121" s="95">
        <v>2.1100854933751148</v>
      </c>
    </row>
    <row r="122" spans="1:4" s="156" customFormat="1" ht="12" customHeight="1">
      <c r="A122" s="187" t="s">
        <v>126</v>
      </c>
      <c r="B122" s="187"/>
      <c r="C122" s="22">
        <v>149</v>
      </c>
      <c r="D122" s="73">
        <v>2.4200097450056846</v>
      </c>
    </row>
    <row r="123" spans="1:4" s="156" customFormat="1" ht="12" customHeight="1">
      <c r="A123" s="187" t="s">
        <v>128</v>
      </c>
      <c r="B123" s="187"/>
      <c r="C123" s="22">
        <v>6</v>
      </c>
      <c r="D123" s="73">
        <v>0.7936507936507936</v>
      </c>
    </row>
    <row r="124" spans="1:4" s="156" customFormat="1" ht="12" customHeight="1">
      <c r="A124" s="187" t="s">
        <v>129</v>
      </c>
      <c r="B124" s="187"/>
      <c r="C124" s="22">
        <v>45</v>
      </c>
      <c r="D124" s="73">
        <v>1.4204545454545454</v>
      </c>
    </row>
    <row r="125" spans="1:4" s="156" customFormat="1" ht="12" customHeight="1">
      <c r="A125" s="187" t="s">
        <v>131</v>
      </c>
      <c r="B125" s="187"/>
      <c r="C125" s="22">
        <v>14</v>
      </c>
      <c r="D125" s="73">
        <v>0.8106543138390272</v>
      </c>
    </row>
    <row r="126" spans="1:4" s="156" customFormat="1" ht="12" customHeight="1">
      <c r="A126" s="187" t="s">
        <v>374</v>
      </c>
      <c r="B126" s="187"/>
      <c r="C126" s="22">
        <v>6</v>
      </c>
      <c r="D126" s="73">
        <v>0.3236245954692557</v>
      </c>
    </row>
    <row r="127" spans="1:4" s="156" customFormat="1" ht="12" customHeight="1">
      <c r="A127" s="187" t="s">
        <v>135</v>
      </c>
      <c r="B127" s="187"/>
      <c r="C127" s="22">
        <v>135</v>
      </c>
      <c r="D127" s="73">
        <v>2.034358047016275</v>
      </c>
    </row>
    <row r="128" spans="1:4" s="156" customFormat="1" ht="12" customHeight="1">
      <c r="A128" s="187" t="s">
        <v>136</v>
      </c>
      <c r="B128" s="187"/>
      <c r="C128" s="22">
        <v>33</v>
      </c>
      <c r="D128" s="73">
        <v>1.0967098703888334</v>
      </c>
    </row>
    <row r="129" spans="1:4" s="156" customFormat="1" ht="12" customHeight="1">
      <c r="A129" s="187" t="s">
        <v>375</v>
      </c>
      <c r="B129" s="187"/>
      <c r="C129" s="22">
        <v>10</v>
      </c>
      <c r="D129" s="73">
        <v>1.4814814814814816</v>
      </c>
    </row>
    <row r="130" spans="1:4" s="156" customFormat="1" ht="12" customHeight="1">
      <c r="A130" s="187" t="s">
        <v>140</v>
      </c>
      <c r="B130" s="187"/>
      <c r="C130" s="22">
        <v>379</v>
      </c>
      <c r="D130" s="73">
        <v>3.274580957318127</v>
      </c>
    </row>
    <row r="131" spans="1:4" s="156" customFormat="1" ht="12" customHeight="1">
      <c r="A131" s="187" t="s">
        <v>141</v>
      </c>
      <c r="B131" s="187"/>
      <c r="C131" s="22">
        <v>78</v>
      </c>
      <c r="D131" s="73">
        <v>1.8913676042677012</v>
      </c>
    </row>
    <row r="132" spans="1:4" s="156" customFormat="1" ht="12" customHeight="1">
      <c r="A132" s="187" t="s">
        <v>142</v>
      </c>
      <c r="B132" s="187"/>
      <c r="C132" s="22">
        <v>3</v>
      </c>
      <c r="D132" s="73">
        <v>0.5617977528089888</v>
      </c>
    </row>
    <row r="133" spans="1:4" s="156" customFormat="1" ht="12" customHeight="1">
      <c r="A133" s="187" t="s">
        <v>143</v>
      </c>
      <c r="B133" s="187"/>
      <c r="C133" s="22">
        <v>177</v>
      </c>
      <c r="D133" s="73">
        <v>2.928524156187955</v>
      </c>
    </row>
    <row r="134" spans="1:4" s="156" customFormat="1" ht="12" customHeight="1">
      <c r="A134" s="187" t="s">
        <v>145</v>
      </c>
      <c r="B134" s="187"/>
      <c r="C134" s="22">
        <v>71</v>
      </c>
      <c r="D134" s="73">
        <v>2.6522226372805378</v>
      </c>
    </row>
    <row r="135" spans="1:4" s="156" customFormat="1" ht="12" customHeight="1">
      <c r="A135" s="187" t="s">
        <v>146</v>
      </c>
      <c r="B135" s="187"/>
      <c r="C135" s="22">
        <v>22</v>
      </c>
      <c r="D135" s="73">
        <v>1.4492753623188406</v>
      </c>
    </row>
    <row r="136" spans="1:4" s="156" customFormat="1" ht="12" customHeight="1">
      <c r="A136" s="187" t="s">
        <v>147</v>
      </c>
      <c r="B136" s="187"/>
      <c r="C136" s="22">
        <v>31</v>
      </c>
      <c r="D136" s="73">
        <v>2.51419302514193</v>
      </c>
    </row>
    <row r="137" spans="1:4" s="156" customFormat="1" ht="12" customHeight="1">
      <c r="A137" s="187" t="s">
        <v>148</v>
      </c>
      <c r="B137" s="187"/>
      <c r="C137" s="22">
        <v>11</v>
      </c>
      <c r="D137" s="73">
        <v>0.8547008547008548</v>
      </c>
    </row>
    <row r="138" spans="1:4" s="156" customFormat="1" ht="12" customHeight="1">
      <c r="A138" s="187" t="s">
        <v>151</v>
      </c>
      <c r="B138" s="187"/>
      <c r="C138" s="22">
        <v>54</v>
      </c>
      <c r="D138" s="73">
        <v>2.6548672566371683</v>
      </c>
    </row>
    <row r="139" spans="1:4" s="156" customFormat="1" ht="12" customHeight="1">
      <c r="A139" s="187" t="s">
        <v>311</v>
      </c>
      <c r="B139" s="187"/>
      <c r="C139" s="22">
        <v>11</v>
      </c>
      <c r="D139" s="73">
        <v>0.6207674943566591</v>
      </c>
    </row>
    <row r="140" spans="1:4" s="156" customFormat="1" ht="12" customHeight="1">
      <c r="A140" s="44" t="s">
        <v>376</v>
      </c>
      <c r="B140" s="44"/>
      <c r="C140" s="28">
        <v>4</v>
      </c>
      <c r="D140" s="73">
        <v>0.2062919030428056</v>
      </c>
    </row>
    <row r="141" spans="1:4" s="156" customFormat="1" ht="12" customHeight="1">
      <c r="A141" s="26"/>
      <c r="B141" s="26"/>
      <c r="C141" s="26"/>
      <c r="D141" s="69"/>
    </row>
    <row r="142" spans="1:4" s="156" customFormat="1" ht="12" customHeight="1">
      <c r="A142" s="194" t="s">
        <v>155</v>
      </c>
      <c r="B142" s="194"/>
      <c r="C142" s="19">
        <v>47</v>
      </c>
      <c r="D142" s="95">
        <v>0.6986769733908131</v>
      </c>
    </row>
    <row r="143" spans="1:4" s="156" customFormat="1" ht="12" customHeight="1">
      <c r="A143" s="187" t="s">
        <v>156</v>
      </c>
      <c r="B143" s="187"/>
      <c r="C143" s="22">
        <v>6</v>
      </c>
      <c r="D143" s="73">
        <v>0.6012024048096193</v>
      </c>
    </row>
    <row r="144" spans="1:4" s="156" customFormat="1" ht="12" customHeight="1">
      <c r="A144" s="187" t="s">
        <v>157</v>
      </c>
      <c r="B144" s="187"/>
      <c r="C144" s="22">
        <v>1</v>
      </c>
      <c r="D144" s="73">
        <v>0.5102040816326531</v>
      </c>
    </row>
    <row r="145" spans="1:4" s="156" customFormat="1" ht="12" customHeight="1">
      <c r="A145" s="187" t="s">
        <v>158</v>
      </c>
      <c r="B145" s="187"/>
      <c r="C145" s="22">
        <v>2</v>
      </c>
      <c r="D145" s="73">
        <v>0.6779661016949152</v>
      </c>
    </row>
    <row r="146" spans="1:4" s="156" customFormat="1" ht="12" customHeight="1">
      <c r="A146" s="187" t="s">
        <v>159</v>
      </c>
      <c r="B146" s="187"/>
      <c r="C146" s="22">
        <v>4</v>
      </c>
      <c r="D146" s="73">
        <v>2.5316455696202533</v>
      </c>
    </row>
    <row r="147" spans="1:4" s="156" customFormat="1" ht="12" customHeight="1">
      <c r="A147" s="187" t="s">
        <v>160</v>
      </c>
      <c r="B147" s="187"/>
      <c r="C147" s="22">
        <v>21</v>
      </c>
      <c r="D147" s="73">
        <v>1.5373352855051245</v>
      </c>
    </row>
    <row r="148" spans="1:4" s="156" customFormat="1" ht="12" customHeight="1">
      <c r="A148" s="187" t="s">
        <v>161</v>
      </c>
      <c r="B148" s="187"/>
      <c r="C148" s="22">
        <v>4</v>
      </c>
      <c r="D148" s="73">
        <v>0.40650406504065045</v>
      </c>
    </row>
    <row r="149" spans="1:4" s="156" customFormat="1" ht="12" customHeight="1">
      <c r="A149" s="187" t="s">
        <v>162</v>
      </c>
      <c r="B149" s="187"/>
      <c r="C149" s="22">
        <v>1</v>
      </c>
      <c r="D149" s="73">
        <v>0.7518796992481203</v>
      </c>
    </row>
    <row r="150" spans="1:4" s="156" customFormat="1" ht="12" customHeight="1">
      <c r="A150" s="193" t="s">
        <v>163</v>
      </c>
      <c r="B150" s="193"/>
      <c r="C150" s="28">
        <v>8</v>
      </c>
      <c r="D150" s="73">
        <v>0.3080477474008471</v>
      </c>
    </row>
    <row r="151" spans="1:4" s="156" customFormat="1" ht="12" customHeight="1">
      <c r="A151" s="26"/>
      <c r="B151" s="26"/>
      <c r="C151" s="26"/>
      <c r="D151" s="70"/>
    </row>
    <row r="152" spans="1:4" s="156" customFormat="1" ht="12" customHeight="1">
      <c r="A152" s="194" t="s">
        <v>164</v>
      </c>
      <c r="B152" s="194"/>
      <c r="C152" s="19">
        <v>1112</v>
      </c>
      <c r="D152" s="95">
        <v>3.398117589536732</v>
      </c>
    </row>
    <row r="153" spans="1:4" s="156" customFormat="1" ht="12" customHeight="1">
      <c r="A153" s="187" t="s">
        <v>165</v>
      </c>
      <c r="B153" s="187"/>
      <c r="C153" s="22">
        <v>85</v>
      </c>
      <c r="D153" s="73">
        <v>3.223359878649981</v>
      </c>
    </row>
    <row r="154" spans="1:4" s="156" customFormat="1" ht="12" customHeight="1">
      <c r="A154" s="187" t="s">
        <v>166</v>
      </c>
      <c r="B154" s="187"/>
      <c r="C154" s="22">
        <v>960</v>
      </c>
      <c r="D154" s="73">
        <v>3.6881939375312154</v>
      </c>
    </row>
    <row r="155" spans="1:4" s="156" customFormat="1" ht="12" customHeight="1">
      <c r="A155" s="187" t="s">
        <v>167</v>
      </c>
      <c r="B155" s="187"/>
      <c r="C155" s="22">
        <v>35</v>
      </c>
      <c r="D155" s="73">
        <v>2.204030226700252</v>
      </c>
    </row>
    <row r="156" spans="1:4" s="156" customFormat="1" ht="12" customHeight="1">
      <c r="A156" s="187" t="s">
        <v>173</v>
      </c>
      <c r="B156" s="187"/>
      <c r="C156" s="22">
        <v>3</v>
      </c>
      <c r="D156" s="73">
        <v>1.0309278350515463</v>
      </c>
    </row>
    <row r="157" spans="1:4" s="156" customFormat="1" ht="12" customHeight="1">
      <c r="A157" s="187" t="s">
        <v>174</v>
      </c>
      <c r="B157" s="187"/>
      <c r="C157" s="22">
        <v>18</v>
      </c>
      <c r="D157" s="73">
        <v>2.057142857142857</v>
      </c>
    </row>
    <row r="158" spans="1:4" s="156" customFormat="1" ht="12" customHeight="1">
      <c r="A158" s="202" t="s">
        <v>180</v>
      </c>
      <c r="B158" s="202"/>
      <c r="C158" s="28">
        <v>11</v>
      </c>
      <c r="D158" s="73">
        <v>0.843558282208589</v>
      </c>
    </row>
    <row r="159" spans="1:4" s="156" customFormat="1" ht="12" customHeight="1">
      <c r="A159" s="26"/>
      <c r="B159" s="26"/>
      <c r="C159" s="26"/>
      <c r="D159" s="70"/>
    </row>
    <row r="160" spans="1:4" s="156" customFormat="1" ht="12" customHeight="1">
      <c r="A160" s="194" t="s">
        <v>183</v>
      </c>
      <c r="B160" s="194"/>
      <c r="C160" s="19">
        <v>117</v>
      </c>
      <c r="D160" s="95">
        <v>1.9467554076539102</v>
      </c>
    </row>
    <row r="161" spans="1:4" s="156" customFormat="1" ht="12" customHeight="1">
      <c r="A161" s="187" t="s">
        <v>184</v>
      </c>
      <c r="B161" s="187"/>
      <c r="C161" s="22">
        <v>85</v>
      </c>
      <c r="D161" s="73">
        <v>2.3749650740430286</v>
      </c>
    </row>
    <row r="162" spans="1:4" s="156" customFormat="1" ht="12" customHeight="1">
      <c r="A162" s="202" t="s">
        <v>343</v>
      </c>
      <c r="B162" s="202"/>
      <c r="C162" s="28">
        <v>32</v>
      </c>
      <c r="D162" s="73">
        <v>1.316330728095434</v>
      </c>
    </row>
    <row r="163" spans="1:4" s="156" customFormat="1" ht="12" customHeight="1">
      <c r="A163" s="26"/>
      <c r="B163" s="26"/>
      <c r="C163" s="26"/>
      <c r="D163" s="70"/>
    </row>
    <row r="164" spans="1:4" s="156" customFormat="1" ht="12" customHeight="1">
      <c r="A164" s="194" t="s">
        <v>190</v>
      </c>
      <c r="B164" s="194"/>
      <c r="C164" s="19">
        <v>29</v>
      </c>
      <c r="D164" s="95">
        <v>0.4081058260624824</v>
      </c>
    </row>
    <row r="165" spans="1:4" s="156" customFormat="1" ht="12" customHeight="1">
      <c r="A165" s="187" t="s">
        <v>191</v>
      </c>
      <c r="B165" s="187"/>
      <c r="C165" s="22">
        <v>10</v>
      </c>
      <c r="D165" s="73">
        <v>0.4438526409232135</v>
      </c>
    </row>
    <row r="166" spans="1:4" s="156" customFormat="1" ht="12" customHeight="1">
      <c r="A166" s="187" t="s">
        <v>192</v>
      </c>
      <c r="B166" s="187"/>
      <c r="C166" s="22">
        <v>6</v>
      </c>
      <c r="D166" s="73">
        <v>0.24390243902439024</v>
      </c>
    </row>
    <row r="167" spans="1:4" s="156" customFormat="1" ht="12" customHeight="1">
      <c r="A167" s="202" t="s">
        <v>299</v>
      </c>
      <c r="B167" s="202"/>
      <c r="C167" s="76">
        <v>13</v>
      </c>
      <c r="D167" s="73">
        <v>0.5432511491851233</v>
      </c>
    </row>
    <row r="168" spans="1:4" s="156" customFormat="1" ht="12" customHeight="1">
      <c r="A168" s="26"/>
      <c r="B168" s="26"/>
      <c r="C168" s="26"/>
      <c r="D168" s="69"/>
    </row>
    <row r="169" spans="1:4" s="156" customFormat="1" ht="12" customHeight="1">
      <c r="A169" s="194" t="s">
        <v>196</v>
      </c>
      <c r="B169" s="194"/>
      <c r="C169" s="19">
        <v>194</v>
      </c>
      <c r="D169" s="95">
        <v>2.0239958268127283</v>
      </c>
    </row>
    <row r="170" spans="1:4" s="156" customFormat="1" ht="12" customHeight="1">
      <c r="A170" s="187" t="s">
        <v>197</v>
      </c>
      <c r="B170" s="187"/>
      <c r="C170" s="22">
        <v>26</v>
      </c>
      <c r="D170" s="73">
        <v>1.7094017094017095</v>
      </c>
    </row>
    <row r="171" spans="1:4" s="156" customFormat="1" ht="12" customHeight="1">
      <c r="A171" s="187" t="s">
        <v>199</v>
      </c>
      <c r="B171" s="187"/>
      <c r="C171" s="22">
        <v>1</v>
      </c>
      <c r="D171" s="73">
        <v>0.5050505050505051</v>
      </c>
    </row>
    <row r="172" spans="1:4" s="156" customFormat="1" ht="12" customHeight="1">
      <c r="A172" s="187" t="s">
        <v>200</v>
      </c>
      <c r="B172" s="187"/>
      <c r="C172" s="22">
        <v>62</v>
      </c>
      <c r="D172" s="73">
        <v>8.61111111111111</v>
      </c>
    </row>
    <row r="173" spans="1:4" s="156" customFormat="1" ht="12" customHeight="1">
      <c r="A173" s="187" t="s">
        <v>205</v>
      </c>
      <c r="B173" s="187"/>
      <c r="C173" s="22">
        <v>2</v>
      </c>
      <c r="D173" s="73">
        <v>0.591715976331361</v>
      </c>
    </row>
    <row r="174" spans="1:4" s="156" customFormat="1" ht="12" customHeight="1">
      <c r="A174" s="187" t="s">
        <v>206</v>
      </c>
      <c r="B174" s="187"/>
      <c r="C174" s="22">
        <v>44</v>
      </c>
      <c r="D174" s="73">
        <v>1.1290736463946625</v>
      </c>
    </row>
    <row r="175" spans="1:4" s="156" customFormat="1" ht="12" customHeight="1">
      <c r="A175" s="187" t="s">
        <v>207</v>
      </c>
      <c r="B175" s="187"/>
      <c r="C175" s="22">
        <v>19</v>
      </c>
      <c r="D175" s="73">
        <v>3.130148270181219</v>
      </c>
    </row>
    <row r="176" spans="1:4" s="156" customFormat="1" ht="12" customHeight="1">
      <c r="A176" s="187" t="s">
        <v>210</v>
      </c>
      <c r="B176" s="187"/>
      <c r="C176" s="22">
        <v>3</v>
      </c>
      <c r="D176" s="73">
        <v>1.2</v>
      </c>
    </row>
    <row r="177" spans="1:4" s="156" customFormat="1" ht="12" customHeight="1">
      <c r="A177" s="187" t="s">
        <v>211</v>
      </c>
      <c r="B177" s="187"/>
      <c r="C177" s="22">
        <v>7</v>
      </c>
      <c r="D177" s="73">
        <v>1.3806706114398422</v>
      </c>
    </row>
    <row r="178" spans="1:4" s="156" customFormat="1" ht="12" customHeight="1">
      <c r="A178" s="187" t="s">
        <v>212</v>
      </c>
      <c r="B178" s="187"/>
      <c r="C178" s="22">
        <v>5</v>
      </c>
      <c r="D178" s="73">
        <v>1.2658227848101267</v>
      </c>
    </row>
    <row r="179" spans="1:4" s="156" customFormat="1" ht="12" customHeight="1">
      <c r="A179" s="202" t="s">
        <v>213</v>
      </c>
      <c r="B179" s="202"/>
      <c r="C179" s="28">
        <v>25</v>
      </c>
      <c r="D179" s="73">
        <v>2.170138888888889</v>
      </c>
    </row>
    <row r="180" spans="1:4" s="156" customFormat="1" ht="12" customHeight="1">
      <c r="A180" s="26"/>
      <c r="B180" s="26"/>
      <c r="C180" s="26"/>
      <c r="D180" s="69"/>
    </row>
    <row r="181" spans="1:4" s="156" customFormat="1" ht="12" customHeight="1">
      <c r="A181" s="194" t="s">
        <v>215</v>
      </c>
      <c r="B181" s="194"/>
      <c r="C181" s="19">
        <v>7017</v>
      </c>
      <c r="D181" s="95">
        <v>2.8305768455022187</v>
      </c>
    </row>
    <row r="182" spans="1:4" s="156" customFormat="1" ht="12" customHeight="1">
      <c r="A182" s="187" t="s">
        <v>216</v>
      </c>
      <c r="B182" s="187"/>
      <c r="C182" s="22">
        <v>1395</v>
      </c>
      <c r="D182" s="73">
        <v>4.601075233352024</v>
      </c>
    </row>
    <row r="183" spans="1:4" s="156" customFormat="1" ht="12" customHeight="1">
      <c r="A183" s="187" t="s">
        <v>217</v>
      </c>
      <c r="B183" s="187"/>
      <c r="C183" s="22">
        <v>2884</v>
      </c>
      <c r="D183" s="73">
        <v>2.9820806319860202</v>
      </c>
    </row>
    <row r="184" spans="1:4" s="156" customFormat="1" ht="12" customHeight="1">
      <c r="A184" s="187" t="s">
        <v>218</v>
      </c>
      <c r="B184" s="187"/>
      <c r="C184" s="22">
        <v>1239</v>
      </c>
      <c r="D184" s="73">
        <v>2.1100854933751148</v>
      </c>
    </row>
    <row r="185" spans="1:4" s="156" customFormat="1" ht="12" customHeight="1">
      <c r="A185" s="187" t="s">
        <v>219</v>
      </c>
      <c r="B185" s="187"/>
      <c r="C185" s="22">
        <v>47</v>
      </c>
      <c r="D185" s="73">
        <v>0.6986769733908131</v>
      </c>
    </row>
    <row r="186" spans="1:4" s="156" customFormat="1" ht="12" customHeight="1">
      <c r="A186" s="187" t="s">
        <v>220</v>
      </c>
      <c r="B186" s="187"/>
      <c r="C186" s="22">
        <v>1112</v>
      </c>
      <c r="D186" s="73">
        <v>3.398117589536732</v>
      </c>
    </row>
    <row r="187" spans="1:4" s="156" customFormat="1" ht="12" customHeight="1">
      <c r="A187" s="187" t="s">
        <v>221</v>
      </c>
      <c r="B187" s="187"/>
      <c r="C187" s="22">
        <v>117</v>
      </c>
      <c r="D187" s="73">
        <v>1.9467554076539102</v>
      </c>
    </row>
    <row r="188" spans="1:4" s="156" customFormat="1" ht="12" customHeight="1">
      <c r="A188" s="187" t="s">
        <v>222</v>
      </c>
      <c r="B188" s="187"/>
      <c r="C188" s="22">
        <v>29</v>
      </c>
      <c r="D188" s="73">
        <v>0.4081058260624824</v>
      </c>
    </row>
    <row r="189" spans="1:4" s="156" customFormat="1" ht="12" customHeight="1">
      <c r="A189" s="193" t="s">
        <v>223</v>
      </c>
      <c r="B189" s="193"/>
      <c r="C189" s="28">
        <v>194</v>
      </c>
      <c r="D189" s="73">
        <v>2.0239958268127283</v>
      </c>
    </row>
    <row r="190" spans="1:4" s="156" customFormat="1" ht="12" customHeight="1">
      <c r="A190" s="44"/>
      <c r="B190" s="44"/>
      <c r="C190" s="76"/>
      <c r="D190" s="181"/>
    </row>
    <row r="191" spans="1:4" s="156" customFormat="1" ht="12" customHeight="1">
      <c r="A191" s="194" t="s">
        <v>369</v>
      </c>
      <c r="B191" s="194"/>
      <c r="C191" s="19">
        <v>6605</v>
      </c>
      <c r="D191" s="95">
        <v>3.031582619232305</v>
      </c>
    </row>
    <row r="192" spans="1:4" s="156" customFormat="1" ht="12" customHeight="1">
      <c r="A192" s="187" t="s">
        <v>335</v>
      </c>
      <c r="B192" s="187"/>
      <c r="C192" s="22">
        <v>1074</v>
      </c>
      <c r="D192" s="73">
        <v>3.481925757821365</v>
      </c>
    </row>
    <row r="193" spans="1:4" s="156" customFormat="1" ht="12" customHeight="1">
      <c r="A193" s="187" t="s">
        <v>336</v>
      </c>
      <c r="B193" s="187"/>
      <c r="C193" s="25">
        <v>1399</v>
      </c>
      <c r="D193" s="73">
        <v>4.537052051240473</v>
      </c>
    </row>
    <row r="194" spans="1:4" s="156" customFormat="1" ht="12" customHeight="1">
      <c r="A194" s="187" t="s">
        <v>337</v>
      </c>
      <c r="B194" s="187"/>
      <c r="C194" s="22">
        <v>1031</v>
      </c>
      <c r="D194" s="73">
        <v>2.2161081615544997</v>
      </c>
    </row>
    <row r="195" spans="1:4" s="156" customFormat="1" ht="12" customHeight="1">
      <c r="A195" s="187" t="s">
        <v>338</v>
      </c>
      <c r="B195" s="187"/>
      <c r="C195" s="22">
        <v>2880</v>
      </c>
      <c r="D195" s="73">
        <v>2.993918602837985</v>
      </c>
    </row>
    <row r="196" spans="1:4" s="156" customFormat="1" ht="12" customHeight="1">
      <c r="A196" s="167" t="s">
        <v>381</v>
      </c>
      <c r="B196" s="167"/>
      <c r="C196" s="28">
        <v>221</v>
      </c>
      <c r="D196" s="73">
        <v>1.640074211502783</v>
      </c>
    </row>
    <row r="197" spans="1:4" s="156" customFormat="1" ht="12" customHeight="1">
      <c r="A197" s="33"/>
      <c r="B197" s="33"/>
      <c r="C197" s="35"/>
      <c r="D197" s="77"/>
    </row>
    <row r="198" spans="1:4" s="156" customFormat="1" ht="12" customHeight="1">
      <c r="A198" s="166" t="s">
        <v>382</v>
      </c>
      <c r="B198" s="166"/>
      <c r="C198" s="83">
        <v>412</v>
      </c>
      <c r="D198" s="95">
        <v>1.3720984447330735</v>
      </c>
    </row>
    <row r="199" s="172" customFormat="1" ht="12" customHeight="1"/>
    <row r="200" spans="1:4" s="173" customFormat="1" ht="12" customHeight="1">
      <c r="A200" s="232" t="s">
        <v>364</v>
      </c>
      <c r="B200" s="232"/>
      <c r="C200" s="233"/>
      <c r="D200" s="233"/>
    </row>
    <row r="201" spans="1:4" s="41" customFormat="1" ht="12" customHeight="1">
      <c r="A201" s="234" t="s">
        <v>367</v>
      </c>
      <c r="B201" s="235"/>
      <c r="C201" s="235"/>
      <c r="D201" s="235"/>
    </row>
    <row r="202" spans="1:4" s="41" customFormat="1" ht="46.5" customHeight="1">
      <c r="A202" s="234" t="s">
        <v>378</v>
      </c>
      <c r="B202" s="235"/>
      <c r="C202" s="235"/>
      <c r="D202" s="235"/>
    </row>
    <row r="203" spans="1:4" s="42" customFormat="1" ht="12" customHeight="1">
      <c r="A203" s="224" t="s">
        <v>377</v>
      </c>
      <c r="B203" s="233"/>
      <c r="C203" s="233"/>
      <c r="D203" s="233"/>
    </row>
    <row r="204" spans="1:4" s="42" customFormat="1" ht="5.25" customHeight="1">
      <c r="A204" s="240"/>
      <c r="B204" s="233"/>
      <c r="C204" s="233"/>
      <c r="D204" s="233"/>
    </row>
    <row r="205" spans="1:4" s="41" customFormat="1" ht="23.25" customHeight="1">
      <c r="A205" s="241" t="s">
        <v>392</v>
      </c>
      <c r="B205" s="241"/>
      <c r="C205" s="241"/>
      <c r="D205" s="241"/>
    </row>
    <row r="206" spans="1:4" s="42" customFormat="1" ht="5.25" customHeight="1">
      <c r="A206" s="242"/>
      <c r="B206" s="242"/>
      <c r="C206" s="242"/>
      <c r="D206" s="242"/>
    </row>
    <row r="207" spans="1:4" s="43" customFormat="1" ht="12" customHeight="1">
      <c r="A207" s="239" t="s">
        <v>365</v>
      </c>
      <c r="B207" s="239"/>
      <c r="C207" s="239"/>
      <c r="D207" s="239"/>
    </row>
    <row r="208" spans="1:4" s="43" customFormat="1" ht="12" customHeight="1">
      <c r="A208" s="239" t="s">
        <v>295</v>
      </c>
      <c r="B208" s="239"/>
      <c r="C208" s="239"/>
      <c r="D208" s="239"/>
    </row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</sheetData>
  <sheetProtection/>
  <mergeCells count="170">
    <mergeCell ref="A5:B5"/>
    <mergeCell ref="C5:D5"/>
    <mergeCell ref="C6:D6"/>
    <mergeCell ref="A8:B8"/>
    <mergeCell ref="A9:B9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1:B121"/>
    <mergeCell ref="A110:B110"/>
    <mergeCell ref="A111:B111"/>
    <mergeCell ref="A112:B112"/>
    <mergeCell ref="A113:B113"/>
    <mergeCell ref="A114:B114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7:B147"/>
    <mergeCell ref="A149:B149"/>
    <mergeCell ref="A150:B150"/>
    <mergeCell ref="A152:B152"/>
    <mergeCell ref="A153:B153"/>
    <mergeCell ref="A148:B148"/>
    <mergeCell ref="A154:B154"/>
    <mergeCell ref="A155:B155"/>
    <mergeCell ref="A156:B156"/>
    <mergeCell ref="A157:B157"/>
    <mergeCell ref="A160:B160"/>
    <mergeCell ref="A158:B158"/>
    <mergeCell ref="A161:B161"/>
    <mergeCell ref="A162:B162"/>
    <mergeCell ref="A164:B164"/>
    <mergeCell ref="A165:B165"/>
    <mergeCell ref="A167:B167"/>
    <mergeCell ref="A166:B166"/>
    <mergeCell ref="A169:B169"/>
    <mergeCell ref="A171:B171"/>
    <mergeCell ref="A172:B172"/>
    <mergeCell ref="A173:B173"/>
    <mergeCell ref="A174:B174"/>
    <mergeCell ref="A170:B170"/>
    <mergeCell ref="A188:B188"/>
    <mergeCell ref="A176:B176"/>
    <mergeCell ref="A177:B177"/>
    <mergeCell ref="A178:B178"/>
    <mergeCell ref="A179:B179"/>
    <mergeCell ref="A181:B181"/>
    <mergeCell ref="A189:B189"/>
    <mergeCell ref="A191:B191"/>
    <mergeCell ref="A192:B192"/>
    <mergeCell ref="A193:B193"/>
    <mergeCell ref="A194:B194"/>
    <mergeCell ref="A182:B182"/>
    <mergeCell ref="A183:B183"/>
    <mergeCell ref="A184:B184"/>
    <mergeCell ref="A185:B185"/>
    <mergeCell ref="A186:B186"/>
    <mergeCell ref="A207:D207"/>
    <mergeCell ref="A208:D208"/>
    <mergeCell ref="A204:D204"/>
    <mergeCell ref="A205:D205"/>
    <mergeCell ref="A206:D206"/>
    <mergeCell ref="A195:B195"/>
    <mergeCell ref="A202:D202"/>
    <mergeCell ref="A175:B175"/>
    <mergeCell ref="A187:B187"/>
    <mergeCell ref="A200:D200"/>
    <mergeCell ref="A201:D201"/>
    <mergeCell ref="A203:D203"/>
    <mergeCell ref="A1:D1"/>
    <mergeCell ref="A2:D2"/>
    <mergeCell ref="A3:D3"/>
    <mergeCell ref="A4:D4"/>
    <mergeCell ref="A123:B1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66" customWidth="1"/>
    <col min="2" max="2" width="38.7109375" style="66" customWidth="1"/>
    <col min="3" max="3" width="11.8515625" style="174" customWidth="1"/>
    <col min="4" max="4" width="11.8515625" style="179" customWidth="1"/>
    <col min="5" max="16384" width="9.140625" style="66" customWidth="1"/>
  </cols>
  <sheetData>
    <row r="1" spans="1:4" s="169" customFormat="1" ht="12.75" customHeight="1">
      <c r="A1" s="188"/>
      <c r="B1" s="188"/>
      <c r="C1" s="233"/>
      <c r="D1" s="233"/>
    </row>
    <row r="2" spans="1:4" s="169" customFormat="1" ht="12.75" customHeight="1">
      <c r="A2" s="236" t="s">
        <v>352</v>
      </c>
      <c r="B2" s="236"/>
      <c r="C2" s="237"/>
      <c r="D2" s="237"/>
    </row>
    <row r="3" spans="1:4" s="4" customFormat="1" ht="12.75" customHeight="1">
      <c r="A3" s="190"/>
      <c r="B3" s="190"/>
      <c r="C3" s="233"/>
      <c r="D3" s="233"/>
    </row>
    <row r="4" spans="1:4" s="4" customFormat="1" ht="12.75" customHeight="1">
      <c r="A4" s="191"/>
      <c r="B4" s="191"/>
      <c r="C4" s="238"/>
      <c r="D4" s="238"/>
    </row>
    <row r="5" spans="1:4" s="160" customFormat="1" ht="12" customHeight="1">
      <c r="A5" s="195"/>
      <c r="B5" s="195"/>
      <c r="C5" s="227">
        <v>2020</v>
      </c>
      <c r="D5" s="243"/>
    </row>
    <row r="6" spans="3:4" s="160" customFormat="1" ht="12" customHeight="1">
      <c r="C6" s="229"/>
      <c r="D6" s="233"/>
    </row>
    <row r="7" s="160" customFormat="1" ht="12" customHeight="1">
      <c r="D7" s="178"/>
    </row>
    <row r="8" spans="1:4" s="160" customFormat="1" ht="12" customHeight="1">
      <c r="A8" s="196"/>
      <c r="B8" s="196"/>
      <c r="C8" s="8" t="s">
        <v>0</v>
      </c>
      <c r="D8" s="151" t="s">
        <v>1</v>
      </c>
    </row>
    <row r="9" spans="1:4" s="170" customFormat="1" ht="12" customHeight="1">
      <c r="A9" s="199"/>
      <c r="B9" s="199"/>
      <c r="C9" s="10" t="s">
        <v>2</v>
      </c>
      <c r="D9" s="175" t="s">
        <v>3</v>
      </c>
    </row>
    <row r="10" spans="1:4" s="11" customFormat="1" ht="12" customHeight="1">
      <c r="A10" s="197" t="s">
        <v>4</v>
      </c>
      <c r="B10" s="197"/>
      <c r="C10" s="83">
        <v>6639</v>
      </c>
      <c r="D10" s="84">
        <v>2.7120319610454335</v>
      </c>
    </row>
    <row r="11" spans="1:4" s="11" customFormat="1" ht="12" customHeight="1">
      <c r="A11" s="15"/>
      <c r="B11" s="15"/>
      <c r="C11" s="12"/>
      <c r="D11" s="13"/>
    </row>
    <row r="12" spans="1:4" s="171" customFormat="1" ht="12" customHeight="1">
      <c r="A12" s="194" t="s">
        <v>5</v>
      </c>
      <c r="B12" s="194"/>
      <c r="C12" s="19">
        <v>358</v>
      </c>
      <c r="D12" s="84">
        <v>1.5979289412604891</v>
      </c>
    </row>
    <row r="13" spans="1:4" s="156" customFormat="1" ht="12" customHeight="1">
      <c r="A13" s="187" t="s">
        <v>6</v>
      </c>
      <c r="B13" s="187"/>
      <c r="C13" s="22">
        <v>196</v>
      </c>
      <c r="D13" s="29">
        <v>2.0631578947368423</v>
      </c>
    </row>
    <row r="14" spans="1:4" s="156" customFormat="1" ht="12" customHeight="1">
      <c r="A14" s="24"/>
      <c r="B14" s="25" t="s">
        <v>7</v>
      </c>
      <c r="C14" s="22">
        <v>73</v>
      </c>
      <c r="D14" s="29">
        <v>2.04252937884723</v>
      </c>
    </row>
    <row r="15" spans="1:4" s="156" customFormat="1" ht="12" customHeight="1">
      <c r="A15" s="24"/>
      <c r="B15" s="25" t="s">
        <v>8</v>
      </c>
      <c r="C15" s="22">
        <v>32</v>
      </c>
      <c r="D15" s="29">
        <v>0.8264462809917356</v>
      </c>
    </row>
    <row r="16" spans="1:4" s="156" customFormat="1" ht="12" customHeight="1">
      <c r="A16" s="24"/>
      <c r="B16" s="26" t="s">
        <v>9</v>
      </c>
      <c r="C16" s="22">
        <v>91</v>
      </c>
      <c r="D16" s="29">
        <v>4.430379746835443</v>
      </c>
    </row>
    <row r="17" spans="1:4" s="156" customFormat="1" ht="12" customHeight="1">
      <c r="A17" s="187" t="s">
        <v>10</v>
      </c>
      <c r="B17" s="187"/>
      <c r="C17" s="22">
        <v>34</v>
      </c>
      <c r="D17" s="29">
        <v>0.48550621162358987</v>
      </c>
    </row>
    <row r="18" spans="1:4" s="156" customFormat="1" ht="12" customHeight="1">
      <c r="A18" s="24"/>
      <c r="B18" s="25" t="s">
        <v>11</v>
      </c>
      <c r="C18" s="22">
        <v>10</v>
      </c>
      <c r="D18" s="29">
        <v>0.4113533525298231</v>
      </c>
    </row>
    <row r="19" spans="1:4" s="156" customFormat="1" ht="12" customHeight="1">
      <c r="A19" s="24"/>
      <c r="B19" s="25" t="s">
        <v>12</v>
      </c>
      <c r="C19" s="22">
        <v>8</v>
      </c>
      <c r="D19" s="29">
        <v>0.3590664272890485</v>
      </c>
    </row>
    <row r="20" spans="1:4" s="156" customFormat="1" ht="12" customHeight="1">
      <c r="A20" s="27"/>
      <c r="B20" s="25" t="s">
        <v>13</v>
      </c>
      <c r="C20" s="22">
        <v>16</v>
      </c>
      <c r="D20" s="29">
        <v>0.6825938566552902</v>
      </c>
    </row>
    <row r="21" spans="1:4" s="156" customFormat="1" ht="12" customHeight="1">
      <c r="A21" s="193" t="s">
        <v>14</v>
      </c>
      <c r="B21" s="193"/>
      <c r="C21" s="76">
        <v>128</v>
      </c>
      <c r="D21" s="29">
        <v>2.1691238773089307</v>
      </c>
    </row>
    <row r="22" spans="1:4" s="156" customFormat="1" ht="12" customHeight="1">
      <c r="A22" s="27"/>
      <c r="B22" s="27"/>
      <c r="C22" s="24"/>
      <c r="D22" s="13"/>
    </row>
    <row r="23" spans="1:4" s="171" customFormat="1" ht="12" customHeight="1">
      <c r="A23" s="194" t="s">
        <v>314</v>
      </c>
      <c r="B23" s="194"/>
      <c r="C23" s="19">
        <v>1407</v>
      </c>
      <c r="D23" s="84">
        <v>2.1671159029649596</v>
      </c>
    </row>
    <row r="24" spans="1:4" s="156" customFormat="1" ht="12" customHeight="1">
      <c r="A24" s="187" t="s">
        <v>16</v>
      </c>
      <c r="B24" s="187"/>
      <c r="C24" s="22">
        <v>1024</v>
      </c>
      <c r="D24" s="29">
        <v>2.790646972257045</v>
      </c>
    </row>
    <row r="25" spans="1:4" s="156" customFormat="1" ht="12" customHeight="1">
      <c r="A25" s="187" t="s">
        <v>17</v>
      </c>
      <c r="B25" s="187"/>
      <c r="C25" s="22">
        <v>136</v>
      </c>
      <c r="D25" s="29">
        <v>2.0587344838026036</v>
      </c>
    </row>
    <row r="26" spans="1:4" s="156" customFormat="1" ht="12" customHeight="1">
      <c r="A26" s="187" t="s">
        <v>18</v>
      </c>
      <c r="B26" s="187"/>
      <c r="C26" s="22">
        <v>154</v>
      </c>
      <c r="D26" s="29">
        <v>1.5492957746478873</v>
      </c>
    </row>
    <row r="27" spans="1:4" s="156" customFormat="1" ht="12" customHeight="1">
      <c r="A27" s="31"/>
      <c r="B27" s="25" t="s">
        <v>19</v>
      </c>
      <c r="C27" s="22">
        <v>15</v>
      </c>
      <c r="D27" s="29">
        <v>0.7385524372230428</v>
      </c>
    </row>
    <row r="28" spans="1:4" s="156" customFormat="1" ht="12" customHeight="1">
      <c r="A28" s="27"/>
      <c r="B28" s="25" t="s">
        <v>20</v>
      </c>
      <c r="C28" s="22">
        <v>139</v>
      </c>
      <c r="D28" s="29">
        <v>1.7574914654191427</v>
      </c>
    </row>
    <row r="29" spans="1:4" s="156" customFormat="1" ht="12" customHeight="1">
      <c r="A29" s="187" t="s">
        <v>21</v>
      </c>
      <c r="B29" s="187"/>
      <c r="C29" s="22">
        <v>26</v>
      </c>
      <c r="D29" s="29">
        <v>0.7471264367816092</v>
      </c>
    </row>
    <row r="30" spans="1:4" s="156" customFormat="1" ht="12" customHeight="1">
      <c r="A30" s="31"/>
      <c r="B30" s="25" t="s">
        <v>22</v>
      </c>
      <c r="C30" s="22">
        <v>18</v>
      </c>
      <c r="D30" s="29">
        <v>1.0477299185098952</v>
      </c>
    </row>
    <row r="31" spans="1:4" s="156" customFormat="1" ht="12" customHeight="1">
      <c r="A31" s="27"/>
      <c r="B31" s="25" t="s">
        <v>23</v>
      </c>
      <c r="C31" s="22">
        <v>8</v>
      </c>
      <c r="D31" s="29">
        <v>0.4540295119182747</v>
      </c>
    </row>
    <row r="32" spans="1:4" s="156" customFormat="1" ht="12" customHeight="1">
      <c r="A32" s="187" t="s">
        <v>24</v>
      </c>
      <c r="B32" s="187"/>
      <c r="C32" s="22">
        <v>3</v>
      </c>
      <c r="D32" s="29">
        <v>0.19815059445178335</v>
      </c>
    </row>
    <row r="33" spans="1:4" s="156" customFormat="1" ht="12" customHeight="1">
      <c r="A33" s="187" t="s">
        <v>313</v>
      </c>
      <c r="B33" s="187"/>
      <c r="C33" s="22">
        <v>64</v>
      </c>
      <c r="D33" s="29">
        <v>0.9565087430877297</v>
      </c>
    </row>
    <row r="34" spans="1:4" s="156" customFormat="1" ht="12" customHeight="1">
      <c r="A34" s="31"/>
      <c r="B34" s="25" t="s">
        <v>26</v>
      </c>
      <c r="C34" s="22">
        <v>6</v>
      </c>
      <c r="D34" s="29">
        <v>0.6185567010309279</v>
      </c>
    </row>
    <row r="35" spans="1:4" s="156" customFormat="1" ht="12" customHeight="1">
      <c r="A35" s="24"/>
      <c r="B35" s="25" t="s">
        <v>27</v>
      </c>
      <c r="C35" s="22">
        <v>8</v>
      </c>
      <c r="D35" s="29">
        <v>1.0165184243964422</v>
      </c>
    </row>
    <row r="36" spans="1:4" s="156" customFormat="1" ht="12" customHeight="1">
      <c r="A36" s="24"/>
      <c r="B36" s="32" t="s">
        <v>312</v>
      </c>
      <c r="C36" s="76">
        <v>50</v>
      </c>
      <c r="D36" s="29">
        <v>1.0133765707336846</v>
      </c>
    </row>
    <row r="37" spans="1:4" s="156" customFormat="1" ht="12" customHeight="1">
      <c r="A37" s="27"/>
      <c r="B37" s="27"/>
      <c r="C37" s="24"/>
      <c r="D37" s="13"/>
    </row>
    <row r="38" spans="1:4" s="171" customFormat="1" ht="12" customHeight="1">
      <c r="A38" s="194" t="s">
        <v>29</v>
      </c>
      <c r="B38" s="194"/>
      <c r="C38" s="19">
        <v>1042</v>
      </c>
      <c r="D38" s="84">
        <v>3.2664576802507836</v>
      </c>
    </row>
    <row r="39" spans="1:4" s="156" customFormat="1" ht="12" customHeight="1">
      <c r="A39" s="187" t="s">
        <v>30</v>
      </c>
      <c r="B39" s="187"/>
      <c r="C39" s="22">
        <v>993</v>
      </c>
      <c r="D39" s="29">
        <v>3.4191860064733834</v>
      </c>
    </row>
    <row r="40" spans="1:4" s="156" customFormat="1" ht="12" customHeight="1">
      <c r="A40" s="193" t="s">
        <v>31</v>
      </c>
      <c r="B40" s="193"/>
      <c r="C40" s="76">
        <v>49</v>
      </c>
      <c r="D40" s="29">
        <v>1.7144856543037088</v>
      </c>
    </row>
    <row r="41" spans="1:4" s="156" customFormat="1" ht="12" customHeight="1">
      <c r="A41" s="27"/>
      <c r="B41" s="27"/>
      <c r="C41" s="24"/>
      <c r="D41" s="13"/>
    </row>
    <row r="42" spans="1:4" s="171" customFormat="1" ht="12" customHeight="1">
      <c r="A42" s="194" t="s">
        <v>32</v>
      </c>
      <c r="B42" s="194"/>
      <c r="C42" s="19">
        <v>2442</v>
      </c>
      <c r="D42" s="84">
        <v>2.6699321036922035</v>
      </c>
    </row>
    <row r="43" spans="1:4" s="156" customFormat="1" ht="12" customHeight="1">
      <c r="A43" s="187" t="s">
        <v>33</v>
      </c>
      <c r="B43" s="187"/>
      <c r="C43" s="22">
        <v>1891</v>
      </c>
      <c r="D43" s="29">
        <v>3.037507027547988</v>
      </c>
    </row>
    <row r="44" spans="1:4" s="156" customFormat="1" ht="12" customHeight="1">
      <c r="A44" s="200" t="s">
        <v>34</v>
      </c>
      <c r="B44" s="200"/>
      <c r="C44" s="22">
        <v>137</v>
      </c>
      <c r="D44" s="29">
        <v>1.0411125465460902</v>
      </c>
    </row>
    <row r="45" spans="1:4" s="156" customFormat="1" ht="12" customHeight="1">
      <c r="A45" s="32"/>
      <c r="B45" s="25" t="s">
        <v>35</v>
      </c>
      <c r="C45" s="22">
        <v>83</v>
      </c>
      <c r="D45" s="29">
        <v>1.1690140845070423</v>
      </c>
    </row>
    <row r="46" spans="1:4" s="156" customFormat="1" ht="12" customHeight="1">
      <c r="A46" s="32"/>
      <c r="B46" s="25" t="s">
        <v>36</v>
      </c>
      <c r="C46" s="22">
        <v>54</v>
      </c>
      <c r="D46" s="29">
        <v>0.8912361775870606</v>
      </c>
    </row>
    <row r="47" spans="1:4" s="156" customFormat="1" ht="12" customHeight="1">
      <c r="A47" s="187" t="s">
        <v>38</v>
      </c>
      <c r="B47" s="187"/>
      <c r="C47" s="22">
        <v>414</v>
      </c>
      <c r="D47" s="29">
        <v>2.579599975076329</v>
      </c>
    </row>
    <row r="48" spans="1:4" s="156" customFormat="1" ht="12" customHeight="1">
      <c r="A48" s="32"/>
      <c r="B48" s="25" t="s">
        <v>39</v>
      </c>
      <c r="C48" s="22">
        <v>36</v>
      </c>
      <c r="D48" s="29">
        <v>1.6551724137931034</v>
      </c>
    </row>
    <row r="49" spans="1:4" s="156" customFormat="1" ht="12" customHeight="1">
      <c r="A49" s="32"/>
      <c r="B49" s="25" t="s">
        <v>40</v>
      </c>
      <c r="C49" s="22">
        <v>110</v>
      </c>
      <c r="D49" s="29">
        <v>2.4239753195240197</v>
      </c>
    </row>
    <row r="50" spans="1:4" s="156" customFormat="1" ht="12" customHeight="1">
      <c r="A50" s="32"/>
      <c r="B50" s="32" t="s">
        <v>41</v>
      </c>
      <c r="C50" s="76">
        <v>268</v>
      </c>
      <c r="D50" s="29">
        <v>2.8706083976006855</v>
      </c>
    </row>
    <row r="51" spans="1:4" s="156" customFormat="1" ht="12" customHeight="1">
      <c r="A51" s="26"/>
      <c r="B51" s="26"/>
      <c r="C51" s="32"/>
      <c r="D51" s="13"/>
    </row>
    <row r="52" spans="1:4" s="171" customFormat="1" ht="12" customHeight="1">
      <c r="A52" s="194" t="s">
        <v>42</v>
      </c>
      <c r="B52" s="194"/>
      <c r="C52" s="19">
        <v>1390</v>
      </c>
      <c r="D52" s="84">
        <v>4.075529232393127</v>
      </c>
    </row>
    <row r="53" spans="1:4" s="156" customFormat="1" ht="12" customHeight="1">
      <c r="A53" s="187" t="s">
        <v>43</v>
      </c>
      <c r="B53" s="187"/>
      <c r="C53" s="22">
        <v>645</v>
      </c>
      <c r="D53" s="29">
        <v>5.493569542628396</v>
      </c>
    </row>
    <row r="54" spans="1:4" s="156" customFormat="1" ht="12" customHeight="1">
      <c r="A54" s="187" t="s">
        <v>44</v>
      </c>
      <c r="B54" s="187"/>
      <c r="C54" s="22">
        <v>717</v>
      </c>
      <c r="D54" s="29">
        <v>3.646813488632318</v>
      </c>
    </row>
    <row r="55" spans="1:4" s="156" customFormat="1" ht="12" customHeight="1">
      <c r="A55" s="193" t="s">
        <v>45</v>
      </c>
      <c r="B55" s="193"/>
      <c r="C55" s="76">
        <v>28</v>
      </c>
      <c r="D55" s="29">
        <v>1.0355029585798818</v>
      </c>
    </row>
    <row r="56" spans="1:4" s="156" customFormat="1" ht="12" customHeight="1">
      <c r="A56" s="26"/>
      <c r="B56" s="33"/>
      <c r="C56" s="76"/>
      <c r="D56" s="13"/>
    </row>
    <row r="57" spans="1:4" s="156" customFormat="1" ht="12" customHeight="1">
      <c r="A57" s="201" t="s">
        <v>46</v>
      </c>
      <c r="B57" s="201"/>
      <c r="C57" s="19">
        <v>1274</v>
      </c>
      <c r="D57" s="84">
        <v>4.23101192255322</v>
      </c>
    </row>
    <row r="58" spans="1:4" s="156" customFormat="1" ht="12" customHeight="1">
      <c r="A58" s="187" t="s">
        <v>47</v>
      </c>
      <c r="B58" s="187"/>
      <c r="C58" s="22">
        <v>86</v>
      </c>
      <c r="D58" s="29">
        <v>4.28927680798005</v>
      </c>
    </row>
    <row r="59" spans="1:4" s="156" customFormat="1" ht="12" customHeight="1">
      <c r="A59" s="187" t="s">
        <v>49</v>
      </c>
      <c r="B59" s="187"/>
      <c r="C59" s="22">
        <v>5</v>
      </c>
      <c r="D59" s="29">
        <v>0.3436426116838488</v>
      </c>
    </row>
    <row r="60" spans="1:4" s="156" customFormat="1" ht="12" customHeight="1">
      <c r="A60" s="187" t="s">
        <v>50</v>
      </c>
      <c r="B60" s="187"/>
      <c r="C60" s="22">
        <v>23</v>
      </c>
      <c r="D60" s="29">
        <v>1.8414731785428344</v>
      </c>
    </row>
    <row r="61" spans="1:4" s="156" customFormat="1" ht="12" customHeight="1">
      <c r="A61" s="187" t="s">
        <v>51</v>
      </c>
      <c r="B61" s="187"/>
      <c r="C61" s="22">
        <v>355</v>
      </c>
      <c r="D61" s="29">
        <v>6.505405900678028</v>
      </c>
    </row>
    <row r="62" spans="1:4" s="156" customFormat="1" ht="12" customHeight="1">
      <c r="A62" s="187" t="s">
        <v>52</v>
      </c>
      <c r="B62" s="187"/>
      <c r="C62" s="22">
        <v>60</v>
      </c>
      <c r="D62" s="29">
        <v>3.775959723096287</v>
      </c>
    </row>
    <row r="63" spans="1:4" s="156" customFormat="1" ht="12" customHeight="1">
      <c r="A63" s="187" t="s">
        <v>54</v>
      </c>
      <c r="B63" s="187"/>
      <c r="C63" s="22">
        <v>393</v>
      </c>
      <c r="D63" s="29">
        <v>4.400403090359422</v>
      </c>
    </row>
    <row r="64" spans="1:4" s="156" customFormat="1" ht="12" customHeight="1">
      <c r="A64" s="187" t="s">
        <v>56</v>
      </c>
      <c r="B64" s="187"/>
      <c r="C64" s="22">
        <v>101</v>
      </c>
      <c r="D64" s="29">
        <v>4.274227676682184</v>
      </c>
    </row>
    <row r="65" spans="1:4" s="156" customFormat="1" ht="12" customHeight="1">
      <c r="A65" s="187" t="s">
        <v>57</v>
      </c>
      <c r="B65" s="187"/>
      <c r="C65" s="22">
        <v>40</v>
      </c>
      <c r="D65" s="29">
        <v>3.1055900621118013</v>
      </c>
    </row>
    <row r="66" spans="1:4" s="156" customFormat="1" ht="12" customHeight="1">
      <c r="A66" s="187" t="s">
        <v>58</v>
      </c>
      <c r="B66" s="187"/>
      <c r="C66" s="22">
        <v>53</v>
      </c>
      <c r="D66" s="29">
        <v>3.43042071197411</v>
      </c>
    </row>
    <row r="67" spans="1:4" s="156" customFormat="1" ht="12" customHeight="1">
      <c r="A67" s="187" t="s">
        <v>59</v>
      </c>
      <c r="B67" s="187"/>
      <c r="C67" s="22">
        <v>55</v>
      </c>
      <c r="D67" s="29">
        <v>2.3778642455685257</v>
      </c>
    </row>
    <row r="68" spans="1:4" s="156" customFormat="1" ht="12" customHeight="1">
      <c r="A68" s="193" t="s">
        <v>60</v>
      </c>
      <c r="B68" s="193"/>
      <c r="C68" s="76">
        <v>103</v>
      </c>
      <c r="D68" s="29">
        <v>5.375782881002087</v>
      </c>
    </row>
    <row r="69" spans="1:4" s="156" customFormat="1" ht="12" customHeight="1">
      <c r="A69" s="26"/>
      <c r="B69" s="26"/>
      <c r="C69" s="32"/>
      <c r="D69" s="13"/>
    </row>
    <row r="70" spans="1:4" s="156" customFormat="1" ht="12" customHeight="1">
      <c r="A70" s="194" t="s">
        <v>61</v>
      </c>
      <c r="B70" s="194"/>
      <c r="C70" s="19">
        <v>2557</v>
      </c>
      <c r="D70" s="84">
        <v>2.6866863501203073</v>
      </c>
    </row>
    <row r="71" spans="1:4" s="156" customFormat="1" ht="12" customHeight="1">
      <c r="A71" s="187" t="s">
        <v>62</v>
      </c>
      <c r="B71" s="187"/>
      <c r="C71" s="22">
        <v>73</v>
      </c>
      <c r="D71" s="29">
        <v>2.749529190207156</v>
      </c>
    </row>
    <row r="72" spans="1:4" s="156" customFormat="1" ht="12" customHeight="1">
      <c r="A72" s="187" t="s">
        <v>63</v>
      </c>
      <c r="B72" s="187"/>
      <c r="C72" s="22">
        <v>12</v>
      </c>
      <c r="D72" s="29">
        <v>1.094890510948905</v>
      </c>
    </row>
    <row r="73" spans="1:4" s="156" customFormat="1" ht="12" customHeight="1">
      <c r="A73" s="187" t="s">
        <v>64</v>
      </c>
      <c r="B73" s="187"/>
      <c r="C73" s="22">
        <v>4</v>
      </c>
      <c r="D73" s="29">
        <v>1.5873015873015872</v>
      </c>
    </row>
    <row r="74" spans="1:4" s="156" customFormat="1" ht="12" customHeight="1">
      <c r="A74" s="187" t="s">
        <v>65</v>
      </c>
      <c r="B74" s="187"/>
      <c r="C74" s="22">
        <v>14</v>
      </c>
      <c r="D74" s="29">
        <v>2.0527859237536656</v>
      </c>
    </row>
    <row r="75" spans="1:4" s="156" customFormat="1" ht="12" customHeight="1">
      <c r="A75" s="187" t="s">
        <v>66</v>
      </c>
      <c r="B75" s="187"/>
      <c r="C75" s="22">
        <v>6</v>
      </c>
      <c r="D75" s="29">
        <v>1.639344262295082</v>
      </c>
    </row>
    <row r="76" spans="1:4" s="156" customFormat="1" ht="12" customHeight="1">
      <c r="A76" s="187" t="s">
        <v>67</v>
      </c>
      <c r="B76" s="187"/>
      <c r="C76" s="22">
        <v>6</v>
      </c>
      <c r="D76" s="29">
        <v>0.8708272859216255</v>
      </c>
    </row>
    <row r="77" spans="1:4" s="156" customFormat="1" ht="12" customHeight="1">
      <c r="A77" s="187" t="s">
        <v>68</v>
      </c>
      <c r="B77" s="187"/>
      <c r="C77" s="22">
        <v>3</v>
      </c>
      <c r="D77" s="29">
        <v>0.7092198581560284</v>
      </c>
    </row>
    <row r="78" spans="1:4" s="156" customFormat="1" ht="12" customHeight="1">
      <c r="A78" s="187" t="s">
        <v>69</v>
      </c>
      <c r="B78" s="187"/>
      <c r="C78" s="22">
        <v>44</v>
      </c>
      <c r="D78" s="29">
        <v>2.91005291005291</v>
      </c>
    </row>
    <row r="79" spans="1:4" s="156" customFormat="1" ht="12" customHeight="1">
      <c r="A79" s="187" t="s">
        <v>71</v>
      </c>
      <c r="B79" s="187"/>
      <c r="C79" s="22">
        <v>46</v>
      </c>
      <c r="D79" s="29">
        <v>5.693069306930694</v>
      </c>
    </row>
    <row r="80" spans="1:4" s="156" customFormat="1" ht="12" customHeight="1">
      <c r="A80" s="187" t="s">
        <v>73</v>
      </c>
      <c r="B80" s="187"/>
      <c r="C80" s="22">
        <v>5</v>
      </c>
      <c r="D80" s="29">
        <v>0.9727626459143969</v>
      </c>
    </row>
    <row r="81" spans="1:4" s="156" customFormat="1" ht="12" customHeight="1">
      <c r="A81" s="187" t="s">
        <v>74</v>
      </c>
      <c r="B81" s="187"/>
      <c r="C81" s="22">
        <v>17</v>
      </c>
      <c r="D81" s="29">
        <v>2.891156462585034</v>
      </c>
    </row>
    <row r="82" spans="1:4" s="156" customFormat="1" ht="12" customHeight="1">
      <c r="A82" s="187" t="s">
        <v>75</v>
      </c>
      <c r="B82" s="187"/>
      <c r="C82" s="22">
        <v>2</v>
      </c>
      <c r="D82" s="29">
        <v>0.2728512960436562</v>
      </c>
    </row>
    <row r="83" spans="1:4" s="156" customFormat="1" ht="12" customHeight="1">
      <c r="A83" s="187" t="s">
        <v>78</v>
      </c>
      <c r="B83" s="187"/>
      <c r="C83" s="22">
        <v>33</v>
      </c>
      <c r="D83" s="29">
        <v>2.674230145867099</v>
      </c>
    </row>
    <row r="84" spans="1:4" s="156" customFormat="1" ht="12" customHeight="1">
      <c r="A84" s="187" t="s">
        <v>79</v>
      </c>
      <c r="B84" s="187"/>
      <c r="C84" s="22">
        <v>27</v>
      </c>
      <c r="D84" s="29">
        <v>0.6171428571428572</v>
      </c>
    </row>
    <row r="85" spans="1:4" s="156" customFormat="1" ht="12" customHeight="1">
      <c r="A85" s="187" t="s">
        <v>82</v>
      </c>
      <c r="B85" s="187"/>
      <c r="C85" s="22">
        <v>91</v>
      </c>
      <c r="D85" s="29">
        <v>3.14769975786925</v>
      </c>
    </row>
    <row r="86" spans="1:4" s="156" customFormat="1" ht="12" customHeight="1">
      <c r="A86" s="187" t="s">
        <v>85</v>
      </c>
      <c r="B86" s="187"/>
      <c r="C86" s="22">
        <v>94</v>
      </c>
      <c r="D86" s="29">
        <v>3.2582322357019065</v>
      </c>
    </row>
    <row r="87" spans="1:4" s="156" customFormat="1" ht="12" customHeight="1">
      <c r="A87" s="187" t="s">
        <v>86</v>
      </c>
      <c r="B87" s="187"/>
      <c r="C87" s="22">
        <v>25</v>
      </c>
      <c r="D87" s="29">
        <v>2.399232245681382</v>
      </c>
    </row>
    <row r="88" spans="1:4" s="156" customFormat="1" ht="12" customHeight="1">
      <c r="A88" s="187" t="s">
        <v>87</v>
      </c>
      <c r="B88" s="187"/>
      <c r="C88" s="22">
        <v>2</v>
      </c>
      <c r="D88" s="29">
        <v>0.3289473684210526</v>
      </c>
    </row>
    <row r="89" spans="1:4" s="156" customFormat="1" ht="12" customHeight="1">
      <c r="A89" s="187" t="s">
        <v>88</v>
      </c>
      <c r="B89" s="187"/>
      <c r="C89" s="22">
        <v>21</v>
      </c>
      <c r="D89" s="29">
        <v>2.7559055118110236</v>
      </c>
    </row>
    <row r="90" spans="1:4" s="156" customFormat="1" ht="12" customHeight="1">
      <c r="A90" s="187" t="s">
        <v>89</v>
      </c>
      <c r="B90" s="187"/>
      <c r="C90" s="22">
        <v>8</v>
      </c>
      <c r="D90" s="29">
        <v>2.0253164556962027</v>
      </c>
    </row>
    <row r="91" spans="1:4" s="156" customFormat="1" ht="12" customHeight="1">
      <c r="A91" s="187" t="s">
        <v>90</v>
      </c>
      <c r="B91" s="187"/>
      <c r="C91" s="22">
        <v>9</v>
      </c>
      <c r="D91" s="29">
        <v>3.6885245901639343</v>
      </c>
    </row>
    <row r="92" spans="1:4" s="156" customFormat="1" ht="12" customHeight="1">
      <c r="A92" s="187" t="s">
        <v>91</v>
      </c>
      <c r="B92" s="187"/>
      <c r="C92" s="22">
        <v>12</v>
      </c>
      <c r="D92" s="29">
        <v>1.7751479289940828</v>
      </c>
    </row>
    <row r="93" spans="1:4" s="156" customFormat="1" ht="12" customHeight="1">
      <c r="A93" s="187" t="s">
        <v>92</v>
      </c>
      <c r="B93" s="187"/>
      <c r="C93" s="22">
        <v>9</v>
      </c>
      <c r="D93" s="29">
        <v>0.9977827050997782</v>
      </c>
    </row>
    <row r="94" spans="1:4" s="156" customFormat="1" ht="12" customHeight="1">
      <c r="A94" s="187" t="s">
        <v>93</v>
      </c>
      <c r="B94" s="187"/>
      <c r="C94" s="22">
        <v>1275</v>
      </c>
      <c r="D94" s="29">
        <v>3.151338391952347</v>
      </c>
    </row>
    <row r="95" spans="1:4" s="156" customFormat="1" ht="12" customHeight="1">
      <c r="A95" s="187" t="s">
        <v>94</v>
      </c>
      <c r="B95" s="187"/>
      <c r="C95" s="22">
        <v>25</v>
      </c>
      <c r="D95" s="29">
        <v>2.587991718426501</v>
      </c>
    </row>
    <row r="96" spans="1:4" s="156" customFormat="1" ht="12" customHeight="1">
      <c r="A96" s="187" t="s">
        <v>95</v>
      </c>
      <c r="B96" s="187"/>
      <c r="C96" s="22">
        <v>4</v>
      </c>
      <c r="D96" s="29">
        <v>0.6259780907668232</v>
      </c>
    </row>
    <row r="97" spans="1:4" s="156" customFormat="1" ht="12" customHeight="1">
      <c r="A97" s="187" t="s">
        <v>96</v>
      </c>
      <c r="B97" s="187"/>
      <c r="C97" s="22">
        <v>8</v>
      </c>
      <c r="D97" s="29">
        <v>1.4466546112115732</v>
      </c>
    </row>
    <row r="98" spans="1:4" s="156" customFormat="1" ht="12" customHeight="1">
      <c r="A98" s="187" t="s">
        <v>97</v>
      </c>
      <c r="B98" s="187"/>
      <c r="C98" s="22">
        <v>92</v>
      </c>
      <c r="D98" s="29">
        <v>2.4664879356568368</v>
      </c>
    </row>
    <row r="99" spans="1:4" s="156" customFormat="1" ht="12" customHeight="1">
      <c r="A99" s="187" t="s">
        <v>98</v>
      </c>
      <c r="B99" s="187"/>
      <c r="C99" s="22">
        <v>21</v>
      </c>
      <c r="D99" s="29">
        <v>2.5301204819277108</v>
      </c>
    </row>
    <row r="100" spans="1:4" s="156" customFormat="1" ht="12" customHeight="1">
      <c r="A100" s="187" t="s">
        <v>99</v>
      </c>
      <c r="B100" s="187"/>
      <c r="C100" s="22">
        <v>26</v>
      </c>
      <c r="D100" s="29">
        <v>2.009273570324575</v>
      </c>
    </row>
    <row r="101" spans="1:4" s="156" customFormat="1" ht="12" customHeight="1">
      <c r="A101" s="187" t="s">
        <v>100</v>
      </c>
      <c r="B101" s="187"/>
      <c r="C101" s="22">
        <v>15</v>
      </c>
      <c r="D101" s="29">
        <v>2.1367521367521367</v>
      </c>
    </row>
    <row r="102" spans="1:4" s="156" customFormat="1" ht="12" customHeight="1">
      <c r="A102" s="187" t="s">
        <v>101</v>
      </c>
      <c r="B102" s="187"/>
      <c r="C102" s="22">
        <v>3</v>
      </c>
      <c r="D102" s="29">
        <v>1.2552301255230125</v>
      </c>
    </row>
    <row r="103" spans="1:4" s="156" customFormat="1" ht="12" customHeight="1">
      <c r="A103" s="187" t="s">
        <v>296</v>
      </c>
      <c r="B103" s="187"/>
      <c r="C103" s="22">
        <v>8</v>
      </c>
      <c r="D103" s="29">
        <v>0.30721966205837176</v>
      </c>
    </row>
    <row r="104" spans="1:4" s="156" customFormat="1" ht="12" customHeight="1">
      <c r="A104" s="187" t="s">
        <v>102</v>
      </c>
      <c r="B104" s="187"/>
      <c r="C104" s="22">
        <v>43</v>
      </c>
      <c r="D104" s="29">
        <v>5.914718019257221</v>
      </c>
    </row>
    <row r="105" spans="1:4" s="156" customFormat="1" ht="12" customHeight="1">
      <c r="A105" s="187" t="s">
        <v>103</v>
      </c>
      <c r="B105" s="187"/>
      <c r="C105" s="22">
        <v>14</v>
      </c>
      <c r="D105" s="29">
        <v>1.5350877192982455</v>
      </c>
    </row>
    <row r="106" spans="1:4" s="156" customFormat="1" ht="12" customHeight="1">
      <c r="A106" s="187" t="s">
        <v>104</v>
      </c>
      <c r="B106" s="187"/>
      <c r="C106" s="22">
        <v>22</v>
      </c>
      <c r="D106" s="29">
        <v>4.710920770877944</v>
      </c>
    </row>
    <row r="107" spans="1:4" s="156" customFormat="1" ht="12" customHeight="1">
      <c r="A107" s="187" t="s">
        <v>105</v>
      </c>
      <c r="B107" s="187"/>
      <c r="C107" s="22">
        <v>5</v>
      </c>
      <c r="D107" s="29">
        <v>2.4630541871921183</v>
      </c>
    </row>
    <row r="108" spans="1:4" s="156" customFormat="1" ht="12" customHeight="1">
      <c r="A108" s="187" t="s">
        <v>106</v>
      </c>
      <c r="B108" s="187"/>
      <c r="C108" s="22">
        <v>13</v>
      </c>
      <c r="D108" s="29">
        <v>2.249134948096886</v>
      </c>
    </row>
    <row r="109" spans="1:4" s="156" customFormat="1" ht="12" customHeight="1">
      <c r="A109" s="187" t="s">
        <v>107</v>
      </c>
      <c r="B109" s="187"/>
      <c r="C109" s="22">
        <v>14</v>
      </c>
      <c r="D109" s="29">
        <v>1.9337016574585635</v>
      </c>
    </row>
    <row r="110" spans="1:4" s="156" customFormat="1" ht="12" customHeight="1">
      <c r="A110" s="187" t="s">
        <v>108</v>
      </c>
      <c r="B110" s="187"/>
      <c r="C110" s="22">
        <v>142</v>
      </c>
      <c r="D110" s="29">
        <v>4.469625432798238</v>
      </c>
    </row>
    <row r="111" spans="1:4" s="156" customFormat="1" ht="12" customHeight="1">
      <c r="A111" s="187" t="s">
        <v>109</v>
      </c>
      <c r="B111" s="187"/>
      <c r="C111" s="22">
        <v>13</v>
      </c>
      <c r="D111" s="29">
        <v>1.3541666666666667</v>
      </c>
    </row>
    <row r="112" spans="1:4" s="156" customFormat="1" ht="12" customHeight="1">
      <c r="A112" s="187" t="s">
        <v>110</v>
      </c>
      <c r="B112" s="187"/>
      <c r="C112" s="22">
        <v>14</v>
      </c>
      <c r="D112" s="29">
        <v>2.086438152011923</v>
      </c>
    </row>
    <row r="113" spans="1:4" s="156" customFormat="1" ht="12" customHeight="1">
      <c r="A113" s="187" t="s">
        <v>111</v>
      </c>
      <c r="B113" s="187"/>
      <c r="C113" s="22">
        <v>22</v>
      </c>
      <c r="D113" s="29">
        <v>2.5462962962962963</v>
      </c>
    </row>
    <row r="114" spans="1:4" s="156" customFormat="1" ht="12" customHeight="1">
      <c r="A114" s="187" t="s">
        <v>112</v>
      </c>
      <c r="B114" s="187"/>
      <c r="C114" s="22">
        <v>27</v>
      </c>
      <c r="D114" s="29">
        <v>2.9966703662597114</v>
      </c>
    </row>
    <row r="115" spans="1:4" s="156" customFormat="1" ht="12" customHeight="1">
      <c r="A115" s="187" t="s">
        <v>114</v>
      </c>
      <c r="B115" s="187"/>
      <c r="C115" s="22">
        <v>22</v>
      </c>
      <c r="D115" s="29">
        <v>3.618421052631579</v>
      </c>
    </row>
    <row r="116" spans="1:4" s="156" customFormat="1" ht="12" customHeight="1">
      <c r="A116" s="187" t="s">
        <v>115</v>
      </c>
      <c r="B116" s="187"/>
      <c r="C116" s="22">
        <v>19</v>
      </c>
      <c r="D116" s="29">
        <v>1.6156462585034015</v>
      </c>
    </row>
    <row r="117" spans="1:4" s="156" customFormat="1" ht="12" customHeight="1">
      <c r="A117" s="187" t="s">
        <v>116</v>
      </c>
      <c r="B117" s="187"/>
      <c r="C117" s="22">
        <v>8</v>
      </c>
      <c r="D117" s="29">
        <v>1.4814814814814816</v>
      </c>
    </row>
    <row r="118" spans="1:4" s="156" customFormat="1" ht="12" customHeight="1">
      <c r="A118" s="187" t="s">
        <v>119</v>
      </c>
      <c r="B118" s="187"/>
      <c r="C118" s="22">
        <v>62</v>
      </c>
      <c r="D118" s="29">
        <v>6.588735387885228</v>
      </c>
    </row>
    <row r="119" spans="1:4" s="156" customFormat="1" ht="12" customHeight="1">
      <c r="A119" s="187" t="s">
        <v>120</v>
      </c>
      <c r="B119" s="187"/>
      <c r="C119" s="22">
        <v>37</v>
      </c>
      <c r="D119" s="29">
        <v>2.458471760797342</v>
      </c>
    </row>
    <row r="120" spans="1:4" s="156" customFormat="1" ht="12" customHeight="1">
      <c r="A120" s="187" t="s">
        <v>122</v>
      </c>
      <c r="B120" s="187"/>
      <c r="C120" s="22">
        <v>16</v>
      </c>
      <c r="D120" s="29">
        <v>3.65296803652968</v>
      </c>
    </row>
    <row r="121" spans="1:4" s="156" customFormat="1" ht="12" customHeight="1">
      <c r="A121" s="187" t="s">
        <v>123</v>
      </c>
      <c r="B121" s="187"/>
      <c r="C121" s="22">
        <v>19</v>
      </c>
      <c r="D121" s="29">
        <v>1.9957983193277309</v>
      </c>
    </row>
    <row r="122" spans="1:4" s="156" customFormat="1" ht="12" customHeight="1">
      <c r="A122" s="202" t="s">
        <v>124</v>
      </c>
      <c r="B122" s="202"/>
      <c r="C122" s="76">
        <v>5</v>
      </c>
      <c r="D122" s="29">
        <v>1.0395010395010396</v>
      </c>
    </row>
    <row r="123" spans="1:4" s="156" customFormat="1" ht="12" customHeight="1">
      <c r="A123" s="26"/>
      <c r="B123" s="26"/>
      <c r="C123" s="32"/>
      <c r="D123" s="13"/>
    </row>
    <row r="124" spans="1:4" s="156" customFormat="1" ht="12" customHeight="1">
      <c r="A124" s="194" t="s">
        <v>125</v>
      </c>
      <c r="B124" s="194"/>
      <c r="C124" s="19">
        <v>1343</v>
      </c>
      <c r="D124" s="84">
        <v>2.306212865336401</v>
      </c>
    </row>
    <row r="125" spans="1:4" s="156" customFormat="1" ht="12" customHeight="1">
      <c r="A125" s="187" t="s">
        <v>126</v>
      </c>
      <c r="B125" s="187"/>
      <c r="C125" s="22">
        <v>162</v>
      </c>
      <c r="D125" s="29">
        <v>2.6290165530671863</v>
      </c>
    </row>
    <row r="126" spans="1:4" s="156" customFormat="1" ht="12" customHeight="1">
      <c r="A126" s="187" t="s">
        <v>127</v>
      </c>
      <c r="B126" s="187"/>
      <c r="C126" s="22">
        <v>3</v>
      </c>
      <c r="D126" s="29">
        <v>0.8928571428571428</v>
      </c>
    </row>
    <row r="127" spans="1:4" s="156" customFormat="1" ht="12" customHeight="1">
      <c r="A127" s="187" t="s">
        <v>128</v>
      </c>
      <c r="B127" s="187"/>
      <c r="C127" s="22">
        <v>9</v>
      </c>
      <c r="D127" s="29">
        <v>1.1936339522546418</v>
      </c>
    </row>
    <row r="128" spans="1:4" s="156" customFormat="1" ht="12" customHeight="1">
      <c r="A128" s="187" t="s">
        <v>129</v>
      </c>
      <c r="B128" s="187"/>
      <c r="C128" s="22">
        <v>56</v>
      </c>
      <c r="D128" s="29">
        <v>1.768234922639722</v>
      </c>
    </row>
    <row r="129" spans="1:4" s="156" customFormat="1" ht="12" customHeight="1">
      <c r="A129" s="187" t="s">
        <v>131</v>
      </c>
      <c r="B129" s="187"/>
      <c r="C129" s="22">
        <v>18</v>
      </c>
      <c r="D129" s="29">
        <v>1.0477299185098952</v>
      </c>
    </row>
    <row r="130" spans="1:4" s="156" customFormat="1" ht="12" customHeight="1">
      <c r="A130" s="187" t="s">
        <v>132</v>
      </c>
      <c r="B130" s="187"/>
      <c r="C130" s="22">
        <v>0</v>
      </c>
      <c r="D130" s="29">
        <v>0</v>
      </c>
    </row>
    <row r="131" spans="1:4" s="156" customFormat="1" ht="12" customHeight="1">
      <c r="A131" s="187" t="s">
        <v>133</v>
      </c>
      <c r="B131" s="187"/>
      <c r="C131" s="22">
        <v>8</v>
      </c>
      <c r="D131" s="29">
        <v>0.39506172839506176</v>
      </c>
    </row>
    <row r="132" spans="1:4" s="156" customFormat="1" ht="12" customHeight="1">
      <c r="A132" s="187" t="s">
        <v>134</v>
      </c>
      <c r="B132" s="187"/>
      <c r="C132" s="22">
        <v>1</v>
      </c>
      <c r="D132" s="29">
        <v>0.35714285714285715</v>
      </c>
    </row>
    <row r="133" spans="1:4" s="156" customFormat="1" ht="12" customHeight="1">
      <c r="A133" s="187" t="s">
        <v>135</v>
      </c>
      <c r="B133" s="187"/>
      <c r="C133" s="22">
        <v>136</v>
      </c>
      <c r="D133" s="29">
        <v>2.0587344838026036</v>
      </c>
    </row>
    <row r="134" spans="1:4" s="156" customFormat="1" ht="12" customHeight="1">
      <c r="A134" s="187" t="s">
        <v>136</v>
      </c>
      <c r="B134" s="187"/>
      <c r="C134" s="22">
        <v>49</v>
      </c>
      <c r="D134" s="29">
        <v>1.6437437101643744</v>
      </c>
    </row>
    <row r="135" spans="1:4" s="156" customFormat="1" ht="12" customHeight="1">
      <c r="A135" s="187" t="s">
        <v>139</v>
      </c>
      <c r="B135" s="187"/>
      <c r="C135" s="22">
        <v>11</v>
      </c>
      <c r="D135" s="29">
        <v>1.2168141592920354</v>
      </c>
    </row>
    <row r="136" spans="1:4" s="156" customFormat="1" ht="12" customHeight="1">
      <c r="A136" s="187" t="s">
        <v>140</v>
      </c>
      <c r="B136" s="187"/>
      <c r="C136" s="22">
        <v>407</v>
      </c>
      <c r="D136" s="29">
        <v>3.5944537666696106</v>
      </c>
    </row>
    <row r="137" spans="1:4" s="156" customFormat="1" ht="12" customHeight="1">
      <c r="A137" s="187" t="s">
        <v>141</v>
      </c>
      <c r="B137" s="187"/>
      <c r="C137" s="22">
        <v>67</v>
      </c>
      <c r="D137" s="29">
        <v>1.6417544719431514</v>
      </c>
    </row>
    <row r="138" spans="1:4" s="156" customFormat="1" ht="12" customHeight="1">
      <c r="A138" s="187" t="s">
        <v>142</v>
      </c>
      <c r="B138" s="187"/>
      <c r="C138" s="22">
        <v>3</v>
      </c>
      <c r="D138" s="29">
        <v>0.5617977528089888</v>
      </c>
    </row>
    <row r="139" spans="1:4" s="156" customFormat="1" ht="12" customHeight="1">
      <c r="A139" s="187" t="s">
        <v>143</v>
      </c>
      <c r="B139" s="187"/>
      <c r="C139" s="22">
        <v>197</v>
      </c>
      <c r="D139" s="29">
        <v>3.2756900565347524</v>
      </c>
    </row>
    <row r="140" spans="1:4" s="156" customFormat="1" ht="12" customHeight="1">
      <c r="A140" s="187" t="s">
        <v>145</v>
      </c>
      <c r="B140" s="187"/>
      <c r="C140" s="22">
        <v>74</v>
      </c>
      <c r="D140" s="29">
        <v>2.7653213751868457</v>
      </c>
    </row>
    <row r="141" spans="1:4" s="156" customFormat="1" ht="12" customHeight="1">
      <c r="A141" s="187" t="s">
        <v>146</v>
      </c>
      <c r="B141" s="187"/>
      <c r="C141" s="22">
        <v>3</v>
      </c>
      <c r="D141" s="29">
        <v>0.19815059445178335</v>
      </c>
    </row>
    <row r="142" spans="1:4" s="156" customFormat="1" ht="12" customHeight="1">
      <c r="A142" s="187" t="s">
        <v>147</v>
      </c>
      <c r="B142" s="187"/>
      <c r="C142" s="22">
        <v>41</v>
      </c>
      <c r="D142" s="29">
        <v>3.322528363047002</v>
      </c>
    </row>
    <row r="143" spans="1:4" s="156" customFormat="1" ht="12" customHeight="1">
      <c r="A143" s="187" t="s">
        <v>148</v>
      </c>
      <c r="B143" s="187"/>
      <c r="C143" s="22">
        <v>11</v>
      </c>
      <c r="D143" s="29">
        <v>0.857365549493375</v>
      </c>
    </row>
    <row r="144" spans="1:4" s="156" customFormat="1" ht="12" customHeight="1">
      <c r="A144" s="187" t="s">
        <v>149</v>
      </c>
      <c r="B144" s="187"/>
      <c r="C144" s="22">
        <v>2</v>
      </c>
      <c r="D144" s="29">
        <v>1.015228426395939</v>
      </c>
    </row>
    <row r="145" spans="1:4" s="156" customFormat="1" ht="12" customHeight="1">
      <c r="A145" s="187" t="s">
        <v>151</v>
      </c>
      <c r="B145" s="187"/>
      <c r="C145" s="22">
        <v>71</v>
      </c>
      <c r="D145" s="29">
        <v>3.551775887943972</v>
      </c>
    </row>
    <row r="146" spans="1:4" s="156" customFormat="1" ht="12" customHeight="1">
      <c r="A146" s="187" t="s">
        <v>311</v>
      </c>
      <c r="B146" s="187"/>
      <c r="C146" s="22">
        <v>8</v>
      </c>
      <c r="D146" s="29">
        <v>0.4540295119182747</v>
      </c>
    </row>
    <row r="147" spans="1:4" s="156" customFormat="1" ht="12" customHeight="1">
      <c r="A147" s="193" t="s">
        <v>154</v>
      </c>
      <c r="B147" s="193"/>
      <c r="C147" s="76">
        <v>6</v>
      </c>
      <c r="D147" s="29">
        <v>0.9803921568627451</v>
      </c>
    </row>
    <row r="148" spans="1:4" s="156" customFormat="1" ht="12" customHeight="1">
      <c r="A148" s="26"/>
      <c r="B148" s="26"/>
      <c r="C148" s="32"/>
      <c r="D148" s="13"/>
    </row>
    <row r="149" spans="1:4" s="156" customFormat="1" ht="12" customHeight="1">
      <c r="A149" s="194" t="s">
        <v>155</v>
      </c>
      <c r="B149" s="194"/>
      <c r="C149" s="19">
        <v>64</v>
      </c>
      <c r="D149" s="84">
        <v>0.9565087430877297</v>
      </c>
    </row>
    <row r="150" spans="1:4" s="156" customFormat="1" ht="12" customHeight="1">
      <c r="A150" s="187" t="s">
        <v>156</v>
      </c>
      <c r="B150" s="187"/>
      <c r="C150" s="22">
        <v>5</v>
      </c>
      <c r="D150" s="29">
        <v>0.5045408678102926</v>
      </c>
    </row>
    <row r="151" spans="1:4" s="156" customFormat="1" ht="12" customHeight="1">
      <c r="A151" s="187" t="s">
        <v>157</v>
      </c>
      <c r="B151" s="187"/>
      <c r="C151" s="22">
        <v>2</v>
      </c>
      <c r="D151" s="29">
        <v>0.9803921568627451</v>
      </c>
    </row>
    <row r="152" spans="1:4" s="156" customFormat="1" ht="12" customHeight="1">
      <c r="A152" s="187" t="s">
        <v>158</v>
      </c>
      <c r="B152" s="187"/>
      <c r="C152" s="22">
        <v>2</v>
      </c>
      <c r="D152" s="29">
        <v>0.6802721088435374</v>
      </c>
    </row>
    <row r="153" spans="1:4" s="156" customFormat="1" ht="12" customHeight="1">
      <c r="A153" s="187" t="s">
        <v>159</v>
      </c>
      <c r="B153" s="187"/>
      <c r="C153" s="22">
        <v>2</v>
      </c>
      <c r="D153" s="29">
        <v>1.282051282051282</v>
      </c>
    </row>
    <row r="154" spans="1:4" s="156" customFormat="1" ht="12" customHeight="1">
      <c r="A154" s="187" t="s">
        <v>160</v>
      </c>
      <c r="B154" s="187"/>
      <c r="C154" s="22">
        <v>25</v>
      </c>
      <c r="D154" s="29">
        <v>1.8355359765051396</v>
      </c>
    </row>
    <row r="155" spans="1:4" s="156" customFormat="1" ht="12" customHeight="1">
      <c r="A155" s="187" t="s">
        <v>161</v>
      </c>
      <c r="B155" s="187"/>
      <c r="C155" s="22">
        <v>6</v>
      </c>
      <c r="D155" s="29">
        <v>0.6185567010309279</v>
      </c>
    </row>
    <row r="156" spans="1:4" s="156" customFormat="1" ht="12" customHeight="1">
      <c r="A156" s="187" t="s">
        <v>162</v>
      </c>
      <c r="B156" s="187"/>
      <c r="C156" s="22">
        <v>2</v>
      </c>
      <c r="D156" s="29">
        <v>1.5037593984962405</v>
      </c>
    </row>
    <row r="157" spans="1:4" s="156" customFormat="1" ht="12" customHeight="1">
      <c r="A157" s="193" t="s">
        <v>163</v>
      </c>
      <c r="B157" s="193"/>
      <c r="C157" s="76">
        <v>20</v>
      </c>
      <c r="D157" s="29">
        <v>0.7748934521503293</v>
      </c>
    </row>
    <row r="158" spans="1:4" s="156" customFormat="1" ht="12" customHeight="1">
      <c r="A158" s="26"/>
      <c r="B158" s="26"/>
      <c r="C158" s="32"/>
      <c r="D158" s="13"/>
    </row>
    <row r="159" spans="1:4" s="156" customFormat="1" ht="12" customHeight="1">
      <c r="A159" s="194" t="s">
        <v>164</v>
      </c>
      <c r="B159" s="194"/>
      <c r="C159" s="19">
        <v>1043</v>
      </c>
      <c r="D159" s="84">
        <v>3.240640049712599</v>
      </c>
    </row>
    <row r="160" spans="1:4" s="156" customFormat="1" ht="12" customHeight="1">
      <c r="A160" s="187" t="s">
        <v>165</v>
      </c>
      <c r="B160" s="187"/>
      <c r="C160" s="22">
        <v>55</v>
      </c>
      <c r="D160" s="29">
        <v>2.10727969348659</v>
      </c>
    </row>
    <row r="161" spans="1:4" s="156" customFormat="1" ht="12" customHeight="1">
      <c r="A161" s="187" t="s">
        <v>166</v>
      </c>
      <c r="B161" s="187"/>
      <c r="C161" s="22">
        <v>923</v>
      </c>
      <c r="D161" s="29">
        <v>3.610404850381381</v>
      </c>
    </row>
    <row r="162" spans="1:4" s="156" customFormat="1" ht="12" customHeight="1">
      <c r="A162" s="187" t="s">
        <v>167</v>
      </c>
      <c r="B162" s="187"/>
      <c r="C162" s="22">
        <v>28</v>
      </c>
      <c r="D162" s="29">
        <v>1.797175866495507</v>
      </c>
    </row>
    <row r="163" spans="1:4" s="156" customFormat="1" ht="12" customHeight="1">
      <c r="A163" s="187" t="s">
        <v>173</v>
      </c>
      <c r="B163" s="187"/>
      <c r="C163" s="22">
        <v>1</v>
      </c>
      <c r="D163" s="29">
        <v>0.3508771929824561</v>
      </c>
    </row>
    <row r="164" spans="1:4" s="156" customFormat="1" ht="12" customHeight="1">
      <c r="A164" s="187" t="s">
        <v>174</v>
      </c>
      <c r="B164" s="187"/>
      <c r="C164" s="22">
        <v>15</v>
      </c>
      <c r="D164" s="29">
        <v>1.7301038062283738</v>
      </c>
    </row>
    <row r="165" spans="1:4" s="156" customFormat="1" ht="12" customHeight="1">
      <c r="A165" s="202" t="s">
        <v>180</v>
      </c>
      <c r="B165" s="202"/>
      <c r="C165" s="76">
        <v>21</v>
      </c>
      <c r="D165" s="29">
        <v>1.6153846153846154</v>
      </c>
    </row>
    <row r="166" spans="1:4" s="156" customFormat="1" ht="12" customHeight="1">
      <c r="A166" s="26"/>
      <c r="B166" s="26"/>
      <c r="C166" s="32"/>
      <c r="D166" s="13"/>
    </row>
    <row r="167" spans="1:4" s="156" customFormat="1" ht="12" customHeight="1">
      <c r="A167" s="194" t="s">
        <v>183</v>
      </c>
      <c r="B167" s="194"/>
      <c r="C167" s="19">
        <v>128</v>
      </c>
      <c r="D167" s="84">
        <v>2.1691238773089307</v>
      </c>
    </row>
    <row r="168" spans="1:4" s="156" customFormat="1" ht="12" customHeight="1">
      <c r="A168" s="187" t="s">
        <v>184</v>
      </c>
      <c r="B168" s="187"/>
      <c r="C168" s="22">
        <v>81</v>
      </c>
      <c r="D168" s="29">
        <v>2.2849083215796897</v>
      </c>
    </row>
    <row r="169" spans="1:4" s="156" customFormat="1" ht="12" customHeight="1">
      <c r="A169" s="202" t="s">
        <v>343</v>
      </c>
      <c r="B169" s="202"/>
      <c r="C169" s="76">
        <v>47</v>
      </c>
      <c r="D169" s="29">
        <v>1.9949066213921902</v>
      </c>
    </row>
    <row r="170" spans="1:4" s="156" customFormat="1" ht="12" customHeight="1">
      <c r="A170" s="26"/>
      <c r="B170" s="26"/>
      <c r="C170" s="32"/>
      <c r="D170" s="13"/>
    </row>
    <row r="171" spans="1:4" s="156" customFormat="1" ht="12" customHeight="1">
      <c r="A171" s="194" t="s">
        <v>190</v>
      </c>
      <c r="B171" s="194"/>
      <c r="C171" s="19">
        <v>34</v>
      </c>
      <c r="D171" s="84">
        <v>0.48550621162358987</v>
      </c>
    </row>
    <row r="172" spans="1:4" s="156" customFormat="1" ht="12" customHeight="1">
      <c r="A172" s="187" t="s">
        <v>191</v>
      </c>
      <c r="B172" s="187"/>
      <c r="C172" s="22">
        <v>8</v>
      </c>
      <c r="D172" s="29">
        <v>0.3590664272890485</v>
      </c>
    </row>
    <row r="173" spans="1:4" s="156" customFormat="1" ht="12" customHeight="1">
      <c r="A173" s="187" t="s">
        <v>192</v>
      </c>
      <c r="B173" s="187"/>
      <c r="C173" s="22">
        <v>10</v>
      </c>
      <c r="D173" s="29">
        <v>0.4113533525298231</v>
      </c>
    </row>
    <row r="174" spans="1:4" s="156" customFormat="1" ht="12" customHeight="1">
      <c r="A174" s="202" t="s">
        <v>299</v>
      </c>
      <c r="B174" s="202"/>
      <c r="C174" s="76">
        <v>16</v>
      </c>
      <c r="D174" s="29">
        <v>0.6825938566552902</v>
      </c>
    </row>
    <row r="175" spans="1:4" s="156" customFormat="1" ht="12" customHeight="1">
      <c r="A175" s="26"/>
      <c r="B175" s="26"/>
      <c r="C175" s="32"/>
      <c r="D175" s="13"/>
    </row>
    <row r="176" spans="1:4" s="156" customFormat="1" ht="12" customHeight="1">
      <c r="A176" s="194" t="s">
        <v>196</v>
      </c>
      <c r="B176" s="194"/>
      <c r="C176" s="19">
        <v>196</v>
      </c>
      <c r="D176" s="84">
        <v>2.0631578947368423</v>
      </c>
    </row>
    <row r="177" spans="1:4" s="156" customFormat="1" ht="12" customHeight="1">
      <c r="A177" s="187" t="s">
        <v>197</v>
      </c>
      <c r="B177" s="187"/>
      <c r="C177" s="22">
        <v>50</v>
      </c>
      <c r="D177" s="29">
        <v>3.313452617627568</v>
      </c>
    </row>
    <row r="178" spans="1:4" s="156" customFormat="1" ht="12" customHeight="1">
      <c r="A178" s="187" t="s">
        <v>199</v>
      </c>
      <c r="B178" s="187"/>
      <c r="C178" s="22">
        <v>1</v>
      </c>
      <c r="D178" s="29">
        <v>0.5154639175257731</v>
      </c>
    </row>
    <row r="179" spans="1:4" s="156" customFormat="1" ht="12" customHeight="1">
      <c r="A179" s="187" t="s">
        <v>200</v>
      </c>
      <c r="B179" s="187"/>
      <c r="C179" s="22">
        <v>48</v>
      </c>
      <c r="D179" s="29">
        <v>6.694560669456067</v>
      </c>
    </row>
    <row r="180" spans="1:4" s="156" customFormat="1" ht="12" customHeight="1">
      <c r="A180" s="187" t="s">
        <v>205</v>
      </c>
      <c r="B180" s="187"/>
      <c r="C180" s="22">
        <v>1</v>
      </c>
      <c r="D180" s="29">
        <v>0.2985074626865672</v>
      </c>
    </row>
    <row r="181" spans="1:4" s="156" customFormat="1" ht="12" customHeight="1">
      <c r="A181" s="187" t="s">
        <v>206</v>
      </c>
      <c r="B181" s="187"/>
      <c r="C181" s="22">
        <v>32</v>
      </c>
      <c r="D181" s="29">
        <v>0.8264462809917356</v>
      </c>
    </row>
    <row r="182" spans="1:4" s="156" customFormat="1" ht="12" customHeight="1">
      <c r="A182" s="187" t="s">
        <v>207</v>
      </c>
      <c r="B182" s="187"/>
      <c r="C182" s="22">
        <v>16</v>
      </c>
      <c r="D182" s="29">
        <v>2.6490066225165565</v>
      </c>
    </row>
    <row r="183" spans="1:4" s="156" customFormat="1" ht="12" customHeight="1">
      <c r="A183" s="187" t="s">
        <v>210</v>
      </c>
      <c r="B183" s="187"/>
      <c r="C183" s="22">
        <v>5</v>
      </c>
      <c r="D183" s="29">
        <v>2.0325203252032518</v>
      </c>
    </row>
    <row r="184" spans="1:4" s="156" customFormat="1" ht="12" customHeight="1">
      <c r="A184" s="187" t="s">
        <v>211</v>
      </c>
      <c r="B184" s="187"/>
      <c r="C184" s="22">
        <v>22</v>
      </c>
      <c r="D184" s="29">
        <v>4.517453798767967</v>
      </c>
    </row>
    <row r="185" spans="1:4" s="156" customFormat="1" ht="12" customHeight="1">
      <c r="A185" s="187" t="s">
        <v>212</v>
      </c>
      <c r="B185" s="187"/>
      <c r="C185" s="22">
        <v>4</v>
      </c>
      <c r="D185" s="29">
        <v>1.015228426395939</v>
      </c>
    </row>
    <row r="186" spans="1:4" s="156" customFormat="1" ht="12" customHeight="1">
      <c r="A186" s="202" t="s">
        <v>213</v>
      </c>
      <c r="B186" s="202"/>
      <c r="C186" s="76">
        <v>17</v>
      </c>
      <c r="D186" s="29">
        <v>1.4886164623467601</v>
      </c>
    </row>
    <row r="187" spans="1:4" s="156" customFormat="1" ht="12" customHeight="1">
      <c r="A187" s="26"/>
      <c r="B187" s="26"/>
      <c r="C187" s="32"/>
      <c r="D187" s="13"/>
    </row>
    <row r="188" spans="1:4" s="156" customFormat="1" ht="12" customHeight="1">
      <c r="A188" s="194" t="s">
        <v>215</v>
      </c>
      <c r="B188" s="194"/>
      <c r="C188" s="19">
        <v>6639</v>
      </c>
      <c r="D188" s="84">
        <v>2.7120319610454335</v>
      </c>
    </row>
    <row r="189" spans="1:4" s="156" customFormat="1" ht="12" customHeight="1">
      <c r="A189" s="187" t="s">
        <v>216</v>
      </c>
      <c r="B189" s="187"/>
      <c r="C189" s="22">
        <v>1274</v>
      </c>
      <c r="D189" s="29">
        <v>4.23101192255322</v>
      </c>
    </row>
    <row r="190" spans="1:4" s="156" customFormat="1" ht="12" customHeight="1">
      <c r="A190" s="187" t="s">
        <v>217</v>
      </c>
      <c r="B190" s="187"/>
      <c r="C190" s="22">
        <v>2557</v>
      </c>
      <c r="D190" s="29">
        <v>2.6866863501203073</v>
      </c>
    </row>
    <row r="191" spans="1:4" s="156" customFormat="1" ht="12" customHeight="1">
      <c r="A191" s="187" t="s">
        <v>218</v>
      </c>
      <c r="B191" s="187"/>
      <c r="C191" s="22">
        <v>1343</v>
      </c>
      <c r="D191" s="29">
        <v>2.306212865336401</v>
      </c>
    </row>
    <row r="192" spans="1:4" s="156" customFormat="1" ht="12" customHeight="1">
      <c r="A192" s="187" t="s">
        <v>219</v>
      </c>
      <c r="B192" s="187"/>
      <c r="C192" s="22">
        <v>64</v>
      </c>
      <c r="D192" s="29">
        <v>0.9565087430877297</v>
      </c>
    </row>
    <row r="193" spans="1:4" s="156" customFormat="1" ht="12" customHeight="1">
      <c r="A193" s="187" t="s">
        <v>220</v>
      </c>
      <c r="B193" s="187"/>
      <c r="C193" s="22">
        <v>1043</v>
      </c>
      <c r="D193" s="29">
        <v>3.240640049712599</v>
      </c>
    </row>
    <row r="194" spans="1:4" s="156" customFormat="1" ht="12" customHeight="1">
      <c r="A194" s="187" t="s">
        <v>221</v>
      </c>
      <c r="B194" s="187"/>
      <c r="C194" s="22">
        <v>128</v>
      </c>
      <c r="D194" s="29">
        <v>2.1691238773089307</v>
      </c>
    </row>
    <row r="195" spans="1:4" s="156" customFormat="1" ht="12" customHeight="1">
      <c r="A195" s="187" t="s">
        <v>222</v>
      </c>
      <c r="B195" s="187"/>
      <c r="C195" s="22">
        <v>34</v>
      </c>
      <c r="D195" s="29">
        <v>0.48550621162358987</v>
      </c>
    </row>
    <row r="196" spans="1:4" s="156" customFormat="1" ht="12" customHeight="1">
      <c r="A196" s="193" t="s">
        <v>223</v>
      </c>
      <c r="B196" s="193"/>
      <c r="C196" s="76">
        <v>196</v>
      </c>
      <c r="D196" s="29">
        <v>2.0631578947368423</v>
      </c>
    </row>
    <row r="197" spans="1:4" s="156" customFormat="1" ht="12" customHeight="1">
      <c r="A197" s="44"/>
      <c r="B197" s="44"/>
      <c r="C197" s="76"/>
      <c r="D197" s="13"/>
    </row>
    <row r="198" spans="1:4" s="156" customFormat="1" ht="12" customHeight="1">
      <c r="A198" s="194" t="s">
        <v>334</v>
      </c>
      <c r="B198" s="194"/>
      <c r="C198" s="19">
        <v>6224</v>
      </c>
      <c r="D198" s="84">
        <v>2.87965503361294</v>
      </c>
    </row>
    <row r="199" spans="1:4" s="156" customFormat="1" ht="12" customHeight="1">
      <c r="A199" s="187" t="s">
        <v>335</v>
      </c>
      <c r="B199" s="187"/>
      <c r="C199" s="22">
        <v>1014</v>
      </c>
      <c r="D199" s="29">
        <v>3.3419023136246784</v>
      </c>
    </row>
    <row r="200" spans="1:4" s="156" customFormat="1" ht="12" customHeight="1">
      <c r="A200" s="187" t="s">
        <v>336</v>
      </c>
      <c r="B200" s="187"/>
      <c r="C200" s="25">
        <v>1279</v>
      </c>
      <c r="D200" s="29">
        <v>4.176326530612244</v>
      </c>
    </row>
    <row r="201" spans="1:4" s="156" customFormat="1" ht="12" customHeight="1">
      <c r="A201" s="187" t="s">
        <v>337</v>
      </c>
      <c r="B201" s="187"/>
      <c r="C201" s="22">
        <v>1142</v>
      </c>
      <c r="D201" s="29">
        <v>2.47373551391747</v>
      </c>
    </row>
    <row r="202" spans="1:4" s="156" customFormat="1" ht="12" customHeight="1">
      <c r="A202" s="187" t="s">
        <v>338</v>
      </c>
      <c r="B202" s="187"/>
      <c r="C202" s="22">
        <v>2552</v>
      </c>
      <c r="D202" s="29">
        <v>2.695992985347405</v>
      </c>
    </row>
    <row r="203" spans="1:4" s="156" customFormat="1" ht="12" customHeight="1">
      <c r="A203" s="167" t="s">
        <v>339</v>
      </c>
      <c r="B203" s="167"/>
      <c r="C203" s="76">
        <v>237</v>
      </c>
      <c r="D203" s="29">
        <v>1.6520284399832705</v>
      </c>
    </row>
    <row r="204" spans="1:4" s="156" customFormat="1" ht="12" customHeight="1">
      <c r="A204" s="33"/>
      <c r="B204" s="33"/>
      <c r="C204" s="35"/>
      <c r="D204" s="13"/>
    </row>
    <row r="205" spans="1:4" s="156" customFormat="1" ht="12" customHeight="1">
      <c r="A205" s="166" t="s">
        <v>340</v>
      </c>
      <c r="B205" s="166"/>
      <c r="C205" s="83">
        <v>415</v>
      </c>
      <c r="D205" s="84">
        <v>1.4479606433829944</v>
      </c>
    </row>
    <row r="206" spans="1:4" s="172" customFormat="1" ht="5.25" customHeight="1">
      <c r="A206" s="244"/>
      <c r="B206" s="233"/>
      <c r="C206" s="233"/>
      <c r="D206" s="233"/>
    </row>
    <row r="207" spans="1:4" s="173" customFormat="1" ht="12" customHeight="1">
      <c r="A207" s="232" t="s">
        <v>344</v>
      </c>
      <c r="B207" s="232"/>
      <c r="C207" s="233"/>
      <c r="D207" s="233"/>
    </row>
    <row r="208" spans="1:4" s="41" customFormat="1" ht="12" customHeight="1">
      <c r="A208" s="234" t="s">
        <v>355</v>
      </c>
      <c r="B208" s="235"/>
      <c r="C208" s="235"/>
      <c r="D208" s="235"/>
    </row>
    <row r="209" spans="1:4" s="42" customFormat="1" ht="12" customHeight="1">
      <c r="A209" s="224" t="s">
        <v>341</v>
      </c>
      <c r="B209" s="233"/>
      <c r="C209" s="233"/>
      <c r="D209" s="233"/>
    </row>
    <row r="210" spans="1:4" s="42" customFormat="1" ht="5.25" customHeight="1">
      <c r="A210" s="240"/>
      <c r="B210" s="233"/>
      <c r="C210" s="233"/>
      <c r="D210" s="233"/>
    </row>
    <row r="211" spans="1:4" s="41" customFormat="1" ht="21.75" customHeight="1">
      <c r="A211" s="241" t="s">
        <v>392</v>
      </c>
      <c r="B211" s="241"/>
      <c r="C211" s="241"/>
      <c r="D211" s="241"/>
    </row>
    <row r="212" spans="1:4" s="42" customFormat="1" ht="5.25" customHeight="1">
      <c r="A212" s="242"/>
      <c r="B212" s="242"/>
      <c r="C212" s="242"/>
      <c r="D212" s="242"/>
    </row>
    <row r="213" spans="1:4" s="43" customFormat="1" ht="12" customHeight="1">
      <c r="A213" s="239" t="s">
        <v>362</v>
      </c>
      <c r="B213" s="239"/>
      <c r="C213" s="239"/>
      <c r="D213" s="239"/>
    </row>
    <row r="214" spans="1:4" s="43" customFormat="1" ht="12" customHeight="1">
      <c r="A214" s="239" t="s">
        <v>295</v>
      </c>
      <c r="B214" s="239"/>
      <c r="C214" s="239"/>
      <c r="D214" s="239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>
      <c r="C225" s="66"/>
    </row>
    <row r="226" ht="12" customHeight="1">
      <c r="C226" s="66"/>
    </row>
    <row r="227" ht="12" customHeight="1">
      <c r="C227" s="66"/>
    </row>
    <row r="228" ht="12" customHeight="1">
      <c r="C228" s="66"/>
    </row>
    <row r="229" ht="12" customHeight="1">
      <c r="C229" s="66"/>
    </row>
  </sheetData>
  <sheetProtection/>
  <mergeCells count="178">
    <mergeCell ref="A211:D211"/>
    <mergeCell ref="A212:D212"/>
    <mergeCell ref="A213:D213"/>
    <mergeCell ref="A214:D214"/>
    <mergeCell ref="A202:B202"/>
    <mergeCell ref="A206:D206"/>
    <mergeCell ref="A207:D207"/>
    <mergeCell ref="A208:D208"/>
    <mergeCell ref="A209:D209"/>
    <mergeCell ref="A210:D210"/>
    <mergeCell ref="A195:B195"/>
    <mergeCell ref="A196:B196"/>
    <mergeCell ref="A198:B198"/>
    <mergeCell ref="A199:B199"/>
    <mergeCell ref="A200:B200"/>
    <mergeCell ref="A201:B201"/>
    <mergeCell ref="A189:B189"/>
    <mergeCell ref="A190:B190"/>
    <mergeCell ref="A191:B191"/>
    <mergeCell ref="A192:B192"/>
    <mergeCell ref="A193:B193"/>
    <mergeCell ref="A194:B194"/>
    <mergeCell ref="A182:B182"/>
    <mergeCell ref="A183:B183"/>
    <mergeCell ref="A184:B184"/>
    <mergeCell ref="A185:B185"/>
    <mergeCell ref="A186:B186"/>
    <mergeCell ref="A188:B188"/>
    <mergeCell ref="A176:B176"/>
    <mergeCell ref="A177:B177"/>
    <mergeCell ref="A178:B178"/>
    <mergeCell ref="A179:B179"/>
    <mergeCell ref="A180:B180"/>
    <mergeCell ref="A181:B181"/>
    <mergeCell ref="A168:B168"/>
    <mergeCell ref="A169:B169"/>
    <mergeCell ref="A171:B171"/>
    <mergeCell ref="A172:B172"/>
    <mergeCell ref="A173:B173"/>
    <mergeCell ref="A174:B174"/>
    <mergeCell ref="A161:B161"/>
    <mergeCell ref="A162:B162"/>
    <mergeCell ref="A163:B163"/>
    <mergeCell ref="A164:B164"/>
    <mergeCell ref="A165:B165"/>
    <mergeCell ref="A167:B167"/>
    <mergeCell ref="A154:B154"/>
    <mergeCell ref="A155:B155"/>
    <mergeCell ref="A156:B156"/>
    <mergeCell ref="A157:B157"/>
    <mergeCell ref="A159:B159"/>
    <mergeCell ref="A160:B160"/>
    <mergeCell ref="A147:B147"/>
    <mergeCell ref="A149:B149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2:B122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B67"/>
    <mergeCell ref="A68:B68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4:B54"/>
    <mergeCell ref="A55:B55"/>
    <mergeCell ref="A57:B57"/>
    <mergeCell ref="A58:B58"/>
    <mergeCell ref="A59:B59"/>
    <mergeCell ref="A60:B60"/>
    <mergeCell ref="A42:B42"/>
    <mergeCell ref="A43:B43"/>
    <mergeCell ref="A44:B44"/>
    <mergeCell ref="A47:B47"/>
    <mergeCell ref="A52:B52"/>
    <mergeCell ref="A53:B53"/>
    <mergeCell ref="A29:B29"/>
    <mergeCell ref="A32:B32"/>
    <mergeCell ref="A33:B33"/>
    <mergeCell ref="A38:B38"/>
    <mergeCell ref="A39:B39"/>
    <mergeCell ref="A40:B40"/>
    <mergeCell ref="A17:B17"/>
    <mergeCell ref="A21:B21"/>
    <mergeCell ref="A23:B23"/>
    <mergeCell ref="A24:B24"/>
    <mergeCell ref="A25:B25"/>
    <mergeCell ref="A26:B26"/>
    <mergeCell ref="C6:D6"/>
    <mergeCell ref="A8:B8"/>
    <mergeCell ref="A9:B9"/>
    <mergeCell ref="A10:B10"/>
    <mergeCell ref="A12:B12"/>
    <mergeCell ref="A13:B13"/>
    <mergeCell ref="A1:D1"/>
    <mergeCell ref="A2:D2"/>
    <mergeCell ref="A3:D3"/>
    <mergeCell ref="A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66" customWidth="1"/>
    <col min="2" max="2" width="38.7109375" style="66" customWidth="1"/>
    <col min="3" max="3" width="11.8515625" style="174" customWidth="1"/>
    <col min="4" max="4" width="11.8515625" style="179" customWidth="1"/>
    <col min="5" max="16384" width="9.140625" style="66" customWidth="1"/>
  </cols>
  <sheetData>
    <row r="1" spans="1:4" s="169" customFormat="1" ht="12.75" customHeight="1">
      <c r="A1" s="188"/>
      <c r="B1" s="188"/>
      <c r="C1" s="233"/>
      <c r="D1" s="233"/>
    </row>
    <row r="2" spans="1:4" s="169" customFormat="1" ht="12.75" customHeight="1">
      <c r="A2" s="236" t="s">
        <v>350</v>
      </c>
      <c r="B2" s="236"/>
      <c r="C2" s="237"/>
      <c r="D2" s="237"/>
    </row>
    <row r="3" spans="1:4" s="4" customFormat="1" ht="12.75" customHeight="1">
      <c r="A3" s="190"/>
      <c r="B3" s="190"/>
      <c r="C3" s="233"/>
      <c r="D3" s="233"/>
    </row>
    <row r="4" spans="1:4" s="4" customFormat="1" ht="12.75" customHeight="1">
      <c r="A4" s="191"/>
      <c r="B4" s="191"/>
      <c r="C4" s="238"/>
      <c r="D4" s="238"/>
    </row>
    <row r="5" spans="1:4" s="160" customFormat="1" ht="12" customHeight="1">
      <c r="A5" s="195"/>
      <c r="B5" s="195"/>
      <c r="C5" s="227">
        <v>2019</v>
      </c>
      <c r="D5" s="243"/>
    </row>
    <row r="6" spans="3:4" s="160" customFormat="1" ht="12" customHeight="1">
      <c r="C6" s="229"/>
      <c r="D6" s="233"/>
    </row>
    <row r="7" s="160" customFormat="1" ht="12" customHeight="1">
      <c r="D7" s="178"/>
    </row>
    <row r="8" spans="1:4" s="160" customFormat="1" ht="12" customHeight="1">
      <c r="A8" s="196"/>
      <c r="B8" s="196"/>
      <c r="C8" s="8" t="s">
        <v>0</v>
      </c>
      <c r="D8" s="151" t="s">
        <v>1</v>
      </c>
    </row>
    <row r="9" spans="1:4" s="170" customFormat="1" ht="12" customHeight="1">
      <c r="A9" s="199"/>
      <c r="B9" s="199"/>
      <c r="C9" s="10" t="s">
        <v>2</v>
      </c>
      <c r="D9" s="175" t="s">
        <v>3</v>
      </c>
    </row>
    <row r="10" spans="1:4" s="11" customFormat="1" ht="12" customHeight="1">
      <c r="A10" s="197" t="s">
        <v>4</v>
      </c>
      <c r="B10" s="197"/>
      <c r="C10" s="83">
        <v>5534</v>
      </c>
      <c r="D10" s="84">
        <v>2.2904965501827346</v>
      </c>
    </row>
    <row r="11" spans="1:4" s="11" customFormat="1" ht="12" customHeight="1">
      <c r="A11" s="15"/>
      <c r="B11" s="15"/>
      <c r="C11" s="12"/>
      <c r="D11" s="13"/>
    </row>
    <row r="12" spans="1:4" s="171" customFormat="1" ht="12" customHeight="1">
      <c r="A12" s="194" t="s">
        <v>5</v>
      </c>
      <c r="B12" s="194"/>
      <c r="C12" s="19">
        <v>249</v>
      </c>
      <c r="D12" s="84">
        <v>1.1226330027051397</v>
      </c>
    </row>
    <row r="13" spans="1:4" s="156" customFormat="1" ht="12" customHeight="1">
      <c r="A13" s="187" t="s">
        <v>6</v>
      </c>
      <c r="B13" s="187"/>
      <c r="C13" s="22">
        <v>146</v>
      </c>
      <c r="D13" s="29">
        <v>1.546118818172191</v>
      </c>
    </row>
    <row r="14" spans="1:4" s="156" customFormat="1" ht="12" customHeight="1">
      <c r="A14" s="24"/>
      <c r="B14" s="25" t="s">
        <v>7</v>
      </c>
      <c r="C14" s="22">
        <v>66</v>
      </c>
      <c r="D14" s="29">
        <v>1.8492574950966658</v>
      </c>
    </row>
    <row r="15" spans="1:4" s="156" customFormat="1" ht="12" customHeight="1">
      <c r="A15" s="24"/>
      <c r="B15" s="25" t="s">
        <v>8</v>
      </c>
      <c r="C15" s="22">
        <v>21</v>
      </c>
      <c r="D15" s="29">
        <v>0.5448884276076803</v>
      </c>
    </row>
    <row r="16" spans="1:4" s="156" customFormat="1" ht="12" customHeight="1">
      <c r="A16" s="24"/>
      <c r="B16" s="26" t="s">
        <v>9</v>
      </c>
      <c r="C16" s="22">
        <v>59</v>
      </c>
      <c r="D16" s="29">
        <v>2.920792079207921</v>
      </c>
    </row>
    <row r="17" spans="1:4" s="156" customFormat="1" ht="12" customHeight="1">
      <c r="A17" s="187" t="s">
        <v>10</v>
      </c>
      <c r="B17" s="187"/>
      <c r="C17" s="22">
        <v>20</v>
      </c>
      <c r="D17" s="29">
        <v>0.286820593718629</v>
      </c>
    </row>
    <row r="18" spans="1:4" s="156" customFormat="1" ht="12" customHeight="1">
      <c r="A18" s="24"/>
      <c r="B18" s="25" t="s">
        <v>11</v>
      </c>
      <c r="C18" s="22">
        <v>7</v>
      </c>
      <c r="D18" s="29">
        <v>0.2892561983471074</v>
      </c>
    </row>
    <row r="19" spans="1:4" s="156" customFormat="1" ht="12" customHeight="1">
      <c r="A19" s="24"/>
      <c r="B19" s="25" t="s">
        <v>12</v>
      </c>
      <c r="C19" s="22">
        <v>7</v>
      </c>
      <c r="D19" s="29">
        <v>0.31517334533993696</v>
      </c>
    </row>
    <row r="20" spans="1:4" s="156" customFormat="1" ht="12" customHeight="1">
      <c r="A20" s="27"/>
      <c r="B20" s="25" t="s">
        <v>13</v>
      </c>
      <c r="C20" s="22">
        <v>6</v>
      </c>
      <c r="D20" s="29">
        <v>0.2572898799313894</v>
      </c>
    </row>
    <row r="21" spans="1:4" s="156" customFormat="1" ht="12" customHeight="1">
      <c r="A21" s="193" t="s">
        <v>14</v>
      </c>
      <c r="B21" s="193"/>
      <c r="C21" s="76">
        <v>83</v>
      </c>
      <c r="D21" s="29">
        <v>1.439972241498959</v>
      </c>
    </row>
    <row r="22" spans="1:4" s="156" customFormat="1" ht="12" customHeight="1">
      <c r="A22" s="27"/>
      <c r="B22" s="27"/>
      <c r="C22" s="24"/>
      <c r="D22" s="13"/>
    </row>
    <row r="23" spans="1:4" s="171" customFormat="1" ht="12" customHeight="1">
      <c r="A23" s="194" t="s">
        <v>314</v>
      </c>
      <c r="B23" s="194"/>
      <c r="C23" s="19">
        <v>1291</v>
      </c>
      <c r="D23" s="84">
        <v>2.0081508213041315</v>
      </c>
    </row>
    <row r="24" spans="1:4" s="156" customFormat="1" ht="12" customHeight="1">
      <c r="A24" s="187" t="s">
        <v>16</v>
      </c>
      <c r="B24" s="187"/>
      <c r="C24" s="22">
        <v>903</v>
      </c>
      <c r="D24" s="29">
        <v>2.4830203206203425</v>
      </c>
    </row>
    <row r="25" spans="1:4" s="156" customFormat="1" ht="12" customHeight="1">
      <c r="A25" s="187" t="s">
        <v>17</v>
      </c>
      <c r="B25" s="187"/>
      <c r="C25" s="22">
        <v>128</v>
      </c>
      <c r="D25" s="29">
        <v>1.9601837672281777</v>
      </c>
    </row>
    <row r="26" spans="1:4" s="156" customFormat="1" ht="12" customHeight="1">
      <c r="A26" s="187" t="s">
        <v>18</v>
      </c>
      <c r="B26" s="187"/>
      <c r="C26" s="22">
        <v>171</v>
      </c>
      <c r="D26" s="29">
        <v>1.7295438454536258</v>
      </c>
    </row>
    <row r="27" spans="1:4" s="156" customFormat="1" ht="12" customHeight="1">
      <c r="A27" s="31"/>
      <c r="B27" s="25" t="s">
        <v>19</v>
      </c>
      <c r="C27" s="22">
        <v>13</v>
      </c>
      <c r="D27" s="29">
        <v>0.6445215666831929</v>
      </c>
    </row>
    <row r="28" spans="1:4" s="156" customFormat="1" ht="12" customHeight="1">
      <c r="A28" s="27"/>
      <c r="B28" s="25" t="s">
        <v>20</v>
      </c>
      <c r="C28" s="22">
        <v>158</v>
      </c>
      <c r="D28" s="29">
        <v>2.0076238881829735</v>
      </c>
    </row>
    <row r="29" spans="1:4" s="156" customFormat="1" ht="12" customHeight="1">
      <c r="A29" s="187" t="s">
        <v>21</v>
      </c>
      <c r="B29" s="187"/>
      <c r="C29" s="22">
        <v>33</v>
      </c>
      <c r="D29" s="29">
        <v>0.965476887068461</v>
      </c>
    </row>
    <row r="30" spans="1:4" s="156" customFormat="1" ht="12" customHeight="1">
      <c r="A30" s="31"/>
      <c r="B30" s="25" t="s">
        <v>22</v>
      </c>
      <c r="C30" s="22">
        <v>16</v>
      </c>
      <c r="D30" s="29">
        <v>0.9411764705882352</v>
      </c>
    </row>
    <row r="31" spans="1:4" s="156" customFormat="1" ht="12" customHeight="1">
      <c r="A31" s="27"/>
      <c r="B31" s="25" t="s">
        <v>23</v>
      </c>
      <c r="C31" s="22">
        <v>17</v>
      </c>
      <c r="D31" s="29">
        <v>0.989522700814901</v>
      </c>
    </row>
    <row r="32" spans="1:4" s="156" customFormat="1" ht="12" customHeight="1">
      <c r="A32" s="187" t="s">
        <v>24</v>
      </c>
      <c r="B32" s="187"/>
      <c r="C32" s="22">
        <v>9</v>
      </c>
      <c r="D32" s="29">
        <v>0.5956320317670417</v>
      </c>
    </row>
    <row r="33" spans="1:4" s="156" customFormat="1" ht="12" customHeight="1">
      <c r="A33" s="187" t="s">
        <v>313</v>
      </c>
      <c r="B33" s="187"/>
      <c r="C33" s="22">
        <v>47</v>
      </c>
      <c r="D33" s="29">
        <v>0.714828897338403</v>
      </c>
    </row>
    <row r="34" spans="1:4" s="156" customFormat="1" ht="12" customHeight="1">
      <c r="A34" s="31"/>
      <c r="B34" s="25" t="s">
        <v>26</v>
      </c>
      <c r="C34" s="22">
        <v>2</v>
      </c>
      <c r="D34" s="29">
        <v>0.211864406779661</v>
      </c>
    </row>
    <row r="35" spans="1:4" s="156" customFormat="1" ht="12" customHeight="1">
      <c r="A35" s="24"/>
      <c r="B35" s="25" t="s">
        <v>27</v>
      </c>
      <c r="C35" s="22">
        <v>11</v>
      </c>
      <c r="D35" s="29">
        <v>1.403061224489796</v>
      </c>
    </row>
    <row r="36" spans="1:4" s="156" customFormat="1" ht="12" customHeight="1">
      <c r="A36" s="24"/>
      <c r="B36" s="32" t="s">
        <v>312</v>
      </c>
      <c r="C36" s="76">
        <v>34</v>
      </c>
      <c r="D36" s="29">
        <v>0.7014648236022282</v>
      </c>
    </row>
    <row r="37" spans="1:4" s="156" customFormat="1" ht="12" customHeight="1">
      <c r="A37" s="27"/>
      <c r="B37" s="27"/>
      <c r="C37" s="24"/>
      <c r="D37" s="13"/>
    </row>
    <row r="38" spans="1:4" s="171" customFormat="1" ht="12" customHeight="1">
      <c r="A38" s="194" t="s">
        <v>29</v>
      </c>
      <c r="B38" s="194"/>
      <c r="C38" s="19">
        <v>805</v>
      </c>
      <c r="D38" s="84">
        <v>2.5846015539716176</v>
      </c>
    </row>
    <row r="39" spans="1:4" s="156" customFormat="1" ht="12" customHeight="1">
      <c r="A39" s="187" t="s">
        <v>30</v>
      </c>
      <c r="B39" s="187"/>
      <c r="C39" s="22">
        <v>762</v>
      </c>
      <c r="D39" s="29">
        <v>2.6833820473993732</v>
      </c>
    </row>
    <row r="40" spans="1:4" s="156" customFormat="1" ht="12" customHeight="1">
      <c r="A40" s="193" t="s">
        <v>31</v>
      </c>
      <c r="B40" s="193"/>
      <c r="C40" s="76">
        <v>43</v>
      </c>
      <c r="D40" s="29">
        <v>1.5642051655147327</v>
      </c>
    </row>
    <row r="41" spans="1:4" s="156" customFormat="1" ht="12" customHeight="1">
      <c r="A41" s="27"/>
      <c r="B41" s="27"/>
      <c r="C41" s="24"/>
      <c r="D41" s="13"/>
    </row>
    <row r="42" spans="1:4" s="171" customFormat="1" ht="12" customHeight="1">
      <c r="A42" s="194" t="s">
        <v>32</v>
      </c>
      <c r="B42" s="194"/>
      <c r="C42" s="19">
        <v>2054</v>
      </c>
      <c r="D42" s="84">
        <v>2.2702403978999723</v>
      </c>
    </row>
    <row r="43" spans="1:4" s="156" customFormat="1" ht="12" customHeight="1">
      <c r="A43" s="187" t="s">
        <v>33</v>
      </c>
      <c r="B43" s="187"/>
      <c r="C43" s="22">
        <v>1622</v>
      </c>
      <c r="D43" s="29">
        <v>2.6332451255742977</v>
      </c>
    </row>
    <row r="44" spans="1:4" s="156" customFormat="1" ht="12" customHeight="1">
      <c r="A44" s="200" t="s">
        <v>34</v>
      </c>
      <c r="B44" s="200"/>
      <c r="C44" s="22">
        <v>81</v>
      </c>
      <c r="D44" s="29">
        <v>0.6217855223766025</v>
      </c>
    </row>
    <row r="45" spans="1:4" s="156" customFormat="1" ht="12" customHeight="1">
      <c r="A45" s="32"/>
      <c r="B45" s="25" t="s">
        <v>35</v>
      </c>
      <c r="C45" s="22">
        <v>43</v>
      </c>
      <c r="D45" s="29">
        <v>0.6144612746499</v>
      </c>
    </row>
    <row r="46" spans="1:4" s="156" customFormat="1" ht="12" customHeight="1">
      <c r="A46" s="32"/>
      <c r="B46" s="25" t="s">
        <v>36</v>
      </c>
      <c r="C46" s="22">
        <v>38</v>
      </c>
      <c r="D46" s="29">
        <v>0.6302869464256096</v>
      </c>
    </row>
    <row r="47" spans="1:4" s="156" customFormat="1" ht="12" customHeight="1">
      <c r="A47" s="187" t="s">
        <v>38</v>
      </c>
      <c r="B47" s="187"/>
      <c r="C47" s="22">
        <v>351</v>
      </c>
      <c r="D47" s="29">
        <v>2.2143713330389247</v>
      </c>
    </row>
    <row r="48" spans="1:4" s="156" customFormat="1" ht="12" customHeight="1">
      <c r="A48" s="32"/>
      <c r="B48" s="25" t="s">
        <v>39</v>
      </c>
      <c r="C48" s="22">
        <v>29</v>
      </c>
      <c r="D48" s="29">
        <v>1.3450834879406308</v>
      </c>
    </row>
    <row r="49" spans="1:4" s="156" customFormat="1" ht="12" customHeight="1">
      <c r="A49" s="32"/>
      <c r="B49" s="25" t="s">
        <v>40</v>
      </c>
      <c r="C49" s="22">
        <v>64</v>
      </c>
      <c r="D49" s="29">
        <v>1.4250723669561345</v>
      </c>
    </row>
    <row r="50" spans="1:4" s="156" customFormat="1" ht="12" customHeight="1">
      <c r="A50" s="32"/>
      <c r="B50" s="32" t="s">
        <v>41</v>
      </c>
      <c r="C50" s="76">
        <v>258</v>
      </c>
      <c r="D50" s="29">
        <v>2.803129074315515</v>
      </c>
    </row>
    <row r="51" spans="1:4" s="156" customFormat="1" ht="12" customHeight="1">
      <c r="A51" s="26"/>
      <c r="B51" s="26"/>
      <c r="C51" s="32"/>
      <c r="D51" s="13"/>
    </row>
    <row r="52" spans="1:4" s="171" customFormat="1" ht="12" customHeight="1">
      <c r="A52" s="194" t="s">
        <v>42</v>
      </c>
      <c r="B52" s="194"/>
      <c r="C52" s="19">
        <v>1135</v>
      </c>
      <c r="D52" s="84">
        <v>3.3862402291306166</v>
      </c>
    </row>
    <row r="53" spans="1:4" s="156" customFormat="1" ht="12" customHeight="1">
      <c r="A53" s="187" t="s">
        <v>43</v>
      </c>
      <c r="B53" s="187"/>
      <c r="C53" s="22">
        <v>520</v>
      </c>
      <c r="D53" s="29">
        <v>4.532775453277545</v>
      </c>
    </row>
    <row r="54" spans="1:4" s="156" customFormat="1" ht="12" customHeight="1">
      <c r="A54" s="187" t="s">
        <v>44</v>
      </c>
      <c r="B54" s="187"/>
      <c r="C54" s="22">
        <v>588</v>
      </c>
      <c r="D54" s="29">
        <v>3.0376607945446095</v>
      </c>
    </row>
    <row r="55" spans="1:4" s="156" customFormat="1" ht="12" customHeight="1">
      <c r="A55" s="193" t="s">
        <v>45</v>
      </c>
      <c r="B55" s="193"/>
      <c r="C55" s="76">
        <v>27</v>
      </c>
      <c r="D55" s="29">
        <v>1.004090740052064</v>
      </c>
    </row>
    <row r="56" spans="1:4" s="156" customFormat="1" ht="12" customHeight="1">
      <c r="A56" s="26"/>
      <c r="B56" s="33"/>
      <c r="C56" s="76"/>
      <c r="D56" s="13"/>
    </row>
    <row r="57" spans="1:4" s="156" customFormat="1" ht="12" customHeight="1">
      <c r="A57" s="201" t="s">
        <v>46</v>
      </c>
      <c r="B57" s="201"/>
      <c r="C57" s="19">
        <v>1045</v>
      </c>
      <c r="D57" s="84">
        <v>3.533867640593825</v>
      </c>
    </row>
    <row r="58" spans="1:4" s="156" customFormat="1" ht="12" customHeight="1">
      <c r="A58" s="187" t="s">
        <v>47</v>
      </c>
      <c r="B58" s="187"/>
      <c r="C58" s="22">
        <v>78</v>
      </c>
      <c r="D58" s="29">
        <v>3.9979497693490518</v>
      </c>
    </row>
    <row r="59" spans="1:4" s="156" customFormat="1" ht="12" customHeight="1">
      <c r="A59" s="187" t="s">
        <v>49</v>
      </c>
      <c r="B59" s="187"/>
      <c r="C59" s="22">
        <v>10</v>
      </c>
      <c r="D59" s="29">
        <v>0.6901311249137336</v>
      </c>
    </row>
    <row r="60" spans="1:4" s="156" customFormat="1" ht="12" customHeight="1">
      <c r="A60" s="187" t="s">
        <v>50</v>
      </c>
      <c r="B60" s="187"/>
      <c r="C60" s="22">
        <v>17</v>
      </c>
      <c r="D60" s="29">
        <v>1.370967741935484</v>
      </c>
    </row>
    <row r="61" spans="1:4" s="156" customFormat="1" ht="12" customHeight="1">
      <c r="A61" s="187" t="s">
        <v>51</v>
      </c>
      <c r="B61" s="187"/>
      <c r="C61" s="22">
        <v>301</v>
      </c>
      <c r="D61" s="29">
        <v>5.663217309501411</v>
      </c>
    </row>
    <row r="62" spans="1:4" s="156" customFormat="1" ht="12" customHeight="1">
      <c r="A62" s="187" t="s">
        <v>52</v>
      </c>
      <c r="B62" s="187"/>
      <c r="C62" s="22">
        <v>65</v>
      </c>
      <c r="D62" s="29">
        <v>4.113924050632911</v>
      </c>
    </row>
    <row r="63" spans="1:4" s="156" customFormat="1" ht="12" customHeight="1">
      <c r="A63" s="187" t="s">
        <v>54</v>
      </c>
      <c r="B63" s="187"/>
      <c r="C63" s="22">
        <v>290</v>
      </c>
      <c r="D63" s="29">
        <v>3.3192171225821223</v>
      </c>
    </row>
    <row r="64" spans="1:4" s="156" customFormat="1" ht="12" customHeight="1">
      <c r="A64" s="187" t="s">
        <v>56</v>
      </c>
      <c r="B64" s="187"/>
      <c r="C64" s="22">
        <v>79</v>
      </c>
      <c r="D64" s="29">
        <v>3.3602722245852825</v>
      </c>
    </row>
    <row r="65" spans="1:4" s="156" customFormat="1" ht="12" customHeight="1">
      <c r="A65" s="187" t="s">
        <v>57</v>
      </c>
      <c r="B65" s="187"/>
      <c r="C65" s="22">
        <v>39</v>
      </c>
      <c r="D65" s="29">
        <v>3.063629222309505</v>
      </c>
    </row>
    <row r="66" spans="1:4" s="156" customFormat="1" ht="12" customHeight="1">
      <c r="A66" s="187" t="s">
        <v>58</v>
      </c>
      <c r="B66" s="187"/>
      <c r="C66" s="22">
        <v>52</v>
      </c>
      <c r="D66" s="29">
        <v>3.423304805793285</v>
      </c>
    </row>
    <row r="67" spans="1:4" s="156" customFormat="1" ht="12" customHeight="1">
      <c r="A67" s="187" t="s">
        <v>59</v>
      </c>
      <c r="B67" s="187"/>
      <c r="C67" s="22">
        <v>52</v>
      </c>
      <c r="D67" s="29">
        <v>2.2598870056497176</v>
      </c>
    </row>
    <row r="68" spans="1:4" s="156" customFormat="1" ht="12" customHeight="1">
      <c r="A68" s="193" t="s">
        <v>60</v>
      </c>
      <c r="B68" s="193"/>
      <c r="C68" s="76">
        <v>62</v>
      </c>
      <c r="D68" s="29">
        <v>3.3423180592991915</v>
      </c>
    </row>
    <row r="69" spans="1:4" s="156" customFormat="1" ht="12" customHeight="1">
      <c r="A69" s="26"/>
      <c r="B69" s="26"/>
      <c r="C69" s="32"/>
      <c r="D69" s="13"/>
    </row>
    <row r="70" spans="1:4" s="156" customFormat="1" ht="12" customHeight="1">
      <c r="A70" s="194" t="s">
        <v>61</v>
      </c>
      <c r="B70" s="194"/>
      <c r="C70" s="19">
        <v>2144</v>
      </c>
      <c r="D70" s="84">
        <v>2.2774349114625934</v>
      </c>
    </row>
    <row r="71" spans="1:4" s="156" customFormat="1" ht="12" customHeight="1">
      <c r="A71" s="187" t="s">
        <v>62</v>
      </c>
      <c r="B71" s="187"/>
      <c r="C71" s="22">
        <v>73</v>
      </c>
      <c r="D71" s="29">
        <v>2.81093569503273</v>
      </c>
    </row>
    <row r="72" spans="1:4" s="156" customFormat="1" ht="12" customHeight="1">
      <c r="A72" s="187" t="s">
        <v>63</v>
      </c>
      <c r="B72" s="187"/>
      <c r="C72" s="22">
        <v>13</v>
      </c>
      <c r="D72" s="29">
        <v>1.1948529411764706</v>
      </c>
    </row>
    <row r="73" spans="1:4" s="156" customFormat="1" ht="12" customHeight="1">
      <c r="A73" s="187" t="s">
        <v>64</v>
      </c>
      <c r="B73" s="187"/>
      <c r="C73" s="22">
        <v>0</v>
      </c>
      <c r="D73" s="29">
        <v>0</v>
      </c>
    </row>
    <row r="74" spans="1:4" s="156" customFormat="1" ht="12" customHeight="1">
      <c r="A74" s="187" t="s">
        <v>65</v>
      </c>
      <c r="B74" s="187"/>
      <c r="C74" s="22">
        <v>10</v>
      </c>
      <c r="D74" s="29">
        <v>1.4749262536873156</v>
      </c>
    </row>
    <row r="75" spans="1:4" s="156" customFormat="1" ht="12" customHeight="1">
      <c r="A75" s="187" t="s">
        <v>66</v>
      </c>
      <c r="B75" s="187"/>
      <c r="C75" s="22">
        <v>3</v>
      </c>
      <c r="D75" s="29">
        <v>0.8287292817679558</v>
      </c>
    </row>
    <row r="76" spans="1:4" s="156" customFormat="1" ht="12" customHeight="1">
      <c r="A76" s="187" t="s">
        <v>67</v>
      </c>
      <c r="B76" s="187"/>
      <c r="C76" s="22">
        <v>4</v>
      </c>
      <c r="D76" s="29">
        <v>0.5813953488372093</v>
      </c>
    </row>
    <row r="77" spans="1:4" s="156" customFormat="1" ht="12" customHeight="1">
      <c r="A77" s="187" t="s">
        <v>68</v>
      </c>
      <c r="B77" s="187"/>
      <c r="C77" s="22">
        <v>3</v>
      </c>
      <c r="D77" s="29">
        <v>0.7125890736342043</v>
      </c>
    </row>
    <row r="78" spans="1:4" s="156" customFormat="1" ht="12" customHeight="1">
      <c r="A78" s="187" t="s">
        <v>69</v>
      </c>
      <c r="B78" s="187"/>
      <c r="C78" s="22">
        <v>44</v>
      </c>
      <c r="D78" s="29">
        <v>2.956989247311828</v>
      </c>
    </row>
    <row r="79" spans="1:4" s="156" customFormat="1" ht="12" customHeight="1">
      <c r="A79" s="187" t="s">
        <v>71</v>
      </c>
      <c r="B79" s="187"/>
      <c r="C79" s="22">
        <v>15</v>
      </c>
      <c r="D79" s="29">
        <v>1.8610421836228286</v>
      </c>
    </row>
    <row r="80" spans="1:4" s="156" customFormat="1" ht="12" customHeight="1">
      <c r="A80" s="187" t="s">
        <v>73</v>
      </c>
      <c r="B80" s="187"/>
      <c r="C80" s="22">
        <v>8</v>
      </c>
      <c r="D80" s="29">
        <v>1.5686274509803921</v>
      </c>
    </row>
    <row r="81" spans="1:4" s="156" customFormat="1" ht="12" customHeight="1">
      <c r="A81" s="187" t="s">
        <v>74</v>
      </c>
      <c r="B81" s="187"/>
      <c r="C81" s="22">
        <v>14</v>
      </c>
      <c r="D81" s="29">
        <v>2.3972602739726026</v>
      </c>
    </row>
    <row r="82" spans="1:4" s="156" customFormat="1" ht="12" customHeight="1">
      <c r="A82" s="187" t="s">
        <v>75</v>
      </c>
      <c r="B82" s="187"/>
      <c r="C82" s="22">
        <v>4</v>
      </c>
      <c r="D82" s="29">
        <v>0.5657708628005658</v>
      </c>
    </row>
    <row r="83" spans="1:4" s="156" customFormat="1" ht="12" customHeight="1">
      <c r="A83" s="187" t="s">
        <v>78</v>
      </c>
      <c r="B83" s="187"/>
      <c r="C83" s="22">
        <v>34</v>
      </c>
      <c r="D83" s="29">
        <v>2.888700084961767</v>
      </c>
    </row>
    <row r="84" spans="1:4" s="156" customFormat="1" ht="12" customHeight="1">
      <c r="A84" s="187" t="s">
        <v>79</v>
      </c>
      <c r="B84" s="187"/>
      <c r="C84" s="22">
        <v>20</v>
      </c>
      <c r="D84" s="29">
        <v>0.4589261128958238</v>
      </c>
    </row>
    <row r="85" spans="1:4" s="156" customFormat="1" ht="12" customHeight="1">
      <c r="A85" s="187" t="s">
        <v>82</v>
      </c>
      <c r="B85" s="187"/>
      <c r="C85" s="22">
        <v>85</v>
      </c>
      <c r="D85" s="29">
        <v>2.961672473867596</v>
      </c>
    </row>
    <row r="86" spans="1:4" s="156" customFormat="1" ht="12" customHeight="1">
      <c r="A86" s="187" t="s">
        <v>85</v>
      </c>
      <c r="B86" s="187"/>
      <c r="C86" s="22">
        <v>69</v>
      </c>
      <c r="D86" s="29">
        <v>2.406696895709801</v>
      </c>
    </row>
    <row r="87" spans="1:4" s="156" customFormat="1" ht="12" customHeight="1">
      <c r="A87" s="187" t="s">
        <v>86</v>
      </c>
      <c r="B87" s="187"/>
      <c r="C87" s="22">
        <v>21</v>
      </c>
      <c r="D87" s="29">
        <v>2.066929133858268</v>
      </c>
    </row>
    <row r="88" spans="1:4" s="156" customFormat="1" ht="12" customHeight="1">
      <c r="A88" s="187" t="s">
        <v>87</v>
      </c>
      <c r="B88" s="187"/>
      <c r="C88" s="22">
        <v>1</v>
      </c>
      <c r="D88" s="29">
        <v>0.16583747927031509</v>
      </c>
    </row>
    <row r="89" spans="1:4" s="156" customFormat="1" ht="12" customHeight="1">
      <c r="A89" s="187" t="s">
        <v>88</v>
      </c>
      <c r="B89" s="187"/>
      <c r="C89" s="22">
        <v>28</v>
      </c>
      <c r="D89" s="29">
        <v>3.7383177570093453</v>
      </c>
    </row>
    <row r="90" spans="1:4" s="156" customFormat="1" ht="12" customHeight="1">
      <c r="A90" s="187" t="s">
        <v>89</v>
      </c>
      <c r="B90" s="187"/>
      <c r="C90" s="22">
        <v>3</v>
      </c>
      <c r="D90" s="29">
        <v>0.8064516129032258</v>
      </c>
    </row>
    <row r="91" spans="1:4" s="156" customFormat="1" ht="12" customHeight="1">
      <c r="A91" s="187" t="s">
        <v>90</v>
      </c>
      <c r="B91" s="187"/>
      <c r="C91" s="22">
        <v>6</v>
      </c>
      <c r="D91" s="29">
        <v>2.459016393442623</v>
      </c>
    </row>
    <row r="92" spans="1:4" s="156" customFormat="1" ht="12" customHeight="1">
      <c r="A92" s="187" t="s">
        <v>91</v>
      </c>
      <c r="B92" s="187"/>
      <c r="C92" s="22">
        <v>8</v>
      </c>
      <c r="D92" s="29">
        <v>1.188707280832095</v>
      </c>
    </row>
    <row r="93" spans="1:4" s="156" customFormat="1" ht="12" customHeight="1">
      <c r="A93" s="187" t="s">
        <v>92</v>
      </c>
      <c r="B93" s="187"/>
      <c r="C93" s="22">
        <v>13</v>
      </c>
      <c r="D93" s="29">
        <v>1.4557670772676372</v>
      </c>
    </row>
    <row r="94" spans="1:4" s="156" customFormat="1" ht="12" customHeight="1">
      <c r="A94" s="187" t="s">
        <v>93</v>
      </c>
      <c r="B94" s="187"/>
      <c r="C94" s="22">
        <v>1066</v>
      </c>
      <c r="D94" s="29">
        <v>2.656102058105347</v>
      </c>
    </row>
    <row r="95" spans="1:4" s="156" customFormat="1" ht="12" customHeight="1">
      <c r="A95" s="187" t="s">
        <v>94</v>
      </c>
      <c r="B95" s="187"/>
      <c r="C95" s="22">
        <v>28</v>
      </c>
      <c r="D95" s="29">
        <v>2.975557917109458</v>
      </c>
    </row>
    <row r="96" spans="1:4" s="156" customFormat="1" ht="12" customHeight="1">
      <c r="A96" s="187" t="s">
        <v>95</v>
      </c>
      <c r="B96" s="187"/>
      <c r="C96" s="22">
        <v>8</v>
      </c>
      <c r="D96" s="29">
        <v>1.2841091492776886</v>
      </c>
    </row>
    <row r="97" spans="1:4" s="156" customFormat="1" ht="12" customHeight="1">
      <c r="A97" s="187" t="s">
        <v>96</v>
      </c>
      <c r="B97" s="187"/>
      <c r="C97" s="22">
        <v>10</v>
      </c>
      <c r="D97" s="29">
        <v>1.8148820326678767</v>
      </c>
    </row>
    <row r="98" spans="1:4" s="156" customFormat="1" ht="12" customHeight="1">
      <c r="A98" s="187" t="s">
        <v>97</v>
      </c>
      <c r="B98" s="187"/>
      <c r="C98" s="22">
        <v>83</v>
      </c>
      <c r="D98" s="29">
        <v>2.2408207343412525</v>
      </c>
    </row>
    <row r="99" spans="1:4" s="156" customFormat="1" ht="12" customHeight="1">
      <c r="A99" s="187" t="s">
        <v>98</v>
      </c>
      <c r="B99" s="187"/>
      <c r="C99" s="22">
        <v>28</v>
      </c>
      <c r="D99" s="29">
        <v>3.495630461922597</v>
      </c>
    </row>
    <row r="100" spans="1:4" s="156" customFormat="1" ht="12" customHeight="1">
      <c r="A100" s="187" t="s">
        <v>99</v>
      </c>
      <c r="B100" s="187"/>
      <c r="C100" s="22">
        <v>20</v>
      </c>
      <c r="D100" s="29">
        <v>1.558846453624318</v>
      </c>
    </row>
    <row r="101" spans="1:4" s="156" customFormat="1" ht="12" customHeight="1">
      <c r="A101" s="187" t="s">
        <v>100</v>
      </c>
      <c r="B101" s="187"/>
      <c r="C101" s="22">
        <v>7</v>
      </c>
      <c r="D101" s="29">
        <v>1.0189228529839884</v>
      </c>
    </row>
    <row r="102" spans="1:4" s="156" customFormat="1" ht="12" customHeight="1">
      <c r="A102" s="187" t="s">
        <v>101</v>
      </c>
      <c r="B102" s="187"/>
      <c r="C102" s="22">
        <v>2</v>
      </c>
      <c r="D102" s="29">
        <v>0.847457627118644</v>
      </c>
    </row>
    <row r="103" spans="1:4" s="156" customFormat="1" ht="12" customHeight="1">
      <c r="A103" s="187" t="s">
        <v>296</v>
      </c>
      <c r="B103" s="187"/>
      <c r="C103" s="22">
        <v>4</v>
      </c>
      <c r="D103" s="29">
        <v>0.1554001554001554</v>
      </c>
    </row>
    <row r="104" spans="1:4" s="156" customFormat="1" ht="12" customHeight="1">
      <c r="A104" s="187" t="s">
        <v>102</v>
      </c>
      <c r="B104" s="187"/>
      <c r="C104" s="22">
        <v>5</v>
      </c>
      <c r="D104" s="29">
        <v>0.6925207756232686</v>
      </c>
    </row>
    <row r="105" spans="1:4" s="156" customFormat="1" ht="12" customHeight="1">
      <c r="A105" s="187" t="s">
        <v>103</v>
      </c>
      <c r="B105" s="187"/>
      <c r="C105" s="22">
        <v>22</v>
      </c>
      <c r="D105" s="29">
        <v>2.4070021881838075</v>
      </c>
    </row>
    <row r="106" spans="1:4" s="156" customFormat="1" ht="12" customHeight="1">
      <c r="A106" s="187" t="s">
        <v>104</v>
      </c>
      <c r="B106" s="187"/>
      <c r="C106" s="22">
        <v>22</v>
      </c>
      <c r="D106" s="29">
        <v>4.8034934497816595</v>
      </c>
    </row>
    <row r="107" spans="1:4" s="156" customFormat="1" ht="12" customHeight="1">
      <c r="A107" s="187" t="s">
        <v>105</v>
      </c>
      <c r="B107" s="187"/>
      <c r="C107" s="22">
        <v>4</v>
      </c>
      <c r="D107" s="29">
        <v>1.9801980198019802</v>
      </c>
    </row>
    <row r="108" spans="1:4" s="156" customFormat="1" ht="12" customHeight="1">
      <c r="A108" s="187" t="s">
        <v>106</v>
      </c>
      <c r="B108" s="187"/>
      <c r="C108" s="22">
        <v>5</v>
      </c>
      <c r="D108" s="29">
        <v>0.8635578583765112</v>
      </c>
    </row>
    <row r="109" spans="1:4" s="156" customFormat="1" ht="12" customHeight="1">
      <c r="A109" s="187" t="s">
        <v>107</v>
      </c>
      <c r="B109" s="187"/>
      <c r="C109" s="22">
        <v>16</v>
      </c>
      <c r="D109" s="29">
        <v>2.247191011235955</v>
      </c>
    </row>
    <row r="110" spans="1:4" s="156" customFormat="1" ht="12" customHeight="1">
      <c r="A110" s="187" t="s">
        <v>108</v>
      </c>
      <c r="B110" s="187"/>
      <c r="C110" s="22">
        <v>141</v>
      </c>
      <c r="D110" s="29">
        <v>4.483306836248013</v>
      </c>
    </row>
    <row r="111" spans="1:4" s="156" customFormat="1" ht="12" customHeight="1">
      <c r="A111" s="187" t="s">
        <v>109</v>
      </c>
      <c r="B111" s="187"/>
      <c r="C111" s="22">
        <v>2</v>
      </c>
      <c r="D111" s="29">
        <v>0.20855057351407716</v>
      </c>
    </row>
    <row r="112" spans="1:4" s="156" customFormat="1" ht="12" customHeight="1">
      <c r="A112" s="187" t="s">
        <v>110</v>
      </c>
      <c r="B112" s="187"/>
      <c r="C112" s="22">
        <v>13</v>
      </c>
      <c r="D112" s="29">
        <v>1.9461077844311379</v>
      </c>
    </row>
    <row r="113" spans="1:4" s="156" customFormat="1" ht="12" customHeight="1">
      <c r="A113" s="187" t="s">
        <v>111</v>
      </c>
      <c r="B113" s="187"/>
      <c r="C113" s="22">
        <v>26</v>
      </c>
      <c r="D113" s="29">
        <v>3.0232558139534884</v>
      </c>
    </row>
    <row r="114" spans="1:4" s="156" customFormat="1" ht="12" customHeight="1">
      <c r="A114" s="187" t="s">
        <v>112</v>
      </c>
      <c r="B114" s="187"/>
      <c r="C114" s="22">
        <v>34</v>
      </c>
      <c r="D114" s="29">
        <v>3.811659192825112</v>
      </c>
    </row>
    <row r="115" spans="1:4" s="156" customFormat="1" ht="12" customHeight="1">
      <c r="A115" s="187" t="s">
        <v>114</v>
      </c>
      <c r="B115" s="187"/>
      <c r="C115" s="22">
        <v>19</v>
      </c>
      <c r="D115" s="29">
        <v>3.1613976705490847</v>
      </c>
    </row>
    <row r="116" spans="1:4" s="156" customFormat="1" ht="12" customHeight="1">
      <c r="A116" s="187" t="s">
        <v>115</v>
      </c>
      <c r="B116" s="187"/>
      <c r="C116" s="22">
        <v>26</v>
      </c>
      <c r="D116" s="29">
        <v>2.2108843537414966</v>
      </c>
    </row>
    <row r="117" spans="1:4" s="156" customFormat="1" ht="12" customHeight="1">
      <c r="A117" s="187" t="s">
        <v>116</v>
      </c>
      <c r="B117" s="187"/>
      <c r="C117" s="22">
        <v>10</v>
      </c>
      <c r="D117" s="29">
        <v>1.8518518518518516</v>
      </c>
    </row>
    <row r="118" spans="1:4" s="156" customFormat="1" ht="12" customHeight="1">
      <c r="A118" s="187" t="s">
        <v>119</v>
      </c>
      <c r="B118" s="187"/>
      <c r="C118" s="22">
        <v>22</v>
      </c>
      <c r="D118" s="29">
        <v>2.6066350710900474</v>
      </c>
    </row>
    <row r="119" spans="1:4" s="156" customFormat="1" ht="12" customHeight="1">
      <c r="A119" s="187" t="s">
        <v>120</v>
      </c>
      <c r="B119" s="187"/>
      <c r="C119" s="22">
        <v>12</v>
      </c>
      <c r="D119" s="29">
        <v>0.8152173913043478</v>
      </c>
    </row>
    <row r="120" spans="1:4" s="156" customFormat="1" ht="12" customHeight="1">
      <c r="A120" s="187" t="s">
        <v>122</v>
      </c>
      <c r="B120" s="187"/>
      <c r="C120" s="22">
        <v>11</v>
      </c>
      <c r="D120" s="29">
        <v>2.5114155251141552</v>
      </c>
    </row>
    <row r="121" spans="1:4" s="156" customFormat="1" ht="12" customHeight="1">
      <c r="A121" s="187" t="s">
        <v>123</v>
      </c>
      <c r="B121" s="187"/>
      <c r="C121" s="22">
        <v>16</v>
      </c>
      <c r="D121" s="29">
        <v>1.680672268907563</v>
      </c>
    </row>
    <row r="122" spans="1:4" s="156" customFormat="1" ht="12" customHeight="1">
      <c r="A122" s="202" t="s">
        <v>124</v>
      </c>
      <c r="B122" s="202"/>
      <c r="C122" s="76">
        <v>3</v>
      </c>
      <c r="D122" s="29">
        <v>0.6329113924050633</v>
      </c>
    </row>
    <row r="123" spans="1:4" s="156" customFormat="1" ht="12" customHeight="1">
      <c r="A123" s="26"/>
      <c r="B123" s="26"/>
      <c r="C123" s="32"/>
      <c r="D123" s="13"/>
    </row>
    <row r="124" spans="1:4" s="156" customFormat="1" ht="12" customHeight="1">
      <c r="A124" s="194" t="s">
        <v>125</v>
      </c>
      <c r="B124" s="194"/>
      <c r="C124" s="19">
        <v>1244</v>
      </c>
      <c r="D124" s="84">
        <v>2.155493562975413</v>
      </c>
    </row>
    <row r="125" spans="1:4" s="156" customFormat="1" ht="12" customHeight="1">
      <c r="A125" s="187" t="s">
        <v>126</v>
      </c>
      <c r="B125" s="187"/>
      <c r="C125" s="22">
        <v>154</v>
      </c>
      <c r="D125" s="29">
        <v>2.5462962962962963</v>
      </c>
    </row>
    <row r="126" spans="1:4" s="156" customFormat="1" ht="12" customHeight="1">
      <c r="A126" s="187" t="s">
        <v>127</v>
      </c>
      <c r="B126" s="187"/>
      <c r="C126" s="22">
        <v>3</v>
      </c>
      <c r="D126" s="29">
        <v>0.9009009009009009</v>
      </c>
    </row>
    <row r="127" spans="1:4" s="156" customFormat="1" ht="12" customHeight="1">
      <c r="A127" s="187" t="s">
        <v>128</v>
      </c>
      <c r="B127" s="187"/>
      <c r="C127" s="22">
        <v>11</v>
      </c>
      <c r="D127" s="29">
        <v>1.4647137150466045</v>
      </c>
    </row>
    <row r="128" spans="1:4" s="156" customFormat="1" ht="12" customHeight="1">
      <c r="A128" s="187" t="s">
        <v>129</v>
      </c>
      <c r="B128" s="187"/>
      <c r="C128" s="22">
        <v>47</v>
      </c>
      <c r="D128" s="29">
        <v>1.4859310780904205</v>
      </c>
    </row>
    <row r="129" spans="1:4" s="156" customFormat="1" ht="12" customHeight="1">
      <c r="A129" s="187" t="s">
        <v>131</v>
      </c>
      <c r="B129" s="187"/>
      <c r="C129" s="22">
        <v>16</v>
      </c>
      <c r="D129" s="29">
        <v>0.9411764705882352</v>
      </c>
    </row>
    <row r="130" spans="1:4" s="156" customFormat="1" ht="12" customHeight="1">
      <c r="A130" s="187" t="s">
        <v>132</v>
      </c>
      <c r="B130" s="187"/>
      <c r="C130" s="22">
        <v>2</v>
      </c>
      <c r="D130" s="29">
        <v>2.857142857142857</v>
      </c>
    </row>
    <row r="131" spans="1:4" s="156" customFormat="1" ht="12" customHeight="1">
      <c r="A131" s="187" t="s">
        <v>133</v>
      </c>
      <c r="B131" s="187"/>
      <c r="C131" s="22">
        <v>12</v>
      </c>
      <c r="D131" s="29">
        <v>0.5973120955699354</v>
      </c>
    </row>
    <row r="132" spans="1:4" s="156" customFormat="1" ht="12" customHeight="1">
      <c r="A132" s="187" t="s">
        <v>134</v>
      </c>
      <c r="B132" s="187"/>
      <c r="C132" s="22">
        <v>2</v>
      </c>
      <c r="D132" s="29">
        <v>0.7220216606498195</v>
      </c>
    </row>
    <row r="133" spans="1:4" s="156" customFormat="1" ht="12" customHeight="1">
      <c r="A133" s="187" t="s">
        <v>135</v>
      </c>
      <c r="B133" s="187"/>
      <c r="C133" s="22">
        <v>128</v>
      </c>
      <c r="D133" s="29">
        <v>1.9601837672281777</v>
      </c>
    </row>
    <row r="134" spans="1:4" s="156" customFormat="1" ht="12" customHeight="1">
      <c r="A134" s="187" t="s">
        <v>136</v>
      </c>
      <c r="B134" s="187"/>
      <c r="C134" s="22">
        <v>57</v>
      </c>
      <c r="D134" s="29">
        <v>1.9133937562940584</v>
      </c>
    </row>
    <row r="135" spans="1:4" s="156" customFormat="1" ht="12" customHeight="1">
      <c r="A135" s="187" t="s">
        <v>139</v>
      </c>
      <c r="B135" s="187"/>
      <c r="C135" s="22">
        <v>14</v>
      </c>
      <c r="D135" s="29">
        <v>1.560758082497213</v>
      </c>
    </row>
    <row r="136" spans="1:4" s="156" customFormat="1" ht="12" customHeight="1">
      <c r="A136" s="187" t="s">
        <v>140</v>
      </c>
      <c r="B136" s="187"/>
      <c r="C136" s="22">
        <v>388</v>
      </c>
      <c r="D136" s="29">
        <v>3.4360609280906838</v>
      </c>
    </row>
    <row r="137" spans="1:4" s="156" customFormat="1" ht="12" customHeight="1">
      <c r="A137" s="187" t="s">
        <v>141</v>
      </c>
      <c r="B137" s="187"/>
      <c r="C137" s="22">
        <v>70</v>
      </c>
      <c r="D137" s="29">
        <v>1.7245627001724564</v>
      </c>
    </row>
    <row r="138" spans="1:4" s="156" customFormat="1" ht="12" customHeight="1">
      <c r="A138" s="187" t="s">
        <v>142</v>
      </c>
      <c r="B138" s="187"/>
      <c r="C138" s="22">
        <v>2</v>
      </c>
      <c r="D138" s="29">
        <v>0.37735849056603776</v>
      </c>
    </row>
    <row r="139" spans="1:4" s="156" customFormat="1" ht="12" customHeight="1">
      <c r="A139" s="187" t="s">
        <v>143</v>
      </c>
      <c r="B139" s="187"/>
      <c r="C139" s="22">
        <v>101</v>
      </c>
      <c r="D139" s="29">
        <v>1.7115743094390783</v>
      </c>
    </row>
    <row r="140" spans="1:4" s="156" customFormat="1" ht="12" customHeight="1">
      <c r="A140" s="187" t="s">
        <v>145</v>
      </c>
      <c r="B140" s="187"/>
      <c r="C140" s="22">
        <v>79</v>
      </c>
      <c r="D140" s="29">
        <v>2.987897125567322</v>
      </c>
    </row>
    <row r="141" spans="1:4" s="156" customFormat="1" ht="12" customHeight="1">
      <c r="A141" s="187" t="s">
        <v>146</v>
      </c>
      <c r="B141" s="187"/>
      <c r="C141" s="22">
        <v>9</v>
      </c>
      <c r="D141" s="29">
        <v>0.5956320317670417</v>
      </c>
    </row>
    <row r="142" spans="1:4" s="156" customFormat="1" ht="12" customHeight="1">
      <c r="A142" s="187" t="s">
        <v>147</v>
      </c>
      <c r="B142" s="187"/>
      <c r="C142" s="22">
        <v>40</v>
      </c>
      <c r="D142" s="29">
        <v>3.2441200324412</v>
      </c>
    </row>
    <row r="143" spans="1:4" s="156" customFormat="1" ht="12" customHeight="1">
      <c r="A143" s="187" t="s">
        <v>148</v>
      </c>
      <c r="B143" s="187"/>
      <c r="C143" s="22">
        <v>13</v>
      </c>
      <c r="D143" s="29">
        <v>1.018808777429467</v>
      </c>
    </row>
    <row r="144" spans="1:4" s="156" customFormat="1" ht="12" customHeight="1">
      <c r="A144" s="187" t="s">
        <v>149</v>
      </c>
      <c r="B144" s="187"/>
      <c r="C144" s="22">
        <v>0</v>
      </c>
      <c r="D144" s="29">
        <v>0</v>
      </c>
    </row>
    <row r="145" spans="1:4" s="156" customFormat="1" ht="12" customHeight="1">
      <c r="A145" s="187" t="s">
        <v>151</v>
      </c>
      <c r="B145" s="187"/>
      <c r="C145" s="22">
        <v>75</v>
      </c>
      <c r="D145" s="29">
        <v>3.7783375314861463</v>
      </c>
    </row>
    <row r="146" spans="1:4" s="156" customFormat="1" ht="12" customHeight="1">
      <c r="A146" s="187" t="s">
        <v>311</v>
      </c>
      <c r="B146" s="187"/>
      <c r="C146" s="22">
        <v>17</v>
      </c>
      <c r="D146" s="29">
        <v>0.989522700814901</v>
      </c>
    </row>
    <row r="147" spans="1:4" s="156" customFormat="1" ht="12" customHeight="1">
      <c r="A147" s="193" t="s">
        <v>154</v>
      </c>
      <c r="B147" s="193"/>
      <c r="C147" s="76">
        <v>4</v>
      </c>
      <c r="D147" s="29">
        <v>0.6557377049180327</v>
      </c>
    </row>
    <row r="148" spans="1:4" s="156" customFormat="1" ht="12" customHeight="1">
      <c r="A148" s="26"/>
      <c r="B148" s="26"/>
      <c r="C148" s="32"/>
      <c r="D148" s="13"/>
    </row>
    <row r="149" spans="1:4" s="156" customFormat="1" ht="12" customHeight="1">
      <c r="A149" s="194" t="s">
        <v>155</v>
      </c>
      <c r="B149" s="194"/>
      <c r="C149" s="19">
        <v>47</v>
      </c>
      <c r="D149" s="84">
        <v>0.714828897338403</v>
      </c>
    </row>
    <row r="150" spans="1:4" s="156" customFormat="1" ht="12" customHeight="1">
      <c r="A150" s="187" t="s">
        <v>156</v>
      </c>
      <c r="B150" s="187"/>
      <c r="C150" s="22">
        <v>7</v>
      </c>
      <c r="D150" s="29">
        <v>0.7142857142857143</v>
      </c>
    </row>
    <row r="151" spans="1:4" s="156" customFormat="1" ht="12" customHeight="1">
      <c r="A151" s="187" t="s">
        <v>157</v>
      </c>
      <c r="B151" s="187"/>
      <c r="C151" s="22">
        <v>2</v>
      </c>
      <c r="D151" s="29">
        <v>0.9803921568627451</v>
      </c>
    </row>
    <row r="152" spans="1:4" s="156" customFormat="1" ht="12" customHeight="1">
      <c r="A152" s="187" t="s">
        <v>158</v>
      </c>
      <c r="B152" s="187"/>
      <c r="C152" s="22">
        <v>4</v>
      </c>
      <c r="D152" s="29">
        <v>1.36986301369863</v>
      </c>
    </row>
    <row r="153" spans="1:4" s="156" customFormat="1" ht="12" customHeight="1">
      <c r="A153" s="187" t="s">
        <v>159</v>
      </c>
      <c r="B153" s="187"/>
      <c r="C153" s="22">
        <v>2</v>
      </c>
      <c r="D153" s="29">
        <v>1.2903225806451613</v>
      </c>
    </row>
    <row r="154" spans="1:4" s="156" customFormat="1" ht="12" customHeight="1">
      <c r="A154" s="187" t="s">
        <v>160</v>
      </c>
      <c r="B154" s="187"/>
      <c r="C154" s="22">
        <v>19</v>
      </c>
      <c r="D154" s="29">
        <v>1.400147383935151</v>
      </c>
    </row>
    <row r="155" spans="1:4" s="156" customFormat="1" ht="12" customHeight="1">
      <c r="A155" s="187" t="s">
        <v>161</v>
      </c>
      <c r="B155" s="187"/>
      <c r="C155" s="22">
        <v>2</v>
      </c>
      <c r="D155" s="29">
        <v>0.211864406779661</v>
      </c>
    </row>
    <row r="156" spans="1:4" s="156" customFormat="1" ht="12" customHeight="1">
      <c r="A156" s="187" t="s">
        <v>162</v>
      </c>
      <c r="B156" s="187"/>
      <c r="C156" s="22">
        <v>3</v>
      </c>
      <c r="D156" s="29">
        <v>2.2556390977443606</v>
      </c>
    </row>
    <row r="157" spans="1:4" s="156" customFormat="1" ht="12" customHeight="1">
      <c r="A157" s="193" t="s">
        <v>163</v>
      </c>
      <c r="B157" s="193"/>
      <c r="C157" s="76">
        <v>8</v>
      </c>
      <c r="D157" s="29">
        <v>0.3187250996015936</v>
      </c>
    </row>
    <row r="158" spans="1:4" s="156" customFormat="1" ht="12" customHeight="1">
      <c r="A158" s="26"/>
      <c r="B158" s="26"/>
      <c r="C158" s="32"/>
      <c r="D158" s="13"/>
    </row>
    <row r="159" spans="1:4" s="156" customFormat="1" ht="12" customHeight="1">
      <c r="A159" s="194" t="s">
        <v>164</v>
      </c>
      <c r="B159" s="194"/>
      <c r="C159" s="19">
        <v>805</v>
      </c>
      <c r="D159" s="84">
        <v>2.5614917109491837</v>
      </c>
    </row>
    <row r="160" spans="1:4" s="156" customFormat="1" ht="12" customHeight="1">
      <c r="A160" s="187" t="s">
        <v>165</v>
      </c>
      <c r="B160" s="187"/>
      <c r="C160" s="22">
        <v>62</v>
      </c>
      <c r="D160" s="29">
        <v>2.402169701666021</v>
      </c>
    </row>
    <row r="161" spans="1:4" s="156" customFormat="1" ht="12" customHeight="1">
      <c r="A161" s="187" t="s">
        <v>166</v>
      </c>
      <c r="B161" s="187"/>
      <c r="C161" s="22">
        <v>676</v>
      </c>
      <c r="D161" s="29">
        <v>2.7063816158219236</v>
      </c>
    </row>
    <row r="162" spans="1:4" s="156" customFormat="1" ht="12" customHeight="1">
      <c r="A162" s="187" t="s">
        <v>167</v>
      </c>
      <c r="B162" s="187"/>
      <c r="C162" s="22">
        <v>25</v>
      </c>
      <c r="D162" s="29">
        <v>1.6972165648336728</v>
      </c>
    </row>
    <row r="163" spans="1:4" s="156" customFormat="1" ht="12" customHeight="1">
      <c r="A163" s="187" t="s">
        <v>173</v>
      </c>
      <c r="B163" s="187"/>
      <c r="C163" s="22">
        <v>0</v>
      </c>
      <c r="D163" s="29">
        <v>0</v>
      </c>
    </row>
    <row r="164" spans="1:4" s="156" customFormat="1" ht="12" customHeight="1">
      <c r="A164" s="187" t="s">
        <v>174</v>
      </c>
      <c r="B164" s="187"/>
      <c r="C164" s="22">
        <v>24</v>
      </c>
      <c r="D164" s="29">
        <v>2.863961813842482</v>
      </c>
    </row>
    <row r="165" spans="1:4" s="156" customFormat="1" ht="12" customHeight="1">
      <c r="A165" s="202" t="s">
        <v>180</v>
      </c>
      <c r="B165" s="202"/>
      <c r="C165" s="76">
        <v>18</v>
      </c>
      <c r="D165" s="29">
        <v>1.4106583072100314</v>
      </c>
    </row>
    <row r="166" spans="1:4" s="156" customFormat="1" ht="12" customHeight="1">
      <c r="A166" s="26"/>
      <c r="B166" s="26"/>
      <c r="C166" s="32"/>
      <c r="D166" s="13"/>
    </row>
    <row r="167" spans="1:4" s="156" customFormat="1" ht="12" customHeight="1">
      <c r="A167" s="194" t="s">
        <v>183</v>
      </c>
      <c r="B167" s="194"/>
      <c r="C167" s="19">
        <v>83</v>
      </c>
      <c r="D167" s="84">
        <v>1.439972241498959</v>
      </c>
    </row>
    <row r="168" spans="1:4" s="156" customFormat="1" ht="12" customHeight="1">
      <c r="A168" s="187" t="s">
        <v>184</v>
      </c>
      <c r="B168" s="187"/>
      <c r="C168" s="22">
        <v>64</v>
      </c>
      <c r="D168" s="29">
        <v>1.8545349174152421</v>
      </c>
    </row>
    <row r="169" spans="1:4" s="156" customFormat="1" ht="12" customHeight="1">
      <c r="A169" s="202" t="s">
        <v>343</v>
      </c>
      <c r="B169" s="202"/>
      <c r="C169" s="76">
        <v>19</v>
      </c>
      <c r="D169" s="29">
        <v>0.8214440121054908</v>
      </c>
    </row>
    <row r="170" spans="1:4" s="156" customFormat="1" ht="12" customHeight="1">
      <c r="A170" s="26"/>
      <c r="B170" s="26"/>
      <c r="C170" s="32"/>
      <c r="D170" s="13"/>
    </row>
    <row r="171" spans="1:4" s="156" customFormat="1" ht="12" customHeight="1">
      <c r="A171" s="194" t="s">
        <v>190</v>
      </c>
      <c r="B171" s="194"/>
      <c r="C171" s="19">
        <v>20</v>
      </c>
      <c r="D171" s="84">
        <v>0.286820593718629</v>
      </c>
    </row>
    <row r="172" spans="1:4" s="156" customFormat="1" ht="12" customHeight="1">
      <c r="A172" s="187" t="s">
        <v>191</v>
      </c>
      <c r="B172" s="187"/>
      <c r="C172" s="22">
        <v>7</v>
      </c>
      <c r="D172" s="29">
        <v>0.31517334533993696</v>
      </c>
    </row>
    <row r="173" spans="1:4" s="156" customFormat="1" ht="12" customHeight="1">
      <c r="A173" s="187" t="s">
        <v>192</v>
      </c>
      <c r="B173" s="187"/>
      <c r="C173" s="22">
        <v>7</v>
      </c>
      <c r="D173" s="29">
        <v>0.2892561983471074</v>
      </c>
    </row>
    <row r="174" spans="1:4" s="156" customFormat="1" ht="12" customHeight="1">
      <c r="A174" s="202" t="s">
        <v>299</v>
      </c>
      <c r="B174" s="202"/>
      <c r="C174" s="76">
        <v>6</v>
      </c>
      <c r="D174" s="29">
        <v>0.2572898799313894</v>
      </c>
    </row>
    <row r="175" spans="1:4" s="156" customFormat="1" ht="12" customHeight="1">
      <c r="A175" s="26"/>
      <c r="B175" s="26"/>
      <c r="C175" s="32"/>
      <c r="D175" s="13"/>
    </row>
    <row r="176" spans="1:4" s="156" customFormat="1" ht="12" customHeight="1">
      <c r="A176" s="194" t="s">
        <v>196</v>
      </c>
      <c r="B176" s="194"/>
      <c r="C176" s="19">
        <v>146</v>
      </c>
      <c r="D176" s="84">
        <v>1.546118818172191</v>
      </c>
    </row>
    <row r="177" spans="1:4" s="156" customFormat="1" ht="12" customHeight="1">
      <c r="A177" s="187" t="s">
        <v>197</v>
      </c>
      <c r="B177" s="187"/>
      <c r="C177" s="22">
        <v>38</v>
      </c>
      <c r="D177" s="29">
        <v>2.5165562913907285</v>
      </c>
    </row>
    <row r="178" spans="1:4" s="156" customFormat="1" ht="12" customHeight="1">
      <c r="A178" s="187" t="s">
        <v>199</v>
      </c>
      <c r="B178" s="187"/>
      <c r="C178" s="22">
        <v>4</v>
      </c>
      <c r="D178" s="29">
        <v>2.083333333333333</v>
      </c>
    </row>
    <row r="179" spans="1:4" s="156" customFormat="1" ht="12" customHeight="1">
      <c r="A179" s="187" t="s">
        <v>200</v>
      </c>
      <c r="B179" s="187"/>
      <c r="C179" s="22">
        <v>40</v>
      </c>
      <c r="D179" s="29">
        <v>5.602240896358544</v>
      </c>
    </row>
    <row r="180" spans="1:4" s="156" customFormat="1" ht="12" customHeight="1">
      <c r="A180" s="187" t="s">
        <v>205</v>
      </c>
      <c r="B180" s="187"/>
      <c r="C180" s="22">
        <v>4</v>
      </c>
      <c r="D180" s="29">
        <v>1.1976047904191618</v>
      </c>
    </row>
    <row r="181" spans="1:4" s="156" customFormat="1" ht="12" customHeight="1">
      <c r="A181" s="187" t="s">
        <v>206</v>
      </c>
      <c r="B181" s="187"/>
      <c r="C181" s="22">
        <v>21</v>
      </c>
      <c r="D181" s="29">
        <v>0.5448884276076803</v>
      </c>
    </row>
    <row r="182" spans="1:4" s="156" customFormat="1" ht="12" customHeight="1">
      <c r="A182" s="187" t="s">
        <v>207</v>
      </c>
      <c r="B182" s="187"/>
      <c r="C182" s="22">
        <v>16</v>
      </c>
      <c r="D182" s="29">
        <v>2.680067001675042</v>
      </c>
    </row>
    <row r="183" spans="1:4" s="156" customFormat="1" ht="12" customHeight="1">
      <c r="A183" s="187" t="s">
        <v>210</v>
      </c>
      <c r="B183" s="187"/>
      <c r="C183" s="22">
        <v>1</v>
      </c>
      <c r="D183" s="29">
        <v>0.4048582995951417</v>
      </c>
    </row>
    <row r="184" spans="1:4" s="156" customFormat="1" ht="12" customHeight="1">
      <c r="A184" s="187" t="s">
        <v>211</v>
      </c>
      <c r="B184" s="187"/>
      <c r="C184" s="22">
        <v>2</v>
      </c>
      <c r="D184" s="29">
        <v>0.4329004329004329</v>
      </c>
    </row>
    <row r="185" spans="1:4" s="156" customFormat="1" ht="12" customHeight="1">
      <c r="A185" s="187" t="s">
        <v>212</v>
      </c>
      <c r="B185" s="187"/>
      <c r="C185" s="22">
        <v>4</v>
      </c>
      <c r="D185" s="29">
        <v>1.0230179028132993</v>
      </c>
    </row>
    <row r="186" spans="1:4" s="156" customFormat="1" ht="12" customHeight="1">
      <c r="A186" s="202" t="s">
        <v>213</v>
      </c>
      <c r="B186" s="202"/>
      <c r="C186" s="76">
        <v>16</v>
      </c>
      <c r="D186" s="29">
        <v>1.4010507880910683</v>
      </c>
    </row>
    <row r="187" spans="1:4" s="156" customFormat="1" ht="12" customHeight="1">
      <c r="A187" s="26"/>
      <c r="B187" s="26"/>
      <c r="C187" s="32"/>
      <c r="D187" s="13"/>
    </row>
    <row r="188" spans="1:4" s="156" customFormat="1" ht="12" customHeight="1">
      <c r="A188" s="194" t="s">
        <v>215</v>
      </c>
      <c r="B188" s="194"/>
      <c r="C188" s="19">
        <v>5534</v>
      </c>
      <c r="D188" s="84">
        <v>2.2904965501827346</v>
      </c>
    </row>
    <row r="189" spans="1:4" s="156" customFormat="1" ht="12" customHeight="1">
      <c r="A189" s="187" t="s">
        <v>216</v>
      </c>
      <c r="B189" s="187"/>
      <c r="C189" s="22">
        <v>1045</v>
      </c>
      <c r="D189" s="29">
        <v>3.533867640593825</v>
      </c>
    </row>
    <row r="190" spans="1:4" s="156" customFormat="1" ht="12" customHeight="1">
      <c r="A190" s="187" t="s">
        <v>217</v>
      </c>
      <c r="B190" s="187"/>
      <c r="C190" s="22">
        <v>2144</v>
      </c>
      <c r="D190" s="29">
        <v>2.2774349114625934</v>
      </c>
    </row>
    <row r="191" spans="1:4" s="156" customFormat="1" ht="12" customHeight="1">
      <c r="A191" s="187" t="s">
        <v>218</v>
      </c>
      <c r="B191" s="187"/>
      <c r="C191" s="22">
        <v>1244</v>
      </c>
      <c r="D191" s="29">
        <v>2.155493562975413</v>
      </c>
    </row>
    <row r="192" spans="1:4" s="156" customFormat="1" ht="12" customHeight="1">
      <c r="A192" s="187" t="s">
        <v>219</v>
      </c>
      <c r="B192" s="187"/>
      <c r="C192" s="22">
        <v>47</v>
      </c>
      <c r="D192" s="29">
        <v>0.714828897338403</v>
      </c>
    </row>
    <row r="193" spans="1:4" s="156" customFormat="1" ht="12" customHeight="1">
      <c r="A193" s="187" t="s">
        <v>220</v>
      </c>
      <c r="B193" s="187"/>
      <c r="C193" s="22">
        <v>805</v>
      </c>
      <c r="D193" s="29">
        <v>2.5614917109491837</v>
      </c>
    </row>
    <row r="194" spans="1:4" s="156" customFormat="1" ht="12" customHeight="1">
      <c r="A194" s="187" t="s">
        <v>221</v>
      </c>
      <c r="B194" s="187"/>
      <c r="C194" s="22">
        <v>83</v>
      </c>
      <c r="D194" s="29">
        <v>1.439972241498959</v>
      </c>
    </row>
    <row r="195" spans="1:4" s="156" customFormat="1" ht="12" customHeight="1">
      <c r="A195" s="187" t="s">
        <v>222</v>
      </c>
      <c r="B195" s="187"/>
      <c r="C195" s="22">
        <v>20</v>
      </c>
      <c r="D195" s="29">
        <v>0.286820593718629</v>
      </c>
    </row>
    <row r="196" spans="1:4" s="156" customFormat="1" ht="12" customHeight="1">
      <c r="A196" s="193" t="s">
        <v>223</v>
      </c>
      <c r="B196" s="193"/>
      <c r="C196" s="76">
        <v>146</v>
      </c>
      <c r="D196" s="29">
        <v>1.546118818172191</v>
      </c>
    </row>
    <row r="197" spans="1:4" s="156" customFormat="1" ht="12" customHeight="1">
      <c r="A197" s="44"/>
      <c r="B197" s="44"/>
      <c r="C197" s="76"/>
      <c r="D197" s="13"/>
    </row>
    <row r="198" spans="1:4" s="156" customFormat="1" ht="12" customHeight="1">
      <c r="A198" s="194" t="s">
        <v>334</v>
      </c>
      <c r="B198" s="194"/>
      <c r="C198" s="19">
        <v>5211</v>
      </c>
      <c r="D198" s="84">
        <v>2.444481972473191</v>
      </c>
    </row>
    <row r="199" spans="1:4" s="156" customFormat="1" ht="12" customHeight="1">
      <c r="A199" s="187" t="s">
        <v>335</v>
      </c>
      <c r="B199" s="187"/>
      <c r="C199" s="22">
        <v>780</v>
      </c>
      <c r="D199" s="29">
        <v>2.6286523101809727</v>
      </c>
    </row>
    <row r="200" spans="1:4" s="156" customFormat="1" ht="12" customHeight="1">
      <c r="A200" s="187" t="s">
        <v>336</v>
      </c>
      <c r="B200" s="187"/>
      <c r="C200" s="25">
        <v>1053</v>
      </c>
      <c r="D200" s="29">
        <v>3.500548518998704</v>
      </c>
    </row>
    <row r="201" spans="1:4" s="156" customFormat="1" ht="12" customHeight="1">
      <c r="A201" s="187" t="s">
        <v>337</v>
      </c>
      <c r="B201" s="187"/>
      <c r="C201" s="22">
        <v>1040</v>
      </c>
      <c r="D201" s="29">
        <v>2.276906909536737</v>
      </c>
    </row>
    <row r="202" spans="1:4" s="156" customFormat="1" ht="12" customHeight="1">
      <c r="A202" s="187" t="s">
        <v>338</v>
      </c>
      <c r="B202" s="187"/>
      <c r="C202" s="22">
        <v>2136</v>
      </c>
      <c r="D202" s="29">
        <v>2.281295724706561</v>
      </c>
    </row>
    <row r="203" spans="1:4" s="156" customFormat="1" ht="12" customHeight="1">
      <c r="A203" s="167" t="s">
        <v>339</v>
      </c>
      <c r="B203" s="167"/>
      <c r="C203" s="76">
        <v>202</v>
      </c>
      <c r="D203" s="29">
        <v>1.4313044710550555</v>
      </c>
    </row>
    <row r="204" spans="1:4" s="156" customFormat="1" ht="12" customHeight="1">
      <c r="A204" s="33"/>
      <c r="B204" s="33"/>
      <c r="C204" s="35"/>
      <c r="D204" s="13"/>
    </row>
    <row r="205" spans="1:4" s="156" customFormat="1" ht="12" customHeight="1">
      <c r="A205" s="166" t="s">
        <v>340</v>
      </c>
      <c r="B205" s="166"/>
      <c r="C205" s="83">
        <v>323</v>
      </c>
      <c r="D205" s="84">
        <v>1.1360039390848662</v>
      </c>
    </row>
    <row r="206" spans="1:4" s="172" customFormat="1" ht="5.25" customHeight="1">
      <c r="A206" s="244"/>
      <c r="B206" s="233"/>
      <c r="C206" s="233"/>
      <c r="D206" s="233"/>
    </row>
    <row r="207" spans="1:4" s="173" customFormat="1" ht="12" customHeight="1">
      <c r="A207" s="232" t="s">
        <v>344</v>
      </c>
      <c r="B207" s="232"/>
      <c r="C207" s="233"/>
      <c r="D207" s="233"/>
    </row>
    <row r="208" spans="1:4" s="41" customFormat="1" ht="12" customHeight="1">
      <c r="A208" s="234" t="s">
        <v>354</v>
      </c>
      <c r="B208" s="235"/>
      <c r="C208" s="235"/>
      <c r="D208" s="235"/>
    </row>
    <row r="209" spans="1:4" s="42" customFormat="1" ht="12" customHeight="1">
      <c r="A209" s="224" t="s">
        <v>341</v>
      </c>
      <c r="B209" s="233"/>
      <c r="C209" s="233"/>
      <c r="D209" s="233"/>
    </row>
    <row r="210" spans="1:4" s="42" customFormat="1" ht="5.25" customHeight="1">
      <c r="A210" s="240"/>
      <c r="B210" s="233"/>
      <c r="C210" s="233"/>
      <c r="D210" s="233"/>
    </row>
    <row r="211" spans="1:4" s="41" customFormat="1" ht="24" customHeight="1">
      <c r="A211" s="241" t="s">
        <v>392</v>
      </c>
      <c r="B211" s="241"/>
      <c r="C211" s="241"/>
      <c r="D211" s="241"/>
    </row>
    <row r="212" spans="1:4" s="42" customFormat="1" ht="5.25" customHeight="1">
      <c r="A212" s="242"/>
      <c r="B212" s="242"/>
      <c r="C212" s="242"/>
      <c r="D212" s="242"/>
    </row>
    <row r="213" spans="1:4" s="43" customFormat="1" ht="12" customHeight="1">
      <c r="A213" s="239" t="s">
        <v>351</v>
      </c>
      <c r="B213" s="239"/>
      <c r="C213" s="239"/>
      <c r="D213" s="239"/>
    </row>
    <row r="214" spans="1:4" s="43" customFormat="1" ht="12" customHeight="1">
      <c r="A214" s="239" t="s">
        <v>295</v>
      </c>
      <c r="B214" s="239"/>
      <c r="C214" s="239"/>
      <c r="D214" s="239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>
      <c r="C225" s="66"/>
    </row>
    <row r="226" ht="12" customHeight="1">
      <c r="C226" s="66"/>
    </row>
    <row r="227" ht="12" customHeight="1">
      <c r="C227" s="66"/>
    </row>
    <row r="228" ht="12" customHeight="1">
      <c r="C228" s="66"/>
    </row>
    <row r="229" ht="12" customHeight="1">
      <c r="C229" s="66"/>
    </row>
  </sheetData>
  <sheetProtection/>
  <mergeCells count="178">
    <mergeCell ref="A211:D211"/>
    <mergeCell ref="A212:D212"/>
    <mergeCell ref="A213:D213"/>
    <mergeCell ref="A214:D214"/>
    <mergeCell ref="A202:B202"/>
    <mergeCell ref="A206:D206"/>
    <mergeCell ref="A207:D207"/>
    <mergeCell ref="A208:D208"/>
    <mergeCell ref="A209:D209"/>
    <mergeCell ref="A210:D210"/>
    <mergeCell ref="A195:B195"/>
    <mergeCell ref="A196:B196"/>
    <mergeCell ref="A198:B198"/>
    <mergeCell ref="A199:B199"/>
    <mergeCell ref="A200:B200"/>
    <mergeCell ref="A201:B201"/>
    <mergeCell ref="A189:B189"/>
    <mergeCell ref="A190:B190"/>
    <mergeCell ref="A191:B191"/>
    <mergeCell ref="A192:B192"/>
    <mergeCell ref="A193:B193"/>
    <mergeCell ref="A194:B194"/>
    <mergeCell ref="A182:B182"/>
    <mergeCell ref="A183:B183"/>
    <mergeCell ref="A184:B184"/>
    <mergeCell ref="A185:B185"/>
    <mergeCell ref="A186:B186"/>
    <mergeCell ref="A188:B188"/>
    <mergeCell ref="A176:B176"/>
    <mergeCell ref="A177:B177"/>
    <mergeCell ref="A178:B178"/>
    <mergeCell ref="A179:B179"/>
    <mergeCell ref="A180:B180"/>
    <mergeCell ref="A181:B181"/>
    <mergeCell ref="A168:B168"/>
    <mergeCell ref="A169:B169"/>
    <mergeCell ref="A171:B171"/>
    <mergeCell ref="A172:B172"/>
    <mergeCell ref="A173:B173"/>
    <mergeCell ref="A174:B174"/>
    <mergeCell ref="A161:B161"/>
    <mergeCell ref="A162:B162"/>
    <mergeCell ref="A163:B163"/>
    <mergeCell ref="A164:B164"/>
    <mergeCell ref="A165:B165"/>
    <mergeCell ref="A167:B167"/>
    <mergeCell ref="A154:B154"/>
    <mergeCell ref="A155:B155"/>
    <mergeCell ref="A156:B156"/>
    <mergeCell ref="A157:B157"/>
    <mergeCell ref="A159:B159"/>
    <mergeCell ref="A160:B160"/>
    <mergeCell ref="A147:B147"/>
    <mergeCell ref="A149:B149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2:B122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B67"/>
    <mergeCell ref="A68:B68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4:B54"/>
    <mergeCell ref="A55:B55"/>
    <mergeCell ref="A57:B57"/>
    <mergeCell ref="A58:B58"/>
    <mergeCell ref="A59:B59"/>
    <mergeCell ref="A60:B60"/>
    <mergeCell ref="A42:B42"/>
    <mergeCell ref="A43:B43"/>
    <mergeCell ref="A44:B44"/>
    <mergeCell ref="A47:B47"/>
    <mergeCell ref="A52:B52"/>
    <mergeCell ref="A53:B53"/>
    <mergeCell ref="A29:B29"/>
    <mergeCell ref="A32:B32"/>
    <mergeCell ref="A33:B33"/>
    <mergeCell ref="A38:B38"/>
    <mergeCell ref="A39:B39"/>
    <mergeCell ref="A40:B40"/>
    <mergeCell ref="A17:B17"/>
    <mergeCell ref="A21:B21"/>
    <mergeCell ref="A23:B23"/>
    <mergeCell ref="A24:B24"/>
    <mergeCell ref="A25:B25"/>
    <mergeCell ref="A26:B26"/>
    <mergeCell ref="C6:D6"/>
    <mergeCell ref="A8:B8"/>
    <mergeCell ref="A9:B9"/>
    <mergeCell ref="A10:B10"/>
    <mergeCell ref="A12:B12"/>
    <mergeCell ref="A13:B13"/>
    <mergeCell ref="A1:D1"/>
    <mergeCell ref="A2:D2"/>
    <mergeCell ref="A3:D3"/>
    <mergeCell ref="A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66" customWidth="1"/>
    <col min="2" max="2" width="38.7109375" style="66" customWidth="1"/>
    <col min="3" max="3" width="11.8515625" style="174" customWidth="1"/>
    <col min="4" max="4" width="11.8515625" style="179" customWidth="1"/>
    <col min="5" max="16384" width="9.140625" style="66" customWidth="1"/>
  </cols>
  <sheetData>
    <row r="1" spans="1:4" s="169" customFormat="1" ht="12.75" customHeight="1">
      <c r="A1" s="188"/>
      <c r="B1" s="188"/>
      <c r="C1" s="233"/>
      <c r="D1" s="233"/>
    </row>
    <row r="2" spans="1:4" s="169" customFormat="1" ht="12.75" customHeight="1">
      <c r="A2" s="236" t="s">
        <v>348</v>
      </c>
      <c r="B2" s="236"/>
      <c r="C2" s="237"/>
      <c r="D2" s="237"/>
    </row>
    <row r="3" spans="1:4" s="4" customFormat="1" ht="12.75" customHeight="1">
      <c r="A3" s="190"/>
      <c r="B3" s="190"/>
      <c r="C3" s="233"/>
      <c r="D3" s="233"/>
    </row>
    <row r="4" spans="1:4" s="4" customFormat="1" ht="12.75" customHeight="1">
      <c r="A4" s="191"/>
      <c r="B4" s="191"/>
      <c r="C4" s="238"/>
      <c r="D4" s="238"/>
    </row>
    <row r="5" spans="1:4" s="160" customFormat="1" ht="12" customHeight="1">
      <c r="A5" s="195"/>
      <c r="B5" s="195"/>
      <c r="C5" s="227">
        <v>2018</v>
      </c>
      <c r="D5" s="243"/>
    </row>
    <row r="6" spans="3:4" s="160" customFormat="1" ht="12" customHeight="1">
      <c r="C6" s="229"/>
      <c r="D6" s="233"/>
    </row>
    <row r="7" s="160" customFormat="1" ht="12" customHeight="1">
      <c r="D7" s="178"/>
    </row>
    <row r="8" spans="1:4" s="160" customFormat="1" ht="12" customHeight="1">
      <c r="A8" s="196"/>
      <c r="B8" s="196"/>
      <c r="C8" s="8" t="s">
        <v>0</v>
      </c>
      <c r="D8" s="151" t="s">
        <v>1</v>
      </c>
    </row>
    <row r="9" spans="1:4" s="170" customFormat="1" ht="12" customHeight="1">
      <c r="A9" s="199"/>
      <c r="B9" s="199"/>
      <c r="C9" s="10" t="s">
        <v>2</v>
      </c>
      <c r="D9" s="175" t="s">
        <v>3</v>
      </c>
    </row>
    <row r="10" spans="1:4" s="11" customFormat="1" ht="12" customHeight="1">
      <c r="A10" s="197" t="s">
        <v>4</v>
      </c>
      <c r="B10" s="197"/>
      <c r="C10" s="83">
        <f>C12+C23+C38+C42+C52</f>
        <v>4826</v>
      </c>
      <c r="D10" s="84">
        <v>2.0210141923271814</v>
      </c>
    </row>
    <row r="11" spans="1:4" s="11" customFormat="1" ht="12" customHeight="1">
      <c r="A11" s="15"/>
      <c r="B11" s="15"/>
      <c r="C11" s="12"/>
      <c r="D11" s="13"/>
    </row>
    <row r="12" spans="1:4" s="171" customFormat="1" ht="12" customHeight="1">
      <c r="A12" s="194" t="s">
        <v>5</v>
      </c>
      <c r="B12" s="194"/>
      <c r="C12" s="19">
        <f>C13+C17+C21</f>
        <v>177</v>
      </c>
      <c r="D12" s="84">
        <v>0.8065986146554867</v>
      </c>
    </row>
    <row r="13" spans="1:4" s="156" customFormat="1" ht="12" customHeight="1">
      <c r="A13" s="187" t="s">
        <v>6</v>
      </c>
      <c r="B13" s="187"/>
      <c r="C13" s="22">
        <f>C14+C15+C16</f>
        <v>90</v>
      </c>
      <c r="D13" s="29">
        <v>0.9596928982725527</v>
      </c>
    </row>
    <row r="14" spans="1:4" s="156" customFormat="1" ht="12" customHeight="1">
      <c r="A14" s="24"/>
      <c r="B14" s="25" t="s">
        <v>7</v>
      </c>
      <c r="C14" s="22">
        <f>C177+C178+C180+C185+C186</f>
        <v>34</v>
      </c>
      <c r="D14" s="29">
        <v>0.9609949123798756</v>
      </c>
    </row>
    <row r="15" spans="1:4" s="156" customFormat="1" ht="12" customHeight="1">
      <c r="A15" s="24"/>
      <c r="B15" s="25" t="s">
        <v>8</v>
      </c>
      <c r="C15" s="22">
        <f>+C181</f>
        <v>11</v>
      </c>
      <c r="D15" s="29">
        <v>0.2864583333333333</v>
      </c>
    </row>
    <row r="16" spans="1:4" s="156" customFormat="1" ht="12" customHeight="1">
      <c r="A16" s="24"/>
      <c r="B16" s="26" t="s">
        <v>9</v>
      </c>
      <c r="C16" s="22">
        <f>C179+C182+C183+C184</f>
        <v>45</v>
      </c>
      <c r="D16" s="29">
        <v>2.25</v>
      </c>
    </row>
    <row r="17" spans="1:4" s="156" customFormat="1" ht="12" customHeight="1">
      <c r="A17" s="187" t="s">
        <v>10</v>
      </c>
      <c r="B17" s="187"/>
      <c r="C17" s="22">
        <f>C18+C19+C20</f>
        <v>21</v>
      </c>
      <c r="D17" s="29">
        <v>0.30294287362954414</v>
      </c>
    </row>
    <row r="18" spans="1:4" s="156" customFormat="1" ht="12" customHeight="1">
      <c r="A18" s="24"/>
      <c r="B18" s="25" t="s">
        <v>11</v>
      </c>
      <c r="C18" s="22">
        <f>+C173</f>
        <v>7</v>
      </c>
      <c r="D18" s="29">
        <v>0.2903359601824969</v>
      </c>
    </row>
    <row r="19" spans="1:4" s="156" customFormat="1" ht="12" customHeight="1">
      <c r="A19" s="24"/>
      <c r="B19" s="25" t="s">
        <v>12</v>
      </c>
      <c r="C19" s="22">
        <f>+C172</f>
        <v>10</v>
      </c>
      <c r="D19" s="29">
        <v>0.45167118337850043</v>
      </c>
    </row>
    <row r="20" spans="1:4" s="156" customFormat="1" ht="12" customHeight="1">
      <c r="A20" s="27"/>
      <c r="B20" s="25" t="s">
        <v>13</v>
      </c>
      <c r="C20" s="22">
        <f>C174</f>
        <v>4</v>
      </c>
      <c r="D20" s="29">
        <v>0.17338534893801474</v>
      </c>
    </row>
    <row r="21" spans="1:4" s="156" customFormat="1" ht="12" customHeight="1">
      <c r="A21" s="193" t="s">
        <v>14</v>
      </c>
      <c r="B21" s="193"/>
      <c r="C21" s="76">
        <f>C168+C169</f>
        <v>66</v>
      </c>
      <c r="D21" s="29">
        <v>1.1714589989350372</v>
      </c>
    </row>
    <row r="22" spans="1:4" s="156" customFormat="1" ht="12" customHeight="1">
      <c r="A22" s="27"/>
      <c r="B22" s="27"/>
      <c r="C22" s="24"/>
      <c r="D22" s="13"/>
    </row>
    <row r="23" spans="1:4" s="171" customFormat="1" ht="12" customHeight="1">
      <c r="A23" s="194" t="s">
        <v>314</v>
      </c>
      <c r="B23" s="194"/>
      <c r="C23" s="19">
        <f>C24+C25+C26+C29+C32+C33</f>
        <v>1219</v>
      </c>
      <c r="D23" s="84">
        <v>1.916907787143037</v>
      </c>
    </row>
    <row r="24" spans="1:4" s="156" customFormat="1" ht="12" customHeight="1">
      <c r="A24" s="187" t="s">
        <v>16</v>
      </c>
      <c r="B24" s="187"/>
      <c r="C24" s="22">
        <f>C125+C127+C128+C136+C137+C139+C140+C142+C143</f>
        <v>851</v>
      </c>
      <c r="D24" s="29">
        <v>2.3618550692459275</v>
      </c>
    </row>
    <row r="25" spans="1:4" s="156" customFormat="1" ht="12" customHeight="1">
      <c r="A25" s="187" t="s">
        <v>17</v>
      </c>
      <c r="B25" s="187"/>
      <c r="C25" s="22">
        <f>C133</f>
        <v>109</v>
      </c>
      <c r="D25" s="29">
        <v>1.687829049241251</v>
      </c>
    </row>
    <row r="26" spans="1:4" s="156" customFormat="1" ht="12" customHeight="1">
      <c r="A26" s="187" t="s">
        <v>18</v>
      </c>
      <c r="B26" s="187"/>
      <c r="C26" s="22">
        <f>C27+C28</f>
        <v>182</v>
      </c>
      <c r="D26" s="29">
        <v>1.8579011841567987</v>
      </c>
    </row>
    <row r="27" spans="1:4" s="156" customFormat="1" ht="12" customHeight="1">
      <c r="A27" s="31"/>
      <c r="B27" s="25" t="s">
        <v>19</v>
      </c>
      <c r="C27" s="22">
        <f>C126+C130+C132+C138+C144+C147</f>
        <v>14</v>
      </c>
      <c r="D27" s="29">
        <v>0.6982543640897756</v>
      </c>
    </row>
    <row r="28" spans="1:4" s="156" customFormat="1" ht="12" customHeight="1">
      <c r="A28" s="27"/>
      <c r="B28" s="25" t="s">
        <v>20</v>
      </c>
      <c r="C28" s="22">
        <f>C131+C134+C135+C145</f>
        <v>168</v>
      </c>
      <c r="D28" s="29">
        <v>2.15633423180593</v>
      </c>
    </row>
    <row r="29" spans="1:4" s="156" customFormat="1" ht="12" customHeight="1">
      <c r="A29" s="187" t="s">
        <v>21</v>
      </c>
      <c r="B29" s="187"/>
      <c r="C29" s="22">
        <f>C30+C31</f>
        <v>30</v>
      </c>
      <c r="D29" s="29">
        <v>0.89632506722438</v>
      </c>
    </row>
    <row r="30" spans="1:4" s="156" customFormat="1" ht="12" customHeight="1">
      <c r="A30" s="31"/>
      <c r="B30" s="25" t="s">
        <v>22</v>
      </c>
      <c r="C30" s="22">
        <f>+C129</f>
        <v>14</v>
      </c>
      <c r="D30" s="29">
        <v>0.851581508515815</v>
      </c>
    </row>
    <row r="31" spans="1:4" s="156" customFormat="1" ht="12" customHeight="1">
      <c r="A31" s="27"/>
      <c r="B31" s="25" t="s">
        <v>23</v>
      </c>
      <c r="C31" s="22">
        <f>C146</f>
        <v>16</v>
      </c>
      <c r="D31" s="29">
        <v>0.9395184967704051</v>
      </c>
    </row>
    <row r="32" spans="1:4" s="156" customFormat="1" ht="12" customHeight="1">
      <c r="A32" s="187" t="s">
        <v>24</v>
      </c>
      <c r="B32" s="187"/>
      <c r="C32" s="22">
        <f>C141</f>
        <v>6</v>
      </c>
      <c r="D32" s="29">
        <v>0.3978779840848806</v>
      </c>
    </row>
    <row r="33" spans="1:4" s="156" customFormat="1" ht="12" customHeight="1">
      <c r="A33" s="187" t="s">
        <v>313</v>
      </c>
      <c r="B33" s="187"/>
      <c r="C33" s="22">
        <f>C34+C35+C36</f>
        <v>41</v>
      </c>
      <c r="D33" s="29">
        <v>0.6354618722876628</v>
      </c>
    </row>
    <row r="34" spans="1:4" s="156" customFormat="1" ht="12" customHeight="1">
      <c r="A34" s="31"/>
      <c r="B34" s="25" t="s">
        <v>26</v>
      </c>
      <c r="C34" s="22">
        <f>C155</f>
        <v>7</v>
      </c>
      <c r="D34" s="29">
        <v>0.7734806629834254</v>
      </c>
    </row>
    <row r="35" spans="1:4" s="156" customFormat="1" ht="12" customHeight="1">
      <c r="A35" s="24"/>
      <c r="B35" s="25" t="s">
        <v>27</v>
      </c>
      <c r="C35" s="22">
        <f>C151+C152+C153+C156</f>
        <v>7</v>
      </c>
      <c r="D35" s="29">
        <v>0.8985879332477535</v>
      </c>
    </row>
    <row r="36" spans="1:4" s="156" customFormat="1" ht="12" customHeight="1">
      <c r="A36" s="24"/>
      <c r="B36" s="32" t="s">
        <v>312</v>
      </c>
      <c r="C36" s="76">
        <f>C150+C154+C157</f>
        <v>27</v>
      </c>
      <c r="D36" s="29">
        <v>0.5662751677852349</v>
      </c>
    </row>
    <row r="37" spans="1:4" s="156" customFormat="1" ht="12" customHeight="1">
      <c r="A37" s="27"/>
      <c r="B37" s="27"/>
      <c r="C37" s="24"/>
      <c r="D37" s="13"/>
    </row>
    <row r="38" spans="1:4" s="171" customFormat="1" ht="12" customHeight="1">
      <c r="A38" s="194" t="s">
        <v>29</v>
      </c>
      <c r="B38" s="194"/>
      <c r="C38" s="19">
        <f>C39+C40</f>
        <v>621</v>
      </c>
      <c r="D38" s="84">
        <v>2.0313368879002978</v>
      </c>
    </row>
    <row r="39" spans="1:4" s="156" customFormat="1" ht="12" customHeight="1">
      <c r="A39" s="187" t="s">
        <v>30</v>
      </c>
      <c r="B39" s="187"/>
      <c r="C39" s="22">
        <f>C160+C161+C164</f>
        <v>576</v>
      </c>
      <c r="D39" s="29">
        <v>2.0652563642882753</v>
      </c>
    </row>
    <row r="40" spans="1:4" s="156" customFormat="1" ht="12" customHeight="1">
      <c r="A40" s="193" t="s">
        <v>31</v>
      </c>
      <c r="B40" s="193"/>
      <c r="C40" s="76">
        <f>+C162+C165</f>
        <v>45</v>
      </c>
      <c r="D40" s="29">
        <v>1.6784781797836628</v>
      </c>
    </row>
    <row r="41" spans="1:4" s="156" customFormat="1" ht="12" customHeight="1">
      <c r="A41" s="27"/>
      <c r="B41" s="27"/>
      <c r="C41" s="24"/>
      <c r="D41" s="13"/>
    </row>
    <row r="42" spans="1:4" s="171" customFormat="1" ht="12" customHeight="1">
      <c r="A42" s="194" t="s">
        <v>32</v>
      </c>
      <c r="B42" s="194"/>
      <c r="C42" s="19">
        <f>C43+C44+C47</f>
        <v>1758</v>
      </c>
      <c r="D42" s="84">
        <v>1.962425906701048</v>
      </c>
    </row>
    <row r="43" spans="1:4" s="156" customFormat="1" ht="12" customHeight="1">
      <c r="A43" s="187" t="s">
        <v>33</v>
      </c>
      <c r="B43" s="187"/>
      <c r="C43" s="22">
        <f>C82+C83+C86+C87+C89+C91+C93+C94+C98+C100+C105+C106+C110+C113+C116+C118+C121+C122</f>
        <v>1357</v>
      </c>
      <c r="D43" s="29">
        <v>2.2237881419815806</v>
      </c>
    </row>
    <row r="44" spans="1:4" s="156" customFormat="1" ht="12" customHeight="1">
      <c r="A44" s="200" t="s">
        <v>34</v>
      </c>
      <c r="B44" s="200"/>
      <c r="C44" s="22">
        <f>C45+C46</f>
        <v>81</v>
      </c>
      <c r="D44" s="29">
        <v>0.6310868718348266</v>
      </c>
    </row>
    <row r="45" spans="1:4" s="156" customFormat="1" ht="12" customHeight="1">
      <c r="A45" s="32"/>
      <c r="B45" s="25" t="s">
        <v>35</v>
      </c>
      <c r="C45" s="22">
        <f>C76+C103+C92+C163+C96+C101+C119</f>
        <v>50</v>
      </c>
      <c r="D45" s="29">
        <v>0.7272727272727273</v>
      </c>
    </row>
    <row r="46" spans="1:4" s="156" customFormat="1" ht="12" customHeight="1">
      <c r="A46" s="32"/>
      <c r="B46" s="25" t="s">
        <v>36</v>
      </c>
      <c r="C46" s="22">
        <f>C84+C109+C111</f>
        <v>31</v>
      </c>
      <c r="D46" s="29">
        <v>0.5201342281879194</v>
      </c>
    </row>
    <row r="47" spans="1:4" s="156" customFormat="1" ht="12" customHeight="1">
      <c r="A47" s="187" t="s">
        <v>38</v>
      </c>
      <c r="B47" s="187"/>
      <c r="C47" s="22">
        <f>C48+C49+C50</f>
        <v>320</v>
      </c>
      <c r="D47" s="29">
        <v>2.0348467506040953</v>
      </c>
    </row>
    <row r="48" spans="1:4" s="156" customFormat="1" ht="12" customHeight="1">
      <c r="A48" s="32"/>
      <c r="B48" s="25" t="s">
        <v>39</v>
      </c>
      <c r="C48" s="22">
        <f>+C72+C73+C81+C102</f>
        <v>34</v>
      </c>
      <c r="D48" s="29">
        <v>1.5813953488372092</v>
      </c>
    </row>
    <row r="49" spans="1:4" s="156" customFormat="1" ht="12" customHeight="1">
      <c r="A49" s="32"/>
      <c r="B49" s="25" t="s">
        <v>40</v>
      </c>
      <c r="C49" s="22">
        <f>C75+C77+C88+C90+C104+C108+C114+C117</f>
        <v>86</v>
      </c>
      <c r="D49" s="29">
        <v>1.9325842696629212</v>
      </c>
    </row>
    <row r="50" spans="1:4" s="156" customFormat="1" ht="12" customHeight="1">
      <c r="A50" s="32"/>
      <c r="B50" s="32" t="s">
        <v>41</v>
      </c>
      <c r="C50" s="76">
        <f>C71+C78+C85+C95+C107+C112+C120</f>
        <v>200</v>
      </c>
      <c r="D50" s="29">
        <v>2.1915406530791146</v>
      </c>
    </row>
    <row r="51" spans="1:4" s="156" customFormat="1" ht="12" customHeight="1">
      <c r="A51" s="26"/>
      <c r="B51" s="26"/>
      <c r="C51" s="32"/>
      <c r="D51" s="13"/>
    </row>
    <row r="52" spans="1:4" s="171" customFormat="1" ht="12" customHeight="1">
      <c r="A52" s="194" t="s">
        <v>42</v>
      </c>
      <c r="B52" s="194"/>
      <c r="C52" s="19">
        <f>C53+C54+C55</f>
        <v>1051</v>
      </c>
      <c r="D52" s="84">
        <v>3.1751306607051144</v>
      </c>
    </row>
    <row r="53" spans="1:4" s="156" customFormat="1" ht="12" customHeight="1">
      <c r="A53" s="187" t="s">
        <v>43</v>
      </c>
      <c r="B53" s="187"/>
      <c r="C53" s="22">
        <f>C58+C61+C64+C68</f>
        <v>482</v>
      </c>
      <c r="D53" s="29">
        <v>4.239226033421284</v>
      </c>
    </row>
    <row r="54" spans="1:4" s="156" customFormat="1" ht="12" customHeight="1">
      <c r="A54" s="187" t="s">
        <v>44</v>
      </c>
      <c r="B54" s="187"/>
      <c r="C54" s="22">
        <f>C74+C79+C80+C62+C63+C97+C99+C65+C66+C115+C67</f>
        <v>532</v>
      </c>
      <c r="D54" s="29">
        <v>2.790600083927822</v>
      </c>
    </row>
    <row r="55" spans="1:4" s="156" customFormat="1" ht="12" customHeight="1">
      <c r="A55" s="193" t="s">
        <v>45</v>
      </c>
      <c r="B55" s="193"/>
      <c r="C55" s="76">
        <f>C60+C59</f>
        <v>37</v>
      </c>
      <c r="D55" s="29">
        <v>1.3873265841769777</v>
      </c>
    </row>
    <row r="56" spans="1:4" s="156" customFormat="1" ht="12" customHeight="1">
      <c r="A56" s="26"/>
      <c r="B56" s="33"/>
      <c r="C56" s="76"/>
      <c r="D56" s="13"/>
    </row>
    <row r="57" spans="1:4" s="156" customFormat="1" ht="12" customHeight="1">
      <c r="A57" s="201" t="s">
        <v>46</v>
      </c>
      <c r="B57" s="201"/>
      <c r="C57" s="19">
        <f>SUM(C58:C68)</f>
        <v>955</v>
      </c>
      <c r="D57" s="84">
        <v>3.2751466099660482</v>
      </c>
    </row>
    <row r="58" spans="1:4" s="156" customFormat="1" ht="12" customHeight="1">
      <c r="A58" s="187" t="s">
        <v>47</v>
      </c>
      <c r="B58" s="187"/>
      <c r="C58" s="22">
        <v>41</v>
      </c>
      <c r="D58" s="29">
        <v>2.1601685985247627</v>
      </c>
    </row>
    <row r="59" spans="1:4" s="156" customFormat="1" ht="12" customHeight="1">
      <c r="A59" s="187" t="s">
        <v>49</v>
      </c>
      <c r="B59" s="187"/>
      <c r="C59" s="22">
        <v>12</v>
      </c>
      <c r="D59" s="29">
        <v>0.8350730688935281</v>
      </c>
    </row>
    <row r="60" spans="1:4" s="156" customFormat="1" ht="12" customHeight="1">
      <c r="A60" s="187" t="s">
        <v>50</v>
      </c>
      <c r="B60" s="187"/>
      <c r="C60" s="22">
        <v>25</v>
      </c>
      <c r="D60" s="29">
        <v>2.0325203252032518</v>
      </c>
    </row>
    <row r="61" spans="1:4" s="156" customFormat="1" ht="12" customHeight="1">
      <c r="A61" s="187" t="s">
        <v>51</v>
      </c>
      <c r="B61" s="187"/>
      <c r="C61" s="22">
        <v>296</v>
      </c>
      <c r="D61" s="29">
        <v>5.607122561091115</v>
      </c>
    </row>
    <row r="62" spans="1:4" s="156" customFormat="1" ht="12" customHeight="1">
      <c r="A62" s="187" t="s">
        <v>52</v>
      </c>
      <c r="B62" s="187"/>
      <c r="C62" s="22">
        <v>36</v>
      </c>
      <c r="D62" s="29">
        <v>2.3106546854942236</v>
      </c>
    </row>
    <row r="63" spans="1:4" s="156" customFormat="1" ht="12" customHeight="1">
      <c r="A63" s="187" t="s">
        <v>54</v>
      </c>
      <c r="B63" s="187"/>
      <c r="C63" s="22">
        <v>273</v>
      </c>
      <c r="D63" s="29">
        <v>3.1663187195546274</v>
      </c>
    </row>
    <row r="64" spans="1:4" s="156" customFormat="1" ht="12" customHeight="1">
      <c r="A64" s="187" t="s">
        <v>56</v>
      </c>
      <c r="B64" s="187"/>
      <c r="C64" s="22">
        <v>74</v>
      </c>
      <c r="D64" s="29">
        <v>3.1623931623931623</v>
      </c>
    </row>
    <row r="65" spans="1:4" s="156" customFormat="1" ht="12" customHeight="1">
      <c r="A65" s="187" t="s">
        <v>57</v>
      </c>
      <c r="B65" s="187"/>
      <c r="C65" s="22">
        <v>41</v>
      </c>
      <c r="D65" s="29">
        <v>3.2283464566929134</v>
      </c>
    </row>
    <row r="66" spans="1:4" s="156" customFormat="1" ht="12" customHeight="1">
      <c r="A66" s="187" t="s">
        <v>58</v>
      </c>
      <c r="B66" s="187"/>
      <c r="C66" s="22">
        <v>41</v>
      </c>
      <c r="D66" s="29">
        <v>2.8934368383909668</v>
      </c>
    </row>
    <row r="67" spans="1:4" s="156" customFormat="1" ht="12" customHeight="1">
      <c r="A67" s="187" t="s">
        <v>59</v>
      </c>
      <c r="B67" s="187"/>
      <c r="C67" s="22">
        <v>45</v>
      </c>
      <c r="D67" s="29">
        <v>1.9955654101995564</v>
      </c>
    </row>
    <row r="68" spans="1:4" s="156" customFormat="1" ht="12" customHeight="1">
      <c r="A68" s="193" t="s">
        <v>60</v>
      </c>
      <c r="B68" s="193"/>
      <c r="C68" s="76">
        <v>71</v>
      </c>
      <c r="D68" s="29">
        <v>3.831624392876417</v>
      </c>
    </row>
    <row r="69" spans="1:4" s="156" customFormat="1" ht="12" customHeight="1">
      <c r="A69" s="26"/>
      <c r="B69" s="26"/>
      <c r="C69" s="32"/>
      <c r="D69" s="13"/>
    </row>
    <row r="70" spans="1:4" s="156" customFormat="1" ht="12" customHeight="1">
      <c r="A70" s="194" t="s">
        <v>61</v>
      </c>
      <c r="B70" s="194"/>
      <c r="C70" s="19">
        <f>SUM(C71:C122)</f>
        <v>1848</v>
      </c>
      <c r="D70" s="84">
        <v>1.981833195706028</v>
      </c>
    </row>
    <row r="71" spans="1:4" s="156" customFormat="1" ht="12" customHeight="1">
      <c r="A71" s="187" t="s">
        <v>62</v>
      </c>
      <c r="B71" s="187"/>
      <c r="C71" s="22">
        <v>46</v>
      </c>
      <c r="D71" s="29">
        <v>1.7699115044247788</v>
      </c>
    </row>
    <row r="72" spans="1:4" s="156" customFormat="1" ht="12" customHeight="1">
      <c r="A72" s="187" t="s">
        <v>63</v>
      </c>
      <c r="B72" s="187"/>
      <c r="C72" s="22">
        <v>9</v>
      </c>
      <c r="D72" s="29">
        <v>0.8256880733944955</v>
      </c>
    </row>
    <row r="73" spans="1:4" s="156" customFormat="1" ht="12" customHeight="1">
      <c r="A73" s="187" t="s">
        <v>64</v>
      </c>
      <c r="B73" s="187"/>
      <c r="C73" s="22">
        <v>2</v>
      </c>
      <c r="D73" s="29">
        <v>0.8064516129032258</v>
      </c>
    </row>
    <row r="74" spans="1:4" s="156" customFormat="1" ht="12" customHeight="1">
      <c r="A74" s="187" t="s">
        <v>65</v>
      </c>
      <c r="B74" s="187"/>
      <c r="C74" s="22">
        <v>13</v>
      </c>
      <c r="D74" s="29">
        <v>1.925925925925926</v>
      </c>
    </row>
    <row r="75" spans="1:4" s="156" customFormat="1" ht="12" customHeight="1">
      <c r="A75" s="187" t="s">
        <v>66</v>
      </c>
      <c r="B75" s="187"/>
      <c r="C75" s="22">
        <v>6</v>
      </c>
      <c r="D75" s="29">
        <v>1.662049861495845</v>
      </c>
    </row>
    <row r="76" spans="1:4" s="156" customFormat="1" ht="12" customHeight="1">
      <c r="A76" s="187" t="s">
        <v>67</v>
      </c>
      <c r="B76" s="187"/>
      <c r="C76" s="22">
        <v>4</v>
      </c>
      <c r="D76" s="29">
        <v>0.583941605839416</v>
      </c>
    </row>
    <row r="77" spans="1:4" s="156" customFormat="1" ht="12" customHeight="1">
      <c r="A77" s="187" t="s">
        <v>68</v>
      </c>
      <c r="B77" s="187"/>
      <c r="C77" s="22">
        <v>3</v>
      </c>
      <c r="D77" s="29">
        <v>0.7125890736342043</v>
      </c>
    </row>
    <row r="78" spans="1:4" s="156" customFormat="1" ht="12" customHeight="1">
      <c r="A78" s="187" t="s">
        <v>69</v>
      </c>
      <c r="B78" s="187"/>
      <c r="C78" s="22">
        <v>39</v>
      </c>
      <c r="D78" s="29">
        <v>2.6952315134761573</v>
      </c>
    </row>
    <row r="79" spans="1:4" s="156" customFormat="1" ht="12" customHeight="1">
      <c r="A79" s="187" t="s">
        <v>71</v>
      </c>
      <c r="B79" s="187"/>
      <c r="C79" s="22">
        <v>21</v>
      </c>
      <c r="D79" s="29">
        <v>2.6054590570719602</v>
      </c>
    </row>
    <row r="80" spans="1:4" s="156" customFormat="1" ht="12" customHeight="1">
      <c r="A80" s="187" t="s">
        <v>73</v>
      </c>
      <c r="B80" s="187"/>
      <c r="C80" s="22">
        <v>6</v>
      </c>
      <c r="D80" s="29">
        <v>1.1787819253438114</v>
      </c>
    </row>
    <row r="81" spans="1:4" s="156" customFormat="1" ht="12" customHeight="1">
      <c r="A81" s="187" t="s">
        <v>74</v>
      </c>
      <c r="B81" s="187"/>
      <c r="C81" s="22">
        <v>15</v>
      </c>
      <c r="D81" s="29">
        <v>2.5906735751295336</v>
      </c>
    </row>
    <row r="82" spans="1:4" s="156" customFormat="1" ht="12" customHeight="1">
      <c r="A82" s="187" t="s">
        <v>75</v>
      </c>
      <c r="B82" s="187"/>
      <c r="C82" s="22">
        <v>7</v>
      </c>
      <c r="D82" s="29">
        <v>0.9943181818181818</v>
      </c>
    </row>
    <row r="83" spans="1:4" s="156" customFormat="1" ht="12" customHeight="1">
      <c r="A83" s="187" t="s">
        <v>78</v>
      </c>
      <c r="B83" s="187"/>
      <c r="C83" s="22">
        <v>16</v>
      </c>
      <c r="D83" s="29">
        <v>1.3722126929674099</v>
      </c>
    </row>
    <row r="84" spans="1:4" s="156" customFormat="1" ht="12" customHeight="1">
      <c r="A84" s="187" t="s">
        <v>79</v>
      </c>
      <c r="B84" s="187"/>
      <c r="C84" s="22">
        <v>15</v>
      </c>
      <c r="D84" s="29">
        <v>0.3482702577199907</v>
      </c>
    </row>
    <row r="85" spans="1:4" s="156" customFormat="1" ht="12" customHeight="1">
      <c r="A85" s="187" t="s">
        <v>82</v>
      </c>
      <c r="B85" s="187"/>
      <c r="C85" s="22">
        <v>65</v>
      </c>
      <c r="D85" s="29">
        <v>2.2538141470180304</v>
      </c>
    </row>
    <row r="86" spans="1:4" s="156" customFormat="1" ht="12" customHeight="1">
      <c r="A86" s="187" t="s">
        <v>85</v>
      </c>
      <c r="B86" s="187"/>
      <c r="C86" s="22">
        <v>62</v>
      </c>
      <c r="D86" s="29">
        <v>2.2032693674484722</v>
      </c>
    </row>
    <row r="87" spans="1:4" s="156" customFormat="1" ht="12" customHeight="1">
      <c r="A87" s="187" t="s">
        <v>86</v>
      </c>
      <c r="B87" s="187"/>
      <c r="C87" s="22">
        <v>13</v>
      </c>
      <c r="D87" s="29">
        <v>1.2871287128712872</v>
      </c>
    </row>
    <row r="88" spans="1:4" s="156" customFormat="1" ht="12" customHeight="1">
      <c r="A88" s="187" t="s">
        <v>87</v>
      </c>
      <c r="B88" s="187"/>
      <c r="C88" s="22">
        <v>3</v>
      </c>
      <c r="D88" s="29">
        <v>0.4983388704318937</v>
      </c>
    </row>
    <row r="89" spans="1:4" s="156" customFormat="1" ht="12" customHeight="1">
      <c r="A89" s="187" t="s">
        <v>88</v>
      </c>
      <c r="B89" s="187"/>
      <c r="C89" s="22">
        <v>13</v>
      </c>
      <c r="D89" s="29">
        <v>1.7931034482758619</v>
      </c>
    </row>
    <row r="90" spans="1:4" s="156" customFormat="1" ht="12" customHeight="1">
      <c r="A90" s="187" t="s">
        <v>89</v>
      </c>
      <c r="B90" s="187"/>
      <c r="C90" s="22">
        <v>8</v>
      </c>
      <c r="D90" s="29">
        <v>2.203856749311295</v>
      </c>
    </row>
    <row r="91" spans="1:4" s="156" customFormat="1" ht="12" customHeight="1">
      <c r="A91" s="187" t="s">
        <v>90</v>
      </c>
      <c r="B91" s="187"/>
      <c r="C91" s="22">
        <v>7</v>
      </c>
      <c r="D91" s="29">
        <v>2.8688524590163933</v>
      </c>
    </row>
    <row r="92" spans="1:4" s="156" customFormat="1" ht="12" customHeight="1">
      <c r="A92" s="187" t="s">
        <v>91</v>
      </c>
      <c r="B92" s="187"/>
      <c r="C92" s="22">
        <v>4</v>
      </c>
      <c r="D92" s="29">
        <v>0.5970149253731344</v>
      </c>
    </row>
    <row r="93" spans="1:4" s="156" customFormat="1" ht="12" customHeight="1">
      <c r="A93" s="187" t="s">
        <v>92</v>
      </c>
      <c r="B93" s="187"/>
      <c r="C93" s="22">
        <v>8</v>
      </c>
      <c r="D93" s="29">
        <v>0.9122006841505131</v>
      </c>
    </row>
    <row r="94" spans="1:4" s="156" customFormat="1" ht="12" customHeight="1">
      <c r="A94" s="187" t="s">
        <v>93</v>
      </c>
      <c r="B94" s="187"/>
      <c r="C94" s="22">
        <v>880</v>
      </c>
      <c r="D94" s="29">
        <v>2.212166918049271</v>
      </c>
    </row>
    <row r="95" spans="1:4" s="156" customFormat="1" ht="12" customHeight="1">
      <c r="A95" s="187" t="s">
        <v>94</v>
      </c>
      <c r="B95" s="187"/>
      <c r="C95" s="22">
        <v>18</v>
      </c>
      <c r="D95" s="29">
        <v>1.9607843137254901</v>
      </c>
    </row>
    <row r="96" spans="1:4" s="156" customFormat="1" ht="12" customHeight="1">
      <c r="A96" s="187" t="s">
        <v>95</v>
      </c>
      <c r="B96" s="187"/>
      <c r="C96" s="22">
        <v>7</v>
      </c>
      <c r="D96" s="29">
        <v>1.1400651465798046</v>
      </c>
    </row>
    <row r="97" spans="1:4" s="156" customFormat="1" ht="12" customHeight="1">
      <c r="A97" s="187" t="s">
        <v>96</v>
      </c>
      <c r="B97" s="187"/>
      <c r="C97" s="22">
        <v>17</v>
      </c>
      <c r="D97" s="29">
        <v>3.0852994555353903</v>
      </c>
    </row>
    <row r="98" spans="1:4" s="156" customFormat="1" ht="12" customHeight="1">
      <c r="A98" s="187" t="s">
        <v>97</v>
      </c>
      <c r="B98" s="187"/>
      <c r="C98" s="22">
        <v>85</v>
      </c>
      <c r="D98" s="29">
        <v>2.297918356312517</v>
      </c>
    </row>
    <row r="99" spans="1:4" s="156" customFormat="1" ht="12" customHeight="1">
      <c r="A99" s="187" t="s">
        <v>98</v>
      </c>
      <c r="B99" s="187"/>
      <c r="C99" s="22">
        <v>17</v>
      </c>
      <c r="D99" s="29">
        <v>2.125</v>
      </c>
    </row>
    <row r="100" spans="1:4" s="156" customFormat="1" ht="12" customHeight="1">
      <c r="A100" s="187" t="s">
        <v>99</v>
      </c>
      <c r="B100" s="187"/>
      <c r="C100" s="22">
        <v>19</v>
      </c>
      <c r="D100" s="29">
        <v>1.489028213166144</v>
      </c>
    </row>
    <row r="101" spans="1:4" s="156" customFormat="1" ht="12" customHeight="1">
      <c r="A101" s="187" t="s">
        <v>100</v>
      </c>
      <c r="B101" s="187"/>
      <c r="C101" s="22">
        <v>5</v>
      </c>
      <c r="D101" s="29">
        <v>0.7320644216691069</v>
      </c>
    </row>
    <row r="102" spans="1:4" s="156" customFormat="1" ht="12" customHeight="1">
      <c r="A102" s="187" t="s">
        <v>101</v>
      </c>
      <c r="B102" s="187"/>
      <c r="C102" s="22">
        <v>8</v>
      </c>
      <c r="D102" s="29">
        <v>3.4334763948497855</v>
      </c>
    </row>
    <row r="103" spans="1:4" s="156" customFormat="1" ht="12" customHeight="1">
      <c r="A103" s="187" t="s">
        <v>296</v>
      </c>
      <c r="B103" s="187"/>
      <c r="C103" s="22">
        <v>3</v>
      </c>
      <c r="D103" s="29">
        <v>0.1190003966679889</v>
      </c>
    </row>
    <row r="104" spans="1:4" s="156" customFormat="1" ht="12" customHeight="1">
      <c r="A104" s="187" t="s">
        <v>102</v>
      </c>
      <c r="B104" s="187"/>
      <c r="C104" s="22">
        <v>11</v>
      </c>
      <c r="D104" s="29">
        <v>1.5492957746478873</v>
      </c>
    </row>
    <row r="105" spans="1:4" s="156" customFormat="1" ht="12" customHeight="1">
      <c r="A105" s="187" t="s">
        <v>103</v>
      </c>
      <c r="B105" s="187"/>
      <c r="C105" s="22">
        <v>20</v>
      </c>
      <c r="D105" s="29">
        <v>2.2002200220022003</v>
      </c>
    </row>
    <row r="106" spans="1:4" s="156" customFormat="1" ht="12" customHeight="1">
      <c r="A106" s="187" t="s">
        <v>104</v>
      </c>
      <c r="B106" s="187"/>
      <c r="C106" s="22">
        <v>18</v>
      </c>
      <c r="D106" s="29">
        <v>3.91304347826087</v>
      </c>
    </row>
    <row r="107" spans="1:4" s="156" customFormat="1" ht="12" customHeight="1">
      <c r="A107" s="187" t="s">
        <v>105</v>
      </c>
      <c r="B107" s="187"/>
      <c r="C107" s="22">
        <v>7</v>
      </c>
      <c r="D107" s="29">
        <v>3.6458333333333335</v>
      </c>
    </row>
    <row r="108" spans="1:4" s="156" customFormat="1" ht="12" customHeight="1">
      <c r="A108" s="187" t="s">
        <v>106</v>
      </c>
      <c r="B108" s="187"/>
      <c r="C108" s="22">
        <v>9</v>
      </c>
      <c r="D108" s="29">
        <v>1.5817223198594026</v>
      </c>
    </row>
    <row r="109" spans="1:4" s="156" customFormat="1" ht="12" customHeight="1">
      <c r="A109" s="187" t="s">
        <v>107</v>
      </c>
      <c r="B109" s="187"/>
      <c r="C109" s="22">
        <v>7</v>
      </c>
      <c r="D109" s="29">
        <v>0.9900990099009901</v>
      </c>
    </row>
    <row r="110" spans="1:4" s="156" customFormat="1" ht="12" customHeight="1">
      <c r="A110" s="187" t="s">
        <v>108</v>
      </c>
      <c r="B110" s="187"/>
      <c r="C110" s="22">
        <v>146</v>
      </c>
      <c r="D110" s="29">
        <v>4.766568723473719</v>
      </c>
    </row>
    <row r="111" spans="1:4" s="156" customFormat="1" ht="12" customHeight="1">
      <c r="A111" s="187" t="s">
        <v>109</v>
      </c>
      <c r="B111" s="187"/>
      <c r="C111" s="22">
        <v>9</v>
      </c>
      <c r="D111" s="29">
        <v>0.9513742071881607</v>
      </c>
    </row>
    <row r="112" spans="1:4" s="156" customFormat="1" ht="12" customHeight="1">
      <c r="A112" s="187" t="s">
        <v>110</v>
      </c>
      <c r="B112" s="187"/>
      <c r="C112" s="22">
        <v>16</v>
      </c>
      <c r="D112" s="29">
        <v>2.4279210925644916</v>
      </c>
    </row>
    <row r="113" spans="1:4" s="156" customFormat="1" ht="12" customHeight="1">
      <c r="A113" s="187" t="s">
        <v>111</v>
      </c>
      <c r="B113" s="187"/>
      <c r="C113" s="22">
        <v>16</v>
      </c>
      <c r="D113" s="29">
        <v>1.845444059976932</v>
      </c>
    </row>
    <row r="114" spans="1:4" s="156" customFormat="1" ht="12" customHeight="1">
      <c r="A114" s="187" t="s">
        <v>112</v>
      </c>
      <c r="B114" s="187"/>
      <c r="C114" s="22">
        <v>37</v>
      </c>
      <c r="D114" s="29">
        <v>4.1807909604519775</v>
      </c>
    </row>
    <row r="115" spans="1:4" s="156" customFormat="1" ht="12" customHeight="1">
      <c r="A115" s="187" t="s">
        <v>114</v>
      </c>
      <c r="B115" s="187"/>
      <c r="C115" s="22">
        <v>22</v>
      </c>
      <c r="D115" s="29">
        <v>3.6605657237936775</v>
      </c>
    </row>
    <row r="116" spans="1:4" s="156" customFormat="1" ht="12" customHeight="1">
      <c r="A116" s="187" t="s">
        <v>115</v>
      </c>
      <c r="B116" s="187"/>
      <c r="C116" s="22">
        <v>20</v>
      </c>
      <c r="D116" s="29">
        <v>1.7050298380221656</v>
      </c>
    </row>
    <row r="117" spans="1:4" s="156" customFormat="1" ht="12" customHeight="1">
      <c r="A117" s="187" t="s">
        <v>116</v>
      </c>
      <c r="B117" s="187"/>
      <c r="C117" s="22">
        <v>9</v>
      </c>
      <c r="D117" s="29">
        <v>1.6697588126159555</v>
      </c>
    </row>
    <row r="118" spans="1:4" s="156" customFormat="1" ht="12" customHeight="1">
      <c r="A118" s="187" t="s">
        <v>119</v>
      </c>
      <c r="B118" s="187"/>
      <c r="C118" s="22">
        <v>10</v>
      </c>
      <c r="D118" s="29">
        <v>1.201923076923077</v>
      </c>
    </row>
    <row r="119" spans="1:4" s="156" customFormat="1" ht="12" customHeight="1">
      <c r="A119" s="187" t="s">
        <v>120</v>
      </c>
      <c r="B119" s="187"/>
      <c r="C119" s="22">
        <v>21</v>
      </c>
      <c r="D119" s="29">
        <v>1.4747191011235954</v>
      </c>
    </row>
    <row r="120" spans="1:4" s="156" customFormat="1" ht="12" customHeight="1">
      <c r="A120" s="187" t="s">
        <v>122</v>
      </c>
      <c r="B120" s="187"/>
      <c r="C120" s="22">
        <v>9</v>
      </c>
      <c r="D120" s="29">
        <v>2.107728337236534</v>
      </c>
    </row>
    <row r="121" spans="1:4" s="156" customFormat="1" ht="12" customHeight="1">
      <c r="A121" s="187" t="s">
        <v>123</v>
      </c>
      <c r="B121" s="187"/>
      <c r="C121" s="22">
        <v>9</v>
      </c>
      <c r="D121" s="29">
        <v>0.944386149003148</v>
      </c>
    </row>
    <row r="122" spans="1:4" s="156" customFormat="1" ht="12" customHeight="1">
      <c r="A122" s="202" t="s">
        <v>124</v>
      </c>
      <c r="B122" s="202"/>
      <c r="C122" s="76">
        <v>8</v>
      </c>
      <c r="D122" s="29">
        <v>1.702127659574468</v>
      </c>
    </row>
    <row r="123" spans="1:4" s="156" customFormat="1" ht="12" customHeight="1">
      <c r="A123" s="26"/>
      <c r="B123" s="26"/>
      <c r="C123" s="32"/>
      <c r="D123" s="13"/>
    </row>
    <row r="124" spans="1:4" s="156" customFormat="1" ht="12" customHeight="1">
      <c r="A124" s="194" t="s">
        <v>125</v>
      </c>
      <c r="B124" s="194"/>
      <c r="C124" s="19">
        <f>SUM(C125:C147)</f>
        <v>1178</v>
      </c>
      <c r="D124" s="84">
        <v>2.0616030801540077</v>
      </c>
    </row>
    <row r="125" spans="1:4" s="156" customFormat="1" ht="12" customHeight="1">
      <c r="A125" s="187" t="s">
        <v>126</v>
      </c>
      <c r="B125" s="187"/>
      <c r="C125" s="22">
        <v>141</v>
      </c>
      <c r="D125" s="29">
        <v>2.333664349553128</v>
      </c>
    </row>
    <row r="126" spans="1:4" s="156" customFormat="1" ht="12" customHeight="1">
      <c r="A126" s="187" t="s">
        <v>127</v>
      </c>
      <c r="B126" s="187"/>
      <c r="C126" s="22">
        <v>2</v>
      </c>
      <c r="D126" s="29">
        <v>0.6024096385542169</v>
      </c>
    </row>
    <row r="127" spans="1:4" s="156" customFormat="1" ht="12" customHeight="1">
      <c r="A127" s="187" t="s">
        <v>128</v>
      </c>
      <c r="B127" s="187"/>
      <c r="C127" s="22">
        <v>8</v>
      </c>
      <c r="D127" s="29">
        <v>1.0767160161507403</v>
      </c>
    </row>
    <row r="128" spans="1:4" s="156" customFormat="1" ht="12" customHeight="1">
      <c r="A128" s="187" t="s">
        <v>129</v>
      </c>
      <c r="B128" s="187"/>
      <c r="C128" s="22">
        <v>51</v>
      </c>
      <c r="D128" s="29">
        <v>1.621106166560712</v>
      </c>
    </row>
    <row r="129" spans="1:4" s="156" customFormat="1" ht="12" customHeight="1">
      <c r="A129" s="187" t="s">
        <v>131</v>
      </c>
      <c r="B129" s="187"/>
      <c r="C129" s="22">
        <v>14</v>
      </c>
      <c r="D129" s="29">
        <v>0.851581508515815</v>
      </c>
    </row>
    <row r="130" spans="1:4" s="156" customFormat="1" ht="12" customHeight="1">
      <c r="A130" s="187" t="s">
        <v>132</v>
      </c>
      <c r="B130" s="187"/>
      <c r="C130" s="22">
        <v>4</v>
      </c>
      <c r="D130" s="29">
        <v>5.714285714285714</v>
      </c>
    </row>
    <row r="131" spans="1:4" s="156" customFormat="1" ht="12" customHeight="1">
      <c r="A131" s="187" t="s">
        <v>133</v>
      </c>
      <c r="B131" s="187"/>
      <c r="C131" s="22">
        <v>16</v>
      </c>
      <c r="D131" s="29">
        <v>0.8064516129032258</v>
      </c>
    </row>
    <row r="132" spans="1:4" s="156" customFormat="1" ht="12" customHeight="1">
      <c r="A132" s="187" t="s">
        <v>134</v>
      </c>
      <c r="B132" s="187"/>
      <c r="C132" s="22">
        <v>3</v>
      </c>
      <c r="D132" s="29">
        <v>1.090909090909091</v>
      </c>
    </row>
    <row r="133" spans="1:4" s="156" customFormat="1" ht="12" customHeight="1">
      <c r="A133" s="187" t="s">
        <v>135</v>
      </c>
      <c r="B133" s="187"/>
      <c r="C133" s="22">
        <v>109</v>
      </c>
      <c r="D133" s="29">
        <v>1.687829049241251</v>
      </c>
    </row>
    <row r="134" spans="1:4" s="156" customFormat="1" ht="12" customHeight="1">
      <c r="A134" s="187" t="s">
        <v>136</v>
      </c>
      <c r="B134" s="187"/>
      <c r="C134" s="22">
        <v>49</v>
      </c>
      <c r="D134" s="29">
        <v>1.6587677725118484</v>
      </c>
    </row>
    <row r="135" spans="1:4" s="156" customFormat="1" ht="12" customHeight="1">
      <c r="A135" s="187" t="s">
        <v>139</v>
      </c>
      <c r="B135" s="187"/>
      <c r="C135" s="22">
        <v>12</v>
      </c>
      <c r="D135" s="29">
        <v>1.345291479820628</v>
      </c>
    </row>
    <row r="136" spans="1:4" s="156" customFormat="1" ht="12" customHeight="1">
      <c r="A136" s="187" t="s">
        <v>140</v>
      </c>
      <c r="B136" s="187"/>
      <c r="C136" s="22">
        <v>377</v>
      </c>
      <c r="D136" s="29">
        <v>3.380862702896601</v>
      </c>
    </row>
    <row r="137" spans="1:4" s="156" customFormat="1" ht="12" customHeight="1">
      <c r="A137" s="187" t="s">
        <v>141</v>
      </c>
      <c r="B137" s="187"/>
      <c r="C137" s="22">
        <v>66</v>
      </c>
      <c r="D137" s="29">
        <v>1.6730038022813687</v>
      </c>
    </row>
    <row r="138" spans="1:4" s="156" customFormat="1" ht="12" customHeight="1">
      <c r="A138" s="187" t="s">
        <v>142</v>
      </c>
      <c r="B138" s="187"/>
      <c r="C138" s="22">
        <v>2</v>
      </c>
      <c r="D138" s="29">
        <v>0.38095238095238093</v>
      </c>
    </row>
    <row r="139" spans="1:4" s="156" customFormat="1" ht="12" customHeight="1">
      <c r="A139" s="187" t="s">
        <v>143</v>
      </c>
      <c r="B139" s="187"/>
      <c r="C139" s="22">
        <v>98</v>
      </c>
      <c r="D139" s="29">
        <v>1.6723549488054608</v>
      </c>
    </row>
    <row r="140" spans="1:4" s="156" customFormat="1" ht="12" customHeight="1">
      <c r="A140" s="187" t="s">
        <v>145</v>
      </c>
      <c r="B140" s="187"/>
      <c r="C140" s="22">
        <v>58</v>
      </c>
      <c r="D140" s="29">
        <v>2.207001522070015</v>
      </c>
    </row>
    <row r="141" spans="1:4" s="156" customFormat="1" ht="12" customHeight="1">
      <c r="A141" s="187" t="s">
        <v>146</v>
      </c>
      <c r="B141" s="187"/>
      <c r="C141" s="22">
        <v>6</v>
      </c>
      <c r="D141" s="29">
        <v>0.3978779840848806</v>
      </c>
    </row>
    <row r="142" spans="1:4" s="156" customFormat="1" ht="12" customHeight="1">
      <c r="A142" s="187" t="s">
        <v>147</v>
      </c>
      <c r="B142" s="187"/>
      <c r="C142" s="22">
        <v>42</v>
      </c>
      <c r="D142" s="29">
        <v>3.4090909090909087</v>
      </c>
    </row>
    <row r="143" spans="1:4" s="156" customFormat="1" ht="12" customHeight="1">
      <c r="A143" s="187" t="s">
        <v>148</v>
      </c>
      <c r="B143" s="187"/>
      <c r="C143" s="22">
        <v>10</v>
      </c>
      <c r="D143" s="29">
        <v>0.778816199376947</v>
      </c>
    </row>
    <row r="144" spans="1:4" s="156" customFormat="1" ht="12" customHeight="1">
      <c r="A144" s="187" t="s">
        <v>149</v>
      </c>
      <c r="B144" s="187"/>
      <c r="C144" s="22">
        <v>0</v>
      </c>
      <c r="D144" s="29">
        <v>0</v>
      </c>
    </row>
    <row r="145" spans="1:4" s="156" customFormat="1" ht="12" customHeight="1">
      <c r="A145" s="187" t="s">
        <v>151</v>
      </c>
      <c r="B145" s="187"/>
      <c r="C145" s="22">
        <v>91</v>
      </c>
      <c r="D145" s="29">
        <v>4.640489546149924</v>
      </c>
    </row>
    <row r="146" spans="1:4" s="156" customFormat="1" ht="12" customHeight="1">
      <c r="A146" s="187" t="s">
        <v>311</v>
      </c>
      <c r="B146" s="187"/>
      <c r="C146" s="22">
        <v>16</v>
      </c>
      <c r="D146" s="29">
        <v>0.9395184967704051</v>
      </c>
    </row>
    <row r="147" spans="1:4" s="156" customFormat="1" ht="12" customHeight="1">
      <c r="A147" s="193" t="s">
        <v>154</v>
      </c>
      <c r="B147" s="193"/>
      <c r="C147" s="76">
        <v>3</v>
      </c>
      <c r="D147" s="29">
        <v>0.49180327868852464</v>
      </c>
    </row>
    <row r="148" spans="1:4" s="156" customFormat="1" ht="12" customHeight="1">
      <c r="A148" s="26"/>
      <c r="B148" s="26"/>
      <c r="C148" s="32"/>
      <c r="D148" s="13"/>
    </row>
    <row r="149" spans="1:4" s="156" customFormat="1" ht="12" customHeight="1">
      <c r="A149" s="194" t="s">
        <v>155</v>
      </c>
      <c r="B149" s="194"/>
      <c r="C149" s="19">
        <f>SUM(C150:C157)</f>
        <v>41</v>
      </c>
      <c r="D149" s="84">
        <v>0.6354618722876628</v>
      </c>
    </row>
    <row r="150" spans="1:4" s="156" customFormat="1" ht="12" customHeight="1">
      <c r="A150" s="187" t="s">
        <v>156</v>
      </c>
      <c r="B150" s="187"/>
      <c r="C150" s="22">
        <v>4</v>
      </c>
      <c r="D150" s="29">
        <v>0.4158004158004158</v>
      </c>
    </row>
    <row r="151" spans="1:4" s="156" customFormat="1" ht="12" customHeight="1">
      <c r="A151" s="187" t="s">
        <v>157</v>
      </c>
      <c r="B151" s="187"/>
      <c r="C151" s="22">
        <v>0</v>
      </c>
      <c r="D151" s="29">
        <v>0</v>
      </c>
    </row>
    <row r="152" spans="1:4" s="156" customFormat="1" ht="12" customHeight="1">
      <c r="A152" s="187" t="s">
        <v>158</v>
      </c>
      <c r="B152" s="187"/>
      <c r="C152" s="22">
        <v>3</v>
      </c>
      <c r="D152" s="29">
        <v>1.0416666666666665</v>
      </c>
    </row>
    <row r="153" spans="1:4" s="156" customFormat="1" ht="12" customHeight="1">
      <c r="A153" s="187" t="s">
        <v>159</v>
      </c>
      <c r="B153" s="187"/>
      <c r="C153" s="22">
        <v>1</v>
      </c>
      <c r="D153" s="29">
        <v>0.6451612903225806</v>
      </c>
    </row>
    <row r="154" spans="1:4" s="156" customFormat="1" ht="12" customHeight="1">
      <c r="A154" s="187" t="s">
        <v>160</v>
      </c>
      <c r="B154" s="187"/>
      <c r="C154" s="22">
        <v>19</v>
      </c>
      <c r="D154" s="29">
        <v>1.412639405204461</v>
      </c>
    </row>
    <row r="155" spans="1:4" s="156" customFormat="1" ht="12" customHeight="1">
      <c r="A155" s="187" t="s">
        <v>161</v>
      </c>
      <c r="B155" s="187"/>
      <c r="C155" s="22">
        <v>7</v>
      </c>
      <c r="D155" s="29">
        <v>0.7734806629834254</v>
      </c>
    </row>
    <row r="156" spans="1:4" s="156" customFormat="1" ht="12" customHeight="1">
      <c r="A156" s="187" t="s">
        <v>162</v>
      </c>
      <c r="B156" s="187"/>
      <c r="C156" s="22">
        <v>3</v>
      </c>
      <c r="D156" s="29">
        <v>2.272727272727273</v>
      </c>
    </row>
    <row r="157" spans="1:4" s="156" customFormat="1" ht="12" customHeight="1">
      <c r="A157" s="193" t="s">
        <v>163</v>
      </c>
      <c r="B157" s="193"/>
      <c r="C157" s="76">
        <v>4</v>
      </c>
      <c r="D157" s="29">
        <v>0.16253555465258024</v>
      </c>
    </row>
    <row r="158" spans="1:4" s="156" customFormat="1" ht="12" customHeight="1">
      <c r="A158" s="26"/>
      <c r="B158" s="26"/>
      <c r="C158" s="32"/>
      <c r="D158" s="13"/>
    </row>
    <row r="159" spans="1:4" s="156" customFormat="1" ht="12" customHeight="1">
      <c r="A159" s="194" t="s">
        <v>164</v>
      </c>
      <c r="B159" s="194"/>
      <c r="C159" s="19">
        <f>SUM(C160:C165)</f>
        <v>627</v>
      </c>
      <c r="D159" s="84">
        <v>2.0324807935427405</v>
      </c>
    </row>
    <row r="160" spans="1:4" s="156" customFormat="1" ht="12" customHeight="1">
      <c r="A160" s="187" t="s">
        <v>165</v>
      </c>
      <c r="B160" s="187"/>
      <c r="C160" s="22">
        <v>76</v>
      </c>
      <c r="D160" s="29">
        <v>3.075677863213274</v>
      </c>
    </row>
    <row r="161" spans="1:4" s="156" customFormat="1" ht="12" customHeight="1">
      <c r="A161" s="187" t="s">
        <v>166</v>
      </c>
      <c r="B161" s="187"/>
      <c r="C161" s="22">
        <v>485</v>
      </c>
      <c r="D161" s="29">
        <v>1.9711440764072343</v>
      </c>
    </row>
    <row r="162" spans="1:4" s="156" customFormat="1" ht="12" customHeight="1">
      <c r="A162" s="187" t="s">
        <v>167</v>
      </c>
      <c r="B162" s="187"/>
      <c r="C162" s="22">
        <v>18</v>
      </c>
      <c r="D162" s="29">
        <v>1.257861635220126</v>
      </c>
    </row>
    <row r="163" spans="1:4" s="156" customFormat="1" ht="12" customHeight="1">
      <c r="A163" s="187" t="s">
        <v>173</v>
      </c>
      <c r="B163" s="187"/>
      <c r="C163" s="22">
        <v>6</v>
      </c>
      <c r="D163" s="29">
        <v>2.158273381294964</v>
      </c>
    </row>
    <row r="164" spans="1:4" s="156" customFormat="1" ht="12" customHeight="1">
      <c r="A164" s="187" t="s">
        <v>174</v>
      </c>
      <c r="B164" s="187"/>
      <c r="C164" s="22">
        <v>15</v>
      </c>
      <c r="D164" s="29">
        <v>1.8427518427518428</v>
      </c>
    </row>
    <row r="165" spans="1:4" s="156" customFormat="1" ht="12" customHeight="1">
      <c r="A165" s="202" t="s">
        <v>180</v>
      </c>
      <c r="B165" s="202"/>
      <c r="C165" s="76">
        <v>27</v>
      </c>
      <c r="D165" s="29">
        <v>2.16</v>
      </c>
    </row>
    <row r="166" spans="1:4" s="156" customFormat="1" ht="12" customHeight="1">
      <c r="A166" s="26"/>
      <c r="B166" s="26"/>
      <c r="C166" s="32"/>
      <c r="D166" s="13"/>
    </row>
    <row r="167" spans="1:4" s="156" customFormat="1" ht="12" customHeight="1">
      <c r="A167" s="194" t="s">
        <v>183</v>
      </c>
      <c r="B167" s="194"/>
      <c r="C167" s="19">
        <f>SUM(C168:C169)</f>
        <v>66</v>
      </c>
      <c r="D167" s="84">
        <v>1.1714589989350372</v>
      </c>
    </row>
    <row r="168" spans="1:4" s="156" customFormat="1" ht="12" customHeight="1">
      <c r="A168" s="187" t="s">
        <v>184</v>
      </c>
      <c r="B168" s="187"/>
      <c r="C168" s="22">
        <v>43</v>
      </c>
      <c r="D168" s="29">
        <v>1.274074074074074</v>
      </c>
    </row>
    <row r="169" spans="1:4" s="156" customFormat="1" ht="12" customHeight="1">
      <c r="A169" s="202" t="s">
        <v>343</v>
      </c>
      <c r="B169" s="202"/>
      <c r="C169" s="76">
        <v>23</v>
      </c>
      <c r="D169" s="29">
        <v>1.018149623727313</v>
      </c>
    </row>
    <row r="170" spans="1:4" s="156" customFormat="1" ht="12" customHeight="1">
      <c r="A170" s="26"/>
      <c r="B170" s="26"/>
      <c r="C170" s="32"/>
      <c r="D170" s="13"/>
    </row>
    <row r="171" spans="1:4" s="156" customFormat="1" ht="12" customHeight="1">
      <c r="A171" s="194" t="s">
        <v>190</v>
      </c>
      <c r="B171" s="194"/>
      <c r="C171" s="19">
        <f>SUM(C172:C174)</f>
        <v>21</v>
      </c>
      <c r="D171" s="84">
        <v>0.30294287362954414</v>
      </c>
    </row>
    <row r="172" spans="1:4" s="156" customFormat="1" ht="12" customHeight="1">
      <c r="A172" s="187" t="s">
        <v>191</v>
      </c>
      <c r="B172" s="187"/>
      <c r="C172" s="22">
        <v>10</v>
      </c>
      <c r="D172" s="29">
        <v>0.45167118337850043</v>
      </c>
    </row>
    <row r="173" spans="1:4" s="156" customFormat="1" ht="12" customHeight="1">
      <c r="A173" s="187" t="s">
        <v>192</v>
      </c>
      <c r="B173" s="187"/>
      <c r="C173" s="22">
        <v>7</v>
      </c>
      <c r="D173" s="29">
        <v>0.2903359601824969</v>
      </c>
    </row>
    <row r="174" spans="1:4" s="156" customFormat="1" ht="12" customHeight="1">
      <c r="A174" s="202" t="s">
        <v>299</v>
      </c>
      <c r="B174" s="202"/>
      <c r="C174" s="76">
        <v>4</v>
      </c>
      <c r="D174" s="29">
        <v>0.17338534893801474</v>
      </c>
    </row>
    <row r="175" spans="1:4" s="156" customFormat="1" ht="12" customHeight="1">
      <c r="A175" s="26"/>
      <c r="B175" s="26"/>
      <c r="C175" s="32"/>
      <c r="D175" s="13"/>
    </row>
    <row r="176" spans="1:4" s="156" customFormat="1" ht="12" customHeight="1">
      <c r="A176" s="194" t="s">
        <v>196</v>
      </c>
      <c r="B176" s="194"/>
      <c r="C176" s="19">
        <f>SUM(C177:C186)</f>
        <v>90</v>
      </c>
      <c r="D176" s="84">
        <v>0.9596928982725527</v>
      </c>
    </row>
    <row r="177" spans="1:4" s="156" customFormat="1" ht="12" customHeight="1">
      <c r="A177" s="187" t="s">
        <v>197</v>
      </c>
      <c r="B177" s="187"/>
      <c r="C177" s="22">
        <v>21</v>
      </c>
      <c r="D177" s="29">
        <v>1.400933955970647</v>
      </c>
    </row>
    <row r="178" spans="1:4" s="156" customFormat="1" ht="12" customHeight="1">
      <c r="A178" s="187" t="s">
        <v>199</v>
      </c>
      <c r="B178" s="187"/>
      <c r="C178" s="22">
        <v>0</v>
      </c>
      <c r="D178" s="29">
        <v>0</v>
      </c>
    </row>
    <row r="179" spans="1:4" s="156" customFormat="1" ht="12" customHeight="1">
      <c r="A179" s="187" t="s">
        <v>200</v>
      </c>
      <c r="B179" s="187"/>
      <c r="C179" s="22">
        <v>27</v>
      </c>
      <c r="D179" s="29">
        <v>3.7921348314606744</v>
      </c>
    </row>
    <row r="180" spans="1:4" s="156" customFormat="1" ht="12" customHeight="1">
      <c r="A180" s="187" t="s">
        <v>205</v>
      </c>
      <c r="B180" s="187"/>
      <c r="C180" s="22">
        <v>3</v>
      </c>
      <c r="D180" s="29">
        <v>0.906344410876133</v>
      </c>
    </row>
    <row r="181" spans="1:4" s="156" customFormat="1" ht="12" customHeight="1">
      <c r="A181" s="187" t="s">
        <v>206</v>
      </c>
      <c r="B181" s="187"/>
      <c r="C181" s="22">
        <v>11</v>
      </c>
      <c r="D181" s="29">
        <v>0.2864583333333333</v>
      </c>
    </row>
    <row r="182" spans="1:4" s="156" customFormat="1" ht="12" customHeight="1">
      <c r="A182" s="187" t="s">
        <v>207</v>
      </c>
      <c r="B182" s="187"/>
      <c r="C182" s="22">
        <v>14</v>
      </c>
      <c r="D182" s="29">
        <v>2.3140495867768593</v>
      </c>
    </row>
    <row r="183" spans="1:4" s="156" customFormat="1" ht="12" customHeight="1">
      <c r="A183" s="187" t="s">
        <v>210</v>
      </c>
      <c r="B183" s="187"/>
      <c r="C183" s="22">
        <v>2</v>
      </c>
      <c r="D183" s="29">
        <v>0.8333333333333334</v>
      </c>
    </row>
    <row r="184" spans="1:4" s="156" customFormat="1" ht="12" customHeight="1">
      <c r="A184" s="187" t="s">
        <v>211</v>
      </c>
      <c r="B184" s="187"/>
      <c r="C184" s="22">
        <v>2</v>
      </c>
      <c r="D184" s="29">
        <v>0.4514672686230248</v>
      </c>
    </row>
    <row r="185" spans="1:4" s="156" customFormat="1" ht="12" customHeight="1">
      <c r="A185" s="187" t="s">
        <v>212</v>
      </c>
      <c r="B185" s="187"/>
      <c r="C185" s="22">
        <v>4</v>
      </c>
      <c r="D185" s="29">
        <v>1.0230179028132993</v>
      </c>
    </row>
    <row r="186" spans="1:4" s="156" customFormat="1" ht="12" customHeight="1">
      <c r="A186" s="202" t="s">
        <v>213</v>
      </c>
      <c r="B186" s="202"/>
      <c r="C186" s="76">
        <v>6</v>
      </c>
      <c r="D186" s="29">
        <v>0.5333333333333333</v>
      </c>
    </row>
    <row r="187" spans="1:4" s="156" customFormat="1" ht="12" customHeight="1">
      <c r="A187" s="26"/>
      <c r="B187" s="26"/>
      <c r="C187" s="32"/>
      <c r="D187" s="13"/>
    </row>
    <row r="188" spans="1:4" s="156" customFormat="1" ht="12" customHeight="1">
      <c r="A188" s="194" t="s">
        <v>215</v>
      </c>
      <c r="B188" s="194"/>
      <c r="C188" s="19">
        <f>SUM(C189:C196)</f>
        <v>4826</v>
      </c>
      <c r="D188" s="84">
        <v>2.0210141923271814</v>
      </c>
    </row>
    <row r="189" spans="1:4" s="156" customFormat="1" ht="12" customHeight="1">
      <c r="A189" s="187" t="s">
        <v>216</v>
      </c>
      <c r="B189" s="187"/>
      <c r="C189" s="22">
        <f>SUM(C58:C68)</f>
        <v>955</v>
      </c>
      <c r="D189" s="29">
        <v>3.2751466099660482</v>
      </c>
    </row>
    <row r="190" spans="1:4" s="156" customFormat="1" ht="12" customHeight="1">
      <c r="A190" s="187" t="s">
        <v>217</v>
      </c>
      <c r="B190" s="187"/>
      <c r="C190" s="22">
        <f>SUM(C71:C122)</f>
        <v>1848</v>
      </c>
      <c r="D190" s="29">
        <v>1.981833195706028</v>
      </c>
    </row>
    <row r="191" spans="1:4" s="156" customFormat="1" ht="12" customHeight="1">
      <c r="A191" s="187" t="s">
        <v>218</v>
      </c>
      <c r="B191" s="187"/>
      <c r="C191" s="22">
        <f>SUM(C125:C147)</f>
        <v>1178</v>
      </c>
      <c r="D191" s="29">
        <v>2.0616030801540077</v>
      </c>
    </row>
    <row r="192" spans="1:4" s="156" customFormat="1" ht="12" customHeight="1">
      <c r="A192" s="187" t="s">
        <v>219</v>
      </c>
      <c r="B192" s="187"/>
      <c r="C192" s="22">
        <f>SUM(C150:C157)</f>
        <v>41</v>
      </c>
      <c r="D192" s="29">
        <v>0.6354618722876628</v>
      </c>
    </row>
    <row r="193" spans="1:4" s="156" customFormat="1" ht="12" customHeight="1">
      <c r="A193" s="187" t="s">
        <v>220</v>
      </c>
      <c r="B193" s="187"/>
      <c r="C193" s="22">
        <f>SUM(C160:C165)</f>
        <v>627</v>
      </c>
      <c r="D193" s="29">
        <v>2.0324807935427405</v>
      </c>
    </row>
    <row r="194" spans="1:4" s="156" customFormat="1" ht="12" customHeight="1">
      <c r="A194" s="187" t="s">
        <v>221</v>
      </c>
      <c r="B194" s="187"/>
      <c r="C194" s="22">
        <f>SUM(C168:C169)</f>
        <v>66</v>
      </c>
      <c r="D194" s="29">
        <v>1.1714589989350372</v>
      </c>
    </row>
    <row r="195" spans="1:4" s="156" customFormat="1" ht="12" customHeight="1">
      <c r="A195" s="187" t="s">
        <v>222</v>
      </c>
      <c r="B195" s="187"/>
      <c r="C195" s="22">
        <f>SUM(C172:C174)</f>
        <v>21</v>
      </c>
      <c r="D195" s="29">
        <v>0.30294287362954414</v>
      </c>
    </row>
    <row r="196" spans="1:4" s="156" customFormat="1" ht="12" customHeight="1">
      <c r="A196" s="193" t="s">
        <v>223</v>
      </c>
      <c r="B196" s="193"/>
      <c r="C196" s="76">
        <f>SUM(C177:C186)</f>
        <v>90</v>
      </c>
      <c r="D196" s="29">
        <v>0.9596928982725527</v>
      </c>
    </row>
    <row r="197" spans="1:4" s="156" customFormat="1" ht="12" customHeight="1">
      <c r="A197" s="44"/>
      <c r="B197" s="44"/>
      <c r="C197" s="76"/>
      <c r="D197" s="13"/>
    </row>
    <row r="198" spans="1:4" s="156" customFormat="1" ht="12" customHeight="1">
      <c r="A198" s="194" t="s">
        <v>334</v>
      </c>
      <c r="B198" s="194"/>
      <c r="C198" s="19">
        <v>4577</v>
      </c>
      <c r="D198" s="84">
        <v>2.1730770143811458</v>
      </c>
    </row>
    <row r="199" spans="1:4" s="156" customFormat="1" ht="12" customHeight="1">
      <c r="A199" s="187" t="s">
        <v>335</v>
      </c>
      <c r="B199" s="187"/>
      <c r="C199" s="22">
        <v>603</v>
      </c>
      <c r="D199" s="29">
        <v>2.0693205216197668</v>
      </c>
    </row>
    <row r="200" spans="1:4" s="156" customFormat="1" ht="12" customHeight="1">
      <c r="A200" s="187" t="s">
        <v>336</v>
      </c>
      <c r="B200" s="187"/>
      <c r="C200" s="25">
        <v>961</v>
      </c>
      <c r="D200" s="29">
        <v>3.239180261561278</v>
      </c>
    </row>
    <row r="201" spans="1:4" s="156" customFormat="1" ht="12" customHeight="1">
      <c r="A201" s="187" t="s">
        <v>337</v>
      </c>
      <c r="B201" s="187"/>
      <c r="C201" s="22">
        <v>984</v>
      </c>
      <c r="D201" s="29">
        <v>2.1786781800066426</v>
      </c>
    </row>
    <row r="202" spans="1:4" s="156" customFormat="1" ht="12" customHeight="1">
      <c r="A202" s="187" t="s">
        <v>338</v>
      </c>
      <c r="B202" s="187"/>
      <c r="C202" s="22">
        <v>1842</v>
      </c>
      <c r="D202" s="29">
        <v>1.9862408074360027</v>
      </c>
    </row>
    <row r="203" spans="1:4" s="156" customFormat="1" ht="12" customHeight="1">
      <c r="A203" s="167" t="s">
        <v>339</v>
      </c>
      <c r="B203" s="167"/>
      <c r="C203" s="76">
        <v>187</v>
      </c>
      <c r="D203" s="29">
        <v>1.3441633122484187</v>
      </c>
    </row>
    <row r="204" spans="1:4" s="156" customFormat="1" ht="12" customHeight="1">
      <c r="A204" s="33"/>
      <c r="B204" s="33"/>
      <c r="C204" s="35"/>
      <c r="D204" s="13"/>
    </row>
    <row r="205" spans="1:4" s="156" customFormat="1" ht="12" customHeight="1">
      <c r="A205" s="166" t="s">
        <v>340</v>
      </c>
      <c r="B205" s="166"/>
      <c r="C205" s="83">
        <v>249</v>
      </c>
      <c r="D205" s="84">
        <v>0.8839818233456405</v>
      </c>
    </row>
    <row r="206" spans="1:4" s="172" customFormat="1" ht="5.25" customHeight="1">
      <c r="A206" s="244"/>
      <c r="B206" s="233"/>
      <c r="C206" s="233"/>
      <c r="D206" s="233"/>
    </row>
    <row r="207" spans="1:4" s="173" customFormat="1" ht="12" customHeight="1">
      <c r="A207" s="232" t="s">
        <v>344</v>
      </c>
      <c r="B207" s="232"/>
      <c r="C207" s="233"/>
      <c r="D207" s="233"/>
    </row>
    <row r="208" spans="1:4" s="41" customFormat="1" ht="12" customHeight="1">
      <c r="A208" s="234" t="s">
        <v>356</v>
      </c>
      <c r="B208" s="235"/>
      <c r="C208" s="235"/>
      <c r="D208" s="235"/>
    </row>
    <row r="209" spans="1:4" s="42" customFormat="1" ht="12" customHeight="1">
      <c r="A209" s="224" t="s">
        <v>341</v>
      </c>
      <c r="B209" s="233"/>
      <c r="C209" s="233"/>
      <c r="D209" s="233"/>
    </row>
    <row r="210" spans="1:4" s="42" customFormat="1" ht="5.25" customHeight="1">
      <c r="A210" s="240"/>
      <c r="B210" s="233"/>
      <c r="C210" s="233"/>
      <c r="D210" s="233"/>
    </row>
    <row r="211" spans="1:4" s="41" customFormat="1" ht="23.25" customHeight="1">
      <c r="A211" s="241" t="s">
        <v>392</v>
      </c>
      <c r="B211" s="241"/>
      <c r="C211" s="241"/>
      <c r="D211" s="241"/>
    </row>
    <row r="212" spans="1:4" s="42" customFormat="1" ht="5.25" customHeight="1">
      <c r="A212" s="242"/>
      <c r="B212" s="242"/>
      <c r="C212" s="242"/>
      <c r="D212" s="242"/>
    </row>
    <row r="213" spans="1:4" s="43" customFormat="1" ht="12" customHeight="1">
      <c r="A213" s="239" t="s">
        <v>349</v>
      </c>
      <c r="B213" s="239"/>
      <c r="C213" s="239"/>
      <c r="D213" s="239"/>
    </row>
    <row r="214" spans="1:4" s="43" customFormat="1" ht="12" customHeight="1">
      <c r="A214" s="239" t="s">
        <v>295</v>
      </c>
      <c r="B214" s="239"/>
      <c r="C214" s="239"/>
      <c r="D214" s="239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>
      <c r="C225" s="66"/>
    </row>
    <row r="226" ht="12" customHeight="1">
      <c r="C226" s="66"/>
    </row>
    <row r="227" ht="12" customHeight="1">
      <c r="C227" s="66"/>
    </row>
    <row r="228" ht="12" customHeight="1">
      <c r="C228" s="66"/>
    </row>
    <row r="229" ht="12" customHeight="1">
      <c r="C229" s="66"/>
    </row>
  </sheetData>
  <sheetProtection/>
  <mergeCells count="178">
    <mergeCell ref="A8:B8"/>
    <mergeCell ref="A9:B9"/>
    <mergeCell ref="A211:D211"/>
    <mergeCell ref="A212:D212"/>
    <mergeCell ref="A213:D213"/>
    <mergeCell ref="A214:D214"/>
    <mergeCell ref="A207:D207"/>
    <mergeCell ref="A206:D206"/>
    <mergeCell ref="A209:D209"/>
    <mergeCell ref="A210:D210"/>
    <mergeCell ref="A199:B199"/>
    <mergeCell ref="A200:B200"/>
    <mergeCell ref="A201:B201"/>
    <mergeCell ref="A202:B202"/>
    <mergeCell ref="A1:D1"/>
    <mergeCell ref="A2:D2"/>
    <mergeCell ref="A3:D3"/>
    <mergeCell ref="A4:D4"/>
    <mergeCell ref="C5:D5"/>
    <mergeCell ref="A192:B192"/>
    <mergeCell ref="A198:B198"/>
    <mergeCell ref="A185:B185"/>
    <mergeCell ref="A186:B186"/>
    <mergeCell ref="A188:B188"/>
    <mergeCell ref="A189:B189"/>
    <mergeCell ref="A190:B190"/>
    <mergeCell ref="A183:B183"/>
    <mergeCell ref="A184:B184"/>
    <mergeCell ref="A193:B193"/>
    <mergeCell ref="A194:B194"/>
    <mergeCell ref="A195:B195"/>
    <mergeCell ref="A196:B196"/>
    <mergeCell ref="A173:B173"/>
    <mergeCell ref="A174:B174"/>
    <mergeCell ref="A176:B176"/>
    <mergeCell ref="A177:B177"/>
    <mergeCell ref="A178:B178"/>
    <mergeCell ref="A191:B191"/>
    <mergeCell ref="A179:B179"/>
    <mergeCell ref="A180:B180"/>
    <mergeCell ref="A181:B181"/>
    <mergeCell ref="A182:B182"/>
    <mergeCell ref="A165:B165"/>
    <mergeCell ref="A167:B167"/>
    <mergeCell ref="A168:B168"/>
    <mergeCell ref="A169:B169"/>
    <mergeCell ref="A171:B171"/>
    <mergeCell ref="A172:B172"/>
    <mergeCell ref="A159:B159"/>
    <mergeCell ref="A160:B160"/>
    <mergeCell ref="A161:B161"/>
    <mergeCell ref="A162:B162"/>
    <mergeCell ref="A163:B163"/>
    <mergeCell ref="A164:B164"/>
    <mergeCell ref="A152:B152"/>
    <mergeCell ref="A153:B153"/>
    <mergeCell ref="A154:B154"/>
    <mergeCell ref="A155:B155"/>
    <mergeCell ref="A156:B156"/>
    <mergeCell ref="A157:B157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70:B70"/>
    <mergeCell ref="A71:B71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7:B57"/>
    <mergeCell ref="A58:B58"/>
    <mergeCell ref="A39:B39"/>
    <mergeCell ref="A40:B40"/>
    <mergeCell ref="A42:B42"/>
    <mergeCell ref="A43:B43"/>
    <mergeCell ref="A44:B44"/>
    <mergeCell ref="A47:B47"/>
    <mergeCell ref="A25:B25"/>
    <mergeCell ref="A26:B26"/>
    <mergeCell ref="A29:B29"/>
    <mergeCell ref="A32:B32"/>
    <mergeCell ref="A33:B33"/>
    <mergeCell ref="A38:B38"/>
    <mergeCell ref="A5:B5"/>
    <mergeCell ref="C6:D6"/>
    <mergeCell ref="A208:D208"/>
    <mergeCell ref="A10:B10"/>
    <mergeCell ref="A12:B12"/>
    <mergeCell ref="A13:B13"/>
    <mergeCell ref="A17:B17"/>
    <mergeCell ref="A21:B21"/>
    <mergeCell ref="A23:B23"/>
    <mergeCell ref="A24:B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.7109375" style="66" customWidth="1"/>
    <col min="2" max="2" width="38.7109375" style="66" customWidth="1"/>
    <col min="3" max="3" width="11.8515625" style="174" customWidth="1"/>
    <col min="4" max="4" width="11.8515625" style="179" customWidth="1"/>
    <col min="5" max="16384" width="9.140625" style="66" customWidth="1"/>
  </cols>
  <sheetData>
    <row r="1" spans="1:4" s="169" customFormat="1" ht="12.75" customHeight="1">
      <c r="A1" s="188"/>
      <c r="B1" s="188"/>
      <c r="C1" s="233"/>
      <c r="D1" s="233"/>
    </row>
    <row r="2" spans="1:4" s="169" customFormat="1" ht="12.75" customHeight="1">
      <c r="A2" s="236" t="s">
        <v>345</v>
      </c>
      <c r="B2" s="236"/>
      <c r="C2" s="237"/>
      <c r="D2" s="237"/>
    </row>
    <row r="3" spans="1:4" s="4" customFormat="1" ht="12.75" customHeight="1">
      <c r="A3" s="190"/>
      <c r="B3" s="190"/>
      <c r="C3" s="233"/>
      <c r="D3" s="233"/>
    </row>
    <row r="4" spans="1:4" s="4" customFormat="1" ht="12.75" customHeight="1">
      <c r="A4" s="191"/>
      <c r="B4" s="191"/>
      <c r="C4" s="238"/>
      <c r="D4" s="238"/>
    </row>
    <row r="5" spans="1:4" s="160" customFormat="1" ht="12" customHeight="1">
      <c r="A5" s="195"/>
      <c r="B5" s="195"/>
      <c r="C5" s="227">
        <v>2017</v>
      </c>
      <c r="D5" s="243"/>
    </row>
    <row r="6" spans="3:4" s="160" customFormat="1" ht="12" customHeight="1">
      <c r="C6" s="229"/>
      <c r="D6" s="233"/>
    </row>
    <row r="7" s="160" customFormat="1" ht="12" customHeight="1">
      <c r="D7" s="178"/>
    </row>
    <row r="8" spans="1:4" s="160" customFormat="1" ht="12" customHeight="1">
      <c r="A8" s="196"/>
      <c r="B8" s="196"/>
      <c r="C8" s="8" t="s">
        <v>0</v>
      </c>
      <c r="D8" s="151" t="s">
        <v>1</v>
      </c>
    </row>
    <row r="9" spans="1:4" s="170" customFormat="1" ht="12" customHeight="1">
      <c r="A9" s="199"/>
      <c r="B9" s="199"/>
      <c r="C9" s="10" t="s">
        <v>2</v>
      </c>
      <c r="D9" s="175" t="s">
        <v>3</v>
      </c>
    </row>
    <row r="10" spans="1:4" s="11" customFormat="1" ht="12" customHeight="1">
      <c r="A10" s="197" t="s">
        <v>4</v>
      </c>
      <c r="B10" s="197"/>
      <c r="C10" s="12">
        <v>3764</v>
      </c>
      <c r="D10" s="13">
        <v>1.5910724098575475</v>
      </c>
    </row>
    <row r="11" spans="1:4" s="11" customFormat="1" ht="12" customHeight="1">
      <c r="A11" s="15"/>
      <c r="B11" s="15"/>
      <c r="C11" s="16"/>
      <c r="D11" s="17"/>
    </row>
    <row r="12" spans="1:4" s="171" customFormat="1" ht="12" customHeight="1">
      <c r="A12" s="194" t="s">
        <v>5</v>
      </c>
      <c r="B12" s="194"/>
      <c r="C12" s="19">
        <v>160</v>
      </c>
      <c r="D12" s="17">
        <v>0.7352265416781546</v>
      </c>
    </row>
    <row r="13" spans="1:4" s="156" customFormat="1" ht="12" customHeight="1">
      <c r="A13" s="187" t="s">
        <v>6</v>
      </c>
      <c r="B13" s="187"/>
      <c r="C13" s="22">
        <v>101</v>
      </c>
      <c r="D13" s="23">
        <v>1.0889487870619945</v>
      </c>
    </row>
    <row r="14" spans="1:4" s="156" customFormat="1" ht="12" customHeight="1">
      <c r="A14" s="24"/>
      <c r="B14" s="25" t="s">
        <v>7</v>
      </c>
      <c r="C14" s="22">
        <v>59</v>
      </c>
      <c r="D14" s="23">
        <v>1.6900601546834717</v>
      </c>
    </row>
    <row r="15" spans="1:4" s="156" customFormat="1" ht="12" customHeight="1">
      <c r="A15" s="24"/>
      <c r="B15" s="25" t="s">
        <v>8</v>
      </c>
      <c r="C15" s="22">
        <v>15</v>
      </c>
      <c r="D15" s="23">
        <v>0.39164490861618795</v>
      </c>
    </row>
    <row r="16" spans="1:4" s="156" customFormat="1" ht="12" customHeight="1">
      <c r="A16" s="24"/>
      <c r="B16" s="26" t="s">
        <v>9</v>
      </c>
      <c r="C16" s="22">
        <v>27</v>
      </c>
      <c r="D16" s="23">
        <v>1.3817809621289663</v>
      </c>
    </row>
    <row r="17" spans="1:4" s="156" customFormat="1" ht="12" customHeight="1">
      <c r="A17" s="187" t="s">
        <v>10</v>
      </c>
      <c r="B17" s="187"/>
      <c r="C17" s="22">
        <v>15</v>
      </c>
      <c r="D17" s="23">
        <v>0.2172338884866039</v>
      </c>
    </row>
    <row r="18" spans="1:4" s="156" customFormat="1" ht="12" customHeight="1">
      <c r="A18" s="24"/>
      <c r="B18" s="25" t="s">
        <v>11</v>
      </c>
      <c r="C18" s="22">
        <v>5</v>
      </c>
      <c r="D18" s="23">
        <v>0.20859407592824364</v>
      </c>
    </row>
    <row r="19" spans="1:4" s="156" customFormat="1" ht="12" customHeight="1">
      <c r="A19" s="24"/>
      <c r="B19" s="25" t="s">
        <v>12</v>
      </c>
      <c r="C19" s="22">
        <v>7</v>
      </c>
      <c r="D19" s="23">
        <v>0.31789282470481384</v>
      </c>
    </row>
    <row r="20" spans="1:4" s="156" customFormat="1" ht="12" customHeight="1">
      <c r="A20" s="27"/>
      <c r="B20" s="25" t="s">
        <v>13</v>
      </c>
      <c r="C20" s="22">
        <v>3</v>
      </c>
      <c r="D20" s="23">
        <v>0.13009540329575023</v>
      </c>
    </row>
    <row r="21" spans="1:4" s="156" customFormat="1" ht="12" customHeight="1">
      <c r="A21" s="193" t="s">
        <v>14</v>
      </c>
      <c r="B21" s="193"/>
      <c r="C21" s="76">
        <v>44</v>
      </c>
      <c r="D21" s="86">
        <v>0.7882479398065209</v>
      </c>
    </row>
    <row r="22" spans="1:4" s="156" customFormat="1" ht="12" customHeight="1">
      <c r="A22" s="27"/>
      <c r="B22" s="27"/>
      <c r="C22" s="27"/>
      <c r="D22" s="13"/>
    </row>
    <row r="23" spans="1:4" s="171" customFormat="1" ht="12" customHeight="1">
      <c r="A23" s="194" t="s">
        <v>314</v>
      </c>
      <c r="B23" s="194"/>
      <c r="C23" s="22">
        <v>1161</v>
      </c>
      <c r="D23" s="23">
        <v>1.843940091799946</v>
      </c>
    </row>
    <row r="24" spans="1:4" s="156" customFormat="1" ht="12" customHeight="1">
      <c r="A24" s="187" t="s">
        <v>16</v>
      </c>
      <c r="B24" s="187"/>
      <c r="C24" s="22">
        <v>849</v>
      </c>
      <c r="D24" s="23">
        <v>2.3717733825008382</v>
      </c>
    </row>
    <row r="25" spans="1:4" s="156" customFormat="1" ht="12" customHeight="1">
      <c r="A25" s="187" t="s">
        <v>17</v>
      </c>
      <c r="B25" s="187"/>
      <c r="C25" s="22">
        <v>114</v>
      </c>
      <c r="D25" s="23">
        <v>1.7729393468118197</v>
      </c>
    </row>
    <row r="26" spans="1:4" s="156" customFormat="1" ht="12" customHeight="1">
      <c r="A26" s="187" t="s">
        <v>18</v>
      </c>
      <c r="B26" s="187"/>
      <c r="C26" s="22">
        <v>131</v>
      </c>
      <c r="D26" s="23">
        <v>1.3809825005270926</v>
      </c>
    </row>
    <row r="27" spans="1:4" s="156" customFormat="1" ht="12" customHeight="1">
      <c r="A27" s="31"/>
      <c r="B27" s="25" t="s">
        <v>19</v>
      </c>
      <c r="C27" s="22">
        <v>13</v>
      </c>
      <c r="D27" s="23">
        <v>0.6496751624187905</v>
      </c>
    </row>
    <row r="28" spans="1:4" s="156" customFormat="1" ht="12" customHeight="1">
      <c r="A28" s="27"/>
      <c r="B28" s="25" t="s">
        <v>20</v>
      </c>
      <c r="C28" s="22">
        <v>118</v>
      </c>
      <c r="D28" s="23">
        <v>1.5764863059452239</v>
      </c>
    </row>
    <row r="29" spans="1:4" s="156" customFormat="1" ht="12" customHeight="1">
      <c r="A29" s="187" t="s">
        <v>21</v>
      </c>
      <c r="B29" s="187"/>
      <c r="C29" s="22">
        <v>29</v>
      </c>
      <c r="D29" s="23">
        <v>0.8669656203288489</v>
      </c>
    </row>
    <row r="30" spans="1:4" s="156" customFormat="1" ht="12" customHeight="1">
      <c r="A30" s="31"/>
      <c r="B30" s="25" t="s">
        <v>22</v>
      </c>
      <c r="C30" s="22">
        <v>16</v>
      </c>
      <c r="D30" s="23">
        <v>0.9714632665452339</v>
      </c>
    </row>
    <row r="31" spans="1:4" s="156" customFormat="1" ht="12" customHeight="1">
      <c r="A31" s="27"/>
      <c r="B31" s="25" t="s">
        <v>23</v>
      </c>
      <c r="C31" s="22">
        <v>13</v>
      </c>
      <c r="D31" s="23">
        <v>0.7656065959952886</v>
      </c>
    </row>
    <row r="32" spans="1:4" s="156" customFormat="1" ht="12" customHeight="1">
      <c r="A32" s="187" t="s">
        <v>24</v>
      </c>
      <c r="B32" s="187"/>
      <c r="C32" s="22">
        <v>1</v>
      </c>
      <c r="D32" s="23">
        <v>0.06666666666666667</v>
      </c>
    </row>
    <row r="33" spans="1:4" s="156" customFormat="1" ht="12" customHeight="1">
      <c r="A33" s="187" t="s">
        <v>313</v>
      </c>
      <c r="B33" s="187"/>
      <c r="C33" s="22">
        <v>37</v>
      </c>
      <c r="D33" s="23">
        <v>0.5775835154542617</v>
      </c>
    </row>
    <row r="34" spans="1:4" s="156" customFormat="1" ht="12" customHeight="1">
      <c r="A34" s="31"/>
      <c r="B34" s="25" t="s">
        <v>26</v>
      </c>
      <c r="C34" s="22">
        <v>7</v>
      </c>
      <c r="D34" s="23">
        <v>0.7551240560949299</v>
      </c>
    </row>
    <row r="35" spans="1:4" s="156" customFormat="1" ht="12" customHeight="1">
      <c r="A35" s="24"/>
      <c r="B35" s="25" t="s">
        <v>27</v>
      </c>
      <c r="C35" s="22">
        <v>8</v>
      </c>
      <c r="D35" s="23">
        <v>1.0165184243964422</v>
      </c>
    </row>
    <row r="36" spans="1:4" s="156" customFormat="1" ht="12" customHeight="1">
      <c r="A36" s="24"/>
      <c r="B36" s="32" t="s">
        <v>312</v>
      </c>
      <c r="C36" s="28">
        <v>22</v>
      </c>
      <c r="D36" s="29">
        <v>0.4688832054560955</v>
      </c>
    </row>
    <row r="37" spans="1:4" s="156" customFormat="1" ht="12" customHeight="1">
      <c r="A37" s="27"/>
      <c r="B37" s="27"/>
      <c r="C37" s="27"/>
      <c r="D37" s="13"/>
    </row>
    <row r="38" spans="1:4" s="171" customFormat="1" ht="12" customHeight="1">
      <c r="A38" s="194" t="s">
        <v>29</v>
      </c>
      <c r="B38" s="194"/>
      <c r="C38" s="19">
        <v>436</v>
      </c>
      <c r="D38" s="20">
        <v>1.4536725235888373</v>
      </c>
    </row>
    <row r="39" spans="1:4" s="156" customFormat="1" ht="12" customHeight="1">
      <c r="A39" s="187" t="s">
        <v>30</v>
      </c>
      <c r="B39" s="187"/>
      <c r="C39" s="22">
        <v>418</v>
      </c>
      <c r="D39" s="20">
        <v>1.5258258806351523</v>
      </c>
    </row>
    <row r="40" spans="1:4" s="156" customFormat="1" ht="12" customHeight="1">
      <c r="A40" s="193" t="s">
        <v>31</v>
      </c>
      <c r="B40" s="193"/>
      <c r="C40" s="76">
        <v>18</v>
      </c>
      <c r="D40" s="13">
        <v>0.6928406466512702</v>
      </c>
    </row>
    <row r="41" spans="1:4" s="156" customFormat="1" ht="12" customHeight="1">
      <c r="A41" s="27"/>
      <c r="B41" s="27"/>
      <c r="C41" s="24"/>
      <c r="D41" s="13"/>
    </row>
    <row r="42" spans="1:4" s="171" customFormat="1" ht="12" customHeight="1">
      <c r="A42" s="194" t="s">
        <v>32</v>
      </c>
      <c r="B42" s="194"/>
      <c r="C42" s="19">
        <v>1164</v>
      </c>
      <c r="D42" s="20">
        <v>1.3085414933561166</v>
      </c>
    </row>
    <row r="43" spans="1:4" s="156" customFormat="1" ht="12" customHeight="1">
      <c r="A43" s="187" t="s">
        <v>33</v>
      </c>
      <c r="B43" s="187"/>
      <c r="C43" s="22">
        <v>885</v>
      </c>
      <c r="D43" s="23">
        <v>1.459312391788276</v>
      </c>
    </row>
    <row r="44" spans="1:4" s="156" customFormat="1" ht="12" customHeight="1">
      <c r="A44" s="200" t="s">
        <v>34</v>
      </c>
      <c r="B44" s="200"/>
      <c r="C44" s="22">
        <v>58</v>
      </c>
      <c r="D44" s="23">
        <v>0.4576659038901602</v>
      </c>
    </row>
    <row r="45" spans="1:4" s="156" customFormat="1" ht="12" customHeight="1">
      <c r="A45" s="32"/>
      <c r="B45" s="25" t="s">
        <v>35</v>
      </c>
      <c r="C45" s="22">
        <v>39</v>
      </c>
      <c r="D45" s="23">
        <v>0.5751364105589146</v>
      </c>
    </row>
    <row r="46" spans="1:4" s="156" customFormat="1" ht="12" customHeight="1">
      <c r="A46" s="32"/>
      <c r="B46" s="25" t="s">
        <v>36</v>
      </c>
      <c r="C46" s="22">
        <v>19</v>
      </c>
      <c r="D46" s="23">
        <v>0.3224711473183978</v>
      </c>
    </row>
    <row r="47" spans="1:4" s="156" customFormat="1" ht="12" customHeight="1">
      <c r="A47" s="187" t="s">
        <v>38</v>
      </c>
      <c r="B47" s="187"/>
      <c r="C47" s="22">
        <v>221</v>
      </c>
      <c r="D47" s="23">
        <v>1.413404962906114</v>
      </c>
    </row>
    <row r="48" spans="1:4" s="156" customFormat="1" ht="12" customHeight="1">
      <c r="A48" s="32"/>
      <c r="B48" s="25" t="s">
        <v>39</v>
      </c>
      <c r="C48" s="22">
        <v>13</v>
      </c>
      <c r="D48" s="23">
        <v>0.6024096385542169</v>
      </c>
    </row>
    <row r="49" spans="1:4" s="156" customFormat="1" ht="12" customHeight="1">
      <c r="A49" s="32"/>
      <c r="B49" s="25" t="s">
        <v>40</v>
      </c>
      <c r="C49" s="22">
        <v>69</v>
      </c>
      <c r="D49" s="29">
        <v>1.5600271309066245</v>
      </c>
    </row>
    <row r="50" spans="1:4" s="156" customFormat="1" ht="12" customHeight="1">
      <c r="A50" s="32"/>
      <c r="B50" s="32" t="s">
        <v>41</v>
      </c>
      <c r="C50" s="28">
        <v>139</v>
      </c>
      <c r="D50" s="29">
        <v>1.5350635008282716</v>
      </c>
    </row>
    <row r="51" spans="1:4" s="156" customFormat="1" ht="12" customHeight="1">
      <c r="A51" s="26"/>
      <c r="B51" s="26"/>
      <c r="C51" s="32"/>
      <c r="D51" s="13"/>
    </row>
    <row r="52" spans="1:4" s="171" customFormat="1" ht="12" customHeight="1">
      <c r="A52" s="194" t="s">
        <v>42</v>
      </c>
      <c r="B52" s="194"/>
      <c r="C52" s="19">
        <v>843</v>
      </c>
      <c r="D52" s="20">
        <v>2.562465803392304</v>
      </c>
    </row>
    <row r="53" spans="1:4" s="156" customFormat="1" ht="12" customHeight="1">
      <c r="A53" s="187" t="s">
        <v>43</v>
      </c>
      <c r="B53" s="187"/>
      <c r="C53" s="22">
        <v>380</v>
      </c>
      <c r="D53" s="23">
        <v>3.3673017279574653</v>
      </c>
    </row>
    <row r="54" spans="1:4" s="156" customFormat="1" ht="12" customHeight="1">
      <c r="A54" s="187" t="s">
        <v>44</v>
      </c>
      <c r="B54" s="187"/>
      <c r="C54" s="22">
        <v>421</v>
      </c>
      <c r="D54" s="29">
        <v>2.224805791893463</v>
      </c>
    </row>
    <row r="55" spans="1:4" s="156" customFormat="1" ht="12" customHeight="1">
      <c r="A55" s="193" t="s">
        <v>45</v>
      </c>
      <c r="B55" s="193"/>
      <c r="C55" s="28">
        <v>42</v>
      </c>
      <c r="D55" s="29">
        <v>1.5613382899628252</v>
      </c>
    </row>
    <row r="56" spans="1:4" s="156" customFormat="1" ht="12" customHeight="1">
      <c r="A56" s="26"/>
      <c r="B56" s="33"/>
      <c r="C56" s="76"/>
      <c r="D56" s="13"/>
    </row>
    <row r="57" spans="1:4" s="156" customFormat="1" ht="12" customHeight="1">
      <c r="A57" s="201" t="s">
        <v>46</v>
      </c>
      <c r="B57" s="201"/>
      <c r="C57" s="19">
        <v>771</v>
      </c>
      <c r="D57" s="20">
        <v>2.663856545624158</v>
      </c>
    </row>
    <row r="58" spans="1:4" s="156" customFormat="1" ht="12" customHeight="1">
      <c r="A58" s="187" t="s">
        <v>47</v>
      </c>
      <c r="B58" s="187"/>
      <c r="C58" s="22">
        <v>29</v>
      </c>
      <c r="D58" s="23">
        <v>1.5287295730100159</v>
      </c>
    </row>
    <row r="59" spans="1:4" s="156" customFormat="1" ht="12" customHeight="1">
      <c r="A59" s="187" t="s">
        <v>49</v>
      </c>
      <c r="B59" s="187"/>
      <c r="C59" s="22">
        <v>16</v>
      </c>
      <c r="D59" s="23">
        <v>1.107266435986159</v>
      </c>
    </row>
    <row r="60" spans="1:4" s="156" customFormat="1" ht="12" customHeight="1">
      <c r="A60" s="187" t="s">
        <v>50</v>
      </c>
      <c r="B60" s="187"/>
      <c r="C60" s="22">
        <v>26</v>
      </c>
      <c r="D60" s="23">
        <v>2.0883534136546187</v>
      </c>
    </row>
    <row r="61" spans="1:4" s="156" customFormat="1" ht="12" customHeight="1">
      <c r="A61" s="187" t="s">
        <v>51</v>
      </c>
      <c r="B61" s="187"/>
      <c r="C61" s="22">
        <v>226</v>
      </c>
      <c r="D61" s="23">
        <v>4.27301947438079</v>
      </c>
    </row>
    <row r="62" spans="1:4" s="156" customFormat="1" ht="12" customHeight="1">
      <c r="A62" s="187" t="s">
        <v>52</v>
      </c>
      <c r="B62" s="187"/>
      <c r="C62" s="22">
        <v>29</v>
      </c>
      <c r="D62" s="23">
        <v>1.883116883116883</v>
      </c>
    </row>
    <row r="63" spans="1:4" s="156" customFormat="1" ht="12" customHeight="1">
      <c r="A63" s="187" t="s">
        <v>54</v>
      </c>
      <c r="B63" s="187"/>
      <c r="C63" s="22">
        <v>255</v>
      </c>
      <c r="D63" s="23">
        <v>2.9754959159859977</v>
      </c>
    </row>
    <row r="64" spans="1:4" s="156" customFormat="1" ht="12" customHeight="1">
      <c r="A64" s="187" t="s">
        <v>56</v>
      </c>
      <c r="B64" s="187"/>
      <c r="C64" s="22">
        <v>52</v>
      </c>
      <c r="D64" s="23">
        <v>2.252057167605024</v>
      </c>
    </row>
    <row r="65" spans="1:4" s="156" customFormat="1" ht="12" customHeight="1">
      <c r="A65" s="187" t="s">
        <v>57</v>
      </c>
      <c r="B65" s="187"/>
      <c r="C65" s="22">
        <v>9</v>
      </c>
      <c r="D65" s="23">
        <v>0.7328990228013029</v>
      </c>
    </row>
    <row r="66" spans="1:4" s="156" customFormat="1" ht="12" customHeight="1">
      <c r="A66" s="187" t="s">
        <v>58</v>
      </c>
      <c r="B66" s="187"/>
      <c r="C66" s="22">
        <v>14</v>
      </c>
      <c r="D66" s="23">
        <v>0.9985734664764622</v>
      </c>
    </row>
    <row r="67" spans="1:4" s="156" customFormat="1" ht="12" customHeight="1">
      <c r="A67" s="187" t="s">
        <v>59</v>
      </c>
      <c r="B67" s="187"/>
      <c r="C67" s="22">
        <v>42</v>
      </c>
      <c r="D67" s="23">
        <v>1.8850987432675044</v>
      </c>
    </row>
    <row r="68" spans="1:4" s="156" customFormat="1" ht="12" customHeight="1">
      <c r="A68" s="193" t="s">
        <v>60</v>
      </c>
      <c r="B68" s="193"/>
      <c r="C68" s="28">
        <v>73</v>
      </c>
      <c r="D68" s="29">
        <v>4.078212290502793</v>
      </c>
    </row>
    <row r="69" spans="1:4" s="156" customFormat="1" ht="12" customHeight="1">
      <c r="A69" s="26"/>
      <c r="B69" s="26"/>
      <c r="C69" s="26"/>
      <c r="D69" s="34"/>
    </row>
    <row r="70" spans="1:4" s="156" customFormat="1" ht="12" customHeight="1">
      <c r="A70" s="194" t="s">
        <v>61</v>
      </c>
      <c r="B70" s="194"/>
      <c r="C70" s="19">
        <v>1234</v>
      </c>
      <c r="D70" s="13">
        <v>1.3320955136232133</v>
      </c>
    </row>
    <row r="71" spans="1:4" s="156" customFormat="1" ht="12" customHeight="1">
      <c r="A71" s="187" t="s">
        <v>62</v>
      </c>
      <c r="B71" s="187"/>
      <c r="C71" s="22">
        <v>26</v>
      </c>
      <c r="D71" s="23">
        <v>1</v>
      </c>
    </row>
    <row r="72" spans="1:4" s="156" customFormat="1" ht="12" customHeight="1">
      <c r="A72" s="187" t="s">
        <v>63</v>
      </c>
      <c r="B72" s="187"/>
      <c r="C72" s="22">
        <v>2</v>
      </c>
      <c r="D72" s="23">
        <v>0.18315018315018314</v>
      </c>
    </row>
    <row r="73" spans="1:4" s="156" customFormat="1" ht="12" customHeight="1">
      <c r="A73" s="187" t="s">
        <v>64</v>
      </c>
      <c r="B73" s="187"/>
      <c r="C73" s="22">
        <v>1</v>
      </c>
      <c r="D73" s="23">
        <v>0.3968253968253968</v>
      </c>
    </row>
    <row r="74" spans="1:4" s="156" customFormat="1" ht="12" customHeight="1">
      <c r="A74" s="187" t="s">
        <v>65</v>
      </c>
      <c r="B74" s="187"/>
      <c r="C74" s="22">
        <v>17</v>
      </c>
      <c r="D74" s="23">
        <v>2.4531024531024532</v>
      </c>
    </row>
    <row r="75" spans="1:4" s="156" customFormat="1" ht="12" customHeight="1">
      <c r="A75" s="187" t="s">
        <v>66</v>
      </c>
      <c r="B75" s="187"/>
      <c r="C75" s="22">
        <v>2</v>
      </c>
      <c r="D75" s="23">
        <v>0.5524861878453038</v>
      </c>
    </row>
    <row r="76" spans="1:4" s="156" customFormat="1" ht="12" customHeight="1">
      <c r="A76" s="187" t="s">
        <v>67</v>
      </c>
      <c r="B76" s="187"/>
      <c r="C76" s="22">
        <v>2</v>
      </c>
      <c r="D76" s="23">
        <v>0.29239766081871343</v>
      </c>
    </row>
    <row r="77" spans="1:4" s="156" customFormat="1" ht="12" customHeight="1">
      <c r="A77" s="187" t="s">
        <v>68</v>
      </c>
      <c r="B77" s="187"/>
      <c r="C77" s="22">
        <v>4</v>
      </c>
      <c r="D77" s="23">
        <v>0.9478672985781991</v>
      </c>
    </row>
    <row r="78" spans="1:4" s="156" customFormat="1" ht="12" customHeight="1">
      <c r="A78" s="187" t="s">
        <v>69</v>
      </c>
      <c r="B78" s="187"/>
      <c r="C78" s="22">
        <v>26</v>
      </c>
      <c r="D78" s="23">
        <v>1.813110181311018</v>
      </c>
    </row>
    <row r="79" spans="1:4" s="156" customFormat="1" ht="12" customHeight="1">
      <c r="A79" s="187" t="s">
        <v>71</v>
      </c>
      <c r="B79" s="187"/>
      <c r="C79" s="22">
        <v>14</v>
      </c>
      <c r="D79" s="23">
        <v>1.73053152039555</v>
      </c>
    </row>
    <row r="80" spans="1:4" s="156" customFormat="1" ht="12" customHeight="1">
      <c r="A80" s="187" t="s">
        <v>73</v>
      </c>
      <c r="B80" s="187"/>
      <c r="C80" s="22">
        <v>1</v>
      </c>
      <c r="D80" s="23">
        <v>0.1953125</v>
      </c>
    </row>
    <row r="81" spans="1:4" s="156" customFormat="1" ht="12" customHeight="1">
      <c r="A81" s="187" t="s">
        <v>74</v>
      </c>
      <c r="B81" s="187"/>
      <c r="C81" s="22">
        <v>8</v>
      </c>
      <c r="D81" s="23">
        <v>1.3793103448275863</v>
      </c>
    </row>
    <row r="82" spans="1:4" s="156" customFormat="1" ht="12" customHeight="1">
      <c r="A82" s="187" t="s">
        <v>75</v>
      </c>
      <c r="B82" s="187"/>
      <c r="C82" s="22">
        <v>6</v>
      </c>
      <c r="D82" s="23">
        <v>0.8746355685131195</v>
      </c>
    </row>
    <row r="83" spans="1:4" s="156" customFormat="1" ht="12" customHeight="1">
      <c r="A83" s="187" t="s">
        <v>78</v>
      </c>
      <c r="B83" s="187"/>
      <c r="C83" s="22">
        <v>17</v>
      </c>
      <c r="D83" s="23">
        <v>1.5398550724637683</v>
      </c>
    </row>
    <row r="84" spans="1:4" s="156" customFormat="1" ht="12" customHeight="1">
      <c r="A84" s="187" t="s">
        <v>79</v>
      </c>
      <c r="B84" s="187"/>
      <c r="C84" s="22">
        <v>13</v>
      </c>
      <c r="D84" s="23">
        <v>0.3058823529411765</v>
      </c>
    </row>
    <row r="85" spans="1:4" s="156" customFormat="1" ht="12" customHeight="1">
      <c r="A85" s="187" t="s">
        <v>82</v>
      </c>
      <c r="B85" s="187"/>
      <c r="C85" s="22">
        <v>62</v>
      </c>
      <c r="D85" s="23">
        <v>2.171628721541156</v>
      </c>
    </row>
    <row r="86" spans="1:4" s="156" customFormat="1" ht="12" customHeight="1">
      <c r="A86" s="187" t="s">
        <v>85</v>
      </c>
      <c r="B86" s="187"/>
      <c r="C86" s="22">
        <v>71</v>
      </c>
      <c r="D86" s="23">
        <v>2.5150549061282326</v>
      </c>
    </row>
    <row r="87" spans="1:4" s="156" customFormat="1" ht="12" customHeight="1">
      <c r="A87" s="187" t="s">
        <v>86</v>
      </c>
      <c r="B87" s="187"/>
      <c r="C87" s="22">
        <v>13</v>
      </c>
      <c r="D87" s="23">
        <v>1.27826941986234</v>
      </c>
    </row>
    <row r="88" spans="1:4" s="156" customFormat="1" ht="12" customHeight="1">
      <c r="A88" s="187" t="s">
        <v>87</v>
      </c>
      <c r="B88" s="187"/>
      <c r="C88" s="22">
        <v>5</v>
      </c>
      <c r="D88" s="23">
        <v>0.8319467554076538</v>
      </c>
    </row>
    <row r="89" spans="1:4" s="156" customFormat="1" ht="12" customHeight="1">
      <c r="A89" s="187" t="s">
        <v>88</v>
      </c>
      <c r="B89" s="187"/>
      <c r="C89" s="22">
        <v>17</v>
      </c>
      <c r="D89" s="23">
        <v>2.4285714285714284</v>
      </c>
    </row>
    <row r="90" spans="1:4" s="156" customFormat="1" ht="12" customHeight="1">
      <c r="A90" s="187" t="s">
        <v>89</v>
      </c>
      <c r="B90" s="187"/>
      <c r="C90" s="22">
        <v>7</v>
      </c>
      <c r="D90" s="23">
        <v>2.0348837209302326</v>
      </c>
    </row>
    <row r="91" spans="1:4" s="156" customFormat="1" ht="12" customHeight="1">
      <c r="A91" s="187" t="s">
        <v>90</v>
      </c>
      <c r="B91" s="187"/>
      <c r="C91" s="22">
        <v>7</v>
      </c>
      <c r="D91" s="23">
        <v>2.8688524590163933</v>
      </c>
    </row>
    <row r="92" spans="1:4" s="156" customFormat="1" ht="12" customHeight="1">
      <c r="A92" s="187" t="s">
        <v>91</v>
      </c>
      <c r="B92" s="187"/>
      <c r="C92" s="22">
        <v>5</v>
      </c>
      <c r="D92" s="23">
        <v>0.8156606851549755</v>
      </c>
    </row>
    <row r="93" spans="1:4" s="156" customFormat="1" ht="12" customHeight="1">
      <c r="A93" s="187" t="s">
        <v>92</v>
      </c>
      <c r="B93" s="187"/>
      <c r="C93" s="22">
        <v>1</v>
      </c>
      <c r="D93" s="23">
        <v>0.1141552511415525</v>
      </c>
    </row>
    <row r="94" spans="1:4" s="156" customFormat="1" ht="12" customHeight="1">
      <c r="A94" s="187" t="s">
        <v>93</v>
      </c>
      <c r="B94" s="187"/>
      <c r="C94" s="22">
        <v>494</v>
      </c>
      <c r="D94" s="23">
        <v>1.247915929874198</v>
      </c>
    </row>
    <row r="95" spans="1:4" s="156" customFormat="1" ht="12" customHeight="1">
      <c r="A95" s="187" t="s">
        <v>94</v>
      </c>
      <c r="B95" s="187"/>
      <c r="C95" s="22">
        <v>4</v>
      </c>
      <c r="D95" s="23">
        <v>0.4459308807134894</v>
      </c>
    </row>
    <row r="96" spans="1:4" s="156" customFormat="1" ht="12" customHeight="1">
      <c r="A96" s="187" t="s">
        <v>95</v>
      </c>
      <c r="B96" s="187"/>
      <c r="C96" s="22">
        <v>6</v>
      </c>
      <c r="D96" s="23">
        <v>0.9917355371900827</v>
      </c>
    </row>
    <row r="97" spans="1:4" s="156" customFormat="1" ht="12" customHeight="1">
      <c r="A97" s="187" t="s">
        <v>96</v>
      </c>
      <c r="B97" s="187"/>
      <c r="C97" s="22">
        <v>10</v>
      </c>
      <c r="D97" s="23">
        <v>1.8484288354898337</v>
      </c>
    </row>
    <row r="98" spans="1:4" s="156" customFormat="1" ht="12" customHeight="1">
      <c r="A98" s="187" t="s">
        <v>97</v>
      </c>
      <c r="B98" s="187"/>
      <c r="C98" s="22">
        <v>67</v>
      </c>
      <c r="D98" s="23">
        <v>1.8191691555796905</v>
      </c>
    </row>
    <row r="99" spans="1:4" s="156" customFormat="1" ht="12" customHeight="1">
      <c r="A99" s="187" t="s">
        <v>98</v>
      </c>
      <c r="B99" s="187"/>
      <c r="C99" s="22">
        <v>16</v>
      </c>
      <c r="D99" s="23">
        <v>1.99501246882793</v>
      </c>
    </row>
    <row r="100" spans="1:4" s="156" customFormat="1" ht="12" customHeight="1">
      <c r="A100" s="187" t="s">
        <v>99</v>
      </c>
      <c r="B100" s="187"/>
      <c r="C100" s="22">
        <v>20</v>
      </c>
      <c r="D100" s="23">
        <v>1.5847860538827259</v>
      </c>
    </row>
    <row r="101" spans="1:4" s="156" customFormat="1" ht="12" customHeight="1">
      <c r="A101" s="187" t="s">
        <v>100</v>
      </c>
      <c r="B101" s="187"/>
      <c r="C101" s="22">
        <v>3</v>
      </c>
      <c r="D101" s="23">
        <v>0.4335260115606936</v>
      </c>
    </row>
    <row r="102" spans="1:4" s="156" customFormat="1" ht="12" customHeight="1">
      <c r="A102" s="187" t="s">
        <v>101</v>
      </c>
      <c r="B102" s="187"/>
      <c r="C102" s="22">
        <v>2</v>
      </c>
      <c r="D102" s="23">
        <v>0.8547008547008548</v>
      </c>
    </row>
    <row r="103" spans="1:4" s="156" customFormat="1" ht="12" customHeight="1">
      <c r="A103" s="187" t="s">
        <v>296</v>
      </c>
      <c r="B103" s="187"/>
      <c r="C103" s="22">
        <v>5</v>
      </c>
      <c r="D103" s="23">
        <v>0.20064205457463882</v>
      </c>
    </row>
    <row r="104" spans="1:4" s="156" customFormat="1" ht="12" customHeight="1">
      <c r="A104" s="187" t="s">
        <v>102</v>
      </c>
      <c r="B104" s="187"/>
      <c r="C104" s="22">
        <v>4</v>
      </c>
      <c r="D104" s="23">
        <v>0.5633802816901409</v>
      </c>
    </row>
    <row r="105" spans="1:4" s="156" customFormat="1" ht="12" customHeight="1">
      <c r="A105" s="187" t="s">
        <v>103</v>
      </c>
      <c r="B105" s="187"/>
      <c r="C105" s="22">
        <v>14</v>
      </c>
      <c r="D105" s="23">
        <v>1.5350877192982455</v>
      </c>
    </row>
    <row r="106" spans="1:4" s="156" customFormat="1" ht="12" customHeight="1">
      <c r="A106" s="187" t="s">
        <v>104</v>
      </c>
      <c r="B106" s="187"/>
      <c r="C106" s="22">
        <v>4</v>
      </c>
      <c r="D106" s="23">
        <v>0.8639308855291578</v>
      </c>
    </row>
    <row r="107" spans="1:4" s="156" customFormat="1" ht="12" customHeight="1">
      <c r="A107" s="187" t="s">
        <v>105</v>
      </c>
      <c r="B107" s="187"/>
      <c r="C107" s="22">
        <v>2</v>
      </c>
      <c r="D107" s="23">
        <v>1.0362694300518136</v>
      </c>
    </row>
    <row r="108" spans="1:4" s="156" customFormat="1" ht="12" customHeight="1">
      <c r="A108" s="187" t="s">
        <v>106</v>
      </c>
      <c r="B108" s="187"/>
      <c r="C108" s="22">
        <v>2</v>
      </c>
      <c r="D108" s="23">
        <v>0.3616636528028933</v>
      </c>
    </row>
    <row r="109" spans="1:4" s="156" customFormat="1" ht="12" customHeight="1">
      <c r="A109" s="187" t="s">
        <v>107</v>
      </c>
      <c r="B109" s="187"/>
      <c r="C109" s="22">
        <v>4</v>
      </c>
      <c r="D109" s="23">
        <v>0.5714285714285714</v>
      </c>
    </row>
    <row r="110" spans="1:4" s="156" customFormat="1" ht="12" customHeight="1">
      <c r="A110" s="187" t="s">
        <v>108</v>
      </c>
      <c r="B110" s="187"/>
      <c r="C110" s="22">
        <v>98</v>
      </c>
      <c r="D110" s="23">
        <v>3.231124299373558</v>
      </c>
    </row>
    <row r="111" spans="1:4" s="156" customFormat="1" ht="12" customHeight="1">
      <c r="A111" s="187" t="s">
        <v>109</v>
      </c>
      <c r="B111" s="187"/>
      <c r="C111" s="22">
        <v>2</v>
      </c>
      <c r="D111" s="23">
        <v>0.21231422505307856</v>
      </c>
    </row>
    <row r="112" spans="1:4" s="156" customFormat="1" ht="12" customHeight="1">
      <c r="A112" s="187" t="s">
        <v>110</v>
      </c>
      <c r="B112" s="187"/>
      <c r="C112" s="22">
        <v>12</v>
      </c>
      <c r="D112" s="23">
        <v>1.834862385321101</v>
      </c>
    </row>
    <row r="113" spans="1:4" s="156" customFormat="1" ht="12" customHeight="1">
      <c r="A113" s="187" t="s">
        <v>111</v>
      </c>
      <c r="B113" s="187"/>
      <c r="C113" s="22">
        <v>13</v>
      </c>
      <c r="D113" s="23">
        <v>1.497695852534562</v>
      </c>
    </row>
    <row r="114" spans="1:4" s="156" customFormat="1" ht="12" customHeight="1">
      <c r="A114" s="187" t="s">
        <v>112</v>
      </c>
      <c r="B114" s="187"/>
      <c r="C114" s="22">
        <v>38</v>
      </c>
      <c r="D114" s="23">
        <v>4.274465691788527</v>
      </c>
    </row>
    <row r="115" spans="1:4" s="156" customFormat="1" ht="12" customHeight="1">
      <c r="A115" s="187" t="s">
        <v>114</v>
      </c>
      <c r="B115" s="187"/>
      <c r="C115" s="22">
        <v>14</v>
      </c>
      <c r="D115" s="23">
        <v>2.341137123745819</v>
      </c>
    </row>
    <row r="116" spans="1:4" s="156" customFormat="1" ht="12" customHeight="1">
      <c r="A116" s="187" t="s">
        <v>115</v>
      </c>
      <c r="B116" s="187"/>
      <c r="C116" s="22">
        <v>22</v>
      </c>
      <c r="D116" s="23">
        <v>1.9213973799126638</v>
      </c>
    </row>
    <row r="117" spans="1:4" s="156" customFormat="1" ht="12" customHeight="1">
      <c r="A117" s="187" t="s">
        <v>116</v>
      </c>
      <c r="B117" s="187"/>
      <c r="C117" s="22">
        <v>7</v>
      </c>
      <c r="D117" s="23">
        <v>1.2915129151291513</v>
      </c>
    </row>
    <row r="118" spans="1:4" s="156" customFormat="1" ht="12" customHeight="1">
      <c r="A118" s="187" t="s">
        <v>119</v>
      </c>
      <c r="B118" s="187"/>
      <c r="C118" s="22">
        <v>15</v>
      </c>
      <c r="D118" s="23">
        <v>1.8159806295399514</v>
      </c>
    </row>
    <row r="119" spans="1:4" s="156" customFormat="1" ht="12" customHeight="1">
      <c r="A119" s="187" t="s">
        <v>120</v>
      </c>
      <c r="B119" s="187"/>
      <c r="C119" s="22">
        <v>16</v>
      </c>
      <c r="D119" s="23">
        <v>1.1251758087201125</v>
      </c>
    </row>
    <row r="120" spans="1:4" s="156" customFormat="1" ht="12" customHeight="1">
      <c r="A120" s="187" t="s">
        <v>122</v>
      </c>
      <c r="B120" s="187"/>
      <c r="C120" s="22">
        <v>7</v>
      </c>
      <c r="D120" s="23">
        <v>1.6587677725118484</v>
      </c>
    </row>
    <row r="121" spans="1:4" s="156" customFormat="1" ht="12" customHeight="1">
      <c r="A121" s="187" t="s">
        <v>123</v>
      </c>
      <c r="B121" s="187"/>
      <c r="C121" s="22">
        <v>4</v>
      </c>
      <c r="D121" s="23">
        <v>0.42105263157894735</v>
      </c>
    </row>
    <row r="122" spans="1:4" s="156" customFormat="1" ht="12" customHeight="1">
      <c r="A122" s="202" t="s">
        <v>124</v>
      </c>
      <c r="B122" s="202"/>
      <c r="C122" s="28">
        <v>2</v>
      </c>
      <c r="D122" s="29">
        <v>0.4282655246252677</v>
      </c>
    </row>
    <row r="123" spans="1:4" s="156" customFormat="1" ht="12" customHeight="1">
      <c r="A123" s="26"/>
      <c r="B123" s="26"/>
      <c r="C123" s="26"/>
      <c r="D123" s="34"/>
    </row>
    <row r="124" spans="1:4" s="156" customFormat="1" ht="12" customHeight="1">
      <c r="A124" s="194" t="s">
        <v>125</v>
      </c>
      <c r="B124" s="194"/>
      <c r="C124" s="19">
        <v>1124</v>
      </c>
      <c r="D124" s="13">
        <v>1.9873755680110332</v>
      </c>
    </row>
    <row r="125" spans="1:4" s="156" customFormat="1" ht="12" customHeight="1">
      <c r="A125" s="187" t="s">
        <v>126</v>
      </c>
      <c r="B125" s="187"/>
      <c r="C125" s="22">
        <v>140</v>
      </c>
      <c r="D125" s="23">
        <v>2.3333333333333335</v>
      </c>
    </row>
    <row r="126" spans="1:4" s="156" customFormat="1" ht="12" customHeight="1">
      <c r="A126" s="187" t="s">
        <v>127</v>
      </c>
      <c r="B126" s="187"/>
      <c r="C126" s="22">
        <v>7</v>
      </c>
      <c r="D126" s="23">
        <v>2.1341463414634148</v>
      </c>
    </row>
    <row r="127" spans="1:4" s="156" customFormat="1" ht="12" customHeight="1">
      <c r="A127" s="187" t="s">
        <v>128</v>
      </c>
      <c r="B127" s="187"/>
      <c r="C127" s="22">
        <v>14</v>
      </c>
      <c r="D127" s="23">
        <v>1.9283746556473829</v>
      </c>
    </row>
    <row r="128" spans="1:4" s="156" customFormat="1" ht="12" customHeight="1">
      <c r="A128" s="187" t="s">
        <v>129</v>
      </c>
      <c r="B128" s="187"/>
      <c r="C128" s="22">
        <v>42</v>
      </c>
      <c r="D128" s="23">
        <v>1.322418136020151</v>
      </c>
    </row>
    <row r="129" spans="1:4" s="156" customFormat="1" ht="12" customHeight="1">
      <c r="A129" s="187" t="s">
        <v>131</v>
      </c>
      <c r="B129" s="187"/>
      <c r="C129" s="22">
        <v>16</v>
      </c>
      <c r="D129" s="23">
        <v>0.9714632665452339</v>
      </c>
    </row>
    <row r="130" spans="1:4" s="156" customFormat="1" ht="12" customHeight="1">
      <c r="A130" s="187" t="s">
        <v>132</v>
      </c>
      <c r="B130" s="187"/>
      <c r="C130" s="22">
        <v>3</v>
      </c>
      <c r="D130" s="23">
        <v>4.166666666666666</v>
      </c>
    </row>
    <row r="131" spans="1:4" s="156" customFormat="1" ht="12" customHeight="1">
      <c r="A131" s="187" t="s">
        <v>133</v>
      </c>
      <c r="B131" s="187"/>
      <c r="C131" s="22">
        <v>6</v>
      </c>
      <c r="D131" s="23">
        <v>0.3033367037411527</v>
      </c>
    </row>
    <row r="132" spans="1:4" s="156" customFormat="1" ht="12" customHeight="1">
      <c r="A132" s="187" t="s">
        <v>134</v>
      </c>
      <c r="B132" s="187"/>
      <c r="C132" s="22">
        <v>1</v>
      </c>
      <c r="D132" s="23">
        <v>0.37174721189591076</v>
      </c>
    </row>
    <row r="133" spans="1:4" s="156" customFormat="1" ht="12" customHeight="1">
      <c r="A133" s="187" t="s">
        <v>135</v>
      </c>
      <c r="B133" s="187"/>
      <c r="C133" s="22">
        <v>114</v>
      </c>
      <c r="D133" s="23">
        <v>1.7729393468118197</v>
      </c>
    </row>
    <row r="134" spans="1:4" s="156" customFormat="1" ht="12" customHeight="1">
      <c r="A134" s="187" t="s">
        <v>136</v>
      </c>
      <c r="B134" s="187"/>
      <c r="C134" s="22">
        <v>57</v>
      </c>
      <c r="D134" s="23">
        <v>2.0481494789795183</v>
      </c>
    </row>
    <row r="135" spans="1:4" s="156" customFormat="1" ht="12" customHeight="1">
      <c r="A135" s="187" t="s">
        <v>139</v>
      </c>
      <c r="B135" s="187"/>
      <c r="C135" s="22">
        <v>7</v>
      </c>
      <c r="D135" s="23">
        <v>0.7874015748031495</v>
      </c>
    </row>
    <row r="136" spans="1:4" s="156" customFormat="1" ht="12" customHeight="1">
      <c r="A136" s="187" t="s">
        <v>140</v>
      </c>
      <c r="B136" s="187"/>
      <c r="C136" s="22">
        <v>377</v>
      </c>
      <c r="D136" s="23">
        <v>3.398539619579916</v>
      </c>
    </row>
    <row r="137" spans="1:4" s="156" customFormat="1" ht="12" customHeight="1">
      <c r="A137" s="187" t="s">
        <v>141</v>
      </c>
      <c r="B137" s="187"/>
      <c r="C137" s="22">
        <v>56</v>
      </c>
      <c r="D137" s="23">
        <v>1.4282070900280541</v>
      </c>
    </row>
    <row r="138" spans="1:4" s="156" customFormat="1" ht="12" customHeight="1">
      <c r="A138" s="187" t="s">
        <v>142</v>
      </c>
      <c r="B138" s="187"/>
      <c r="C138" s="22">
        <v>1</v>
      </c>
      <c r="D138" s="23">
        <v>0.18796992481203006</v>
      </c>
    </row>
    <row r="139" spans="1:4" s="156" customFormat="1" ht="12" customHeight="1">
      <c r="A139" s="187" t="s">
        <v>143</v>
      </c>
      <c r="B139" s="187"/>
      <c r="C139" s="22">
        <v>100</v>
      </c>
      <c r="D139" s="23">
        <v>1.7313019390581719</v>
      </c>
    </row>
    <row r="140" spans="1:4" s="156" customFormat="1" ht="12" customHeight="1">
      <c r="A140" s="187" t="s">
        <v>145</v>
      </c>
      <c r="B140" s="187"/>
      <c r="C140" s="22">
        <v>59</v>
      </c>
      <c r="D140" s="23">
        <v>2.2736030828516376</v>
      </c>
    </row>
    <row r="141" spans="1:4" s="156" customFormat="1" ht="12" customHeight="1">
      <c r="A141" s="187" t="s">
        <v>146</v>
      </c>
      <c r="B141" s="187"/>
      <c r="C141" s="22">
        <v>1</v>
      </c>
      <c r="D141" s="23">
        <v>0.06666666666666667</v>
      </c>
    </row>
    <row r="142" spans="1:4" s="156" customFormat="1" ht="12" customHeight="1">
      <c r="A142" s="187" t="s">
        <v>147</v>
      </c>
      <c r="B142" s="187"/>
      <c r="C142" s="22">
        <v>49</v>
      </c>
      <c r="D142" s="23">
        <v>3.977272727272727</v>
      </c>
    </row>
    <row r="143" spans="1:4" s="156" customFormat="1" ht="12" customHeight="1">
      <c r="A143" s="187" t="s">
        <v>148</v>
      </c>
      <c r="B143" s="187"/>
      <c r="C143" s="22">
        <v>12</v>
      </c>
      <c r="D143" s="23">
        <v>0.9397024275646046</v>
      </c>
    </row>
    <row r="144" spans="1:4" s="156" customFormat="1" ht="12" customHeight="1">
      <c r="A144" s="187" t="s">
        <v>149</v>
      </c>
      <c r="B144" s="187"/>
      <c r="C144" s="22">
        <v>0</v>
      </c>
      <c r="D144" s="23">
        <v>0</v>
      </c>
    </row>
    <row r="145" spans="1:4" s="156" customFormat="1" ht="12" customHeight="1">
      <c r="A145" s="187" t="s">
        <v>151</v>
      </c>
      <c r="B145" s="187"/>
      <c r="C145" s="22">
        <v>48</v>
      </c>
      <c r="D145" s="23">
        <v>2.6158038147138964</v>
      </c>
    </row>
    <row r="146" spans="1:4" s="156" customFormat="1" ht="12" customHeight="1">
      <c r="A146" s="187" t="s">
        <v>311</v>
      </c>
      <c r="B146" s="187"/>
      <c r="C146" s="22">
        <v>13</v>
      </c>
      <c r="D146" s="23">
        <v>0.7656065959952886</v>
      </c>
    </row>
    <row r="147" spans="1:4" s="156" customFormat="1" ht="12" customHeight="1">
      <c r="A147" s="193" t="s">
        <v>154</v>
      </c>
      <c r="B147" s="193"/>
      <c r="C147" s="28">
        <v>1</v>
      </c>
      <c r="D147" s="29">
        <v>0.16556291390728478</v>
      </c>
    </row>
    <row r="148" spans="1:4" s="156" customFormat="1" ht="12" customHeight="1">
      <c r="A148" s="26"/>
      <c r="B148" s="26"/>
      <c r="C148" s="26"/>
      <c r="D148" s="34"/>
    </row>
    <row r="149" spans="1:4" s="156" customFormat="1" ht="12" customHeight="1">
      <c r="A149" s="194" t="s">
        <v>155</v>
      </c>
      <c r="B149" s="194"/>
      <c r="C149" s="19">
        <v>37</v>
      </c>
      <c r="D149" s="13">
        <v>0.5775835154542617</v>
      </c>
    </row>
    <row r="150" spans="1:4" s="156" customFormat="1" ht="12" customHeight="1">
      <c r="A150" s="187" t="s">
        <v>156</v>
      </c>
      <c r="B150" s="187"/>
      <c r="C150" s="22">
        <v>2</v>
      </c>
      <c r="D150" s="23">
        <v>0.2079002079002079</v>
      </c>
    </row>
    <row r="151" spans="1:4" s="156" customFormat="1" ht="12" customHeight="1">
      <c r="A151" s="187" t="s">
        <v>157</v>
      </c>
      <c r="B151" s="187"/>
      <c r="C151" s="22">
        <v>1</v>
      </c>
      <c r="D151" s="23">
        <v>0.4761904761904762</v>
      </c>
    </row>
    <row r="152" spans="1:4" s="156" customFormat="1" ht="12" customHeight="1">
      <c r="A152" s="187" t="s">
        <v>158</v>
      </c>
      <c r="B152" s="187"/>
      <c r="C152" s="22">
        <v>2</v>
      </c>
      <c r="D152" s="23">
        <v>0.6920415224913495</v>
      </c>
    </row>
    <row r="153" spans="1:4" s="156" customFormat="1" ht="12" customHeight="1">
      <c r="A153" s="187" t="s">
        <v>159</v>
      </c>
      <c r="B153" s="187"/>
      <c r="C153" s="22">
        <v>4</v>
      </c>
      <c r="D153" s="23">
        <v>2.5806451612903225</v>
      </c>
    </row>
    <row r="154" spans="1:4" s="156" customFormat="1" ht="12" customHeight="1">
      <c r="A154" s="187" t="s">
        <v>160</v>
      </c>
      <c r="B154" s="187"/>
      <c r="C154" s="22">
        <v>16</v>
      </c>
      <c r="D154" s="23">
        <v>1.1816838995568686</v>
      </c>
    </row>
    <row r="155" spans="1:4" s="156" customFormat="1" ht="12" customHeight="1">
      <c r="A155" s="187" t="s">
        <v>161</v>
      </c>
      <c r="B155" s="187"/>
      <c r="C155" s="22">
        <v>7</v>
      </c>
      <c r="D155" s="23">
        <v>0.7551240560949299</v>
      </c>
    </row>
    <row r="156" spans="1:4" s="156" customFormat="1" ht="12" customHeight="1">
      <c r="A156" s="187" t="s">
        <v>162</v>
      </c>
      <c r="B156" s="187"/>
      <c r="C156" s="22">
        <v>1</v>
      </c>
      <c r="D156" s="23">
        <v>0.7518796992481203</v>
      </c>
    </row>
    <row r="157" spans="1:4" s="156" customFormat="1" ht="12" customHeight="1">
      <c r="A157" s="193" t="s">
        <v>163</v>
      </c>
      <c r="B157" s="193"/>
      <c r="C157" s="28">
        <v>4</v>
      </c>
      <c r="D157" s="29">
        <v>0.16835016835016833</v>
      </c>
    </row>
    <row r="158" spans="1:4" s="156" customFormat="1" ht="12" customHeight="1">
      <c r="A158" s="26"/>
      <c r="B158" s="26"/>
      <c r="C158" s="26"/>
      <c r="D158" s="34"/>
    </row>
    <row r="159" spans="1:4" s="156" customFormat="1" ht="12" customHeight="1">
      <c r="A159" s="194" t="s">
        <v>164</v>
      </c>
      <c r="B159" s="194"/>
      <c r="C159" s="19">
        <v>438</v>
      </c>
      <c r="D159" s="13">
        <v>1.4471684398334765</v>
      </c>
    </row>
    <row r="160" spans="1:4" s="156" customFormat="1" ht="12" customHeight="1">
      <c r="A160" s="187" t="s">
        <v>165</v>
      </c>
      <c r="B160" s="187"/>
      <c r="C160" s="22">
        <v>50</v>
      </c>
      <c r="D160" s="23">
        <v>2.0458265139116203</v>
      </c>
    </row>
    <row r="161" spans="1:4" s="156" customFormat="1" ht="12" customHeight="1">
      <c r="A161" s="187" t="s">
        <v>166</v>
      </c>
      <c r="B161" s="187"/>
      <c r="C161" s="22">
        <v>347</v>
      </c>
      <c r="D161" s="23">
        <v>1.4357234473912863</v>
      </c>
    </row>
    <row r="162" spans="1:4" s="156" customFormat="1" ht="12" customHeight="1">
      <c r="A162" s="187" t="s">
        <v>167</v>
      </c>
      <c r="B162" s="187"/>
      <c r="C162" s="22">
        <v>10</v>
      </c>
      <c r="D162" s="23">
        <v>0.7326007326007326</v>
      </c>
    </row>
    <row r="163" spans="1:4" s="156" customFormat="1" ht="12" customHeight="1">
      <c r="A163" s="187" t="s">
        <v>173</v>
      </c>
      <c r="B163" s="187"/>
      <c r="C163" s="22">
        <v>2</v>
      </c>
      <c r="D163" s="23">
        <v>0.7326007326007326</v>
      </c>
    </row>
    <row r="164" spans="1:4" s="156" customFormat="1" ht="12" customHeight="1">
      <c r="A164" s="187" t="s">
        <v>174</v>
      </c>
      <c r="B164" s="187"/>
      <c r="C164" s="22">
        <v>21</v>
      </c>
      <c r="D164" s="23">
        <v>2.6854219948849107</v>
      </c>
    </row>
    <row r="165" spans="1:4" s="156" customFormat="1" ht="12" customHeight="1">
      <c r="A165" s="202" t="s">
        <v>180</v>
      </c>
      <c r="B165" s="202"/>
      <c r="C165" s="28">
        <v>8</v>
      </c>
      <c r="D165" s="29">
        <v>0.6488240064882401</v>
      </c>
    </row>
    <row r="166" spans="1:4" s="156" customFormat="1" ht="12" customHeight="1">
      <c r="A166" s="26"/>
      <c r="B166" s="26"/>
      <c r="C166" s="26"/>
      <c r="D166" s="34"/>
    </row>
    <row r="167" spans="1:4" s="156" customFormat="1" ht="12" customHeight="1">
      <c r="A167" s="194" t="s">
        <v>183</v>
      </c>
      <c r="B167" s="194"/>
      <c r="C167" s="19">
        <v>44</v>
      </c>
      <c r="D167" s="13">
        <v>0.7882479398065209</v>
      </c>
    </row>
    <row r="168" spans="1:4" s="156" customFormat="1" ht="12" customHeight="1">
      <c r="A168" s="187" t="s">
        <v>184</v>
      </c>
      <c r="B168" s="187"/>
      <c r="C168" s="22">
        <v>36</v>
      </c>
      <c r="D168" s="23">
        <v>1.076555023923445</v>
      </c>
    </row>
    <row r="169" spans="1:4" s="156" customFormat="1" ht="12" customHeight="1">
      <c r="A169" s="202" t="s">
        <v>343</v>
      </c>
      <c r="B169" s="202"/>
      <c r="C169" s="28">
        <v>8</v>
      </c>
      <c r="D169" s="29">
        <v>0.3574620196604111</v>
      </c>
    </row>
    <row r="170" spans="1:4" s="156" customFormat="1" ht="12" customHeight="1">
      <c r="A170" s="26"/>
      <c r="B170" s="26"/>
      <c r="C170" s="26"/>
      <c r="D170" s="34"/>
    </row>
    <row r="171" spans="1:4" s="156" customFormat="1" ht="12" customHeight="1">
      <c r="A171" s="194" t="s">
        <v>190</v>
      </c>
      <c r="B171" s="194"/>
      <c r="C171" s="19">
        <v>15</v>
      </c>
      <c r="D171" s="13">
        <v>0.2172338884866039</v>
      </c>
    </row>
    <row r="172" spans="1:4" s="156" customFormat="1" ht="12" customHeight="1">
      <c r="A172" s="187" t="s">
        <v>191</v>
      </c>
      <c r="B172" s="187"/>
      <c r="C172" s="22">
        <v>7</v>
      </c>
      <c r="D172" s="23">
        <v>0.31789282470481384</v>
      </c>
    </row>
    <row r="173" spans="1:4" s="156" customFormat="1" ht="12" customHeight="1">
      <c r="A173" s="187" t="s">
        <v>192</v>
      </c>
      <c r="B173" s="187"/>
      <c r="C173" s="22">
        <v>5</v>
      </c>
      <c r="D173" s="23">
        <v>0.20859407592824364</v>
      </c>
    </row>
    <row r="174" spans="1:4" s="156" customFormat="1" ht="12" customHeight="1">
      <c r="A174" s="202" t="s">
        <v>299</v>
      </c>
      <c r="B174" s="202"/>
      <c r="C174" s="76">
        <v>3</v>
      </c>
      <c r="D174" s="86">
        <v>0.13009540329575023</v>
      </c>
    </row>
    <row r="175" spans="1:4" s="156" customFormat="1" ht="12" customHeight="1">
      <c r="A175" s="26"/>
      <c r="B175" s="26"/>
      <c r="C175" s="26"/>
      <c r="D175" s="34"/>
    </row>
    <row r="176" spans="1:4" s="156" customFormat="1" ht="12" customHeight="1">
      <c r="A176" s="194" t="s">
        <v>196</v>
      </c>
      <c r="B176" s="194"/>
      <c r="C176" s="19">
        <v>101</v>
      </c>
      <c r="D176" s="13">
        <v>1.0889487870619945</v>
      </c>
    </row>
    <row r="177" spans="1:4" s="156" customFormat="1" ht="12" customHeight="1">
      <c r="A177" s="187" t="s">
        <v>197</v>
      </c>
      <c r="B177" s="187"/>
      <c r="C177" s="22">
        <v>33</v>
      </c>
      <c r="D177" s="23">
        <v>2.2372881355932206</v>
      </c>
    </row>
    <row r="178" spans="1:4" s="156" customFormat="1" ht="12" customHeight="1">
      <c r="A178" s="187" t="s">
        <v>199</v>
      </c>
      <c r="B178" s="187"/>
      <c r="C178" s="22">
        <v>0</v>
      </c>
      <c r="D178" s="23">
        <v>0</v>
      </c>
    </row>
    <row r="179" spans="1:4" s="156" customFormat="1" ht="12" customHeight="1">
      <c r="A179" s="187" t="s">
        <v>200</v>
      </c>
      <c r="B179" s="187"/>
      <c r="C179" s="22">
        <v>19</v>
      </c>
      <c r="D179" s="23">
        <v>2.6573426573426575</v>
      </c>
    </row>
    <row r="180" spans="1:4" s="156" customFormat="1" ht="12" customHeight="1">
      <c r="A180" s="187" t="s">
        <v>205</v>
      </c>
      <c r="B180" s="187"/>
      <c r="C180" s="22">
        <v>1</v>
      </c>
      <c r="D180" s="23">
        <v>0.3115264797507788</v>
      </c>
    </row>
    <row r="181" spans="1:4" s="156" customFormat="1" ht="12" customHeight="1">
      <c r="A181" s="187" t="s">
        <v>206</v>
      </c>
      <c r="B181" s="187"/>
      <c r="C181" s="22">
        <v>15</v>
      </c>
      <c r="D181" s="23">
        <v>0.39164490861618795</v>
      </c>
    </row>
    <row r="182" spans="1:4" s="156" customFormat="1" ht="12" customHeight="1">
      <c r="A182" s="187" t="s">
        <v>207</v>
      </c>
      <c r="B182" s="187"/>
      <c r="C182" s="22">
        <v>5</v>
      </c>
      <c r="D182" s="23">
        <v>0.8460236886632826</v>
      </c>
    </row>
    <row r="183" spans="1:4" s="156" customFormat="1" ht="12" customHeight="1">
      <c r="A183" s="187" t="s">
        <v>210</v>
      </c>
      <c r="B183" s="187"/>
      <c r="C183" s="22">
        <v>2</v>
      </c>
      <c r="D183" s="23">
        <v>0.91324200913242</v>
      </c>
    </row>
    <row r="184" spans="1:4" s="156" customFormat="1" ht="12" customHeight="1">
      <c r="A184" s="187" t="s">
        <v>211</v>
      </c>
      <c r="B184" s="187"/>
      <c r="C184" s="22">
        <v>1</v>
      </c>
      <c r="D184" s="23">
        <v>0.2331002331002331</v>
      </c>
    </row>
    <row r="185" spans="1:4" s="156" customFormat="1" ht="12" customHeight="1">
      <c r="A185" s="187" t="s">
        <v>212</v>
      </c>
      <c r="B185" s="187"/>
      <c r="C185" s="22">
        <v>4</v>
      </c>
      <c r="D185" s="23">
        <v>1.0282776349614395</v>
      </c>
    </row>
    <row r="186" spans="1:4" s="156" customFormat="1" ht="12" customHeight="1">
      <c r="A186" s="202" t="s">
        <v>213</v>
      </c>
      <c r="B186" s="202"/>
      <c r="C186" s="28">
        <v>21</v>
      </c>
      <c r="D186" s="29">
        <v>1.873327386262266</v>
      </c>
    </row>
    <row r="187" spans="1:4" s="156" customFormat="1" ht="12" customHeight="1">
      <c r="A187" s="26"/>
      <c r="B187" s="26"/>
      <c r="C187" s="26"/>
      <c r="D187" s="34"/>
    </row>
    <row r="188" spans="1:4" s="156" customFormat="1" ht="12" customHeight="1">
      <c r="A188" s="248" t="s">
        <v>215</v>
      </c>
      <c r="B188" s="248"/>
      <c r="C188" s="83">
        <v>3764</v>
      </c>
      <c r="D188" s="13">
        <v>1.5910724098575475</v>
      </c>
    </row>
    <row r="189" spans="1:4" s="156" customFormat="1" ht="12" customHeight="1">
      <c r="A189" s="187" t="s">
        <v>216</v>
      </c>
      <c r="B189" s="187"/>
      <c r="C189" s="22">
        <v>771</v>
      </c>
      <c r="D189" s="23">
        <v>2.663856545624158</v>
      </c>
    </row>
    <row r="190" spans="1:4" s="156" customFormat="1" ht="12" customHeight="1">
      <c r="A190" s="187" t="s">
        <v>217</v>
      </c>
      <c r="B190" s="187"/>
      <c r="C190" s="22">
        <v>1234</v>
      </c>
      <c r="D190" s="23">
        <v>1.3320955136232133</v>
      </c>
    </row>
    <row r="191" spans="1:4" s="156" customFormat="1" ht="12" customHeight="1">
      <c r="A191" s="187" t="s">
        <v>218</v>
      </c>
      <c r="B191" s="187"/>
      <c r="C191" s="22">
        <v>1124</v>
      </c>
      <c r="D191" s="23">
        <v>1.9873755680110332</v>
      </c>
    </row>
    <row r="192" spans="1:4" s="156" customFormat="1" ht="12" customHeight="1">
      <c r="A192" s="187" t="s">
        <v>219</v>
      </c>
      <c r="B192" s="187"/>
      <c r="C192" s="22">
        <v>37</v>
      </c>
      <c r="D192" s="23">
        <v>0.5775835154542617</v>
      </c>
    </row>
    <row r="193" spans="1:4" s="156" customFormat="1" ht="12" customHeight="1">
      <c r="A193" s="187" t="s">
        <v>220</v>
      </c>
      <c r="B193" s="187"/>
      <c r="C193" s="22">
        <v>438</v>
      </c>
      <c r="D193" s="23">
        <v>1.4471684398334765</v>
      </c>
    </row>
    <row r="194" spans="1:4" s="156" customFormat="1" ht="12" customHeight="1">
      <c r="A194" s="187" t="s">
        <v>221</v>
      </c>
      <c r="B194" s="187"/>
      <c r="C194" s="22">
        <v>44</v>
      </c>
      <c r="D194" s="23">
        <v>0.7882479398065209</v>
      </c>
    </row>
    <row r="195" spans="1:4" s="156" customFormat="1" ht="12" customHeight="1">
      <c r="A195" s="187" t="s">
        <v>222</v>
      </c>
      <c r="B195" s="187"/>
      <c r="C195" s="22">
        <v>15</v>
      </c>
      <c r="D195" s="23">
        <v>0.2172338884866039</v>
      </c>
    </row>
    <row r="196" spans="1:4" s="156" customFormat="1" ht="12" customHeight="1">
      <c r="A196" s="193" t="s">
        <v>223</v>
      </c>
      <c r="B196" s="193"/>
      <c r="C196" s="76">
        <v>101</v>
      </c>
      <c r="D196" s="13">
        <v>1.0889487870619945</v>
      </c>
    </row>
    <row r="197" spans="1:4" s="156" customFormat="1" ht="12" customHeight="1">
      <c r="A197" s="33"/>
      <c r="B197" s="33"/>
      <c r="C197" s="35"/>
      <c r="D197" s="17"/>
    </row>
    <row r="198" spans="1:4" s="156" customFormat="1" ht="12" customHeight="1">
      <c r="A198" s="245" t="s">
        <v>334</v>
      </c>
      <c r="B198" s="245"/>
      <c r="C198" s="12">
        <v>3522</v>
      </c>
      <c r="D198" s="13">
        <v>1.7074625129077765</v>
      </c>
    </row>
    <row r="199" spans="1:4" s="156" customFormat="1" ht="12" customHeight="1">
      <c r="A199" s="187" t="s">
        <v>335</v>
      </c>
      <c r="B199" s="187"/>
      <c r="C199" s="22">
        <v>426</v>
      </c>
      <c r="D199" s="23">
        <v>1.4880536537655442</v>
      </c>
    </row>
    <row r="200" spans="1:4" s="156" customFormat="1" ht="12" customHeight="1">
      <c r="A200" s="187" t="s">
        <v>336</v>
      </c>
      <c r="B200" s="187"/>
      <c r="C200" s="25">
        <v>772</v>
      </c>
      <c r="D200" s="23">
        <v>2.620947207604821</v>
      </c>
    </row>
    <row r="201" spans="1:4" s="156" customFormat="1" ht="12" customHeight="1">
      <c r="A201" s="187" t="s">
        <v>337</v>
      </c>
      <c r="B201" s="187"/>
      <c r="C201" s="22">
        <v>951</v>
      </c>
      <c r="D201" s="23">
        <v>2.1358787198203255</v>
      </c>
    </row>
    <row r="202" spans="1:4" s="156" customFormat="1" ht="12" customHeight="1">
      <c r="A202" s="187" t="s">
        <v>338</v>
      </c>
      <c r="B202" s="187"/>
      <c r="C202" s="22">
        <v>1233</v>
      </c>
      <c r="D202" s="23">
        <v>1.3384134427510745</v>
      </c>
    </row>
    <row r="203" spans="1:4" s="156" customFormat="1" ht="12" customHeight="1">
      <c r="A203" s="167" t="s">
        <v>339</v>
      </c>
      <c r="B203" s="167"/>
      <c r="C203" s="28">
        <v>140</v>
      </c>
      <c r="D203" s="29">
        <v>1.213276713753358</v>
      </c>
    </row>
    <row r="204" spans="1:4" s="156" customFormat="1" ht="12" customHeight="1">
      <c r="A204" s="33"/>
      <c r="B204" s="33"/>
      <c r="C204" s="35"/>
      <c r="D204" s="17"/>
    </row>
    <row r="205" spans="1:4" s="156" customFormat="1" ht="12" customHeight="1">
      <c r="A205" s="166" t="s">
        <v>340</v>
      </c>
      <c r="B205" s="177"/>
      <c r="C205" s="83">
        <v>242</v>
      </c>
      <c r="D205" s="84">
        <v>0.7987062279283145</v>
      </c>
    </row>
    <row r="206" spans="1:4" s="172" customFormat="1" ht="5.25" customHeight="1">
      <c r="A206" s="198"/>
      <c r="B206" s="246"/>
      <c r="C206" s="246"/>
      <c r="D206" s="189"/>
    </row>
    <row r="207" spans="1:4" s="173" customFormat="1" ht="12" customHeight="1">
      <c r="A207" s="208" t="s">
        <v>344</v>
      </c>
      <c r="B207" s="208"/>
      <c r="C207" s="246"/>
      <c r="D207" s="189"/>
    </row>
    <row r="208" spans="1:4" s="41" customFormat="1" ht="12" customHeight="1">
      <c r="A208" s="206" t="s">
        <v>357</v>
      </c>
      <c r="B208" s="189"/>
      <c r="C208" s="189"/>
      <c r="D208" s="189"/>
    </row>
    <row r="209" spans="1:4" s="42" customFormat="1" ht="12" customHeight="1">
      <c r="A209" s="206" t="s">
        <v>341</v>
      </c>
      <c r="B209" s="189"/>
      <c r="C209" s="189"/>
      <c r="D209" s="189"/>
    </row>
    <row r="210" spans="1:4" s="42" customFormat="1" ht="5.25" customHeight="1">
      <c r="A210" s="247"/>
      <c r="B210" s="189"/>
      <c r="C210" s="189"/>
      <c r="D210" s="189"/>
    </row>
    <row r="211" spans="1:4" s="41" customFormat="1" ht="23.25" customHeight="1">
      <c r="A211" s="241" t="s">
        <v>392</v>
      </c>
      <c r="B211" s="241"/>
      <c r="C211" s="241"/>
      <c r="D211" s="241"/>
    </row>
    <row r="212" spans="1:4" s="42" customFormat="1" ht="5.25" customHeight="1">
      <c r="A212" s="242"/>
      <c r="B212" s="242"/>
      <c r="C212" s="242"/>
      <c r="D212" s="242"/>
    </row>
    <row r="213" spans="1:4" s="43" customFormat="1" ht="12" customHeight="1">
      <c r="A213" s="239" t="s">
        <v>347</v>
      </c>
      <c r="B213" s="239"/>
      <c r="C213" s="239"/>
      <c r="D213" s="239"/>
    </row>
    <row r="214" spans="1:4" s="43" customFormat="1" ht="12" customHeight="1">
      <c r="A214" s="239" t="s">
        <v>295</v>
      </c>
      <c r="B214" s="239"/>
      <c r="C214" s="239"/>
      <c r="D214" s="239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178">
    <mergeCell ref="A8:B8"/>
    <mergeCell ref="A9:B9"/>
    <mergeCell ref="A10:B10"/>
    <mergeCell ref="A12:B12"/>
    <mergeCell ref="A13:B13"/>
    <mergeCell ref="A17:B17"/>
    <mergeCell ref="A21:B21"/>
    <mergeCell ref="A23:B23"/>
    <mergeCell ref="A24:B24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B159"/>
    <mergeCell ref="A160:B160"/>
    <mergeCell ref="A161:B161"/>
    <mergeCell ref="A162:B162"/>
    <mergeCell ref="A163:B163"/>
    <mergeCell ref="A164:B164"/>
    <mergeCell ref="A165:B165"/>
    <mergeCell ref="A167:B167"/>
    <mergeCell ref="A168:B168"/>
    <mergeCell ref="A184:B184"/>
    <mergeCell ref="A169:B169"/>
    <mergeCell ref="A171:B171"/>
    <mergeCell ref="A172:B172"/>
    <mergeCell ref="A173:B173"/>
    <mergeCell ref="A174:B174"/>
    <mergeCell ref="A176:B176"/>
    <mergeCell ref="A177:B177"/>
    <mergeCell ref="A178:B178"/>
    <mergeCell ref="A191:B191"/>
    <mergeCell ref="A194:B194"/>
    <mergeCell ref="A195:B195"/>
    <mergeCell ref="A179:B179"/>
    <mergeCell ref="A180:B180"/>
    <mergeCell ref="A181:B181"/>
    <mergeCell ref="A182:B182"/>
    <mergeCell ref="A188:B188"/>
    <mergeCell ref="A189:B189"/>
    <mergeCell ref="A183:B183"/>
    <mergeCell ref="A211:D211"/>
    <mergeCell ref="A209:D209"/>
    <mergeCell ref="A210:D210"/>
    <mergeCell ref="A196:B196"/>
    <mergeCell ref="A206:D206"/>
    <mergeCell ref="A185:B185"/>
    <mergeCell ref="A186:B186"/>
    <mergeCell ref="A192:B192"/>
    <mergeCell ref="A193:B193"/>
    <mergeCell ref="A190:B190"/>
    <mergeCell ref="A212:D212"/>
    <mergeCell ref="A213:D213"/>
    <mergeCell ref="A214:D214"/>
    <mergeCell ref="A198:B198"/>
    <mergeCell ref="A199:B199"/>
    <mergeCell ref="A200:B200"/>
    <mergeCell ref="A201:B201"/>
    <mergeCell ref="A202:B202"/>
    <mergeCell ref="A207:D207"/>
    <mergeCell ref="A208:D208"/>
    <mergeCell ref="A1:D1"/>
    <mergeCell ref="A2:D2"/>
    <mergeCell ref="C5:D5"/>
    <mergeCell ref="C6:D6"/>
    <mergeCell ref="A3:D3"/>
    <mergeCell ref="A4:D4"/>
    <mergeCell ref="A5:B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 al 1. giugno, dal 2003, e tasso di abitazioni vuote, al 1. giugno 2010</dc:title>
  <dc:subject/>
  <dc:creator>Oberti Gallo Alessandra</dc:creator>
  <cp:keywords/>
  <dc:description/>
  <cp:lastModifiedBy>Oberti Gallo Alessandra / fust009</cp:lastModifiedBy>
  <cp:lastPrinted>2015-12-18T10:56:19Z</cp:lastPrinted>
  <dcterms:created xsi:type="dcterms:W3CDTF">2000-10-02T13:15:38Z</dcterms:created>
  <dcterms:modified xsi:type="dcterms:W3CDTF">2023-08-17T15:12:41Z</dcterms:modified>
  <cp:category/>
  <cp:version/>
  <cp:contentType/>
  <cp:contentStatus/>
</cp:coreProperties>
</file>