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.ti.ch\FSBELL10\DATIFUST\USTAT\Cds\GCds\Annuari\Comuni\2023\Tabelle aggiornate\09 Costruzioni\"/>
    </mc:Choice>
  </mc:AlternateContent>
  <bookViews>
    <workbookView xWindow="0" yWindow="0" windowWidth="28800" windowHeight="11700"/>
  </bookViews>
  <sheets>
    <sheet name="2021 definitivo" sheetId="11" r:id="rId1"/>
    <sheet name="2020 definitivo" sheetId="10" r:id="rId2"/>
    <sheet name="2019 definitivo" sheetId="9" r:id="rId3"/>
    <sheet name="2018 definitivo" sheetId="8" r:id="rId4"/>
    <sheet name="2017 definitivo" sheetId="7" r:id="rId5"/>
    <sheet name="2016 definitivo" sheetId="5" r:id="rId6"/>
    <sheet name="2015 definitivo" sheetId="4" r:id="rId7"/>
    <sheet name="2014 definitivo" sheetId="3" r:id="rId8"/>
    <sheet name="2013 definitivo" sheetId="2" r:id="rId9"/>
    <sheet name="2013 provvisorio" sheetId="1" r:id="rId10"/>
    <sheet name="Foglio1" sheetId="6" r:id="rId11"/>
  </sheets>
  <definedNames>
    <definedName name="_xlnm.Print_Titles" localSheetId="8">'2013 definitivo'!$1:$7</definedName>
    <definedName name="_xlnm.Print_Titles" localSheetId="9">'2013 provvisorio'!$1:$7</definedName>
    <definedName name="_xlnm.Print_Titles" localSheetId="7">'2014 definitivo'!$1:$7</definedName>
  </definedNames>
  <calcPr calcId="162913"/>
</workbook>
</file>

<file path=xl/calcChain.xml><?xml version="1.0" encoding="utf-8"?>
<calcChain xmlns="http://schemas.openxmlformats.org/spreadsheetml/2006/main">
  <c r="G194" i="11" l="1"/>
  <c r="F194" i="11"/>
  <c r="E194" i="11"/>
  <c r="D194" i="11"/>
  <c r="C194" i="11"/>
  <c r="G193" i="11"/>
  <c r="F193" i="11"/>
  <c r="E193" i="11"/>
  <c r="D193" i="11"/>
  <c r="C193" i="11"/>
  <c r="G192" i="11"/>
  <c r="F192" i="11"/>
  <c r="E192" i="11"/>
  <c r="D192" i="11"/>
  <c r="C192" i="11"/>
  <c r="G191" i="11"/>
  <c r="F191" i="11"/>
  <c r="E191" i="11"/>
  <c r="D191" i="11"/>
  <c r="C191" i="11"/>
  <c r="G190" i="11"/>
  <c r="F190" i="11"/>
  <c r="E190" i="11"/>
  <c r="D190" i="11"/>
  <c r="C190" i="11"/>
  <c r="C189" i="11" s="1"/>
  <c r="G187" i="11"/>
  <c r="F187" i="11"/>
  <c r="E187" i="11"/>
  <c r="D187" i="11"/>
  <c r="C187" i="11"/>
  <c r="G186" i="11"/>
  <c r="F186" i="11"/>
  <c r="E186" i="11"/>
  <c r="D186" i="11"/>
  <c r="C186" i="11"/>
  <c r="G185" i="11"/>
  <c r="F185" i="11"/>
  <c r="E185" i="11"/>
  <c r="D185" i="11"/>
  <c r="C185" i="11"/>
  <c r="G184" i="11"/>
  <c r="F184" i="11"/>
  <c r="E184" i="11"/>
  <c r="D184" i="11"/>
  <c r="C184" i="11"/>
  <c r="G183" i="11"/>
  <c r="F183" i="11"/>
  <c r="E183" i="11"/>
  <c r="D183" i="11"/>
  <c r="C183" i="11"/>
  <c r="G182" i="11"/>
  <c r="F182" i="11"/>
  <c r="E182" i="11"/>
  <c r="D182" i="11"/>
  <c r="C182" i="11"/>
  <c r="G181" i="11"/>
  <c r="F181" i="11"/>
  <c r="E181" i="11"/>
  <c r="D181" i="11"/>
  <c r="D179" i="11" s="1"/>
  <c r="C181" i="11"/>
  <c r="G180" i="11"/>
  <c r="F180" i="11"/>
  <c r="E180" i="11"/>
  <c r="D180" i="11"/>
  <c r="C180" i="11"/>
  <c r="G167" i="11"/>
  <c r="F167" i="11"/>
  <c r="E167" i="11"/>
  <c r="D167" i="11"/>
  <c r="C167" i="11"/>
  <c r="G162" i="11"/>
  <c r="F162" i="11"/>
  <c r="E162" i="11"/>
  <c r="D162" i="11"/>
  <c r="C162" i="11"/>
  <c r="G158" i="11"/>
  <c r="F158" i="11"/>
  <c r="E158" i="11"/>
  <c r="D158" i="11"/>
  <c r="C158" i="11"/>
  <c r="G150" i="11"/>
  <c r="F150" i="11"/>
  <c r="E150" i="11"/>
  <c r="D150" i="11"/>
  <c r="C150" i="11"/>
  <c r="G140" i="11"/>
  <c r="F140" i="11"/>
  <c r="E140" i="11"/>
  <c r="D140" i="11"/>
  <c r="C140" i="11"/>
  <c r="G119" i="11"/>
  <c r="F119" i="11"/>
  <c r="E119" i="11"/>
  <c r="D119" i="11"/>
  <c r="C119" i="11"/>
  <c r="G68" i="11"/>
  <c r="F68" i="11"/>
  <c r="E68" i="11"/>
  <c r="D68" i="11"/>
  <c r="C68" i="11"/>
  <c r="G55" i="11"/>
  <c r="F55" i="11"/>
  <c r="E55" i="11"/>
  <c r="D55" i="11"/>
  <c r="C55" i="11"/>
  <c r="G53" i="11"/>
  <c r="F53" i="11"/>
  <c r="E53" i="11"/>
  <c r="D53" i="11"/>
  <c r="C53" i="11"/>
  <c r="G52" i="11"/>
  <c r="F52" i="11"/>
  <c r="E52" i="11"/>
  <c r="D52" i="11"/>
  <c r="C52" i="11"/>
  <c r="C50" i="11" s="1"/>
  <c r="G51" i="11"/>
  <c r="F51" i="11"/>
  <c r="E51" i="11"/>
  <c r="E50" i="11" s="1"/>
  <c r="D51" i="11"/>
  <c r="C51" i="11"/>
  <c r="G48" i="11"/>
  <c r="F48" i="11"/>
  <c r="E48" i="11"/>
  <c r="D48" i="11"/>
  <c r="C48" i="11"/>
  <c r="G47" i="11"/>
  <c r="F47" i="11"/>
  <c r="E47" i="11"/>
  <c r="D47" i="11"/>
  <c r="C47" i="11"/>
  <c r="G46" i="11"/>
  <c r="G45" i="11" s="1"/>
  <c r="F46" i="11"/>
  <c r="E46" i="11"/>
  <c r="D46" i="11"/>
  <c r="C46" i="11"/>
  <c r="G44" i="11"/>
  <c r="F44" i="11"/>
  <c r="E44" i="11"/>
  <c r="D44" i="11"/>
  <c r="C44" i="11"/>
  <c r="C42" i="11" s="1"/>
  <c r="G43" i="11"/>
  <c r="G42" i="11" s="1"/>
  <c r="F43" i="11"/>
  <c r="F42" i="11" s="1"/>
  <c r="E43" i="11"/>
  <c r="D43" i="11"/>
  <c r="C43" i="11"/>
  <c r="G41" i="11"/>
  <c r="F41" i="11"/>
  <c r="E41" i="11"/>
  <c r="D41" i="11"/>
  <c r="C41" i="11"/>
  <c r="G38" i="11"/>
  <c r="F38" i="11"/>
  <c r="E38" i="11"/>
  <c r="D38" i="11"/>
  <c r="D36" i="11" s="1"/>
  <c r="C38" i="11"/>
  <c r="G37" i="11"/>
  <c r="F37" i="11"/>
  <c r="E37" i="11"/>
  <c r="D37" i="11"/>
  <c r="C37" i="11"/>
  <c r="G34" i="11"/>
  <c r="F34" i="11"/>
  <c r="E34" i="11"/>
  <c r="D34" i="11"/>
  <c r="C34" i="11"/>
  <c r="G33" i="11"/>
  <c r="G31" i="11" s="1"/>
  <c r="F33" i="11"/>
  <c r="E33" i="11"/>
  <c r="D33" i="11"/>
  <c r="C33" i="11"/>
  <c r="G32" i="11"/>
  <c r="F32" i="11"/>
  <c r="E32" i="11"/>
  <c r="E31" i="11" s="1"/>
  <c r="D32" i="11"/>
  <c r="C32" i="11"/>
  <c r="G30" i="11"/>
  <c r="F30" i="11"/>
  <c r="E30" i="11"/>
  <c r="D30" i="11"/>
  <c r="C30" i="11"/>
  <c r="G29" i="11"/>
  <c r="F29" i="11"/>
  <c r="E29" i="11"/>
  <c r="D29" i="11"/>
  <c r="C29" i="11"/>
  <c r="G28" i="11"/>
  <c r="F28" i="11"/>
  <c r="E28" i="11"/>
  <c r="D28" i="11"/>
  <c r="D27" i="11" s="1"/>
  <c r="C28" i="11"/>
  <c r="C27" i="11" s="1"/>
  <c r="G26" i="11"/>
  <c r="F26" i="11"/>
  <c r="E26" i="11"/>
  <c r="D26" i="11"/>
  <c r="C26" i="11"/>
  <c r="G25" i="11"/>
  <c r="G24" i="11" s="1"/>
  <c r="F25" i="11"/>
  <c r="F24" i="11" s="1"/>
  <c r="E25" i="11"/>
  <c r="E24" i="11" s="1"/>
  <c r="D25" i="11"/>
  <c r="D24" i="11" s="1"/>
  <c r="C25" i="11"/>
  <c r="G23" i="11"/>
  <c r="F23" i="11"/>
  <c r="E23" i="11"/>
  <c r="D23" i="11"/>
  <c r="C23" i="11"/>
  <c r="G22" i="11"/>
  <c r="F22" i="11"/>
  <c r="E22" i="11"/>
  <c r="D22" i="11"/>
  <c r="C22" i="11"/>
  <c r="G19" i="11"/>
  <c r="F19" i="11"/>
  <c r="E19" i="11"/>
  <c r="D19" i="11"/>
  <c r="C19" i="11"/>
  <c r="G18" i="11"/>
  <c r="F18" i="11"/>
  <c r="E18" i="11"/>
  <c r="D18" i="11"/>
  <c r="C18" i="11"/>
  <c r="G17" i="11"/>
  <c r="F17" i="11"/>
  <c r="E17" i="11"/>
  <c r="D17" i="11"/>
  <c r="C17" i="11"/>
  <c r="G16" i="11"/>
  <c r="F16" i="11"/>
  <c r="E16" i="11"/>
  <c r="D16" i="11"/>
  <c r="C16" i="11"/>
  <c r="G14" i="11"/>
  <c r="F14" i="11"/>
  <c r="E14" i="11"/>
  <c r="E11" i="11" s="1"/>
  <c r="D14" i="11"/>
  <c r="C14" i="11"/>
  <c r="G13" i="11"/>
  <c r="F13" i="11"/>
  <c r="E13" i="11"/>
  <c r="D13" i="11"/>
  <c r="C13" i="11"/>
  <c r="G12" i="11"/>
  <c r="G11" i="11" s="1"/>
  <c r="F12" i="11"/>
  <c r="F11" i="11" s="1"/>
  <c r="E12" i="11"/>
  <c r="D12" i="11"/>
  <c r="D11" i="11" s="1"/>
  <c r="C12" i="11"/>
  <c r="C11" i="11" s="1"/>
  <c r="C31" i="11" l="1"/>
  <c r="G50" i="11"/>
  <c r="F50" i="11"/>
  <c r="D189" i="11"/>
  <c r="D196" i="11" s="1"/>
  <c r="E27" i="11"/>
  <c r="E21" i="11" s="1"/>
  <c r="F31" i="11"/>
  <c r="E189" i="11"/>
  <c r="E196" i="11" s="1"/>
  <c r="D31" i="11"/>
  <c r="D21" i="11" s="1"/>
  <c r="G15" i="11"/>
  <c r="F27" i="11"/>
  <c r="F21" i="11" s="1"/>
  <c r="F189" i="11"/>
  <c r="E15" i="11"/>
  <c r="C15" i="11"/>
  <c r="C10" i="11" s="1"/>
  <c r="G27" i="11"/>
  <c r="G21" i="11" s="1"/>
  <c r="E36" i="11"/>
  <c r="C45" i="11"/>
  <c r="C40" i="11" s="1"/>
  <c r="E179" i="11"/>
  <c r="G189" i="11"/>
  <c r="G196" i="11" s="1"/>
  <c r="D50" i="11"/>
  <c r="F36" i="11"/>
  <c r="D45" i="11"/>
  <c r="F179" i="11"/>
  <c r="E10" i="11"/>
  <c r="D15" i="11"/>
  <c r="D10" i="11" s="1"/>
  <c r="D8" i="11" s="1"/>
  <c r="G36" i="11"/>
  <c r="D42" i="11"/>
  <c r="D40" i="11" s="1"/>
  <c r="E45" i="11"/>
  <c r="E40" i="11" s="1"/>
  <c r="G179" i="11"/>
  <c r="F15" i="11"/>
  <c r="C24" i="11"/>
  <c r="C36" i="11"/>
  <c r="E42" i="11"/>
  <c r="F45" i="11"/>
  <c r="C179" i="11"/>
  <c r="C196" i="11" s="1"/>
  <c r="F40" i="11"/>
  <c r="G40" i="11"/>
  <c r="F196" i="11"/>
  <c r="F10" i="11"/>
  <c r="G10" i="11"/>
  <c r="C21" i="11"/>
  <c r="D121" i="10"/>
  <c r="E121" i="10"/>
  <c r="F121" i="10"/>
  <c r="G121" i="10"/>
  <c r="C121" i="10"/>
  <c r="C8" i="11" l="1"/>
  <c r="E8" i="11"/>
  <c r="G8" i="11"/>
  <c r="F8" i="11"/>
  <c r="G197" i="10"/>
  <c r="F197" i="10"/>
  <c r="E197" i="10"/>
  <c r="D197" i="10"/>
  <c r="C197" i="10"/>
  <c r="G196" i="10"/>
  <c r="F196" i="10"/>
  <c r="E196" i="10"/>
  <c r="D196" i="10"/>
  <c r="C196" i="10"/>
  <c r="G195" i="10"/>
  <c r="G192" i="10" s="1"/>
  <c r="F195" i="10"/>
  <c r="E195" i="10"/>
  <c r="D195" i="10"/>
  <c r="C195" i="10"/>
  <c r="G194" i="10"/>
  <c r="F194" i="10"/>
  <c r="E194" i="10"/>
  <c r="D194" i="10"/>
  <c r="C194" i="10"/>
  <c r="G193" i="10"/>
  <c r="F193" i="10"/>
  <c r="E193" i="10"/>
  <c r="D193" i="10"/>
  <c r="C193" i="10"/>
  <c r="G190" i="10"/>
  <c r="F190" i="10"/>
  <c r="E190" i="10"/>
  <c r="D190" i="10"/>
  <c r="C190" i="10"/>
  <c r="G189" i="10"/>
  <c r="F189" i="10"/>
  <c r="E189" i="10"/>
  <c r="D189" i="10"/>
  <c r="C189" i="10"/>
  <c r="G188" i="10"/>
  <c r="F188" i="10"/>
  <c r="E188" i="10"/>
  <c r="D188" i="10"/>
  <c r="C188" i="10"/>
  <c r="G187" i="10"/>
  <c r="F187" i="10"/>
  <c r="E187" i="10"/>
  <c r="D187" i="10"/>
  <c r="C187" i="10"/>
  <c r="G186" i="10"/>
  <c r="F186" i="10"/>
  <c r="E186" i="10"/>
  <c r="D186" i="10"/>
  <c r="C186" i="10"/>
  <c r="G185" i="10"/>
  <c r="F185" i="10"/>
  <c r="E185" i="10"/>
  <c r="D185" i="10"/>
  <c r="C185" i="10"/>
  <c r="G184" i="10"/>
  <c r="F184" i="10"/>
  <c r="E184" i="10"/>
  <c r="D184" i="10"/>
  <c r="C184" i="10"/>
  <c r="G183" i="10"/>
  <c r="F183" i="10"/>
  <c r="E183" i="10"/>
  <c r="D183" i="10"/>
  <c r="C183" i="10"/>
  <c r="G170" i="10"/>
  <c r="F170" i="10"/>
  <c r="E170" i="10"/>
  <c r="D170" i="10"/>
  <c r="C170" i="10"/>
  <c r="G165" i="10"/>
  <c r="F165" i="10"/>
  <c r="E165" i="10"/>
  <c r="D165" i="10"/>
  <c r="C165" i="10"/>
  <c r="G161" i="10"/>
  <c r="F161" i="10"/>
  <c r="E161" i="10"/>
  <c r="D161" i="10"/>
  <c r="C161" i="10"/>
  <c r="G153" i="10"/>
  <c r="F153" i="10"/>
  <c r="E153" i="10"/>
  <c r="D153" i="10"/>
  <c r="C153" i="10"/>
  <c r="G143" i="10"/>
  <c r="F143" i="10"/>
  <c r="E143" i="10"/>
  <c r="D143" i="10"/>
  <c r="C143" i="10"/>
  <c r="G122" i="10"/>
  <c r="F122" i="10"/>
  <c r="E122" i="10"/>
  <c r="D122" i="10"/>
  <c r="C122" i="10"/>
  <c r="G68" i="10"/>
  <c r="F68" i="10"/>
  <c r="E68" i="10"/>
  <c r="D68" i="10"/>
  <c r="C68" i="10"/>
  <c r="G55" i="10"/>
  <c r="F55" i="10"/>
  <c r="E55" i="10"/>
  <c r="D55" i="10"/>
  <c r="C55" i="10"/>
  <c r="G53" i="10"/>
  <c r="F53" i="10"/>
  <c r="E53" i="10"/>
  <c r="D53" i="10"/>
  <c r="C53" i="10"/>
  <c r="G52" i="10"/>
  <c r="F52" i="10"/>
  <c r="E52" i="10"/>
  <c r="D52" i="10"/>
  <c r="C52" i="10"/>
  <c r="G51" i="10"/>
  <c r="F51" i="10"/>
  <c r="E51" i="10"/>
  <c r="D51" i="10"/>
  <c r="D50" i="10" s="1"/>
  <c r="C51" i="10"/>
  <c r="G48" i="10"/>
  <c r="F48" i="10"/>
  <c r="E48" i="10"/>
  <c r="D48" i="10"/>
  <c r="C48" i="10"/>
  <c r="G47" i="10"/>
  <c r="F47" i="10"/>
  <c r="E47" i="10"/>
  <c r="E45" i="10" s="1"/>
  <c r="D47" i="10"/>
  <c r="C47" i="10"/>
  <c r="G46" i="10"/>
  <c r="F46" i="10"/>
  <c r="E46" i="10"/>
  <c r="D46" i="10"/>
  <c r="C46" i="10"/>
  <c r="G44" i="10"/>
  <c r="F44" i="10"/>
  <c r="E44" i="10"/>
  <c r="D44" i="10"/>
  <c r="C44" i="10"/>
  <c r="G43" i="10"/>
  <c r="G42" i="10" s="1"/>
  <c r="F43" i="10"/>
  <c r="F42" i="10" s="1"/>
  <c r="E43" i="10"/>
  <c r="E42" i="10" s="1"/>
  <c r="D43" i="10"/>
  <c r="C43" i="10"/>
  <c r="G41" i="10"/>
  <c r="F41" i="10"/>
  <c r="E41" i="10"/>
  <c r="D41" i="10"/>
  <c r="C41" i="10"/>
  <c r="G38" i="10"/>
  <c r="F38" i="10"/>
  <c r="E38" i="10"/>
  <c r="E36" i="10" s="1"/>
  <c r="D38" i="10"/>
  <c r="C38" i="10"/>
  <c r="G37" i="10"/>
  <c r="G36" i="10" s="1"/>
  <c r="F37" i="10"/>
  <c r="E37" i="10"/>
  <c r="D37" i="10"/>
  <c r="D36" i="10" s="1"/>
  <c r="C37" i="10"/>
  <c r="C36" i="10" s="1"/>
  <c r="G34" i="10"/>
  <c r="F34" i="10"/>
  <c r="E34" i="10"/>
  <c r="D34" i="10"/>
  <c r="D31" i="10" s="1"/>
  <c r="C34" i="10"/>
  <c r="C31" i="10" s="1"/>
  <c r="G33" i="10"/>
  <c r="G31" i="10" s="1"/>
  <c r="F33" i="10"/>
  <c r="E33" i="10"/>
  <c r="E31" i="10" s="1"/>
  <c r="D33" i="10"/>
  <c r="C33" i="10"/>
  <c r="G32" i="10"/>
  <c r="F32" i="10"/>
  <c r="E32" i="10"/>
  <c r="D32" i="10"/>
  <c r="C32" i="10"/>
  <c r="G30" i="10"/>
  <c r="F30" i="10"/>
  <c r="E30" i="10"/>
  <c r="D30" i="10"/>
  <c r="C30" i="10"/>
  <c r="G29" i="10"/>
  <c r="F29" i="10"/>
  <c r="E29" i="10"/>
  <c r="D29" i="10"/>
  <c r="C29" i="10"/>
  <c r="G28" i="10"/>
  <c r="F28" i="10"/>
  <c r="F27" i="10" s="1"/>
  <c r="E28" i="10"/>
  <c r="D28" i="10"/>
  <c r="C28" i="10"/>
  <c r="G27" i="10"/>
  <c r="D27" i="10"/>
  <c r="G26" i="10"/>
  <c r="F26" i="10"/>
  <c r="E26" i="10"/>
  <c r="D26" i="10"/>
  <c r="C26" i="10"/>
  <c r="G25" i="10"/>
  <c r="F25" i="10"/>
  <c r="E25" i="10"/>
  <c r="D25" i="10"/>
  <c r="C25" i="10"/>
  <c r="G23" i="10"/>
  <c r="F23" i="10"/>
  <c r="E23" i="10"/>
  <c r="D23" i="10"/>
  <c r="C23" i="10"/>
  <c r="G22" i="10"/>
  <c r="F22" i="10"/>
  <c r="E22" i="10"/>
  <c r="D22" i="10"/>
  <c r="C22" i="10"/>
  <c r="G19" i="10"/>
  <c r="F19" i="10"/>
  <c r="E19" i="10"/>
  <c r="D19" i="10"/>
  <c r="C19" i="10"/>
  <c r="G18" i="10"/>
  <c r="G15" i="10" s="1"/>
  <c r="F18" i="10"/>
  <c r="E18" i="10"/>
  <c r="D18" i="10"/>
  <c r="C18" i="10"/>
  <c r="G17" i="10"/>
  <c r="F17" i="10"/>
  <c r="E17" i="10"/>
  <c r="D17" i="10"/>
  <c r="D15" i="10" s="1"/>
  <c r="C17" i="10"/>
  <c r="G16" i="10"/>
  <c r="F16" i="10"/>
  <c r="F15" i="10" s="1"/>
  <c r="E16" i="10"/>
  <c r="E15" i="10" s="1"/>
  <c r="D16" i="10"/>
  <c r="C16" i="10"/>
  <c r="G14" i="10"/>
  <c r="F14" i="10"/>
  <c r="E14" i="10"/>
  <c r="D14" i="10"/>
  <c r="C14" i="10"/>
  <c r="G13" i="10"/>
  <c r="F13" i="10"/>
  <c r="F11" i="10" s="1"/>
  <c r="E13" i="10"/>
  <c r="D13" i="10"/>
  <c r="D11" i="10" s="1"/>
  <c r="D10" i="10" s="1"/>
  <c r="C13" i="10"/>
  <c r="G12" i="10"/>
  <c r="F12" i="10"/>
  <c r="E12" i="10"/>
  <c r="D12" i="10"/>
  <c r="C12" i="10"/>
  <c r="C24" i="10" l="1"/>
  <c r="D24" i="10"/>
  <c r="F24" i="10"/>
  <c r="G24" i="10"/>
  <c r="C27" i="10"/>
  <c r="E27" i="10"/>
  <c r="F31" i="10"/>
  <c r="F50" i="10"/>
  <c r="C50" i="10"/>
  <c r="E50" i="10"/>
  <c r="G50" i="10"/>
  <c r="C42" i="10"/>
  <c r="G45" i="10"/>
  <c r="C45" i="10"/>
  <c r="D45" i="10"/>
  <c r="F45" i="10"/>
  <c r="D21" i="10"/>
  <c r="E24" i="10"/>
  <c r="E21" i="10" s="1"/>
  <c r="G21" i="10"/>
  <c r="C21" i="10"/>
  <c r="G11" i="10"/>
  <c r="E11" i="10"/>
  <c r="C11" i="10"/>
  <c r="C182" i="10"/>
  <c r="G182" i="10"/>
  <c r="G199" i="10" s="1"/>
  <c r="C15" i="10"/>
  <c r="C10" i="10" s="1"/>
  <c r="F10" i="10"/>
  <c r="G10" i="10"/>
  <c r="E182" i="10"/>
  <c r="F182" i="10"/>
  <c r="E10" i="10"/>
  <c r="E40" i="10"/>
  <c r="E192" i="10"/>
  <c r="G40" i="10"/>
  <c r="F36" i="10"/>
  <c r="D192" i="10"/>
  <c r="F192" i="10"/>
  <c r="D182" i="10"/>
  <c r="C192" i="10"/>
  <c r="D42" i="10"/>
  <c r="D40" i="10" s="1"/>
  <c r="C40" i="10"/>
  <c r="F21" i="10"/>
  <c r="F40" i="10"/>
  <c r="D199" i="10" l="1"/>
  <c r="G8" i="10"/>
  <c r="C199" i="10"/>
  <c r="D8" i="10"/>
  <c r="E8" i="10"/>
  <c r="E199" i="10"/>
  <c r="F199" i="10"/>
  <c r="F8" i="10"/>
  <c r="C8" i="10"/>
  <c r="G201" i="9" l="1"/>
  <c r="F201" i="9"/>
  <c r="E201" i="9"/>
  <c r="D201" i="9"/>
  <c r="C201" i="9"/>
  <c r="G200" i="9"/>
  <c r="F200" i="9"/>
  <c r="E200" i="9"/>
  <c r="D200" i="9"/>
  <c r="C200" i="9"/>
  <c r="G199" i="9"/>
  <c r="F199" i="9"/>
  <c r="E199" i="9"/>
  <c r="D199" i="9"/>
  <c r="C199" i="9"/>
  <c r="G198" i="9"/>
  <c r="F198" i="9"/>
  <c r="E198" i="9"/>
  <c r="D198" i="9"/>
  <c r="C198" i="9"/>
  <c r="G197" i="9"/>
  <c r="F197" i="9"/>
  <c r="E197" i="9"/>
  <c r="D197" i="9"/>
  <c r="C197" i="9"/>
  <c r="G194" i="9"/>
  <c r="F194" i="9"/>
  <c r="E194" i="9"/>
  <c r="D194" i="9"/>
  <c r="C194" i="9"/>
  <c r="G193" i="9"/>
  <c r="F193" i="9"/>
  <c r="E193" i="9"/>
  <c r="D193" i="9"/>
  <c r="C193" i="9"/>
  <c r="G192" i="9"/>
  <c r="F192" i="9"/>
  <c r="E192" i="9"/>
  <c r="D192" i="9"/>
  <c r="C192" i="9"/>
  <c r="G191" i="9"/>
  <c r="F191" i="9"/>
  <c r="E191" i="9"/>
  <c r="D191" i="9"/>
  <c r="C191" i="9"/>
  <c r="G190" i="9"/>
  <c r="F190" i="9"/>
  <c r="E190" i="9"/>
  <c r="D190" i="9"/>
  <c r="C190" i="9"/>
  <c r="G189" i="9"/>
  <c r="F189" i="9"/>
  <c r="E189" i="9"/>
  <c r="D189" i="9"/>
  <c r="C189" i="9"/>
  <c r="G188" i="9"/>
  <c r="F188" i="9"/>
  <c r="E188" i="9"/>
  <c r="D188" i="9"/>
  <c r="C188" i="9"/>
  <c r="G187" i="9"/>
  <c r="F187" i="9"/>
  <c r="E187" i="9"/>
  <c r="D187" i="9"/>
  <c r="C187" i="9"/>
  <c r="G174" i="9"/>
  <c r="F174" i="9"/>
  <c r="E174" i="9"/>
  <c r="D174" i="9"/>
  <c r="C174" i="9"/>
  <c r="G169" i="9"/>
  <c r="F169" i="9"/>
  <c r="E169" i="9"/>
  <c r="D169" i="9"/>
  <c r="C169" i="9"/>
  <c r="G165" i="9"/>
  <c r="F165" i="9"/>
  <c r="E165" i="9"/>
  <c r="D165" i="9"/>
  <c r="C165" i="9"/>
  <c r="G157" i="9"/>
  <c r="F157" i="9"/>
  <c r="E157" i="9"/>
  <c r="D157" i="9"/>
  <c r="C157" i="9"/>
  <c r="G147" i="9"/>
  <c r="F147" i="9"/>
  <c r="E147" i="9"/>
  <c r="D147" i="9"/>
  <c r="C147" i="9"/>
  <c r="G122" i="9"/>
  <c r="F122" i="9"/>
  <c r="E122" i="9"/>
  <c r="D122" i="9"/>
  <c r="C122" i="9"/>
  <c r="G68" i="9"/>
  <c r="F68" i="9"/>
  <c r="E68" i="9"/>
  <c r="D68" i="9"/>
  <c r="C68" i="9"/>
  <c r="G55" i="9"/>
  <c r="F55" i="9"/>
  <c r="E55" i="9"/>
  <c r="D55" i="9"/>
  <c r="C55" i="9"/>
  <c r="G53" i="9"/>
  <c r="F53" i="9"/>
  <c r="E53" i="9"/>
  <c r="D53" i="9"/>
  <c r="C53" i="9"/>
  <c r="G52" i="9"/>
  <c r="F52" i="9"/>
  <c r="F50" i="9" s="1"/>
  <c r="E52" i="9"/>
  <c r="D52" i="9"/>
  <c r="C52" i="9"/>
  <c r="G51" i="9"/>
  <c r="F51" i="9"/>
  <c r="E51" i="9"/>
  <c r="D51" i="9"/>
  <c r="C51" i="9"/>
  <c r="G48" i="9"/>
  <c r="F48" i="9"/>
  <c r="E48" i="9"/>
  <c r="D48" i="9"/>
  <c r="C48" i="9"/>
  <c r="G47" i="9"/>
  <c r="F47" i="9"/>
  <c r="E47" i="9"/>
  <c r="D47" i="9"/>
  <c r="C47" i="9"/>
  <c r="G46" i="9"/>
  <c r="F46" i="9"/>
  <c r="E46" i="9"/>
  <c r="D46" i="9"/>
  <c r="C46" i="9"/>
  <c r="G44" i="9"/>
  <c r="F44" i="9"/>
  <c r="E44" i="9"/>
  <c r="D44" i="9"/>
  <c r="C44" i="9"/>
  <c r="G43" i="9"/>
  <c r="F43" i="9"/>
  <c r="F42" i="9" s="1"/>
  <c r="E43" i="9"/>
  <c r="D43" i="9"/>
  <c r="D42" i="9" s="1"/>
  <c r="C43" i="9"/>
  <c r="G41" i="9"/>
  <c r="F41" i="9"/>
  <c r="E41" i="9"/>
  <c r="D41" i="9"/>
  <c r="C41" i="9"/>
  <c r="G38" i="9"/>
  <c r="F38" i="9"/>
  <c r="E38" i="9"/>
  <c r="D38" i="9"/>
  <c r="C38" i="9"/>
  <c r="G37" i="9"/>
  <c r="G36" i="9" s="1"/>
  <c r="F37" i="9"/>
  <c r="E37" i="9"/>
  <c r="D37" i="9"/>
  <c r="D36" i="9" s="1"/>
  <c r="C37" i="9"/>
  <c r="C36" i="9" s="1"/>
  <c r="G34" i="9"/>
  <c r="F34" i="9"/>
  <c r="E34" i="9"/>
  <c r="D34" i="9"/>
  <c r="C34" i="9"/>
  <c r="G33" i="9"/>
  <c r="F33" i="9"/>
  <c r="E33" i="9"/>
  <c r="D33" i="9"/>
  <c r="C33" i="9"/>
  <c r="G32" i="9"/>
  <c r="F32" i="9"/>
  <c r="E32" i="9"/>
  <c r="D32" i="9"/>
  <c r="C32" i="9"/>
  <c r="G30" i="9"/>
  <c r="F30" i="9"/>
  <c r="E30" i="9"/>
  <c r="D30" i="9"/>
  <c r="C30" i="9"/>
  <c r="G29" i="9"/>
  <c r="F29" i="9"/>
  <c r="E29" i="9"/>
  <c r="D29" i="9"/>
  <c r="C29" i="9"/>
  <c r="G28" i="9"/>
  <c r="F28" i="9"/>
  <c r="E28" i="9"/>
  <c r="E27" i="9" s="1"/>
  <c r="D28" i="9"/>
  <c r="C28" i="9"/>
  <c r="G26" i="9"/>
  <c r="F26" i="9"/>
  <c r="E26" i="9"/>
  <c r="D26" i="9"/>
  <c r="C26" i="9"/>
  <c r="G25" i="9"/>
  <c r="F25" i="9"/>
  <c r="E25" i="9"/>
  <c r="D25" i="9"/>
  <c r="C25" i="9"/>
  <c r="C24" i="9" s="1"/>
  <c r="G23" i="9"/>
  <c r="F23" i="9"/>
  <c r="E23" i="9"/>
  <c r="D23" i="9"/>
  <c r="C23" i="9"/>
  <c r="G22" i="9"/>
  <c r="F22" i="9"/>
  <c r="E22" i="9"/>
  <c r="D22" i="9"/>
  <c r="C22" i="9"/>
  <c r="G19" i="9"/>
  <c r="F19" i="9"/>
  <c r="E19" i="9"/>
  <c r="D19" i="9"/>
  <c r="C19" i="9"/>
  <c r="G18" i="9"/>
  <c r="F18" i="9"/>
  <c r="E18" i="9"/>
  <c r="D18" i="9"/>
  <c r="C18" i="9"/>
  <c r="G17" i="9"/>
  <c r="F17" i="9"/>
  <c r="E17" i="9"/>
  <c r="E15" i="9" s="1"/>
  <c r="D17" i="9"/>
  <c r="C17" i="9"/>
  <c r="G16" i="9"/>
  <c r="F16" i="9"/>
  <c r="F15" i="9" s="1"/>
  <c r="E16" i="9"/>
  <c r="D16" i="9"/>
  <c r="C16" i="9"/>
  <c r="G15" i="9"/>
  <c r="G14" i="9"/>
  <c r="F14" i="9"/>
  <c r="E14" i="9"/>
  <c r="D14" i="9"/>
  <c r="C14" i="9"/>
  <c r="G13" i="9"/>
  <c r="F13" i="9"/>
  <c r="E13" i="9"/>
  <c r="E11" i="9" s="1"/>
  <c r="D13" i="9"/>
  <c r="C13" i="9"/>
  <c r="G12" i="9"/>
  <c r="F12" i="9"/>
  <c r="F11" i="9" s="1"/>
  <c r="E12" i="9"/>
  <c r="D12" i="9"/>
  <c r="C12" i="9"/>
  <c r="G11" i="9"/>
  <c r="D27" i="9" l="1"/>
  <c r="D31" i="9"/>
  <c r="D50" i="9"/>
  <c r="C42" i="9"/>
  <c r="D45" i="9"/>
  <c r="D24" i="9"/>
  <c r="F24" i="9"/>
  <c r="F196" i="9"/>
  <c r="G24" i="9"/>
  <c r="D11" i="9"/>
  <c r="C11" i="9"/>
  <c r="C15" i="9"/>
  <c r="E36" i="9"/>
  <c r="D186" i="9"/>
  <c r="D15" i="9"/>
  <c r="C10" i="9"/>
  <c r="G10" i="9"/>
  <c r="E196" i="9"/>
  <c r="F36" i="9"/>
  <c r="G42" i="9"/>
  <c r="G186" i="9"/>
  <c r="C31" i="9"/>
  <c r="G31" i="9"/>
  <c r="F31" i="9"/>
  <c r="E31" i="9"/>
  <c r="E24" i="9"/>
  <c r="C27" i="9"/>
  <c r="G27" i="9"/>
  <c r="F27" i="9"/>
  <c r="F21" i="9" s="1"/>
  <c r="D21" i="9"/>
  <c r="E42" i="9"/>
  <c r="C45" i="9"/>
  <c r="C40" i="9" s="1"/>
  <c r="G45" i="9"/>
  <c r="F45" i="9"/>
  <c r="F40" i="9" s="1"/>
  <c r="E45" i="9"/>
  <c r="G196" i="9"/>
  <c r="D40" i="9"/>
  <c r="C186" i="9"/>
  <c r="G50" i="9"/>
  <c r="E50" i="9"/>
  <c r="F186" i="9"/>
  <c r="E186" i="9"/>
  <c r="D196" i="9"/>
  <c r="C196" i="9"/>
  <c r="C50" i="9"/>
  <c r="F10" i="9"/>
  <c r="E10" i="9"/>
  <c r="G201" i="8"/>
  <c r="F201" i="8"/>
  <c r="E201" i="8"/>
  <c r="D201" i="8"/>
  <c r="C201" i="8"/>
  <c r="G200" i="8"/>
  <c r="F200" i="8"/>
  <c r="E200" i="8"/>
  <c r="D200" i="8"/>
  <c r="C200" i="8"/>
  <c r="G199" i="8"/>
  <c r="F199" i="8"/>
  <c r="E199" i="8"/>
  <c r="D199" i="8"/>
  <c r="C199" i="8"/>
  <c r="G198" i="8"/>
  <c r="F198" i="8"/>
  <c r="E198" i="8"/>
  <c r="D198" i="8"/>
  <c r="C198" i="8"/>
  <c r="G197" i="8"/>
  <c r="F197" i="8"/>
  <c r="E197" i="8"/>
  <c r="D197" i="8"/>
  <c r="C197" i="8"/>
  <c r="G194" i="8"/>
  <c r="F194" i="8"/>
  <c r="E194" i="8"/>
  <c r="D194" i="8"/>
  <c r="C194" i="8"/>
  <c r="G193" i="8"/>
  <c r="F193" i="8"/>
  <c r="E193" i="8"/>
  <c r="D193" i="8"/>
  <c r="C193" i="8"/>
  <c r="G192" i="8"/>
  <c r="F192" i="8"/>
  <c r="E192" i="8"/>
  <c r="D192" i="8"/>
  <c r="C192" i="8"/>
  <c r="G191" i="8"/>
  <c r="F191" i="8"/>
  <c r="E191" i="8"/>
  <c r="D191" i="8"/>
  <c r="C191" i="8"/>
  <c r="G190" i="8"/>
  <c r="F190" i="8"/>
  <c r="E190" i="8"/>
  <c r="D190" i="8"/>
  <c r="C190" i="8"/>
  <c r="G189" i="8"/>
  <c r="F189" i="8"/>
  <c r="E189" i="8"/>
  <c r="D189" i="8"/>
  <c r="C189" i="8"/>
  <c r="G188" i="8"/>
  <c r="F188" i="8"/>
  <c r="E188" i="8"/>
  <c r="D188" i="8"/>
  <c r="C188" i="8"/>
  <c r="G187" i="8"/>
  <c r="F187" i="8"/>
  <c r="E187" i="8"/>
  <c r="D187" i="8"/>
  <c r="C187" i="8"/>
  <c r="G174" i="8"/>
  <c r="F174" i="8"/>
  <c r="E174" i="8"/>
  <c r="D174" i="8"/>
  <c r="C174" i="8"/>
  <c r="G169" i="8"/>
  <c r="F169" i="8"/>
  <c r="E169" i="8"/>
  <c r="D169" i="8"/>
  <c r="C169" i="8"/>
  <c r="G165" i="8"/>
  <c r="F165" i="8"/>
  <c r="E165" i="8"/>
  <c r="D165" i="8"/>
  <c r="C165" i="8"/>
  <c r="G157" i="8"/>
  <c r="F157" i="8"/>
  <c r="E157" i="8"/>
  <c r="D157" i="8"/>
  <c r="C157" i="8"/>
  <c r="G147" i="8"/>
  <c r="F147" i="8"/>
  <c r="E147" i="8"/>
  <c r="D147" i="8"/>
  <c r="C147" i="8"/>
  <c r="G122" i="8"/>
  <c r="F122" i="8"/>
  <c r="E122" i="8"/>
  <c r="D122" i="8"/>
  <c r="C122" i="8"/>
  <c r="G68" i="8"/>
  <c r="F68" i="8"/>
  <c r="E68" i="8"/>
  <c r="D68" i="8"/>
  <c r="C68" i="8"/>
  <c r="G55" i="8"/>
  <c r="F55" i="8"/>
  <c r="E55" i="8"/>
  <c r="D55" i="8"/>
  <c r="C55" i="8"/>
  <c r="G53" i="8"/>
  <c r="F53" i="8"/>
  <c r="E53" i="8"/>
  <c r="D53" i="8"/>
  <c r="C53" i="8"/>
  <c r="G52" i="8"/>
  <c r="F52" i="8"/>
  <c r="F50" i="8" s="1"/>
  <c r="E52" i="8"/>
  <c r="D52" i="8"/>
  <c r="C52" i="8"/>
  <c r="G51" i="8"/>
  <c r="F51" i="8"/>
  <c r="E51" i="8"/>
  <c r="D51" i="8"/>
  <c r="C51" i="8"/>
  <c r="G48" i="8"/>
  <c r="F48" i="8"/>
  <c r="E48" i="8"/>
  <c r="D48" i="8"/>
  <c r="C48" i="8"/>
  <c r="G47" i="8"/>
  <c r="F47" i="8"/>
  <c r="E47" i="8"/>
  <c r="D47" i="8"/>
  <c r="C47" i="8"/>
  <c r="G46" i="8"/>
  <c r="F46" i="8"/>
  <c r="E46" i="8"/>
  <c r="D46" i="8"/>
  <c r="C46" i="8"/>
  <c r="F45" i="8"/>
  <c r="G44" i="8"/>
  <c r="F44" i="8"/>
  <c r="E44" i="8"/>
  <c r="D44" i="8"/>
  <c r="C44" i="8"/>
  <c r="G43" i="8"/>
  <c r="F43" i="8"/>
  <c r="E43" i="8"/>
  <c r="E42" i="8" s="1"/>
  <c r="D43" i="8"/>
  <c r="C43" i="8"/>
  <c r="G41" i="8"/>
  <c r="F41" i="8"/>
  <c r="E41" i="8"/>
  <c r="D41" i="8"/>
  <c r="C41" i="8"/>
  <c r="G38" i="8"/>
  <c r="F38" i="8"/>
  <c r="E38" i="8"/>
  <c r="D38" i="8"/>
  <c r="C38" i="8"/>
  <c r="G37" i="8"/>
  <c r="F37" i="8"/>
  <c r="E37" i="8"/>
  <c r="E36" i="8" s="1"/>
  <c r="D37" i="8"/>
  <c r="C37" i="8"/>
  <c r="F36" i="8"/>
  <c r="G34" i="8"/>
  <c r="F34" i="8"/>
  <c r="E34" i="8"/>
  <c r="D34" i="8"/>
  <c r="C34" i="8"/>
  <c r="G33" i="8"/>
  <c r="F33" i="8"/>
  <c r="E33" i="8"/>
  <c r="D33" i="8"/>
  <c r="C33" i="8"/>
  <c r="G32" i="8"/>
  <c r="F32" i="8"/>
  <c r="E32" i="8"/>
  <c r="D32" i="8"/>
  <c r="D31" i="8" s="1"/>
  <c r="C32" i="8"/>
  <c r="G30" i="8"/>
  <c r="F30" i="8"/>
  <c r="E30" i="8"/>
  <c r="D30" i="8"/>
  <c r="C30" i="8"/>
  <c r="G29" i="8"/>
  <c r="F29" i="8"/>
  <c r="E29" i="8"/>
  <c r="D29" i="8"/>
  <c r="C29" i="8"/>
  <c r="G28" i="8"/>
  <c r="G27" i="8" s="1"/>
  <c r="F28" i="8"/>
  <c r="E28" i="8"/>
  <c r="E27" i="8" s="1"/>
  <c r="D28" i="8"/>
  <c r="C28" i="8"/>
  <c r="C27" i="8" s="1"/>
  <c r="F27" i="8"/>
  <c r="G26" i="8"/>
  <c r="F26" i="8"/>
  <c r="E26" i="8"/>
  <c r="D26" i="8"/>
  <c r="C26" i="8"/>
  <c r="G25" i="8"/>
  <c r="F25" i="8"/>
  <c r="F24" i="8" s="1"/>
  <c r="E25" i="8"/>
  <c r="D25" i="8"/>
  <c r="D24" i="8" s="1"/>
  <c r="C25" i="8"/>
  <c r="G23" i="8"/>
  <c r="F23" i="8"/>
  <c r="E23" i="8"/>
  <c r="D23" i="8"/>
  <c r="C23" i="8"/>
  <c r="G22" i="8"/>
  <c r="F22" i="8"/>
  <c r="E22" i="8"/>
  <c r="D22" i="8"/>
  <c r="C22" i="8"/>
  <c r="G19" i="8"/>
  <c r="F19" i="8"/>
  <c r="E19" i="8"/>
  <c r="D19" i="8"/>
  <c r="C19" i="8"/>
  <c r="G18" i="8"/>
  <c r="F18" i="8"/>
  <c r="E18" i="8"/>
  <c r="D18" i="8"/>
  <c r="C18" i="8"/>
  <c r="G17" i="8"/>
  <c r="F17" i="8"/>
  <c r="E17" i="8"/>
  <c r="D17" i="8"/>
  <c r="C17" i="8"/>
  <c r="G16" i="8"/>
  <c r="F16" i="8"/>
  <c r="E16" i="8"/>
  <c r="E15" i="8" s="1"/>
  <c r="D16" i="8"/>
  <c r="C16" i="8"/>
  <c r="G14" i="8"/>
  <c r="F14" i="8"/>
  <c r="E14" i="8"/>
  <c r="E11" i="8" s="1"/>
  <c r="D14" i="8"/>
  <c r="C14" i="8"/>
  <c r="G13" i="8"/>
  <c r="F13" i="8"/>
  <c r="E13" i="8"/>
  <c r="D13" i="8"/>
  <c r="C13" i="8"/>
  <c r="G12" i="8"/>
  <c r="G11" i="8" s="1"/>
  <c r="F12" i="8"/>
  <c r="E12" i="8"/>
  <c r="D12" i="8"/>
  <c r="D11" i="8" s="1"/>
  <c r="C12" i="8"/>
  <c r="C11" i="8" s="1"/>
  <c r="C21" i="9" l="1"/>
  <c r="C8" i="9" s="1"/>
  <c r="E203" i="9"/>
  <c r="F203" i="9"/>
  <c r="E21" i="9"/>
  <c r="G21" i="9"/>
  <c r="D203" i="9"/>
  <c r="D10" i="9"/>
  <c r="D8" i="9" s="1"/>
  <c r="G40" i="9"/>
  <c r="G203" i="9"/>
  <c r="C203" i="9"/>
  <c r="F8" i="9"/>
  <c r="E40" i="9"/>
  <c r="C31" i="8"/>
  <c r="G31" i="8"/>
  <c r="F31" i="8"/>
  <c r="F21" i="8" s="1"/>
  <c r="D42" i="8"/>
  <c r="E50" i="8"/>
  <c r="E45" i="8"/>
  <c r="E40" i="8" s="1"/>
  <c r="E24" i="8"/>
  <c r="F15" i="8"/>
  <c r="E10" i="8"/>
  <c r="C15" i="8"/>
  <c r="G15" i="8"/>
  <c r="G10" i="8" s="1"/>
  <c r="F11" i="8"/>
  <c r="F10" i="8"/>
  <c r="D15" i="8"/>
  <c r="D10" i="8" s="1"/>
  <c r="C10" i="8"/>
  <c r="F42" i="8"/>
  <c r="F40" i="8" s="1"/>
  <c r="D36" i="8"/>
  <c r="C36" i="8"/>
  <c r="G36" i="8"/>
  <c r="E31" i="8"/>
  <c r="E21" i="8" s="1"/>
  <c r="D196" i="8"/>
  <c r="E196" i="8"/>
  <c r="E186" i="8"/>
  <c r="F196" i="8"/>
  <c r="C24" i="8"/>
  <c r="C21" i="8" s="1"/>
  <c r="G24" i="8"/>
  <c r="G21" i="8" s="1"/>
  <c r="D27" i="8"/>
  <c r="D21" i="8" s="1"/>
  <c r="C186" i="8"/>
  <c r="G186" i="8"/>
  <c r="F186" i="8"/>
  <c r="C42" i="8"/>
  <c r="G42" i="8"/>
  <c r="D45" i="8"/>
  <c r="C45" i="8"/>
  <c r="G45" i="8"/>
  <c r="D186" i="8"/>
  <c r="C50" i="8"/>
  <c r="G50" i="8"/>
  <c r="D50" i="8"/>
  <c r="C196" i="8"/>
  <c r="G196" i="8"/>
  <c r="D201" i="7"/>
  <c r="E201" i="7"/>
  <c r="F201" i="7"/>
  <c r="G201" i="7"/>
  <c r="C201" i="7"/>
  <c r="G8" i="9" l="1"/>
  <c r="E8" i="9"/>
  <c r="C40" i="8"/>
  <c r="C8" i="8" s="1"/>
  <c r="D40" i="8"/>
  <c r="F8" i="8"/>
  <c r="D203" i="8"/>
  <c r="C203" i="8"/>
  <c r="E203" i="8"/>
  <c r="E8" i="8"/>
  <c r="F203" i="8"/>
  <c r="G203" i="8"/>
  <c r="D8" i="8"/>
  <c r="G40" i="8"/>
  <c r="G8" i="8" s="1"/>
  <c r="G200" i="7"/>
  <c r="F200" i="7"/>
  <c r="E200" i="7"/>
  <c r="D200" i="7"/>
  <c r="C200" i="7"/>
  <c r="G199" i="7"/>
  <c r="F199" i="7"/>
  <c r="E199" i="7"/>
  <c r="D199" i="7"/>
  <c r="C199" i="7"/>
  <c r="G198" i="7"/>
  <c r="F198" i="7"/>
  <c r="E198" i="7"/>
  <c r="D198" i="7"/>
  <c r="C198" i="7"/>
  <c r="G197" i="7"/>
  <c r="F197" i="7"/>
  <c r="E197" i="7"/>
  <c r="D197" i="7"/>
  <c r="C197" i="7"/>
  <c r="G194" i="7"/>
  <c r="F194" i="7"/>
  <c r="E194" i="7"/>
  <c r="D194" i="7"/>
  <c r="C194" i="7"/>
  <c r="G193" i="7"/>
  <c r="F193" i="7"/>
  <c r="E193" i="7"/>
  <c r="D193" i="7"/>
  <c r="C193" i="7"/>
  <c r="G192" i="7"/>
  <c r="F192" i="7"/>
  <c r="E192" i="7"/>
  <c r="D192" i="7"/>
  <c r="C192" i="7"/>
  <c r="G191" i="7"/>
  <c r="F191" i="7"/>
  <c r="E191" i="7"/>
  <c r="D191" i="7"/>
  <c r="C191" i="7"/>
  <c r="G190" i="7"/>
  <c r="F190" i="7"/>
  <c r="E190" i="7"/>
  <c r="D190" i="7"/>
  <c r="C190" i="7"/>
  <c r="G189" i="7"/>
  <c r="F189" i="7"/>
  <c r="E189" i="7"/>
  <c r="D189" i="7"/>
  <c r="C189" i="7"/>
  <c r="G188" i="7"/>
  <c r="F188" i="7"/>
  <c r="E188" i="7"/>
  <c r="D188" i="7"/>
  <c r="C188" i="7"/>
  <c r="G187" i="7"/>
  <c r="F187" i="7"/>
  <c r="E187" i="7"/>
  <c r="D187" i="7"/>
  <c r="D186" i="7" s="1"/>
  <c r="C187" i="7"/>
  <c r="G174" i="7"/>
  <c r="F174" i="7"/>
  <c r="E174" i="7"/>
  <c r="D174" i="7"/>
  <c r="C174" i="7"/>
  <c r="G169" i="7"/>
  <c r="F169" i="7"/>
  <c r="E169" i="7"/>
  <c r="D169" i="7"/>
  <c r="C169" i="7"/>
  <c r="G165" i="7"/>
  <c r="F165" i="7"/>
  <c r="E165" i="7"/>
  <c r="D165" i="7"/>
  <c r="C165" i="7"/>
  <c r="G157" i="7"/>
  <c r="F157" i="7"/>
  <c r="E157" i="7"/>
  <c r="D157" i="7"/>
  <c r="C157" i="7"/>
  <c r="G147" i="7"/>
  <c r="F147" i="7"/>
  <c r="E147" i="7"/>
  <c r="D147" i="7"/>
  <c r="C147" i="7"/>
  <c r="G122" i="7"/>
  <c r="F122" i="7"/>
  <c r="E122" i="7"/>
  <c r="D122" i="7"/>
  <c r="C122" i="7"/>
  <c r="G68" i="7"/>
  <c r="F68" i="7"/>
  <c r="E68" i="7"/>
  <c r="D68" i="7"/>
  <c r="C68" i="7"/>
  <c r="G55" i="7"/>
  <c r="F55" i="7"/>
  <c r="E55" i="7"/>
  <c r="D55" i="7"/>
  <c r="C55" i="7"/>
  <c r="G53" i="7"/>
  <c r="F53" i="7"/>
  <c r="E53" i="7"/>
  <c r="D53" i="7"/>
  <c r="C53" i="7"/>
  <c r="G52" i="7"/>
  <c r="F52" i="7"/>
  <c r="E52" i="7"/>
  <c r="D52" i="7"/>
  <c r="C52" i="7"/>
  <c r="G51" i="7"/>
  <c r="F51" i="7"/>
  <c r="E51" i="7"/>
  <c r="D51" i="7"/>
  <c r="C51" i="7"/>
  <c r="G48" i="7"/>
  <c r="F48" i="7"/>
  <c r="E48" i="7"/>
  <c r="D48" i="7"/>
  <c r="C48" i="7"/>
  <c r="G47" i="7"/>
  <c r="G45" i="7" s="1"/>
  <c r="F47" i="7"/>
  <c r="E47" i="7"/>
  <c r="D47" i="7"/>
  <c r="C47" i="7"/>
  <c r="C45" i="7" s="1"/>
  <c r="G46" i="7"/>
  <c r="F46" i="7"/>
  <c r="F45" i="7" s="1"/>
  <c r="E46" i="7"/>
  <c r="D46" i="7"/>
  <c r="C46" i="7"/>
  <c r="G44" i="7"/>
  <c r="F44" i="7"/>
  <c r="E44" i="7"/>
  <c r="D44" i="7"/>
  <c r="C44" i="7"/>
  <c r="G43" i="7"/>
  <c r="F43" i="7"/>
  <c r="F42" i="7" s="1"/>
  <c r="E43" i="7"/>
  <c r="D43" i="7"/>
  <c r="C43" i="7"/>
  <c r="G41" i="7"/>
  <c r="F41" i="7"/>
  <c r="E41" i="7"/>
  <c r="D41" i="7"/>
  <c r="C41" i="7"/>
  <c r="G38" i="7"/>
  <c r="F38" i="7"/>
  <c r="E38" i="7"/>
  <c r="D38" i="7"/>
  <c r="C38" i="7"/>
  <c r="G37" i="7"/>
  <c r="F37" i="7"/>
  <c r="E37" i="7"/>
  <c r="D37" i="7"/>
  <c r="C37" i="7"/>
  <c r="G34" i="7"/>
  <c r="F34" i="7"/>
  <c r="E34" i="7"/>
  <c r="D34" i="7"/>
  <c r="C34" i="7"/>
  <c r="G33" i="7"/>
  <c r="F33" i="7"/>
  <c r="E33" i="7"/>
  <c r="E31" i="7" s="1"/>
  <c r="D33" i="7"/>
  <c r="C33" i="7"/>
  <c r="G32" i="7"/>
  <c r="F32" i="7"/>
  <c r="E32" i="7"/>
  <c r="D32" i="7"/>
  <c r="C32" i="7"/>
  <c r="G30" i="7"/>
  <c r="F30" i="7"/>
  <c r="E30" i="7"/>
  <c r="D30" i="7"/>
  <c r="C30" i="7"/>
  <c r="G29" i="7"/>
  <c r="F29" i="7"/>
  <c r="E29" i="7"/>
  <c r="D29" i="7"/>
  <c r="C29" i="7"/>
  <c r="G28" i="7"/>
  <c r="F28" i="7"/>
  <c r="E28" i="7"/>
  <c r="D28" i="7"/>
  <c r="C28" i="7"/>
  <c r="G26" i="7"/>
  <c r="F26" i="7"/>
  <c r="E26" i="7"/>
  <c r="D26" i="7"/>
  <c r="C26" i="7"/>
  <c r="G25" i="7"/>
  <c r="F25" i="7"/>
  <c r="E25" i="7"/>
  <c r="D25" i="7"/>
  <c r="C25" i="7"/>
  <c r="G23" i="7"/>
  <c r="F23" i="7"/>
  <c r="E23" i="7"/>
  <c r="D23" i="7"/>
  <c r="C23" i="7"/>
  <c r="G22" i="7"/>
  <c r="F22" i="7"/>
  <c r="E22" i="7"/>
  <c r="D22" i="7"/>
  <c r="C22" i="7"/>
  <c r="G19" i="7"/>
  <c r="F19" i="7"/>
  <c r="E19" i="7"/>
  <c r="D19" i="7"/>
  <c r="C19" i="7"/>
  <c r="G18" i="7"/>
  <c r="F18" i="7"/>
  <c r="E18" i="7"/>
  <c r="D18" i="7"/>
  <c r="C18" i="7"/>
  <c r="G17" i="7"/>
  <c r="F17" i="7"/>
  <c r="E17" i="7"/>
  <c r="D17" i="7"/>
  <c r="C17" i="7"/>
  <c r="G16" i="7"/>
  <c r="F16" i="7"/>
  <c r="E16" i="7"/>
  <c r="D16" i="7"/>
  <c r="C16" i="7"/>
  <c r="G14" i="7"/>
  <c r="F14" i="7"/>
  <c r="E14" i="7"/>
  <c r="D14" i="7"/>
  <c r="C14" i="7"/>
  <c r="G13" i="7"/>
  <c r="F13" i="7"/>
  <c r="E13" i="7"/>
  <c r="D13" i="7"/>
  <c r="C13" i="7"/>
  <c r="G12" i="7"/>
  <c r="F12" i="7"/>
  <c r="E12" i="7"/>
  <c r="D12" i="7"/>
  <c r="C12" i="7"/>
  <c r="F15" i="7" l="1"/>
  <c r="D11" i="7"/>
  <c r="D42" i="7"/>
  <c r="E186" i="7"/>
  <c r="E50" i="7"/>
  <c r="C11" i="7"/>
  <c r="C10" i="7" s="1"/>
  <c r="G11" i="7"/>
  <c r="C27" i="7"/>
  <c r="G27" i="7"/>
  <c r="E36" i="7"/>
  <c r="C196" i="7"/>
  <c r="G196" i="7"/>
  <c r="F24" i="7"/>
  <c r="E15" i="7"/>
  <c r="D24" i="7"/>
  <c r="E27" i="7"/>
  <c r="C36" i="7"/>
  <c r="G36" i="7"/>
  <c r="D36" i="7"/>
  <c r="F27" i="7"/>
  <c r="F11" i="7"/>
  <c r="F10" i="7" s="1"/>
  <c r="E45" i="7"/>
  <c r="F196" i="7"/>
  <c r="C24" i="7"/>
  <c r="G42" i="7"/>
  <c r="G40" i="7" s="1"/>
  <c r="D50" i="7"/>
  <c r="E11" i="7"/>
  <c r="G15" i="7"/>
  <c r="F36" i="7"/>
  <c r="F186" i="7"/>
  <c r="E24" i="7"/>
  <c r="F31" i="7"/>
  <c r="C31" i="7"/>
  <c r="G31" i="7"/>
  <c r="E42" i="7"/>
  <c r="F50" i="7"/>
  <c r="C50" i="7"/>
  <c r="G50" i="7"/>
  <c r="F40" i="7"/>
  <c r="D196" i="7"/>
  <c r="D203" i="7" s="1"/>
  <c r="D31" i="7"/>
  <c r="G24" i="7"/>
  <c r="C42" i="7"/>
  <c r="C40" i="7" s="1"/>
  <c r="C15" i="7"/>
  <c r="D15" i="7"/>
  <c r="D27" i="7"/>
  <c r="D45" i="7"/>
  <c r="C186" i="7"/>
  <c r="G186" i="7"/>
  <c r="E196" i="7"/>
  <c r="E203" i="7" s="1"/>
  <c r="D21" i="7"/>
  <c r="F203" i="7" l="1"/>
  <c r="G21" i="7"/>
  <c r="E40" i="7"/>
  <c r="E10" i="7"/>
  <c r="F21" i="7"/>
  <c r="F8" i="7" s="1"/>
  <c r="C21" i="7"/>
  <c r="C8" i="7" s="1"/>
  <c r="D10" i="7"/>
  <c r="D8" i="7" s="1"/>
  <c r="G203" i="7"/>
  <c r="C203" i="7"/>
  <c r="D40" i="7"/>
  <c r="G10" i="7"/>
  <c r="E21" i="7"/>
  <c r="G8" i="7"/>
  <c r="E8" i="7" l="1"/>
  <c r="G216" i="5"/>
  <c r="F216" i="5"/>
  <c r="E216" i="5"/>
  <c r="D216" i="5"/>
  <c r="C216" i="5"/>
  <c r="G215" i="5"/>
  <c r="F215" i="5"/>
  <c r="E215" i="5"/>
  <c r="D215" i="5"/>
  <c r="C215" i="5"/>
  <c r="G214" i="5"/>
  <c r="F214" i="5"/>
  <c r="E214" i="5"/>
  <c r="D214" i="5"/>
  <c r="C214" i="5"/>
  <c r="G213" i="5"/>
  <c r="F213" i="5"/>
  <c r="E213" i="5"/>
  <c r="D213" i="5"/>
  <c r="D211" i="5" s="1"/>
  <c r="C213" i="5"/>
  <c r="G212" i="5"/>
  <c r="F212" i="5"/>
  <c r="E212" i="5"/>
  <c r="D212" i="5"/>
  <c r="C212" i="5"/>
  <c r="G209" i="5"/>
  <c r="F209" i="5"/>
  <c r="E209" i="5"/>
  <c r="D209" i="5"/>
  <c r="C209" i="5"/>
  <c r="G208" i="5"/>
  <c r="F208" i="5"/>
  <c r="E208" i="5"/>
  <c r="D208" i="5"/>
  <c r="C208" i="5"/>
  <c r="G207" i="5"/>
  <c r="F207" i="5"/>
  <c r="E207" i="5"/>
  <c r="D207" i="5"/>
  <c r="C207" i="5"/>
  <c r="G206" i="5"/>
  <c r="F206" i="5"/>
  <c r="E206" i="5"/>
  <c r="D206" i="5"/>
  <c r="C206" i="5"/>
  <c r="G205" i="5"/>
  <c r="F205" i="5"/>
  <c r="E205" i="5"/>
  <c r="D205" i="5"/>
  <c r="C205" i="5"/>
  <c r="G204" i="5"/>
  <c r="F204" i="5"/>
  <c r="E204" i="5"/>
  <c r="D204" i="5"/>
  <c r="C204" i="5"/>
  <c r="G203" i="5"/>
  <c r="F203" i="5"/>
  <c r="E203" i="5"/>
  <c r="E201" i="5" s="1"/>
  <c r="D203" i="5"/>
  <c r="C203" i="5"/>
  <c r="G202" i="5"/>
  <c r="F202" i="5"/>
  <c r="E202" i="5"/>
  <c r="D202" i="5"/>
  <c r="C202" i="5"/>
  <c r="G189" i="5"/>
  <c r="F189" i="5"/>
  <c r="E189" i="5"/>
  <c r="D189" i="5"/>
  <c r="C189" i="5"/>
  <c r="G184" i="5"/>
  <c r="F184" i="5"/>
  <c r="E184" i="5"/>
  <c r="D184" i="5"/>
  <c r="C184" i="5"/>
  <c r="G176" i="5"/>
  <c r="F176" i="5"/>
  <c r="E176" i="5"/>
  <c r="D176" i="5"/>
  <c r="C176" i="5"/>
  <c r="G157" i="5"/>
  <c r="F157" i="5"/>
  <c r="E157" i="5"/>
  <c r="D157" i="5"/>
  <c r="C157" i="5"/>
  <c r="G147" i="5"/>
  <c r="F147" i="5"/>
  <c r="E147" i="5"/>
  <c r="D147" i="5"/>
  <c r="C147" i="5"/>
  <c r="G122" i="5"/>
  <c r="F122" i="5"/>
  <c r="E122" i="5"/>
  <c r="D122" i="5"/>
  <c r="C122" i="5"/>
  <c r="G68" i="5"/>
  <c r="F68" i="5"/>
  <c r="E68" i="5"/>
  <c r="D68" i="5"/>
  <c r="C68" i="5"/>
  <c r="G55" i="5"/>
  <c r="F55" i="5"/>
  <c r="E55" i="5"/>
  <c r="D55" i="5"/>
  <c r="C55" i="5"/>
  <c r="G53" i="5"/>
  <c r="F53" i="5"/>
  <c r="E53" i="5"/>
  <c r="D53" i="5"/>
  <c r="C53" i="5"/>
  <c r="G52" i="5"/>
  <c r="F52" i="5"/>
  <c r="E52" i="5"/>
  <c r="D52" i="5"/>
  <c r="C52" i="5"/>
  <c r="G51" i="5"/>
  <c r="G50" i="5" s="1"/>
  <c r="F51" i="5"/>
  <c r="E51" i="5"/>
  <c r="D51" i="5"/>
  <c r="C51" i="5"/>
  <c r="C50" i="5" s="1"/>
  <c r="E50" i="5"/>
  <c r="G48" i="5"/>
  <c r="F48" i="5"/>
  <c r="E48" i="5"/>
  <c r="D48" i="5"/>
  <c r="C48" i="5"/>
  <c r="G47" i="5"/>
  <c r="F47" i="5"/>
  <c r="E47" i="5"/>
  <c r="D47" i="5"/>
  <c r="C47" i="5"/>
  <c r="G46" i="5"/>
  <c r="G45" i="5" s="1"/>
  <c r="F46" i="5"/>
  <c r="E46" i="5"/>
  <c r="D46" i="5"/>
  <c r="C46" i="5"/>
  <c r="C45" i="5" s="1"/>
  <c r="E45" i="5"/>
  <c r="G44" i="5"/>
  <c r="F44" i="5"/>
  <c r="E44" i="5"/>
  <c r="D44" i="5"/>
  <c r="D42" i="5" s="1"/>
  <c r="C44" i="5"/>
  <c r="G43" i="5"/>
  <c r="G42" i="5" s="1"/>
  <c r="F43" i="5"/>
  <c r="F42" i="5" s="1"/>
  <c r="E43" i="5"/>
  <c r="D43" i="5"/>
  <c r="C43" i="5"/>
  <c r="C42" i="5" s="1"/>
  <c r="G41" i="5"/>
  <c r="F41" i="5"/>
  <c r="E41" i="5"/>
  <c r="D41" i="5"/>
  <c r="C41" i="5"/>
  <c r="G38" i="5"/>
  <c r="F38" i="5"/>
  <c r="E38" i="5"/>
  <c r="D38" i="5"/>
  <c r="C38" i="5"/>
  <c r="G37" i="5"/>
  <c r="G36" i="5" s="1"/>
  <c r="F37" i="5"/>
  <c r="E37" i="5"/>
  <c r="E36" i="5" s="1"/>
  <c r="D37" i="5"/>
  <c r="C37" i="5"/>
  <c r="C36" i="5" s="1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E31" i="5" s="1"/>
  <c r="D32" i="5"/>
  <c r="C32" i="5"/>
  <c r="G30" i="5"/>
  <c r="F30" i="5"/>
  <c r="E30" i="5"/>
  <c r="D30" i="5"/>
  <c r="C30" i="5"/>
  <c r="G29" i="5"/>
  <c r="F29" i="5"/>
  <c r="E29" i="5"/>
  <c r="D29" i="5"/>
  <c r="C29" i="5"/>
  <c r="G28" i="5"/>
  <c r="G27" i="5" s="1"/>
  <c r="F28" i="5"/>
  <c r="E28" i="5"/>
  <c r="E27" i="5" s="1"/>
  <c r="D28" i="5"/>
  <c r="C28" i="5"/>
  <c r="C27" i="5" s="1"/>
  <c r="G26" i="5"/>
  <c r="F26" i="5"/>
  <c r="E26" i="5"/>
  <c r="D26" i="5"/>
  <c r="C26" i="5"/>
  <c r="G25" i="5"/>
  <c r="F25" i="5"/>
  <c r="F24" i="5" s="1"/>
  <c r="E25" i="5"/>
  <c r="D25" i="5"/>
  <c r="D24" i="5" s="1"/>
  <c r="C25" i="5"/>
  <c r="G23" i="5"/>
  <c r="F23" i="5"/>
  <c r="E23" i="5"/>
  <c r="D23" i="5"/>
  <c r="C23" i="5"/>
  <c r="G22" i="5"/>
  <c r="F22" i="5"/>
  <c r="E22" i="5"/>
  <c r="D22" i="5"/>
  <c r="C22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G15" i="5" s="1"/>
  <c r="F16" i="5"/>
  <c r="E16" i="5"/>
  <c r="D16" i="5"/>
  <c r="D15" i="5" s="1"/>
  <c r="C16" i="5"/>
  <c r="C15" i="5" s="1"/>
  <c r="G14" i="5"/>
  <c r="F14" i="5"/>
  <c r="E14" i="5"/>
  <c r="D14" i="5"/>
  <c r="C14" i="5"/>
  <c r="G13" i="5"/>
  <c r="F13" i="5"/>
  <c r="E13" i="5"/>
  <c r="D13" i="5"/>
  <c r="C13" i="5"/>
  <c r="G12" i="5"/>
  <c r="G11" i="5" s="1"/>
  <c r="G10" i="5" s="1"/>
  <c r="F12" i="5"/>
  <c r="E12" i="5"/>
  <c r="D12" i="5"/>
  <c r="D11" i="5" s="1"/>
  <c r="C12" i="5"/>
  <c r="C11" i="5" s="1"/>
  <c r="C10" i="5" s="1"/>
  <c r="D10" i="5" l="1"/>
  <c r="F40" i="5"/>
  <c r="E42" i="5"/>
  <c r="F45" i="5"/>
  <c r="F50" i="5"/>
  <c r="C201" i="5"/>
  <c r="C218" i="5" s="1"/>
  <c r="G201" i="5"/>
  <c r="F201" i="5"/>
  <c r="F211" i="5"/>
  <c r="E211" i="5"/>
  <c r="E218" i="5" s="1"/>
  <c r="E24" i="5"/>
  <c r="E21" i="5" s="1"/>
  <c r="F27" i="5"/>
  <c r="C31" i="5"/>
  <c r="G31" i="5"/>
  <c r="F31" i="5"/>
  <c r="F36" i="5"/>
  <c r="D45" i="5"/>
  <c r="D40" i="5" s="1"/>
  <c r="D50" i="5"/>
  <c r="D201" i="5"/>
  <c r="D218" i="5" s="1"/>
  <c r="C211" i="5"/>
  <c r="G211" i="5"/>
  <c r="F11" i="5"/>
  <c r="E11" i="5"/>
  <c r="E10" i="5" s="1"/>
  <c r="F15" i="5"/>
  <c r="E15" i="5"/>
  <c r="C24" i="5"/>
  <c r="C21" i="5" s="1"/>
  <c r="C8" i="5" s="1"/>
  <c r="G24" i="5"/>
  <c r="G21" i="5" s="1"/>
  <c r="G8" i="5" s="1"/>
  <c r="D27" i="5"/>
  <c r="D21" i="5" s="1"/>
  <c r="D31" i="5"/>
  <c r="D36" i="5"/>
  <c r="E40" i="5"/>
  <c r="C40" i="5"/>
  <c r="G40" i="5"/>
  <c r="F21" i="5"/>
  <c r="D8" i="5" l="1"/>
  <c r="E8" i="5"/>
  <c r="F10" i="5"/>
  <c r="F8" i="5" s="1"/>
  <c r="F218" i="5"/>
  <c r="G218" i="5"/>
  <c r="G221" i="4"/>
  <c r="F221" i="4"/>
  <c r="E221" i="4"/>
  <c r="D221" i="4"/>
  <c r="C221" i="4"/>
  <c r="G220" i="4"/>
  <c r="F220" i="4"/>
  <c r="E220" i="4"/>
  <c r="D220" i="4"/>
  <c r="C220" i="4"/>
  <c r="G219" i="4"/>
  <c r="F219" i="4"/>
  <c r="E219" i="4"/>
  <c r="D219" i="4"/>
  <c r="C219" i="4"/>
  <c r="G218" i="4"/>
  <c r="F218" i="4"/>
  <c r="E218" i="4"/>
  <c r="D218" i="4"/>
  <c r="C218" i="4"/>
  <c r="G217" i="4"/>
  <c r="F217" i="4"/>
  <c r="E217" i="4"/>
  <c r="D217" i="4"/>
  <c r="C217" i="4"/>
  <c r="G193" i="4"/>
  <c r="G214" i="4" s="1"/>
  <c r="F193" i="4"/>
  <c r="F214" i="4" s="1"/>
  <c r="E193" i="4"/>
  <c r="E214" i="4" s="1"/>
  <c r="D193" i="4"/>
  <c r="D214" i="4" s="1"/>
  <c r="C193" i="4"/>
  <c r="C214" i="4" s="1"/>
  <c r="G188" i="4"/>
  <c r="G213" i="4" s="1"/>
  <c r="F188" i="4"/>
  <c r="F213" i="4" s="1"/>
  <c r="E188" i="4"/>
  <c r="E213" i="4" s="1"/>
  <c r="D188" i="4"/>
  <c r="D213" i="4" s="1"/>
  <c r="C188" i="4"/>
  <c r="C213" i="4" s="1"/>
  <c r="G180" i="4"/>
  <c r="G212" i="4" s="1"/>
  <c r="F180" i="4"/>
  <c r="F212" i="4" s="1"/>
  <c r="E180" i="4"/>
  <c r="E212" i="4" s="1"/>
  <c r="D180" i="4"/>
  <c r="D212" i="4" s="1"/>
  <c r="C180" i="4"/>
  <c r="C212" i="4" s="1"/>
  <c r="G161" i="4"/>
  <c r="G211" i="4" s="1"/>
  <c r="F161" i="4"/>
  <c r="F211" i="4" s="1"/>
  <c r="E161" i="4"/>
  <c r="E211" i="4" s="1"/>
  <c r="D161" i="4"/>
  <c r="D211" i="4" s="1"/>
  <c r="C161" i="4"/>
  <c r="C211" i="4" s="1"/>
  <c r="G151" i="4"/>
  <c r="G210" i="4" s="1"/>
  <c r="F151" i="4"/>
  <c r="F210" i="4" s="1"/>
  <c r="E151" i="4"/>
  <c r="E210" i="4" s="1"/>
  <c r="D151" i="4"/>
  <c r="D210" i="4" s="1"/>
  <c r="C151" i="4"/>
  <c r="C210" i="4" s="1"/>
  <c r="G122" i="4"/>
  <c r="G209" i="4" s="1"/>
  <c r="F122" i="4"/>
  <c r="F209" i="4" s="1"/>
  <c r="E122" i="4"/>
  <c r="E209" i="4" s="1"/>
  <c r="D122" i="4"/>
  <c r="D209" i="4" s="1"/>
  <c r="C122" i="4"/>
  <c r="C209" i="4" s="1"/>
  <c r="G68" i="4"/>
  <c r="G208" i="4" s="1"/>
  <c r="F68" i="4"/>
  <c r="F208" i="4" s="1"/>
  <c r="E68" i="4"/>
  <c r="E208" i="4" s="1"/>
  <c r="D68" i="4"/>
  <c r="D208" i="4" s="1"/>
  <c r="C68" i="4"/>
  <c r="C208" i="4" s="1"/>
  <c r="G55" i="4"/>
  <c r="G207" i="4" s="1"/>
  <c r="F55" i="4"/>
  <c r="F207" i="4" s="1"/>
  <c r="E55" i="4"/>
  <c r="E207" i="4" s="1"/>
  <c r="D55" i="4"/>
  <c r="D207" i="4" s="1"/>
  <c r="C55" i="4"/>
  <c r="C207" i="4" s="1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D50" i="4" s="1"/>
  <c r="C51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D45" i="4" s="1"/>
  <c r="C46" i="4"/>
  <c r="E45" i="4"/>
  <c r="G44" i="4"/>
  <c r="F44" i="4"/>
  <c r="E44" i="4"/>
  <c r="D44" i="4"/>
  <c r="C44" i="4"/>
  <c r="G43" i="4"/>
  <c r="G42" i="4" s="1"/>
  <c r="F43" i="4"/>
  <c r="E43" i="4"/>
  <c r="D43" i="4"/>
  <c r="C43" i="4"/>
  <c r="C42" i="4" s="1"/>
  <c r="G41" i="4"/>
  <c r="F41" i="4"/>
  <c r="E41" i="4"/>
  <c r="D41" i="4"/>
  <c r="C41" i="4"/>
  <c r="G38" i="4"/>
  <c r="F38" i="4"/>
  <c r="E38" i="4"/>
  <c r="D38" i="4"/>
  <c r="C38" i="4"/>
  <c r="G37" i="4"/>
  <c r="F37" i="4"/>
  <c r="F36" i="4" s="1"/>
  <c r="E37" i="4"/>
  <c r="D37" i="4"/>
  <c r="D36" i="4" s="1"/>
  <c r="C37" i="4"/>
  <c r="E36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D31" i="4" s="1"/>
  <c r="C32" i="4"/>
  <c r="G30" i="4"/>
  <c r="F30" i="4"/>
  <c r="E30" i="4"/>
  <c r="D30" i="4"/>
  <c r="C30" i="4"/>
  <c r="G29" i="4"/>
  <c r="F29" i="4"/>
  <c r="E29" i="4"/>
  <c r="D29" i="4"/>
  <c r="C29" i="4"/>
  <c r="G28" i="4"/>
  <c r="F28" i="4"/>
  <c r="F27" i="4" s="1"/>
  <c r="E28" i="4"/>
  <c r="D28" i="4"/>
  <c r="D27" i="4" s="1"/>
  <c r="C28" i="4"/>
  <c r="E27" i="4"/>
  <c r="G26" i="4"/>
  <c r="F26" i="4"/>
  <c r="E26" i="4"/>
  <c r="D26" i="4"/>
  <c r="C26" i="4"/>
  <c r="G25" i="4"/>
  <c r="G24" i="4" s="1"/>
  <c r="F25" i="4"/>
  <c r="E25" i="4"/>
  <c r="D25" i="4"/>
  <c r="C25" i="4"/>
  <c r="C24" i="4" s="1"/>
  <c r="G23" i="4"/>
  <c r="F23" i="4"/>
  <c r="E23" i="4"/>
  <c r="D23" i="4"/>
  <c r="C23" i="4"/>
  <c r="G22" i="4"/>
  <c r="F22" i="4"/>
  <c r="E22" i="4"/>
  <c r="D22" i="4"/>
  <c r="C22" i="4"/>
  <c r="G19" i="4"/>
  <c r="F19" i="4"/>
  <c r="E19" i="4"/>
  <c r="D19" i="4"/>
  <c r="C19" i="4"/>
  <c r="G18" i="4"/>
  <c r="F18" i="4"/>
  <c r="E18" i="4"/>
  <c r="D18" i="4"/>
  <c r="C18" i="4"/>
  <c r="G17" i="4"/>
  <c r="F17" i="4"/>
  <c r="F15" i="4" s="1"/>
  <c r="E17" i="4"/>
  <c r="D17" i="4"/>
  <c r="C17" i="4"/>
  <c r="G16" i="4"/>
  <c r="G15" i="4" s="1"/>
  <c r="F16" i="4"/>
  <c r="E16" i="4"/>
  <c r="D16" i="4"/>
  <c r="C16" i="4"/>
  <c r="C15" i="4" s="1"/>
  <c r="G14" i="4"/>
  <c r="F14" i="4"/>
  <c r="E14" i="4"/>
  <c r="D14" i="4"/>
  <c r="C14" i="4"/>
  <c r="G13" i="4"/>
  <c r="F13" i="4"/>
  <c r="E13" i="4"/>
  <c r="D13" i="4"/>
  <c r="C13" i="4"/>
  <c r="G12" i="4"/>
  <c r="F12" i="4"/>
  <c r="F11" i="4" s="1"/>
  <c r="E12" i="4"/>
  <c r="D12" i="4"/>
  <c r="C12" i="4"/>
  <c r="C11" i="4" l="1"/>
  <c r="G11" i="4"/>
  <c r="D24" i="4"/>
  <c r="D21" i="4" s="1"/>
  <c r="E31" i="4"/>
  <c r="D42" i="4"/>
  <c r="E50" i="4"/>
  <c r="G216" i="4"/>
  <c r="F216" i="4"/>
  <c r="F45" i="4"/>
  <c r="C216" i="4"/>
  <c r="E11" i="4"/>
  <c r="E10" i="4" s="1"/>
  <c r="F24" i="4"/>
  <c r="F42" i="4"/>
  <c r="C10" i="4"/>
  <c r="G10" i="4"/>
  <c r="C206" i="4"/>
  <c r="E15" i="4"/>
  <c r="C31" i="4"/>
  <c r="G31" i="4"/>
  <c r="D40" i="4"/>
  <c r="C50" i="4"/>
  <c r="G50" i="4"/>
  <c r="D206" i="4"/>
  <c r="E216" i="4"/>
  <c r="D11" i="4"/>
  <c r="F21" i="4"/>
  <c r="E24" i="4"/>
  <c r="C36" i="4"/>
  <c r="G36" i="4"/>
  <c r="E42" i="4"/>
  <c r="E40" i="4" s="1"/>
  <c r="E206" i="4"/>
  <c r="F40" i="4"/>
  <c r="F10" i="4"/>
  <c r="D15" i="4"/>
  <c r="C27" i="4"/>
  <c r="G27" i="4"/>
  <c r="F31" i="4"/>
  <c r="C45" i="4"/>
  <c r="C40" i="4" s="1"/>
  <c r="G45" i="4"/>
  <c r="G40" i="4" s="1"/>
  <c r="F50" i="4"/>
  <c r="D216" i="4"/>
  <c r="C21" i="4"/>
  <c r="F206" i="4"/>
  <c r="G206" i="4"/>
  <c r="G21" i="4" l="1"/>
  <c r="G8" i="4" s="1"/>
  <c r="G223" i="4" s="1"/>
  <c r="C8" i="4"/>
  <c r="C223" i="4" s="1"/>
  <c r="F8" i="4"/>
  <c r="F223" i="4" s="1"/>
  <c r="E21" i="4"/>
  <c r="E8" i="4" s="1"/>
  <c r="E223" i="4" s="1"/>
  <c r="D10" i="4"/>
  <c r="D8" i="4" s="1"/>
  <c r="D223" i="4" s="1"/>
  <c r="G220" i="3"/>
  <c r="F220" i="3"/>
  <c r="E220" i="3"/>
  <c r="D220" i="3"/>
  <c r="C220" i="3"/>
  <c r="G219" i="3"/>
  <c r="F219" i="3"/>
  <c r="E219" i="3"/>
  <c r="D219" i="3"/>
  <c r="C219" i="3"/>
  <c r="G218" i="3"/>
  <c r="F218" i="3"/>
  <c r="E218" i="3"/>
  <c r="D218" i="3"/>
  <c r="C218" i="3"/>
  <c r="G217" i="3"/>
  <c r="F217" i="3"/>
  <c r="E217" i="3"/>
  <c r="D217" i="3"/>
  <c r="C217" i="3"/>
  <c r="G214" i="3"/>
  <c r="F214" i="3"/>
  <c r="E214" i="3"/>
  <c r="D214" i="3"/>
  <c r="C214" i="3"/>
  <c r="G213" i="3"/>
  <c r="F213" i="3"/>
  <c r="E213" i="3"/>
  <c r="D213" i="3"/>
  <c r="C213" i="3"/>
  <c r="G212" i="3"/>
  <c r="F212" i="3"/>
  <c r="E212" i="3"/>
  <c r="D212" i="3"/>
  <c r="C212" i="3"/>
  <c r="G211" i="3"/>
  <c r="F211" i="3"/>
  <c r="E211" i="3"/>
  <c r="D211" i="3"/>
  <c r="C211" i="3"/>
  <c r="G210" i="3"/>
  <c r="F210" i="3"/>
  <c r="E210" i="3"/>
  <c r="D210" i="3"/>
  <c r="C210" i="3"/>
  <c r="G209" i="3"/>
  <c r="F209" i="3"/>
  <c r="E209" i="3"/>
  <c r="D209" i="3"/>
  <c r="C209" i="3"/>
  <c r="G208" i="3"/>
  <c r="F208" i="3"/>
  <c r="E208" i="3"/>
  <c r="D208" i="3"/>
  <c r="C208" i="3"/>
  <c r="G207" i="3"/>
  <c r="F207" i="3"/>
  <c r="E207" i="3"/>
  <c r="D207" i="3"/>
  <c r="C207" i="3"/>
  <c r="G193" i="3"/>
  <c r="F193" i="3"/>
  <c r="E193" i="3"/>
  <c r="D193" i="3"/>
  <c r="C193" i="3"/>
  <c r="G188" i="3"/>
  <c r="F188" i="3"/>
  <c r="E188" i="3"/>
  <c r="D188" i="3"/>
  <c r="C188" i="3"/>
  <c r="G180" i="3"/>
  <c r="F180" i="3"/>
  <c r="E180" i="3"/>
  <c r="D180" i="3"/>
  <c r="C180" i="3"/>
  <c r="G161" i="3"/>
  <c r="F161" i="3"/>
  <c r="E161" i="3"/>
  <c r="D161" i="3"/>
  <c r="C161" i="3"/>
  <c r="G151" i="3"/>
  <c r="F151" i="3"/>
  <c r="E151" i="3"/>
  <c r="D151" i="3"/>
  <c r="C151" i="3"/>
  <c r="G122" i="3"/>
  <c r="F122" i="3"/>
  <c r="E122" i="3"/>
  <c r="D122" i="3"/>
  <c r="C122" i="3"/>
  <c r="G68" i="3"/>
  <c r="F68" i="3"/>
  <c r="E68" i="3"/>
  <c r="D68" i="3"/>
  <c r="C68" i="3"/>
  <c r="G55" i="3"/>
  <c r="F55" i="3"/>
  <c r="E55" i="3"/>
  <c r="D55" i="3"/>
  <c r="C55" i="3"/>
  <c r="G53" i="3"/>
  <c r="F53" i="3"/>
  <c r="E53" i="3"/>
  <c r="D53" i="3"/>
  <c r="C53" i="3"/>
  <c r="G52" i="3"/>
  <c r="F52" i="3"/>
  <c r="E52" i="3"/>
  <c r="D52" i="3"/>
  <c r="C52" i="3"/>
  <c r="G51" i="3"/>
  <c r="F51" i="3"/>
  <c r="E51" i="3"/>
  <c r="D51" i="3"/>
  <c r="C51" i="3"/>
  <c r="G48" i="3"/>
  <c r="F48" i="3"/>
  <c r="E48" i="3"/>
  <c r="D48" i="3"/>
  <c r="C48" i="3"/>
  <c r="G47" i="3"/>
  <c r="F47" i="3"/>
  <c r="E47" i="3"/>
  <c r="D47" i="3"/>
  <c r="C47" i="3"/>
  <c r="G46" i="3"/>
  <c r="F46" i="3"/>
  <c r="E46" i="3"/>
  <c r="D46" i="3"/>
  <c r="C46" i="3"/>
  <c r="G44" i="3"/>
  <c r="F44" i="3"/>
  <c r="E44" i="3"/>
  <c r="D44" i="3"/>
  <c r="C44" i="3"/>
  <c r="G43" i="3"/>
  <c r="F43" i="3"/>
  <c r="E43" i="3"/>
  <c r="D43" i="3"/>
  <c r="C43" i="3"/>
  <c r="G41" i="3"/>
  <c r="F41" i="3"/>
  <c r="E41" i="3"/>
  <c r="D41" i="3"/>
  <c r="C41" i="3"/>
  <c r="G38" i="3"/>
  <c r="F38" i="3"/>
  <c r="E38" i="3"/>
  <c r="D38" i="3"/>
  <c r="C38" i="3"/>
  <c r="G37" i="3"/>
  <c r="F37" i="3"/>
  <c r="E37" i="3"/>
  <c r="D37" i="3"/>
  <c r="C37" i="3"/>
  <c r="G34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G30" i="3"/>
  <c r="F30" i="3"/>
  <c r="E30" i="3"/>
  <c r="D30" i="3"/>
  <c r="C30" i="3"/>
  <c r="G29" i="3"/>
  <c r="F29" i="3"/>
  <c r="E29" i="3"/>
  <c r="D29" i="3"/>
  <c r="C29" i="3"/>
  <c r="G28" i="3"/>
  <c r="G27" i="3" s="1"/>
  <c r="F28" i="3"/>
  <c r="E28" i="3"/>
  <c r="D28" i="3"/>
  <c r="C28" i="3"/>
  <c r="C27" i="3" s="1"/>
  <c r="G26" i="3"/>
  <c r="F26" i="3"/>
  <c r="E26" i="3"/>
  <c r="D26" i="3"/>
  <c r="C26" i="3"/>
  <c r="G25" i="3"/>
  <c r="F25" i="3"/>
  <c r="E25" i="3"/>
  <c r="D25" i="3"/>
  <c r="C25" i="3"/>
  <c r="G23" i="3"/>
  <c r="F23" i="3"/>
  <c r="E23" i="3"/>
  <c r="D23" i="3"/>
  <c r="C23" i="3"/>
  <c r="G22" i="3"/>
  <c r="F22" i="3"/>
  <c r="E22" i="3"/>
  <c r="D22" i="3"/>
  <c r="C22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F15" i="3" l="1"/>
  <c r="D42" i="3"/>
  <c r="E11" i="3"/>
  <c r="E15" i="3"/>
  <c r="C31" i="3"/>
  <c r="G31" i="3"/>
  <c r="C45" i="3"/>
  <c r="F36" i="3"/>
  <c r="G36" i="3"/>
  <c r="C50" i="3"/>
  <c r="E36" i="3"/>
  <c r="F42" i="3"/>
  <c r="F27" i="3"/>
  <c r="F31" i="3"/>
  <c r="G50" i="3"/>
  <c r="F45" i="3"/>
  <c r="D45" i="3"/>
  <c r="G45" i="3"/>
  <c r="E216" i="3"/>
  <c r="E45" i="3"/>
  <c r="D24" i="3"/>
  <c r="E24" i="3"/>
  <c r="F24" i="3"/>
  <c r="D216" i="3"/>
  <c r="C216" i="3"/>
  <c r="G216" i="3"/>
  <c r="F11" i="3"/>
  <c r="F10" i="3" s="1"/>
  <c r="D11" i="3"/>
  <c r="D36" i="3"/>
  <c r="E42" i="3"/>
  <c r="C36" i="3"/>
  <c r="C11" i="3"/>
  <c r="C10" i="3" s="1"/>
  <c r="G11" i="3"/>
  <c r="D15" i="3"/>
  <c r="C15" i="3"/>
  <c r="G15" i="3"/>
  <c r="G206" i="3"/>
  <c r="F206" i="3"/>
  <c r="D31" i="3"/>
  <c r="E31" i="3"/>
  <c r="C24" i="3"/>
  <c r="C206" i="3"/>
  <c r="E27" i="3"/>
  <c r="D27" i="3"/>
  <c r="F216" i="3"/>
  <c r="G24" i="3"/>
  <c r="G21" i="3" s="1"/>
  <c r="C42" i="3"/>
  <c r="C40" i="3" s="1"/>
  <c r="F50" i="3"/>
  <c r="E50" i="3"/>
  <c r="E206" i="3"/>
  <c r="G42" i="3"/>
  <c r="D206" i="3"/>
  <c r="D50" i="3"/>
  <c r="G220" i="2"/>
  <c r="F220" i="2"/>
  <c r="E220" i="2"/>
  <c r="D220" i="2"/>
  <c r="C220" i="2"/>
  <c r="G219" i="2"/>
  <c r="F219" i="2"/>
  <c r="E219" i="2"/>
  <c r="D219" i="2"/>
  <c r="C219" i="2"/>
  <c r="G218" i="2"/>
  <c r="F218" i="2"/>
  <c r="E218" i="2"/>
  <c r="D218" i="2"/>
  <c r="C218" i="2"/>
  <c r="G217" i="2"/>
  <c r="F217" i="2"/>
  <c r="E217" i="2"/>
  <c r="D217" i="2"/>
  <c r="C217" i="2"/>
  <c r="G214" i="2"/>
  <c r="F214" i="2"/>
  <c r="E214" i="2"/>
  <c r="D214" i="2"/>
  <c r="C214" i="2"/>
  <c r="G213" i="2"/>
  <c r="F213" i="2"/>
  <c r="E213" i="2"/>
  <c r="D213" i="2"/>
  <c r="C213" i="2"/>
  <c r="G212" i="2"/>
  <c r="F212" i="2"/>
  <c r="E212" i="2"/>
  <c r="D212" i="2"/>
  <c r="C212" i="2"/>
  <c r="G211" i="2"/>
  <c r="F211" i="2"/>
  <c r="E211" i="2"/>
  <c r="D211" i="2"/>
  <c r="C211" i="2"/>
  <c r="G210" i="2"/>
  <c r="F210" i="2"/>
  <c r="E210" i="2"/>
  <c r="D210" i="2"/>
  <c r="C210" i="2"/>
  <c r="G209" i="2"/>
  <c r="F209" i="2"/>
  <c r="E209" i="2"/>
  <c r="D209" i="2"/>
  <c r="C209" i="2"/>
  <c r="G208" i="2"/>
  <c r="G206" i="2" s="1"/>
  <c r="F208" i="2"/>
  <c r="E208" i="2"/>
  <c r="D208" i="2"/>
  <c r="C208" i="2"/>
  <c r="G207" i="2"/>
  <c r="F207" i="2"/>
  <c r="E207" i="2"/>
  <c r="D207" i="2"/>
  <c r="C207" i="2"/>
  <c r="G193" i="2"/>
  <c r="F193" i="2"/>
  <c r="E193" i="2"/>
  <c r="D193" i="2"/>
  <c r="C193" i="2"/>
  <c r="G188" i="2"/>
  <c r="F188" i="2"/>
  <c r="E188" i="2"/>
  <c r="D188" i="2"/>
  <c r="C188" i="2"/>
  <c r="G180" i="2"/>
  <c r="F180" i="2"/>
  <c r="E180" i="2"/>
  <c r="D180" i="2"/>
  <c r="C180" i="2"/>
  <c r="G161" i="2"/>
  <c r="F161" i="2"/>
  <c r="E161" i="2"/>
  <c r="D161" i="2"/>
  <c r="C161" i="2"/>
  <c r="G151" i="2"/>
  <c r="F151" i="2"/>
  <c r="E151" i="2"/>
  <c r="D151" i="2"/>
  <c r="C151" i="2"/>
  <c r="G122" i="2"/>
  <c r="F122" i="2"/>
  <c r="E122" i="2"/>
  <c r="D122" i="2"/>
  <c r="C122" i="2"/>
  <c r="G68" i="2"/>
  <c r="F68" i="2"/>
  <c r="E68" i="2"/>
  <c r="D68" i="2"/>
  <c r="C68" i="2"/>
  <c r="G55" i="2"/>
  <c r="F55" i="2"/>
  <c r="E55" i="2"/>
  <c r="D55" i="2"/>
  <c r="C55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4" i="2"/>
  <c r="F44" i="2"/>
  <c r="E44" i="2"/>
  <c r="D44" i="2"/>
  <c r="C44" i="2"/>
  <c r="G43" i="2"/>
  <c r="F43" i="2"/>
  <c r="F42" i="2" s="1"/>
  <c r="E43" i="2"/>
  <c r="E42" i="2" s="1"/>
  <c r="D43" i="2"/>
  <c r="C43" i="2"/>
  <c r="G41" i="2"/>
  <c r="F41" i="2"/>
  <c r="E41" i="2"/>
  <c r="D41" i="2"/>
  <c r="C41" i="2"/>
  <c r="G38" i="2"/>
  <c r="G36" i="2" s="1"/>
  <c r="F38" i="2"/>
  <c r="E38" i="2"/>
  <c r="D38" i="2"/>
  <c r="C38" i="2"/>
  <c r="G37" i="2"/>
  <c r="F37" i="2"/>
  <c r="F36" i="2" s="1"/>
  <c r="E37" i="2"/>
  <c r="D37" i="2"/>
  <c r="C37" i="2"/>
  <c r="E36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F31" i="2"/>
  <c r="G30" i="2"/>
  <c r="F30" i="2"/>
  <c r="E30" i="2"/>
  <c r="D30" i="2"/>
  <c r="C30" i="2"/>
  <c r="G29" i="2"/>
  <c r="F29" i="2"/>
  <c r="F27" i="2" s="1"/>
  <c r="E29" i="2"/>
  <c r="D29" i="2"/>
  <c r="C29" i="2"/>
  <c r="G28" i="2"/>
  <c r="G27" i="2" s="1"/>
  <c r="F28" i="2"/>
  <c r="E28" i="2"/>
  <c r="E27" i="2" s="1"/>
  <c r="D28" i="2"/>
  <c r="C28" i="2"/>
  <c r="C27" i="2" s="1"/>
  <c r="G26" i="2"/>
  <c r="F26" i="2"/>
  <c r="E26" i="2"/>
  <c r="D26" i="2"/>
  <c r="C26" i="2"/>
  <c r="G25" i="2"/>
  <c r="G24" i="2" s="1"/>
  <c r="F25" i="2"/>
  <c r="E25" i="2"/>
  <c r="D25" i="2"/>
  <c r="C25" i="2"/>
  <c r="C24" i="2" s="1"/>
  <c r="G23" i="2"/>
  <c r="F23" i="2"/>
  <c r="E23" i="2"/>
  <c r="D23" i="2"/>
  <c r="C23" i="2"/>
  <c r="G22" i="2"/>
  <c r="F22" i="2"/>
  <c r="E22" i="2"/>
  <c r="D22" i="2"/>
  <c r="C22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E11" i="2" s="1"/>
  <c r="D12" i="2"/>
  <c r="C12" i="2"/>
  <c r="F40" i="3" l="1"/>
  <c r="D24" i="2"/>
  <c r="G50" i="2"/>
  <c r="E10" i="3"/>
  <c r="G15" i="2"/>
  <c r="C31" i="2"/>
  <c r="G31" i="2"/>
  <c r="G21" i="2" s="1"/>
  <c r="E45" i="2"/>
  <c r="E40" i="2" s="1"/>
  <c r="D45" i="2"/>
  <c r="F206" i="2"/>
  <c r="C15" i="2"/>
  <c r="D15" i="2"/>
  <c r="D27" i="2"/>
  <c r="D31" i="2"/>
  <c r="D42" i="2"/>
  <c r="D40" i="2" s="1"/>
  <c r="D40" i="3"/>
  <c r="E50" i="2"/>
  <c r="G45" i="2"/>
  <c r="C11" i="2"/>
  <c r="C10" i="2" s="1"/>
  <c r="G11" i="2"/>
  <c r="G10" i="2" s="1"/>
  <c r="F15" i="2"/>
  <c r="E15" i="2"/>
  <c r="E10" i="2" s="1"/>
  <c r="F24" i="2"/>
  <c r="F21" i="2" s="1"/>
  <c r="E31" i="2"/>
  <c r="D36" i="2"/>
  <c r="C42" i="2"/>
  <c r="G42" i="2"/>
  <c r="C50" i="2"/>
  <c r="F50" i="2"/>
  <c r="D206" i="2"/>
  <c r="F216" i="2"/>
  <c r="G10" i="3"/>
  <c r="C21" i="2"/>
  <c r="D50" i="2"/>
  <c r="C45" i="2"/>
  <c r="C21" i="3"/>
  <c r="D21" i="3"/>
  <c r="F21" i="3"/>
  <c r="F8" i="3" s="1"/>
  <c r="G40" i="3"/>
  <c r="G8" i="3" s="1"/>
  <c r="E40" i="3"/>
  <c r="D10" i="3"/>
  <c r="C8" i="3"/>
  <c r="E21" i="3"/>
  <c r="D216" i="2"/>
  <c r="D11" i="2"/>
  <c r="F11" i="2"/>
  <c r="F10" i="2" s="1"/>
  <c r="C36" i="2"/>
  <c r="C216" i="2"/>
  <c r="E216" i="2"/>
  <c r="G216" i="2"/>
  <c r="E24" i="2"/>
  <c r="E21" i="2" s="1"/>
  <c r="C206" i="2"/>
  <c r="E206" i="2"/>
  <c r="D21" i="2"/>
  <c r="F45" i="2"/>
  <c r="F40" i="2" s="1"/>
  <c r="G40" i="2"/>
  <c r="C40" i="2"/>
  <c r="C8" i="2" s="1"/>
  <c r="G220" i="1"/>
  <c r="F220" i="1"/>
  <c r="E220" i="1"/>
  <c r="D220" i="1"/>
  <c r="C220" i="1"/>
  <c r="G219" i="1"/>
  <c r="F219" i="1"/>
  <c r="E219" i="1"/>
  <c r="D219" i="1"/>
  <c r="C219" i="1"/>
  <c r="G218" i="1"/>
  <c r="F218" i="1"/>
  <c r="E218" i="1"/>
  <c r="D218" i="1"/>
  <c r="C218" i="1"/>
  <c r="G217" i="1"/>
  <c r="F217" i="1"/>
  <c r="E217" i="1"/>
  <c r="D217" i="1"/>
  <c r="C217" i="1"/>
  <c r="G214" i="1"/>
  <c r="F214" i="1"/>
  <c r="E214" i="1"/>
  <c r="D214" i="1"/>
  <c r="C214" i="1"/>
  <c r="G213" i="1"/>
  <c r="F213" i="1"/>
  <c r="E213" i="1"/>
  <c r="D213" i="1"/>
  <c r="C213" i="1"/>
  <c r="G212" i="1"/>
  <c r="F212" i="1"/>
  <c r="E212" i="1"/>
  <c r="D212" i="1"/>
  <c r="C212" i="1"/>
  <c r="G211" i="1"/>
  <c r="F211" i="1"/>
  <c r="E211" i="1"/>
  <c r="D211" i="1"/>
  <c r="C211" i="1"/>
  <c r="G210" i="1"/>
  <c r="F210" i="1"/>
  <c r="E210" i="1"/>
  <c r="D210" i="1"/>
  <c r="C210" i="1"/>
  <c r="G209" i="1"/>
  <c r="F209" i="1"/>
  <c r="E209" i="1"/>
  <c r="D209" i="1"/>
  <c r="C209" i="1"/>
  <c r="G208" i="1"/>
  <c r="F208" i="1"/>
  <c r="E208" i="1"/>
  <c r="D208" i="1"/>
  <c r="C208" i="1"/>
  <c r="G207" i="1"/>
  <c r="F207" i="1"/>
  <c r="E207" i="1"/>
  <c r="D207" i="1"/>
  <c r="C207" i="1"/>
  <c r="G193" i="1"/>
  <c r="F193" i="1"/>
  <c r="E193" i="1"/>
  <c r="D193" i="1"/>
  <c r="C193" i="1"/>
  <c r="G188" i="1"/>
  <c r="F188" i="1"/>
  <c r="E188" i="1"/>
  <c r="D188" i="1"/>
  <c r="C188" i="1"/>
  <c r="G180" i="1"/>
  <c r="F180" i="1"/>
  <c r="E180" i="1"/>
  <c r="D180" i="1"/>
  <c r="C180" i="1"/>
  <c r="G161" i="1"/>
  <c r="F161" i="1"/>
  <c r="E161" i="1"/>
  <c r="D161" i="1"/>
  <c r="C161" i="1"/>
  <c r="G151" i="1"/>
  <c r="F151" i="1"/>
  <c r="E151" i="1"/>
  <c r="D151" i="1"/>
  <c r="C151" i="1"/>
  <c r="G122" i="1"/>
  <c r="F122" i="1"/>
  <c r="E122" i="1"/>
  <c r="D122" i="1"/>
  <c r="C122" i="1"/>
  <c r="G68" i="1"/>
  <c r="F68" i="1"/>
  <c r="E68" i="1"/>
  <c r="D68" i="1"/>
  <c r="C68" i="1"/>
  <c r="G55" i="1"/>
  <c r="F55" i="1"/>
  <c r="E55" i="1"/>
  <c r="D55" i="1"/>
  <c r="C55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4" i="1"/>
  <c r="F44" i="1"/>
  <c r="E44" i="1"/>
  <c r="D44" i="1"/>
  <c r="C44" i="1"/>
  <c r="G43" i="1"/>
  <c r="F43" i="1"/>
  <c r="E43" i="1"/>
  <c r="D43" i="1"/>
  <c r="C43" i="1"/>
  <c r="G41" i="1"/>
  <c r="F41" i="1"/>
  <c r="E41" i="1"/>
  <c r="D41" i="1"/>
  <c r="C41" i="1"/>
  <c r="G38" i="1"/>
  <c r="F38" i="1"/>
  <c r="E38" i="1"/>
  <c r="D38" i="1"/>
  <c r="C38" i="1"/>
  <c r="G37" i="1"/>
  <c r="F37" i="1"/>
  <c r="E37" i="1"/>
  <c r="D37" i="1"/>
  <c r="C37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6" i="1"/>
  <c r="F26" i="1"/>
  <c r="E26" i="1"/>
  <c r="D26" i="1"/>
  <c r="C26" i="1"/>
  <c r="G25" i="1"/>
  <c r="F25" i="1"/>
  <c r="E25" i="1"/>
  <c r="D25" i="1"/>
  <c r="C25" i="1"/>
  <c r="G23" i="1"/>
  <c r="F23" i="1"/>
  <c r="E23" i="1"/>
  <c r="D23" i="1"/>
  <c r="C23" i="1"/>
  <c r="G22" i="1"/>
  <c r="F22" i="1"/>
  <c r="E22" i="1"/>
  <c r="D22" i="1"/>
  <c r="C22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8" i="2" l="1"/>
  <c r="D10" i="2"/>
  <c r="D8" i="3"/>
  <c r="D8" i="2"/>
  <c r="E8" i="2"/>
  <c r="E8" i="3"/>
  <c r="F8" i="2"/>
  <c r="F27" i="1"/>
  <c r="F36" i="1"/>
  <c r="E45" i="1"/>
  <c r="C42" i="1"/>
  <c r="G42" i="1"/>
  <c r="F24" i="1"/>
  <c r="D27" i="1"/>
  <c r="E31" i="1"/>
  <c r="D31" i="1"/>
  <c r="E42" i="1"/>
  <c r="G50" i="1"/>
  <c r="C15" i="1"/>
  <c r="C31" i="1"/>
  <c r="F42" i="1"/>
  <c r="F11" i="1"/>
  <c r="G27" i="1"/>
  <c r="D36" i="1"/>
  <c r="C216" i="1"/>
  <c r="G216" i="1"/>
  <c r="E36" i="1"/>
  <c r="G24" i="1"/>
  <c r="G31" i="1"/>
  <c r="F45" i="1"/>
  <c r="D50" i="1"/>
  <c r="E206" i="1"/>
  <c r="G45" i="1"/>
  <c r="E50" i="1"/>
  <c r="C11" i="1"/>
  <c r="C10" i="1" s="1"/>
  <c r="D11" i="1"/>
  <c r="E27" i="1"/>
  <c r="F31" i="1"/>
  <c r="G36" i="1"/>
  <c r="D42" i="1"/>
  <c r="D45" i="1"/>
  <c r="C206" i="1"/>
  <c r="G206" i="1"/>
  <c r="F216" i="1"/>
  <c r="C27" i="1"/>
  <c r="D216" i="1"/>
  <c r="G11" i="1"/>
  <c r="F15" i="1"/>
  <c r="F50" i="1"/>
  <c r="D206" i="1"/>
  <c r="F206" i="1"/>
  <c r="E216" i="1"/>
  <c r="G15" i="1"/>
  <c r="E11" i="1"/>
  <c r="D15" i="1"/>
  <c r="E24" i="1"/>
  <c r="D24" i="1"/>
  <c r="C50" i="1"/>
  <c r="C36" i="1"/>
  <c r="E15" i="1"/>
  <c r="C24" i="1"/>
  <c r="C45" i="1"/>
  <c r="F21" i="1" l="1"/>
  <c r="C40" i="1"/>
  <c r="F10" i="1"/>
  <c r="G40" i="1"/>
  <c r="E40" i="1"/>
  <c r="D40" i="1"/>
  <c r="G21" i="1"/>
  <c r="D10" i="1"/>
  <c r="D21" i="1"/>
  <c r="E21" i="1"/>
  <c r="F40" i="1"/>
  <c r="C21" i="1"/>
  <c r="G10" i="1"/>
  <c r="E10" i="1"/>
  <c r="F8" i="1" l="1"/>
  <c r="C8" i="1"/>
  <c r="D8" i="1"/>
  <c r="G8" i="1"/>
  <c r="E8" i="1"/>
</calcChain>
</file>

<file path=xl/sharedStrings.xml><?xml version="1.0" encoding="utf-8"?>
<sst xmlns="http://schemas.openxmlformats.org/spreadsheetml/2006/main" count="2023" uniqueCount="255">
  <si>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</si>
  <si>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</si>
  <si>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</si>
  <si>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</si>
  <si>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</si>
  <si>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</si>
  <si>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</si>
  <si>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</si>
  <si>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</si>
  <si>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</si>
  <si>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</si>
  <si>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</si>
  <si>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</si>
  <si>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</si>
  <si>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</si>
  <si>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</si>
  <si>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</si>
  <si>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</si>
  <si>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</si>
  <si>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</si>
  <si>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</si>
  <si>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</si>
  <si>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</si>
  <si>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</si>
  <si>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</si>
  <si>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</si>
  <si>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</si>
  <si>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</si>
  <si>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</si>
  <si>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</si>
  <si>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</si>
  <si>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</si>
  <si>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</si>
  <si>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</si>
  <si>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</si>
  <si>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</si>
  <si>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</si>
  <si>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</si>
  <si>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</si>
  <si>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</si>
  <si>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</si>
  <si>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</si>
  <si>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</si>
  <si>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5269 Breggia</t>
  </si>
  <si>
    <t>5249 Castel San Pietro</t>
  </si>
  <si>
    <t>5250 Chiasso</t>
  </si>
  <si>
    <t>5251 Coldrerio</t>
  </si>
  <si>
    <t>5254 Mendrisio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</si>
  <si>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</si>
  <si>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</si>
  <si>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</si>
  <si>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</si>
  <si>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</si>
  <si>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</si>
  <si>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</si>
  <si>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</si>
  <si>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</si>
  <si>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</si>
  <si>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</si>
  <si>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</si>
  <si>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</si>
  <si>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</si>
  <si>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</si>
  <si>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5160 Brusino Arsizio</t>
  </si>
  <si>
    <t>5161 Cademario</t>
  </si>
  <si>
    <t>5162 Cadempino</t>
  </si>
  <si>
    <t>5167 Canobbio</t>
  </si>
  <si>
    <t>5226 Capriasca</t>
  </si>
  <si>
    <t>5171 Caslano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</si>
  <si>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</si>
  <si>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</si>
  <si>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</si>
  <si>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</si>
  <si>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</si>
  <si>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</si>
  <si>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</si>
  <si>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</si>
  <si>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</si>
  <si>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</si>
  <si>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</si>
  <si>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</si>
  <si>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</si>
  <si>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</si>
  <si>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</si>
  <si>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</si>
  <si>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</si>
  <si>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5238 Monteceneri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</si>
  <si>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</si>
  <si>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</si>
  <si>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</si>
  <si>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</si>
  <si>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</si>
  <si>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</si>
  <si>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</si>
  <si>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</si>
  <si>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</si>
  <si>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</si>
  <si>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</si>
  <si>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5219 Rovio</t>
  </si>
  <si>
    <t>5221 Savosa</t>
  </si>
  <si>
    <t>5222 Sessa</t>
  </si>
  <si>
    <t>5225 Sorengo</t>
  </si>
  <si>
    <t>5227 Torricella-Taverne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</si>
  <si>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</si>
  <si>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</si>
  <si>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</si>
  <si>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</si>
  <si>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</si>
  <si>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</si>
  <si>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</si>
  <si>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</si>
  <si>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5397 Centovalli</t>
  </si>
  <si>
    <t>5102 Corippo</t>
  </si>
  <si>
    <t>5138 Cugnasco-Gerra</t>
  </si>
  <si>
    <t>5105 Frasco</t>
  </si>
  <si>
    <t>5398 Gambarogno</t>
  </si>
  <si>
    <t>5108 Gordola</t>
  </si>
  <si>
    <t>5109 Gresso</t>
  </si>
  <si>
    <t>5137 Isorno</t>
  </si>
  <si>
    <t>5112 Lavertezzo</t>
  </si>
  <si>
    <t>5113 Locarno</t>
  </si>
  <si>
    <t>5115 Losone</t>
  </si>
  <si>
    <t>5117 Mergoscia</t>
  </si>
  <si>
    <t>5118 Minusio</t>
  </si>
  <si>
    <t>5119 Mosogno</t>
  </si>
  <si>
    <t>5120 Muralto</t>
  </si>
  <si>
    <t>5136 Onsernone</t>
  </si>
  <si>
    <t>5121 Orselina</t>
  </si>
  <si>
    <t>5125 Ronco sopra Ascona</t>
  </si>
  <si>
    <t>5129 Sonogno</t>
  </si>
  <si>
    <t>5131 Tenero-Contra</t>
  </si>
  <si>
    <t>5396 Terre di Pedemonte</t>
  </si>
  <si>
    <t>5132 Vergeletto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</si>
  <si>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</si>
  <si>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</si>
  <si>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</si>
  <si>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</si>
  <si>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</si>
  <si>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</si>
  <si>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</si>
  <si>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</si>
  <si>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</si>
  <si>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</si>
  <si>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</si>
  <si>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</si>
  <si>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</si>
  <si>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</si>
  <si>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</si>
  <si>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</si>
  <si>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</si>
  <si>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</si>
  <si>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</si>
  <si>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</si>
  <si>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</si>
  <si>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</si>
  <si>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</si>
  <si>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</si>
  <si>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</si>
  <si>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</si>
  <si>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</si>
  <si>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</si>
  <si>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</si>
  <si>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</si>
  <si>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</si>
  <si>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</si>
  <si>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</si>
  <si>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</si>
  <si>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</si>
  <si>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</si>
  <si>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</si>
  <si>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</si>
  <si>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5050 Serravalle</t>
  </si>
  <si>
    <t>Distretto di Leventina</t>
  </si>
  <si>
    <t>5061 Airolo</t>
  </si>
  <si>
    <t>5063 Bedretto</t>
  </si>
  <si>
    <t>5064 Bodio</t>
  </si>
  <si>
    <t>5071 Dalpe</t>
  </si>
  <si>
    <t>5072 Faido</t>
  </si>
  <si>
    <t>5073 Giornico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</si>
  <si>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</si>
  <si>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</si>
  <si>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</si>
  <si>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</si>
  <si>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</si>
  <si>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</si>
  <si>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</si>
  <si>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</si>
  <si>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</si>
  <si>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</si>
  <si>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</si>
  <si>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</si>
  <si>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</si>
  <si>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</si>
  <si>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</si>
  <si>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</si>
  <si>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Aumento originato da</t>
  </si>
  <si>
    <t>Aumento netto</t>
  </si>
  <si>
    <t>Nuove costruzioni</t>
  </si>
  <si>
    <r>
      <t>Trasformazioni</t>
    </r>
    <r>
      <rPr>
        <vertAlign val="superscript"/>
        <sz val="9"/>
        <rFont val="Arial"/>
        <family val="2"/>
      </rPr>
      <t>3</t>
    </r>
  </si>
  <si>
    <t>T_090402_030</t>
  </si>
  <si>
    <t>Ustat, ultima modifica: 19.01.2015</t>
  </si>
  <si>
    <r>
      <t>Diminuzione</t>
    </r>
    <r>
      <rPr>
        <b/>
        <vertAlign val="superscript"/>
        <sz val="9"/>
        <rFont val="Arial"/>
        <family val="2"/>
      </rPr>
      <t>2</t>
    </r>
  </si>
  <si>
    <r>
      <t>Effettivo abitazioni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</si>
  <si>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Causata da demolizioni, incendi, ecc.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</si>
  <si>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Saldo delle abitazioni create e quelle soppresse nell'ambito della trasformazione di edifici esistenti.</t>
    </r>
  </si>
  <si>
    <t>Avvertenza: dal 2012 modifica della banca dati di riferimento, in uso ora il REA (Registro federale degli edifici e delle abitazioni) allo stato del 15.09.2014.</t>
  </si>
  <si>
    <t>Avvertenza: dal 2012 modifica della banca dati di riferimento, in uso ora il REA (Registro federale degli edifici e delle abitazioni) allo stato del 15.09.2015.</t>
  </si>
  <si>
    <t>Ustat, ultima modifica: 15.01.2016</t>
  </si>
  <si>
    <t>Aumento netto delle abitazioni, secondo le componenti, nel 2013</t>
  </si>
  <si>
    <r>
      <t>Aumento netto delle abitazioni, secondo le componenti, nel 2013</t>
    </r>
    <r>
      <rPr>
        <b/>
        <vertAlign val="superscript"/>
        <sz val="10"/>
        <rFont val="Arial"/>
        <family val="2"/>
      </rPr>
      <t>p</t>
    </r>
  </si>
  <si>
    <t>Ustat, ultima modifica: 29.12.2016</t>
  </si>
  <si>
    <t>Avvertenza: dal 2012 modifica della banca dati di riferimento, in uso ora il REA (Registro federale degli edifici e delle abitazioni) allo stato del 14.09.2016. Dati 2014 provvisori non disponibili.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</si>
  <si>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Stato dell'effettivo di abitazioni al 31.12.2013.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</si>
  <si>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Stato dell'effettivo di abitazioni al 31.12.2014.</t>
    </r>
  </si>
  <si>
    <t>Aumento netto delle abitazioni, secondo le componenti, nel 2014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</si>
  <si>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</si>
  <si>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</si>
  <si>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</si>
  <si>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</si>
  <si>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</si>
  <si>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</si>
  <si>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</si>
  <si>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Ustat, ultima modifica: 28.12.2017</t>
  </si>
  <si>
    <t>Aumento netto delle abitazioni, secondo le componenti, nel 2015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</si>
  <si>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Stato dell'effettivo di abitazioni al 31.12.2015.</t>
    </r>
  </si>
  <si>
    <t>Aumento netto delle abitazioni, secondo le componenti, nel 2016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</si>
  <si>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Stato dell'effettivo di abitazioni al 31.12.2016.</t>
    </r>
  </si>
  <si>
    <t>Ustat, ultima modifica: 10.12.2018</t>
  </si>
  <si>
    <t>Aumento netto delle abitazioni, secondo le componenti, nel 2017</t>
  </si>
  <si>
    <t>Ustat, ultima modifica: 02.12.2019</t>
  </si>
  <si>
    <t>5287 Riviera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</si>
  <si>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Secondo la definizione del 2012.</t>
    </r>
  </si>
  <si>
    <r>
      <t>Spazi a carattere urbano</t>
    </r>
    <r>
      <rPr>
        <b/>
        <vertAlign val="superscript"/>
        <sz val="8"/>
        <rFont val="Arial"/>
        <family val="2"/>
      </rPr>
      <t>4</t>
    </r>
  </si>
  <si>
    <r>
      <t>Comuni senza carattere urbano</t>
    </r>
    <r>
      <rPr>
        <b/>
        <vertAlign val="superscript"/>
        <sz val="8"/>
        <rFont val="Arial"/>
        <family val="2"/>
      </rPr>
      <t>4</t>
    </r>
  </si>
  <si>
    <t>Aumento netto delle abitazioni, secondo le componenti, nel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</si>
  <si>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Stato dell'effettivo di abitazioni al 31.12.2017.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</si>
  <si>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Stato dell'effettivo di abitazioni al 31.12.2018.</t>
    </r>
  </si>
  <si>
    <t>Ustat, ultima modifica: 24.11.2020</t>
  </si>
  <si>
    <t>Fonte: Statistica delle costruzioni e dell’edilizia abitativa (B&amp;Wbs), Ufficio federale di statistica, Neuchâtel</t>
  </si>
  <si>
    <t>Aumento netto delle abitazioni, secondo le componenti, nel 2019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</si>
  <si>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Stato dell'effettivo di abitazioni al 31.12.2019.</t>
    </r>
  </si>
  <si>
    <t>Avvertenza: dal 2012 modifica della banca dati di riferimento, in uso ora il REA (Registro federale degli edifici e delle abitazioni) allo stato del 22.07.2019. Stato dei comuni politici: 115 (dal 02.04.2017).</t>
  </si>
  <si>
    <t>Avvertenza: dal 2012 modifica della banca dati di riferimento, in uso ora il REA (Registro federale degli edifici e delle abitazioni) allo stato del 12.07.2021. Stato dei comuni politici: 115 (dal 02.04.2017).</t>
  </si>
  <si>
    <t>Avvertenza: dal 2012 modifica della banca dati di riferimento, in uso ora il REA (Registro federale degli edifici e delle abitazioni) allo stato del 20.07.2020. Stato dei comuni politici: 115 (dal 02.04.2017).</t>
  </si>
  <si>
    <t>Ustat, ultima modifica: 30.11.2021</t>
  </si>
  <si>
    <t>Avvertenza: dal 2012 modifica della banca dati di riferimento, in uso ora il REA (Registro federale degli edifici e delle abitazioni) allo stato del 16.07.2018.</t>
  </si>
  <si>
    <t>Avvertenza: dal 2012 modifica della banca dati di riferimento, in uso ora il REA (Registro federale degli edifici e delle abitazioni) allo stato del 17.07.2017.</t>
  </si>
  <si>
    <t>Aumento netto delle abitazioni, secondo le componenti, nel 2020</t>
  </si>
  <si>
    <t>5399 Verzasca</t>
  </si>
  <si>
    <t>Avvertenza: dal 2012 modifica della banca dati di riferimento, in uso ora il REA (Registro federale degli edifici e delle abitazioni) allo stato dell'08.06.2022. Stato dei comuni politici: 111 (dal 18.10.2020).</t>
  </si>
  <si>
    <t>Ustat, ultima modifica: 28.11.2022</t>
  </si>
  <si>
    <t>Aumento netto delle abitazioni, secondo le componenti, nel 2021</t>
  </si>
  <si>
    <t>5239 Tresa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</si>
  <si>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Stato dell'effettivo di abitazioni al 31.12.2020.</t>
    </r>
  </si>
  <si>
    <t>Avvertenza: dal 2012 modifica della banca dati di riferimento, in uso ora il REA (Registro federale degli edifici e delle abitazioni) allo stato del 18.07.2022. Stato dei comuni politici: 108 (dal 18.04.2021).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</si>
</sst>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</cellStyleXfs>
  <cellXfs count="133">
    <xf numFmtId="0" fontId="0" fillId="0" borderId="0" xfId="0"/>
    <xf numFmtId="0" fontId="18" fillId="0" borderId="0" xfId="0" applyFont="1" applyFill="1"/>
    <xf numFmtId="49" fontId="18" fillId="0" borderId="0" xfId="0" applyNumberFormat="1" applyFont="1" applyFill="1"/>
    <xf numFmtId="0" fontId="20" fillId="0" borderId="0" xfId="0" applyFont="1" applyFill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/>
    <xf numFmtId="3" fontId="21" fillId="0" borderId="13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14" xfId="0" applyNumberFormat="1" applyFont="1" applyFill="1" applyBorder="1" applyAlignment="1">
      <alignment horizontal="right"/>
    </xf>
    <xf numFmtId="0" fontId="20" fillId="0" borderId="0" xfId="0" applyFont="1" applyFill="1"/>
    <xf numFmtId="3" fontId="20" fillId="0" borderId="14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/>
    <xf numFmtId="3" fontId="20" fillId="0" borderId="14" xfId="0" applyNumberFormat="1" applyFont="1" applyFill="1" applyBorder="1" applyAlignment="1"/>
    <xf numFmtId="3" fontId="20" fillId="0" borderId="13" xfId="0" applyNumberFormat="1" applyFont="1" applyFill="1" applyBorder="1" applyAlignment="1"/>
    <xf numFmtId="3" fontId="21" fillId="0" borderId="13" xfId="0" applyNumberFormat="1" applyFont="1" applyFill="1" applyBorder="1" applyAlignment="1"/>
    <xf numFmtId="3" fontId="20" fillId="0" borderId="1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/>
    <xf numFmtId="3" fontId="20" fillId="0" borderId="0" xfId="0" applyNumberFormat="1" applyFont="1" applyFill="1" applyBorder="1" applyAlignment="1"/>
    <xf numFmtId="3" fontId="20" fillId="0" borderId="13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right"/>
    </xf>
    <xf numFmtId="0" fontId="22" fillId="0" borderId="0" xfId="0" applyFont="1" applyFill="1"/>
    <xf numFmtId="3" fontId="22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3" fillId="0" borderId="0" xfId="0" applyFont="1" applyFill="1"/>
    <xf numFmtId="0" fontId="18" fillId="0" borderId="0" xfId="0" applyFont="1"/>
    <xf numFmtId="0" fontId="24" fillId="0" borderId="0" xfId="0" applyFont="1" applyFill="1"/>
    <xf numFmtId="0" fontId="25" fillId="0" borderId="0" xfId="0" applyFont="1" applyFill="1"/>
    <xf numFmtId="0" fontId="18" fillId="0" borderId="10" xfId="0" applyFont="1" applyFill="1" applyBorder="1"/>
    <xf numFmtId="0" fontId="19" fillId="0" borderId="11" xfId="0" applyFont="1" applyFill="1" applyBorder="1" applyAlignment="1"/>
    <xf numFmtId="0" fontId="19" fillId="0" borderId="11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1" xfId="0" applyFont="1" applyFill="1" applyBorder="1"/>
    <xf numFmtId="0" fontId="18" fillId="0" borderId="12" xfId="0" applyFont="1" applyFill="1" applyBorder="1"/>
    <xf numFmtId="0" fontId="18" fillId="0" borderId="16" xfId="0" applyFont="1" applyFill="1" applyBorder="1"/>
    <xf numFmtId="0" fontId="19" fillId="0" borderId="12" xfId="0" applyFont="1" applyFill="1" applyBorder="1"/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0" fontId="18" fillId="0" borderId="17" xfId="0" applyFont="1" applyFill="1" applyBorder="1"/>
    <xf numFmtId="49" fontId="20" fillId="0" borderId="0" xfId="0" applyNumberFormat="1" applyFont="1" applyFill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/>
    <xf numFmtId="0" fontId="24" fillId="0" borderId="0" xfId="42" applyFont="1" applyFill="1" applyAlignment="1">
      <alignment horizontal="left"/>
    </xf>
    <xf numFmtId="0" fontId="32" fillId="0" borderId="0" xfId="0" applyNumberFormat="1" applyFont="1" applyFill="1" applyBorder="1" applyAlignment="1" applyProtection="1"/>
    <xf numFmtId="0" fontId="19" fillId="0" borderId="11" xfId="42" applyFont="1" applyFill="1" applyBorder="1" applyAlignment="1">
      <alignment horizontal="left"/>
    </xf>
    <xf numFmtId="0" fontId="19" fillId="0" borderId="0" xfId="42" applyFont="1" applyFill="1" applyAlignment="1">
      <alignment horizontal="left"/>
    </xf>
    <xf numFmtId="0" fontId="19" fillId="0" borderId="0" xfId="42" applyFont="1" applyFill="1" applyBorder="1" applyAlignment="1">
      <alignment horizontal="left"/>
    </xf>
    <xf numFmtId="0" fontId="19" fillId="0" borderId="13" xfId="42" applyFont="1" applyFill="1" applyBorder="1" applyAlignment="1">
      <alignment horizontal="left"/>
    </xf>
    <xf numFmtId="0" fontId="0" fillId="0" borderId="0" xfId="0" applyFill="1"/>
    <xf numFmtId="3" fontId="20" fillId="0" borderId="14" xfId="0" applyNumberFormat="1" applyFont="1" applyFill="1" applyBorder="1"/>
    <xf numFmtId="3" fontId="20" fillId="0" borderId="13" xfId="0" applyNumberFormat="1" applyFont="1" applyFill="1" applyBorder="1"/>
    <xf numFmtId="3" fontId="21" fillId="0" borderId="0" xfId="0" applyNumberFormat="1" applyFont="1" applyFill="1" applyBorder="1" applyAlignment="1">
      <alignment horizontal="left"/>
    </xf>
    <xf numFmtId="0" fontId="18" fillId="0" borderId="12" xfId="42" applyFont="1" applyFill="1" applyBorder="1" applyAlignment="1">
      <alignment horizontal="left"/>
    </xf>
    <xf numFmtId="0" fontId="18" fillId="0" borderId="0" xfId="42" applyFont="1" applyFill="1" applyAlignment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 applyProtection="1"/>
    <xf numFmtId="0" fontId="18" fillId="0" borderId="0" xfId="42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21" fillId="0" borderId="0" xfId="0" applyFont="1" applyFill="1" applyBorder="1"/>
    <xf numFmtId="0" fontId="35" fillId="0" borderId="0" xfId="0" applyFont="1" applyFill="1" applyBorder="1"/>
    <xf numFmtId="0" fontId="36" fillId="0" borderId="0" xfId="0" applyFont="1" applyFill="1" applyBorder="1"/>
    <xf numFmtId="0" fontId="18" fillId="0" borderId="0" xfId="0" applyFont="1" applyFill="1" applyBorder="1"/>
    <xf numFmtId="49" fontId="18" fillId="0" borderId="0" xfId="0" applyNumberFormat="1" applyFont="1" applyFill="1" applyBorder="1"/>
    <xf numFmtId="49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 applyProtection="1"/>
    <xf numFmtId="0" fontId="18" fillId="0" borderId="0" xfId="42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 applyProtection="1"/>
    <xf numFmtId="0" fontId="18" fillId="0" borderId="0" xfId="42" applyFont="1" applyFill="1" applyAlignment="1">
      <alignment horizontal="left"/>
    </xf>
    <xf numFmtId="0" fontId="32" fillId="0" borderId="0" xfId="0" applyNumberFormat="1" applyFont="1" applyFill="1" applyBorder="1" applyAlignment="1" applyProtection="1"/>
    <xf numFmtId="0" fontId="18" fillId="0" borderId="0" xfId="42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 applyProtection="1"/>
    <xf numFmtId="0" fontId="18" fillId="0" borderId="0" xfId="42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0" fillId="0" borderId="0" xfId="0" applyFont="1" applyFill="1" applyAlignment="1"/>
    <xf numFmtId="0" fontId="0" fillId="0" borderId="0" xfId="0" applyFill="1" applyAlignment="1"/>
    <xf numFmtId="0" fontId="23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1" fillId="0" borderId="14" xfId="0" applyNumberFormat="1" applyFont="1" applyFill="1" applyBorder="1" applyAlignment="1">
      <alignment horizontal="left"/>
    </xf>
    <xf numFmtId="3" fontId="20" fillId="0" borderId="14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3" fontId="21" fillId="0" borderId="13" xfId="0" applyNumberFormat="1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0" fillId="0" borderId="0" xfId="0" applyAlignment="1"/>
    <xf numFmtId="0" fontId="24" fillId="0" borderId="0" xfId="0" applyFont="1" applyFill="1" applyAlignment="1">
      <alignment horizontal="left"/>
    </xf>
    <xf numFmtId="0" fontId="32" fillId="0" borderId="0" xfId="0" applyNumberFormat="1" applyFont="1" applyFill="1" applyBorder="1" applyAlignment="1" applyProtection="1"/>
    <xf numFmtId="0" fontId="33" fillId="0" borderId="13" xfId="0" applyFont="1" applyFill="1" applyBorder="1" applyAlignment="1">
      <alignment horizontal="left"/>
    </xf>
    <xf numFmtId="0" fontId="0" fillId="0" borderId="13" xfId="0" applyBorder="1" applyAlignment="1"/>
    <xf numFmtId="0" fontId="19" fillId="0" borderId="10" xfId="42" applyFont="1" applyFill="1" applyBorder="1" applyAlignment="1">
      <alignment horizontal="left"/>
    </xf>
    <xf numFmtId="0" fontId="19" fillId="0" borderId="15" xfId="42" applyFont="1" applyFill="1" applyBorder="1" applyAlignment="1">
      <alignment horizontal="left"/>
    </xf>
    <xf numFmtId="0" fontId="18" fillId="0" borderId="0" xfId="42" applyFont="1" applyFill="1" applyAlignment="1">
      <alignment horizontal="left"/>
    </xf>
    <xf numFmtId="0" fontId="18" fillId="0" borderId="16" xfId="42" applyFont="1" applyFill="1" applyBorder="1" applyAlignment="1">
      <alignment horizontal="left"/>
    </xf>
    <xf numFmtId="0" fontId="0" fillId="0" borderId="13" xfId="0" applyFill="1" applyBorder="1" applyAlignment="1"/>
    <xf numFmtId="0" fontId="20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Fill="1" applyBorder="1" applyAlignment="1"/>
    <xf numFmtId="3" fontId="22" fillId="0" borderId="14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164" fontId="21" fillId="0" borderId="1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rmale_T_010203_020_T_010202_020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workbookViewId="0">
      <selection sqref="A1:G1"/>
    </sheetView>
  </sheetViews>
  <sheetFormatPr defaultColWidth="9.140625" defaultRowHeight="12" x14ac:dyDescent="0.2"/>
  <cols>
    <col min="1" max="1" width="2.7109375" style="72" customWidth="1"/>
    <col min="2" max="2" width="31" style="72" customWidth="1"/>
    <col min="3" max="7" width="18.7109375" style="73" customWidth="1"/>
    <col min="8" max="16384" width="9.140625" style="72"/>
  </cols>
  <sheetData>
    <row r="1" spans="1:7" s="47" customFormat="1" ht="12.75" customHeight="1" x14ac:dyDescent="0.2">
      <c r="A1" s="113"/>
      <c r="B1" s="113"/>
      <c r="C1" s="113"/>
      <c r="D1" s="102"/>
      <c r="E1" s="102"/>
      <c r="F1" s="102"/>
      <c r="G1" s="102"/>
    </row>
    <row r="2" spans="1:7" s="48" customFormat="1" ht="12.75" customHeight="1" x14ac:dyDescent="0.2">
      <c r="A2" s="115" t="s">
        <v>251</v>
      </c>
      <c r="B2" s="115"/>
      <c r="C2" s="115"/>
      <c r="D2" s="115"/>
      <c r="E2" s="115"/>
      <c r="F2" s="115"/>
      <c r="G2" s="115"/>
    </row>
    <row r="3" spans="1:7" s="96" customFormat="1" ht="12.75" customHeight="1" x14ac:dyDescent="0.2">
      <c r="A3" s="116"/>
      <c r="B3" s="102"/>
      <c r="C3" s="102"/>
      <c r="D3" s="102"/>
      <c r="E3" s="102"/>
      <c r="F3" s="102"/>
      <c r="G3" s="102"/>
    </row>
    <row r="4" spans="1:7" s="96" customFormat="1" ht="12.75" customHeight="1" x14ac:dyDescent="0.25">
      <c r="A4" s="117"/>
      <c r="B4" s="117"/>
      <c r="C4" s="117"/>
      <c r="D4" s="123"/>
      <c r="E4" s="123"/>
      <c r="F4" s="123"/>
      <c r="G4" s="123"/>
    </row>
    <row r="5" spans="1:7" s="51" customFormat="1" ht="12" customHeight="1" x14ac:dyDescent="0.2">
      <c r="A5" s="119"/>
      <c r="B5" s="120"/>
      <c r="C5" s="50" t="s">
        <v>202</v>
      </c>
      <c r="D5" s="50" t="s">
        <v>195</v>
      </c>
      <c r="E5" s="50"/>
      <c r="F5" s="50" t="s">
        <v>201</v>
      </c>
      <c r="G5" s="50" t="s">
        <v>196</v>
      </c>
    </row>
    <row r="6" spans="1:7" s="97" customFormat="1" ht="12" customHeight="1" x14ac:dyDescent="0.2">
      <c r="A6" s="121"/>
      <c r="B6" s="122"/>
      <c r="C6" s="58"/>
      <c r="D6" s="58" t="s">
        <v>197</v>
      </c>
      <c r="E6" s="58" t="s">
        <v>198</v>
      </c>
      <c r="F6" s="58"/>
      <c r="G6" s="58"/>
    </row>
    <row r="7" spans="1:7" s="51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1" customFormat="1" ht="12" customHeight="1" x14ac:dyDescent="0.2">
      <c r="A8" s="112" t="s">
        <v>0</v>
      </c>
      <c r="B8" s="112"/>
      <c r="C8" s="4">
        <f t="shared" ref="C8:G8" si="0">C10+C21+C36+C40+C50</f>
        <v>251215</v>
      </c>
      <c r="D8" s="4">
        <f t="shared" si="0"/>
        <v>2116</v>
      </c>
      <c r="E8" s="4">
        <f t="shared" si="0"/>
        <v>403</v>
      </c>
      <c r="F8" s="4">
        <f t="shared" si="0"/>
        <v>124</v>
      </c>
      <c r="G8" s="4">
        <f t="shared" si="0"/>
        <v>2395</v>
      </c>
    </row>
    <row r="9" spans="1:7" s="61" customFormat="1" ht="12" customHeight="1" x14ac:dyDescent="0.2">
      <c r="A9" s="5"/>
      <c r="B9" s="5"/>
      <c r="C9" s="6"/>
      <c r="D9" s="6"/>
      <c r="E9" s="6"/>
      <c r="F9" s="6"/>
      <c r="G9" s="6"/>
    </row>
    <row r="10" spans="1:7" s="69" customFormat="1" ht="12" customHeight="1" x14ac:dyDescent="0.2">
      <c r="A10" s="106" t="s">
        <v>1</v>
      </c>
      <c r="B10" s="106"/>
      <c r="C10" s="8">
        <f t="shared" ref="C10:G10" si="1">C11+C15+C19</f>
        <v>22887</v>
      </c>
      <c r="D10" s="8">
        <f t="shared" si="1"/>
        <v>73</v>
      </c>
      <c r="E10" s="8">
        <f t="shared" si="1"/>
        <v>27</v>
      </c>
      <c r="F10" s="8">
        <f t="shared" si="1"/>
        <v>5</v>
      </c>
      <c r="G10" s="8">
        <f t="shared" si="1"/>
        <v>95</v>
      </c>
    </row>
    <row r="11" spans="1:7" s="60" customFormat="1" ht="12" customHeight="1" x14ac:dyDescent="0.2">
      <c r="A11" s="107" t="s">
        <v>2</v>
      </c>
      <c r="B11" s="107"/>
      <c r="C11" s="10">
        <f t="shared" ref="C11:G11" si="2">C12+C13+C14</f>
        <v>9636</v>
      </c>
      <c r="D11" s="10">
        <f t="shared" si="2"/>
        <v>23</v>
      </c>
      <c r="E11" s="10">
        <f t="shared" si="2"/>
        <v>10</v>
      </c>
      <c r="F11" s="10">
        <f t="shared" si="2"/>
        <v>2</v>
      </c>
      <c r="G11" s="10">
        <f t="shared" si="2"/>
        <v>31</v>
      </c>
    </row>
    <row r="12" spans="1:7" s="60" customFormat="1" ht="12" customHeight="1" x14ac:dyDescent="0.2">
      <c r="A12" s="11"/>
      <c r="B12" s="12" t="s">
        <v>3</v>
      </c>
      <c r="C12" s="10">
        <f>C168+C169+C171+C176+C177</f>
        <v>3626</v>
      </c>
      <c r="D12" s="10">
        <f t="shared" ref="D12:G12" si="3">D168+D169+D171+D176+D177</f>
        <v>8</v>
      </c>
      <c r="E12" s="10">
        <f t="shared" si="3"/>
        <v>7</v>
      </c>
      <c r="F12" s="10">
        <f t="shared" si="3"/>
        <v>1</v>
      </c>
      <c r="G12" s="10">
        <f t="shared" si="3"/>
        <v>14</v>
      </c>
    </row>
    <row r="13" spans="1:7" s="60" customFormat="1" ht="12" customHeight="1" x14ac:dyDescent="0.2">
      <c r="A13" s="11"/>
      <c r="B13" s="12" t="s">
        <v>4</v>
      </c>
      <c r="C13" s="10">
        <f>+C172</f>
        <v>3916</v>
      </c>
      <c r="D13" s="10">
        <f t="shared" ref="D13:G13" si="4">+D172</f>
        <v>10</v>
      </c>
      <c r="E13" s="10">
        <f t="shared" si="4"/>
        <v>0</v>
      </c>
      <c r="F13" s="10">
        <f t="shared" si="4"/>
        <v>0</v>
      </c>
      <c r="G13" s="10">
        <f t="shared" si="4"/>
        <v>10</v>
      </c>
    </row>
    <row r="14" spans="1:7" s="60" customFormat="1" ht="12" customHeight="1" x14ac:dyDescent="0.2">
      <c r="A14" s="11"/>
      <c r="B14" s="13" t="s">
        <v>5</v>
      </c>
      <c r="C14" s="10">
        <f>C170+C173+C174+C175</f>
        <v>2094</v>
      </c>
      <c r="D14" s="10">
        <f t="shared" ref="D14:G14" si="5">D170+D173+D174+D175</f>
        <v>5</v>
      </c>
      <c r="E14" s="10">
        <f t="shared" si="5"/>
        <v>3</v>
      </c>
      <c r="F14" s="10">
        <f t="shared" si="5"/>
        <v>1</v>
      </c>
      <c r="G14" s="10">
        <f t="shared" si="5"/>
        <v>7</v>
      </c>
    </row>
    <row r="15" spans="1:7" s="60" customFormat="1" ht="12" customHeight="1" x14ac:dyDescent="0.2">
      <c r="A15" s="107" t="s">
        <v>6</v>
      </c>
      <c r="B15" s="107"/>
      <c r="C15" s="10">
        <f t="shared" ref="C15:G15" si="6">C16+C17+C18</f>
        <v>7164</v>
      </c>
      <c r="D15" s="10">
        <f t="shared" si="6"/>
        <v>15</v>
      </c>
      <c r="E15" s="10">
        <f t="shared" si="6"/>
        <v>9</v>
      </c>
      <c r="F15" s="10">
        <f t="shared" si="6"/>
        <v>0</v>
      </c>
      <c r="G15" s="10">
        <f t="shared" si="6"/>
        <v>24</v>
      </c>
    </row>
    <row r="16" spans="1:7" s="60" customFormat="1" ht="12" customHeight="1" x14ac:dyDescent="0.2">
      <c r="A16" s="11"/>
      <c r="B16" s="12" t="s">
        <v>7</v>
      </c>
      <c r="C16" s="10">
        <f>+C164</f>
        <v>2475</v>
      </c>
      <c r="D16" s="10">
        <f t="shared" ref="D16:G16" si="7">+D164</f>
        <v>2</v>
      </c>
      <c r="E16" s="10">
        <f t="shared" si="7"/>
        <v>3</v>
      </c>
      <c r="F16" s="10">
        <f t="shared" si="7"/>
        <v>0</v>
      </c>
      <c r="G16" s="10">
        <f t="shared" si="7"/>
        <v>5</v>
      </c>
    </row>
    <row r="17" spans="1:7" s="60" customFormat="1" ht="12" customHeight="1" x14ac:dyDescent="0.2">
      <c r="A17" s="11"/>
      <c r="B17" s="12" t="s">
        <v>8</v>
      </c>
      <c r="C17" s="10">
        <f>+C163</f>
        <v>2275</v>
      </c>
      <c r="D17" s="10">
        <f t="shared" ref="D17:G17" si="8">+D163</f>
        <v>11</v>
      </c>
      <c r="E17" s="10">
        <f t="shared" si="8"/>
        <v>4</v>
      </c>
      <c r="F17" s="10">
        <f t="shared" si="8"/>
        <v>0</v>
      </c>
      <c r="G17" s="10">
        <f t="shared" si="8"/>
        <v>15</v>
      </c>
    </row>
    <row r="18" spans="1:7" s="60" customFormat="1" ht="12" customHeight="1" x14ac:dyDescent="0.2">
      <c r="A18" s="14"/>
      <c r="B18" s="12" t="s">
        <v>9</v>
      </c>
      <c r="C18" s="10">
        <f>C165</f>
        <v>2414</v>
      </c>
      <c r="D18" s="10">
        <f t="shared" ref="D18:G18" si="9">D165</f>
        <v>2</v>
      </c>
      <c r="E18" s="10">
        <f t="shared" si="9"/>
        <v>2</v>
      </c>
      <c r="F18" s="10">
        <f t="shared" si="9"/>
        <v>0</v>
      </c>
      <c r="G18" s="10">
        <f t="shared" si="9"/>
        <v>4</v>
      </c>
    </row>
    <row r="19" spans="1:7" s="60" customFormat="1" ht="12" customHeight="1" x14ac:dyDescent="0.2">
      <c r="A19" s="105" t="s">
        <v>10</v>
      </c>
      <c r="B19" s="105"/>
      <c r="C19" s="15">
        <f>C159+C160</f>
        <v>6087</v>
      </c>
      <c r="D19" s="15">
        <f t="shared" ref="D19:G19" si="10">D159+D160</f>
        <v>35</v>
      </c>
      <c r="E19" s="15">
        <f t="shared" si="10"/>
        <v>8</v>
      </c>
      <c r="F19" s="15">
        <f t="shared" si="10"/>
        <v>3</v>
      </c>
      <c r="G19" s="15">
        <f t="shared" si="10"/>
        <v>40</v>
      </c>
    </row>
    <row r="20" spans="1:7" s="60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69" customFormat="1" ht="12" customHeight="1" x14ac:dyDescent="0.2">
      <c r="A21" s="106" t="s">
        <v>11</v>
      </c>
      <c r="B21" s="106"/>
      <c r="C21" s="8">
        <f t="shared" ref="C21:G21" si="11">C22+C23+C24+C27+C30+C31</f>
        <v>66535</v>
      </c>
      <c r="D21" s="8">
        <f t="shared" si="11"/>
        <v>646</v>
      </c>
      <c r="E21" s="8">
        <f t="shared" si="11"/>
        <v>86</v>
      </c>
      <c r="F21" s="8">
        <f t="shared" si="11"/>
        <v>21</v>
      </c>
      <c r="G21" s="8">
        <f t="shared" si="11"/>
        <v>711</v>
      </c>
    </row>
    <row r="22" spans="1:7" s="60" customFormat="1" ht="12" customHeight="1" x14ac:dyDescent="0.2">
      <c r="A22" s="107" t="s">
        <v>12</v>
      </c>
      <c r="B22" s="107"/>
      <c r="C22" s="10">
        <f t="shared" ref="C22:G22" si="12">C120+C121+C122+C128+C129+C131+C132+C134+C135</f>
        <v>37658</v>
      </c>
      <c r="D22" s="10">
        <f t="shared" si="12"/>
        <v>531</v>
      </c>
      <c r="E22" s="10">
        <f t="shared" si="12"/>
        <v>43</v>
      </c>
      <c r="F22" s="10">
        <f t="shared" si="12"/>
        <v>17</v>
      </c>
      <c r="G22" s="10">
        <f t="shared" si="12"/>
        <v>557</v>
      </c>
    </row>
    <row r="23" spans="1:7" s="60" customFormat="1" ht="12" customHeight="1" x14ac:dyDescent="0.2">
      <c r="A23" s="107" t="s">
        <v>13</v>
      </c>
      <c r="B23" s="107"/>
      <c r="C23" s="10">
        <f t="shared" ref="C23:G23" si="13">C125</f>
        <v>6671</v>
      </c>
      <c r="D23" s="10">
        <f t="shared" si="13"/>
        <v>11</v>
      </c>
      <c r="E23" s="10">
        <f t="shared" si="13"/>
        <v>6</v>
      </c>
      <c r="F23" s="10">
        <f t="shared" si="13"/>
        <v>0</v>
      </c>
      <c r="G23" s="10">
        <f t="shared" si="13"/>
        <v>17</v>
      </c>
    </row>
    <row r="24" spans="1:7" s="60" customFormat="1" ht="12" customHeight="1" x14ac:dyDescent="0.2">
      <c r="A24" s="107" t="s">
        <v>14</v>
      </c>
      <c r="B24" s="107"/>
      <c r="C24" s="10">
        <f t="shared" ref="C24:G24" si="14">C25+C26</f>
        <v>10185</v>
      </c>
      <c r="D24" s="10">
        <f t="shared" si="14"/>
        <v>38</v>
      </c>
      <c r="E24" s="10">
        <f t="shared" si="14"/>
        <v>14</v>
      </c>
      <c r="F24" s="10">
        <f t="shared" si="14"/>
        <v>1</v>
      </c>
      <c r="G24" s="10">
        <f t="shared" si="14"/>
        <v>51</v>
      </c>
    </row>
    <row r="25" spans="1:7" s="60" customFormat="1" ht="12" customHeight="1" x14ac:dyDescent="0.2">
      <c r="A25" s="16"/>
      <c r="B25" s="12" t="s">
        <v>15</v>
      </c>
      <c r="C25" s="10">
        <f>+C130+C138</f>
        <v>2494</v>
      </c>
      <c r="D25" s="10">
        <f t="shared" ref="D25:G25" si="15">+D130+D138</f>
        <v>2</v>
      </c>
      <c r="E25" s="10">
        <f t="shared" si="15"/>
        <v>0</v>
      </c>
      <c r="F25" s="10">
        <f t="shared" si="15"/>
        <v>0</v>
      </c>
      <c r="G25" s="10">
        <f t="shared" si="15"/>
        <v>2</v>
      </c>
    </row>
    <row r="26" spans="1:7" s="60" customFormat="1" ht="12" customHeight="1" x14ac:dyDescent="0.2">
      <c r="A26" s="14"/>
      <c r="B26" s="12" t="s">
        <v>16</v>
      </c>
      <c r="C26" s="10">
        <f t="shared" ref="C26:G26" si="16">C124+C126+C127+C136</f>
        <v>7691</v>
      </c>
      <c r="D26" s="10">
        <f t="shared" si="16"/>
        <v>36</v>
      </c>
      <c r="E26" s="10">
        <f t="shared" si="16"/>
        <v>14</v>
      </c>
      <c r="F26" s="10">
        <f t="shared" si="16"/>
        <v>1</v>
      </c>
      <c r="G26" s="10">
        <f t="shared" si="16"/>
        <v>49</v>
      </c>
    </row>
    <row r="27" spans="1:7" s="60" customFormat="1" ht="12" customHeight="1" x14ac:dyDescent="0.2">
      <c r="A27" s="107" t="s">
        <v>17</v>
      </c>
      <c r="B27" s="107"/>
      <c r="C27" s="10">
        <f t="shared" ref="C27:G27" si="17">C28+C29</f>
        <v>3553</v>
      </c>
      <c r="D27" s="10">
        <f t="shared" si="17"/>
        <v>25</v>
      </c>
      <c r="E27" s="10">
        <f t="shared" si="17"/>
        <v>4</v>
      </c>
      <c r="F27" s="10">
        <f t="shared" si="17"/>
        <v>0</v>
      </c>
      <c r="G27" s="10">
        <f t="shared" si="17"/>
        <v>29</v>
      </c>
    </row>
    <row r="28" spans="1:7" s="60" customFormat="1" ht="12" customHeight="1" x14ac:dyDescent="0.2">
      <c r="A28" s="16"/>
      <c r="B28" s="12" t="s">
        <v>18</v>
      </c>
      <c r="C28" s="10">
        <f t="shared" ref="C28:G28" si="18">+C123</f>
        <v>1735</v>
      </c>
      <c r="D28" s="10">
        <f t="shared" si="18"/>
        <v>1</v>
      </c>
      <c r="E28" s="10">
        <f t="shared" si="18"/>
        <v>0</v>
      </c>
      <c r="F28" s="10">
        <f t="shared" si="18"/>
        <v>0</v>
      </c>
      <c r="G28" s="10">
        <f t="shared" si="18"/>
        <v>1</v>
      </c>
    </row>
    <row r="29" spans="1:7" s="60" customFormat="1" ht="12" customHeight="1" x14ac:dyDescent="0.2">
      <c r="A29" s="14"/>
      <c r="B29" s="12" t="s">
        <v>19</v>
      </c>
      <c r="C29" s="10">
        <f t="shared" ref="C29:G29" si="19">C137</f>
        <v>1818</v>
      </c>
      <c r="D29" s="10">
        <f t="shared" si="19"/>
        <v>24</v>
      </c>
      <c r="E29" s="10">
        <f t="shared" si="19"/>
        <v>4</v>
      </c>
      <c r="F29" s="10">
        <f t="shared" si="19"/>
        <v>0</v>
      </c>
      <c r="G29" s="10">
        <f t="shared" si="19"/>
        <v>28</v>
      </c>
    </row>
    <row r="30" spans="1:7" s="60" customFormat="1" ht="12" customHeight="1" x14ac:dyDescent="0.2">
      <c r="A30" s="107" t="s">
        <v>20</v>
      </c>
      <c r="B30" s="107"/>
      <c r="C30" s="10">
        <f>C133</f>
        <v>1531</v>
      </c>
      <c r="D30" s="10">
        <f t="shared" ref="D30:G30" si="20">D133</f>
        <v>0</v>
      </c>
      <c r="E30" s="10">
        <f t="shared" si="20"/>
        <v>0</v>
      </c>
      <c r="F30" s="10">
        <f t="shared" si="20"/>
        <v>0</v>
      </c>
      <c r="G30" s="10">
        <f t="shared" si="20"/>
        <v>0</v>
      </c>
    </row>
    <row r="31" spans="1:7" s="60" customFormat="1" ht="12" customHeight="1" x14ac:dyDescent="0.2">
      <c r="A31" s="107" t="s">
        <v>21</v>
      </c>
      <c r="B31" s="107"/>
      <c r="C31" s="10">
        <f t="shared" ref="C31:G31" si="21">C32+C33+C34</f>
        <v>6937</v>
      </c>
      <c r="D31" s="10">
        <f t="shared" si="21"/>
        <v>41</v>
      </c>
      <c r="E31" s="10">
        <f t="shared" si="21"/>
        <v>19</v>
      </c>
      <c r="F31" s="10">
        <f t="shared" si="21"/>
        <v>3</v>
      </c>
      <c r="G31" s="10">
        <f t="shared" si="21"/>
        <v>57</v>
      </c>
    </row>
    <row r="32" spans="1:7" s="60" customFormat="1" ht="12" customHeight="1" x14ac:dyDescent="0.2">
      <c r="A32" s="16"/>
      <c r="B32" s="12" t="s">
        <v>22</v>
      </c>
      <c r="C32" s="10">
        <f t="shared" ref="C32:G32" si="22">C146</f>
        <v>1025</v>
      </c>
      <c r="D32" s="10">
        <f t="shared" si="22"/>
        <v>0</v>
      </c>
      <c r="E32" s="10">
        <f t="shared" si="22"/>
        <v>1</v>
      </c>
      <c r="F32" s="10">
        <f t="shared" si="22"/>
        <v>0</v>
      </c>
      <c r="G32" s="10">
        <f t="shared" si="22"/>
        <v>1</v>
      </c>
    </row>
    <row r="33" spans="1:7" s="60" customFormat="1" ht="12" customHeight="1" x14ac:dyDescent="0.2">
      <c r="A33" s="11"/>
      <c r="B33" s="12" t="s">
        <v>23</v>
      </c>
      <c r="C33" s="10">
        <f t="shared" ref="C33:G33" si="23">C142+C143+C144+C147</f>
        <v>804</v>
      </c>
      <c r="D33" s="10">
        <f t="shared" si="23"/>
        <v>0</v>
      </c>
      <c r="E33" s="10">
        <f t="shared" si="23"/>
        <v>8</v>
      </c>
      <c r="F33" s="10">
        <f t="shared" si="23"/>
        <v>0</v>
      </c>
      <c r="G33" s="10">
        <f t="shared" si="23"/>
        <v>8</v>
      </c>
    </row>
    <row r="34" spans="1:7" s="60" customFormat="1" ht="12" customHeight="1" x14ac:dyDescent="0.2">
      <c r="A34" s="11"/>
      <c r="B34" s="17" t="s">
        <v>24</v>
      </c>
      <c r="C34" s="15">
        <f t="shared" ref="C34:G34" si="24">C141+C145+C148</f>
        <v>5108</v>
      </c>
      <c r="D34" s="15">
        <f t="shared" si="24"/>
        <v>41</v>
      </c>
      <c r="E34" s="15">
        <f t="shared" si="24"/>
        <v>10</v>
      </c>
      <c r="F34" s="15">
        <f t="shared" si="24"/>
        <v>3</v>
      </c>
      <c r="G34" s="15">
        <f t="shared" si="24"/>
        <v>48</v>
      </c>
    </row>
    <row r="35" spans="1:7" s="60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69" customFormat="1" ht="12" customHeight="1" x14ac:dyDescent="0.2">
      <c r="A36" s="106" t="s">
        <v>25</v>
      </c>
      <c r="B36" s="106"/>
      <c r="C36" s="8">
        <f t="shared" ref="C36:G36" si="25">C37+C38</f>
        <v>32897</v>
      </c>
      <c r="D36" s="8">
        <f t="shared" si="25"/>
        <v>311</v>
      </c>
      <c r="E36" s="8">
        <f t="shared" si="25"/>
        <v>58</v>
      </c>
      <c r="F36" s="8">
        <f t="shared" si="25"/>
        <v>19</v>
      </c>
      <c r="G36" s="8">
        <f t="shared" si="25"/>
        <v>350</v>
      </c>
    </row>
    <row r="37" spans="1:7" s="60" customFormat="1" ht="12" customHeight="1" x14ac:dyDescent="0.2">
      <c r="A37" s="107" t="s">
        <v>26</v>
      </c>
      <c r="B37" s="107"/>
      <c r="C37" s="10">
        <f>C151+C152+C155</f>
        <v>29978</v>
      </c>
      <c r="D37" s="10">
        <f t="shared" ref="D37:G37" si="26">D151+D152+D155</f>
        <v>291</v>
      </c>
      <c r="E37" s="10">
        <f t="shared" si="26"/>
        <v>55</v>
      </c>
      <c r="F37" s="10">
        <f t="shared" si="26"/>
        <v>19</v>
      </c>
      <c r="G37" s="10">
        <f t="shared" si="26"/>
        <v>327</v>
      </c>
    </row>
    <row r="38" spans="1:7" s="60" customFormat="1" ht="12" customHeight="1" x14ac:dyDescent="0.2">
      <c r="A38" s="105" t="s">
        <v>27</v>
      </c>
      <c r="B38" s="105"/>
      <c r="C38" s="15">
        <f>+C153+C156</f>
        <v>2919</v>
      </c>
      <c r="D38" s="15">
        <f t="shared" ref="D38:G38" si="27">+D153+D156</f>
        <v>20</v>
      </c>
      <c r="E38" s="15">
        <f t="shared" si="27"/>
        <v>3</v>
      </c>
      <c r="F38" s="15">
        <f t="shared" si="27"/>
        <v>0</v>
      </c>
      <c r="G38" s="15">
        <f t="shared" si="27"/>
        <v>23</v>
      </c>
    </row>
    <row r="39" spans="1:7" s="60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69" customFormat="1" ht="12" customHeight="1" x14ac:dyDescent="0.2">
      <c r="A40" s="106" t="s">
        <v>28</v>
      </c>
      <c r="B40" s="106"/>
      <c r="C40" s="8">
        <f t="shared" ref="C40:G40" si="28">C41+C42+C45</f>
        <v>94026</v>
      </c>
      <c r="D40" s="8">
        <f t="shared" si="28"/>
        <v>681</v>
      </c>
      <c r="E40" s="8">
        <f t="shared" si="28"/>
        <v>147</v>
      </c>
      <c r="F40" s="8">
        <f t="shared" si="28"/>
        <v>62</v>
      </c>
      <c r="G40" s="8">
        <f t="shared" si="28"/>
        <v>766</v>
      </c>
    </row>
    <row r="41" spans="1:7" s="60" customFormat="1" ht="12" customHeight="1" x14ac:dyDescent="0.2">
      <c r="A41" s="107" t="s">
        <v>29</v>
      </c>
      <c r="B41" s="107"/>
      <c r="C41" s="10">
        <f>C80+C81+C84+C85+C86+C88+C90+C91+C95+C97+C101+C102+C106+C108+C111+C112+C116+C117</f>
        <v>64054</v>
      </c>
      <c r="D41" s="10">
        <f t="shared" ref="D41:G41" si="29">D80+D81+D84+D85+D86+D88+D90+D91+D95+D97+D101+D102+D106+D108+D111+D112+D116+D117</f>
        <v>525</v>
      </c>
      <c r="E41" s="10">
        <f t="shared" si="29"/>
        <v>88</v>
      </c>
      <c r="F41" s="10">
        <f t="shared" si="29"/>
        <v>45</v>
      </c>
      <c r="G41" s="10">
        <f t="shared" si="29"/>
        <v>568</v>
      </c>
    </row>
    <row r="42" spans="1:7" s="60" customFormat="1" ht="12" customHeight="1" x14ac:dyDescent="0.2">
      <c r="A42" s="111" t="s">
        <v>30</v>
      </c>
      <c r="B42" s="111"/>
      <c r="C42" s="10">
        <f t="shared" ref="C42:G42" si="30">C43+C44</f>
        <v>13545</v>
      </c>
      <c r="D42" s="10">
        <f t="shared" si="30"/>
        <v>39</v>
      </c>
      <c r="E42" s="10">
        <f t="shared" si="30"/>
        <v>21</v>
      </c>
      <c r="F42" s="10">
        <f t="shared" si="30"/>
        <v>6</v>
      </c>
      <c r="G42" s="10">
        <f t="shared" si="30"/>
        <v>54</v>
      </c>
    </row>
    <row r="43" spans="1:7" s="60" customFormat="1" ht="12" customHeight="1" x14ac:dyDescent="0.2">
      <c r="A43" s="17"/>
      <c r="B43" s="12" t="s">
        <v>31</v>
      </c>
      <c r="C43" s="10">
        <f>C74+C100+C89+C154+C93+C98+C113</f>
        <v>7359</v>
      </c>
      <c r="D43" s="10">
        <f t="shared" ref="D43:G43" si="31">D74+D100+D89+D154+D93+D98+D113</f>
        <v>18</v>
      </c>
      <c r="E43" s="10">
        <f t="shared" si="31"/>
        <v>14</v>
      </c>
      <c r="F43" s="10">
        <f t="shared" si="31"/>
        <v>5</v>
      </c>
      <c r="G43" s="10">
        <f t="shared" si="31"/>
        <v>27</v>
      </c>
    </row>
    <row r="44" spans="1:7" s="60" customFormat="1" ht="12" customHeight="1" x14ac:dyDescent="0.2">
      <c r="A44" s="17"/>
      <c r="B44" s="12" t="s">
        <v>32</v>
      </c>
      <c r="C44" s="10">
        <f>C82+C105+C107</f>
        <v>6186</v>
      </c>
      <c r="D44" s="10">
        <f t="shared" ref="D44:G44" si="32">D82+D105+D107</f>
        <v>21</v>
      </c>
      <c r="E44" s="10">
        <f t="shared" si="32"/>
        <v>7</v>
      </c>
      <c r="F44" s="10">
        <f t="shared" si="32"/>
        <v>1</v>
      </c>
      <c r="G44" s="10">
        <f t="shared" si="32"/>
        <v>27</v>
      </c>
    </row>
    <row r="45" spans="1:7" s="60" customFormat="1" ht="12" customHeight="1" x14ac:dyDescent="0.2">
      <c r="A45" s="107" t="s">
        <v>33</v>
      </c>
      <c r="B45" s="107"/>
      <c r="C45" s="10">
        <f t="shared" ref="C45:G45" si="33">C46+C47+C48</f>
        <v>16427</v>
      </c>
      <c r="D45" s="10">
        <f t="shared" si="33"/>
        <v>117</v>
      </c>
      <c r="E45" s="10">
        <f t="shared" si="33"/>
        <v>38</v>
      </c>
      <c r="F45" s="10">
        <f t="shared" si="33"/>
        <v>11</v>
      </c>
      <c r="G45" s="10">
        <f t="shared" si="33"/>
        <v>144</v>
      </c>
    </row>
    <row r="46" spans="1:7" s="60" customFormat="1" ht="12" customHeight="1" x14ac:dyDescent="0.2">
      <c r="A46" s="17"/>
      <c r="B46" s="12" t="s">
        <v>34</v>
      </c>
      <c r="C46" s="10">
        <f>+C70+C71+C79+C99</f>
        <v>2218</v>
      </c>
      <c r="D46" s="10">
        <f t="shared" ref="D46:G46" si="34">+D70+D71+D79+D99</f>
        <v>8</v>
      </c>
      <c r="E46" s="10">
        <f t="shared" si="34"/>
        <v>5</v>
      </c>
      <c r="F46" s="10">
        <f t="shared" si="34"/>
        <v>3</v>
      </c>
      <c r="G46" s="10">
        <f t="shared" si="34"/>
        <v>10</v>
      </c>
    </row>
    <row r="47" spans="1:7" s="60" customFormat="1" ht="12" customHeight="1" x14ac:dyDescent="0.2">
      <c r="A47" s="17"/>
      <c r="B47" s="12" t="s">
        <v>35</v>
      </c>
      <c r="C47" s="10">
        <f>C73+C75+C87+C104+C109+C114</f>
        <v>5305</v>
      </c>
      <c r="D47" s="10">
        <f t="shared" ref="D47:G47" si="35">D73+D75+D87+D104+D109+D114</f>
        <v>8</v>
      </c>
      <c r="E47" s="10">
        <f t="shared" si="35"/>
        <v>11</v>
      </c>
      <c r="F47" s="10">
        <f t="shared" si="35"/>
        <v>0</v>
      </c>
      <c r="G47" s="10">
        <f t="shared" si="35"/>
        <v>19</v>
      </c>
    </row>
    <row r="48" spans="1:7" s="60" customFormat="1" ht="12" customHeight="1" x14ac:dyDescent="0.2">
      <c r="A48" s="17"/>
      <c r="B48" s="17" t="s">
        <v>36</v>
      </c>
      <c r="C48" s="15">
        <f>C69+C76+C83+C92+C103+C115</f>
        <v>8904</v>
      </c>
      <c r="D48" s="15">
        <f t="shared" ref="D48:G48" si="36">D69+D76+D83+D92+D103+D115</f>
        <v>101</v>
      </c>
      <c r="E48" s="15">
        <f t="shared" si="36"/>
        <v>22</v>
      </c>
      <c r="F48" s="15">
        <f t="shared" si="36"/>
        <v>8</v>
      </c>
      <c r="G48" s="15">
        <f t="shared" si="36"/>
        <v>115</v>
      </c>
    </row>
    <row r="49" spans="1:7" s="60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69" customFormat="1" ht="12" customHeight="1" x14ac:dyDescent="0.2">
      <c r="A50" s="106" t="s">
        <v>37</v>
      </c>
      <c r="B50" s="106"/>
      <c r="C50" s="8">
        <f t="shared" ref="C50:G50" si="37">C51+C52+C53</f>
        <v>34870</v>
      </c>
      <c r="D50" s="8">
        <f t="shared" si="37"/>
        <v>405</v>
      </c>
      <c r="E50" s="8">
        <f t="shared" si="37"/>
        <v>85</v>
      </c>
      <c r="F50" s="8">
        <f t="shared" si="37"/>
        <v>17</v>
      </c>
      <c r="G50" s="8">
        <f t="shared" si="37"/>
        <v>473</v>
      </c>
    </row>
    <row r="51" spans="1:7" s="60" customFormat="1" ht="12" customHeight="1" x14ac:dyDescent="0.2">
      <c r="A51" s="107" t="s">
        <v>38</v>
      </c>
      <c r="B51" s="107"/>
      <c r="C51" s="10">
        <f t="shared" ref="C51:G51" si="38">C56+C59+C62+C66</f>
        <v>11934</v>
      </c>
      <c r="D51" s="10">
        <f t="shared" si="38"/>
        <v>122</v>
      </c>
      <c r="E51" s="10">
        <f t="shared" si="38"/>
        <v>33</v>
      </c>
      <c r="F51" s="10">
        <f t="shared" si="38"/>
        <v>12</v>
      </c>
      <c r="G51" s="10">
        <f t="shared" si="38"/>
        <v>143</v>
      </c>
    </row>
    <row r="52" spans="1:7" s="60" customFormat="1" ht="12" customHeight="1" x14ac:dyDescent="0.2">
      <c r="A52" s="107" t="s">
        <v>39</v>
      </c>
      <c r="B52" s="107"/>
      <c r="C52" s="10">
        <f>C72+C77+C78+C60+C61+C94+C96+C63+C64+C110+C65</f>
        <v>20193</v>
      </c>
      <c r="D52" s="10">
        <f t="shared" ref="D52:G52" si="39">D72+D77+D78+D60+D61+D94+D96+D63+D64+D110+D65</f>
        <v>266</v>
      </c>
      <c r="E52" s="10">
        <f t="shared" si="39"/>
        <v>48</v>
      </c>
      <c r="F52" s="10">
        <f t="shared" si="39"/>
        <v>5</v>
      </c>
      <c r="G52" s="10">
        <f t="shared" si="39"/>
        <v>309</v>
      </c>
    </row>
    <row r="53" spans="1:7" s="60" customFormat="1" ht="12" customHeight="1" x14ac:dyDescent="0.2">
      <c r="A53" s="105" t="s">
        <v>40</v>
      </c>
      <c r="B53" s="105"/>
      <c r="C53" s="15">
        <f>C58+C57</f>
        <v>2743</v>
      </c>
      <c r="D53" s="15">
        <f t="shared" ref="D53:G53" si="40">D58+D57</f>
        <v>17</v>
      </c>
      <c r="E53" s="15">
        <f t="shared" si="40"/>
        <v>4</v>
      </c>
      <c r="F53" s="15">
        <f t="shared" si="40"/>
        <v>0</v>
      </c>
      <c r="G53" s="15">
        <f t="shared" si="40"/>
        <v>21</v>
      </c>
    </row>
    <row r="54" spans="1:7" s="60" customFormat="1" ht="12" customHeight="1" x14ac:dyDescent="0.2">
      <c r="A54" s="13"/>
      <c r="B54" s="95"/>
      <c r="C54" s="19"/>
      <c r="D54" s="19"/>
      <c r="E54" s="19"/>
      <c r="F54" s="19"/>
      <c r="G54" s="19"/>
    </row>
    <row r="55" spans="1:7" s="60" customFormat="1" ht="12" customHeight="1" x14ac:dyDescent="0.2">
      <c r="A55" s="110" t="s">
        <v>41</v>
      </c>
      <c r="B55" s="110"/>
      <c r="C55" s="6">
        <f t="shared" ref="C55:G55" si="41">SUM(C56:C66)</f>
        <v>30796</v>
      </c>
      <c r="D55" s="6">
        <f t="shared" si="41"/>
        <v>391</v>
      </c>
      <c r="E55" s="6">
        <f t="shared" si="41"/>
        <v>83</v>
      </c>
      <c r="F55" s="6">
        <f t="shared" si="41"/>
        <v>16</v>
      </c>
      <c r="G55" s="6">
        <f t="shared" si="41"/>
        <v>458</v>
      </c>
    </row>
    <row r="56" spans="1:7" s="60" customFormat="1" ht="12" customHeight="1" x14ac:dyDescent="0.2">
      <c r="A56" s="107" t="s">
        <v>42</v>
      </c>
      <c r="B56" s="107"/>
      <c r="C56" s="10">
        <v>2090</v>
      </c>
      <c r="D56" s="10">
        <v>60</v>
      </c>
      <c r="E56" s="10">
        <v>19</v>
      </c>
      <c r="F56" s="10">
        <v>9</v>
      </c>
      <c r="G56" s="10">
        <v>70</v>
      </c>
    </row>
    <row r="57" spans="1:7" s="60" customFormat="1" ht="12" customHeight="1" x14ac:dyDescent="0.2">
      <c r="A57" s="107" t="s">
        <v>43</v>
      </c>
      <c r="B57" s="107"/>
      <c r="C57" s="10">
        <v>1477</v>
      </c>
      <c r="D57" s="10">
        <v>8</v>
      </c>
      <c r="E57" s="10">
        <v>2</v>
      </c>
      <c r="F57" s="10">
        <v>0</v>
      </c>
      <c r="G57" s="10">
        <v>10</v>
      </c>
    </row>
    <row r="58" spans="1:7" s="60" customFormat="1" ht="12" customHeight="1" x14ac:dyDescent="0.2">
      <c r="A58" s="107" t="s">
        <v>44</v>
      </c>
      <c r="B58" s="107"/>
      <c r="C58" s="10">
        <v>1266</v>
      </c>
      <c r="D58" s="10">
        <v>9</v>
      </c>
      <c r="E58" s="10">
        <v>2</v>
      </c>
      <c r="F58" s="10">
        <v>0</v>
      </c>
      <c r="G58" s="10">
        <v>11</v>
      </c>
    </row>
    <row r="59" spans="1:7" s="60" customFormat="1" ht="12" customHeight="1" x14ac:dyDescent="0.2">
      <c r="A59" s="107" t="s">
        <v>45</v>
      </c>
      <c r="B59" s="107"/>
      <c r="C59" s="10">
        <v>5510</v>
      </c>
      <c r="D59" s="10">
        <v>39</v>
      </c>
      <c r="E59" s="10">
        <v>10</v>
      </c>
      <c r="F59" s="10">
        <v>2</v>
      </c>
      <c r="G59" s="10">
        <v>47</v>
      </c>
    </row>
    <row r="60" spans="1:7" s="60" customFormat="1" ht="12" customHeight="1" x14ac:dyDescent="0.2">
      <c r="A60" s="107" t="s">
        <v>46</v>
      </c>
      <c r="B60" s="107"/>
      <c r="C60" s="10">
        <v>1623</v>
      </c>
      <c r="D60" s="10">
        <v>21</v>
      </c>
      <c r="E60" s="10">
        <v>0</v>
      </c>
      <c r="F60" s="10">
        <v>0</v>
      </c>
      <c r="G60" s="10">
        <v>21</v>
      </c>
    </row>
    <row r="61" spans="1:7" s="60" customFormat="1" ht="12" customHeight="1" x14ac:dyDescent="0.2">
      <c r="A61" s="107" t="s">
        <v>47</v>
      </c>
      <c r="B61" s="107"/>
      <c r="C61" s="10">
        <v>9212</v>
      </c>
      <c r="D61" s="10">
        <v>158</v>
      </c>
      <c r="E61" s="10">
        <v>27</v>
      </c>
      <c r="F61" s="10">
        <v>2</v>
      </c>
      <c r="G61" s="10">
        <v>183</v>
      </c>
    </row>
    <row r="62" spans="1:7" s="60" customFormat="1" ht="12" customHeight="1" x14ac:dyDescent="0.2">
      <c r="A62" s="107" t="s">
        <v>48</v>
      </c>
      <c r="B62" s="107"/>
      <c r="C62" s="10">
        <v>2381</v>
      </c>
      <c r="D62" s="10">
        <v>1</v>
      </c>
      <c r="E62" s="10">
        <v>4</v>
      </c>
      <c r="F62" s="10">
        <v>0</v>
      </c>
      <c r="G62" s="10">
        <v>5</v>
      </c>
    </row>
    <row r="63" spans="1:7" s="60" customFormat="1" ht="12" customHeight="1" x14ac:dyDescent="0.2">
      <c r="A63" s="107" t="s">
        <v>49</v>
      </c>
      <c r="B63" s="107"/>
      <c r="C63" s="10">
        <v>1312</v>
      </c>
      <c r="D63" s="10">
        <v>12</v>
      </c>
      <c r="E63" s="10">
        <v>1</v>
      </c>
      <c r="F63" s="10">
        <v>0</v>
      </c>
      <c r="G63" s="10">
        <v>13</v>
      </c>
    </row>
    <row r="64" spans="1:7" s="60" customFormat="1" ht="12" customHeight="1" x14ac:dyDescent="0.2">
      <c r="A64" s="107" t="s">
        <v>50</v>
      </c>
      <c r="B64" s="107"/>
      <c r="C64" s="10">
        <v>1618</v>
      </c>
      <c r="D64" s="10">
        <v>35</v>
      </c>
      <c r="E64" s="10">
        <v>11</v>
      </c>
      <c r="F64" s="10">
        <v>1</v>
      </c>
      <c r="G64" s="10">
        <v>45</v>
      </c>
    </row>
    <row r="65" spans="1:7" s="60" customFormat="1" ht="12" customHeight="1" x14ac:dyDescent="0.2">
      <c r="A65" s="107" t="s">
        <v>51</v>
      </c>
      <c r="B65" s="107"/>
      <c r="C65" s="10">
        <v>2354</v>
      </c>
      <c r="D65" s="10">
        <v>26</v>
      </c>
      <c r="E65" s="10">
        <v>7</v>
      </c>
      <c r="F65" s="10">
        <v>1</v>
      </c>
      <c r="G65" s="10">
        <v>32</v>
      </c>
    </row>
    <row r="66" spans="1:7" s="60" customFormat="1" ht="12" customHeight="1" x14ac:dyDescent="0.2">
      <c r="A66" s="105" t="s">
        <v>52</v>
      </c>
      <c r="B66" s="105"/>
      <c r="C66" s="15">
        <v>1953</v>
      </c>
      <c r="D66" s="15">
        <v>22</v>
      </c>
      <c r="E66" s="15">
        <v>0</v>
      </c>
      <c r="F66" s="15">
        <v>1</v>
      </c>
      <c r="G66" s="15">
        <v>21</v>
      </c>
    </row>
    <row r="67" spans="1:7" s="60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60" customFormat="1" ht="12" customHeight="1" x14ac:dyDescent="0.2">
      <c r="A68" s="106" t="s">
        <v>53</v>
      </c>
      <c r="B68" s="106"/>
      <c r="C68" s="8">
        <f>SUM(C69:C117)</f>
        <v>97802</v>
      </c>
      <c r="D68" s="8">
        <f t="shared" ref="D68:G68" si="42">SUM(D69:D117)</f>
        <v>693</v>
      </c>
      <c r="E68" s="8">
        <f t="shared" si="42"/>
        <v>145</v>
      </c>
      <c r="F68" s="8">
        <f t="shared" si="42"/>
        <v>63</v>
      </c>
      <c r="G68" s="8">
        <f t="shared" si="42"/>
        <v>775</v>
      </c>
    </row>
    <row r="69" spans="1:7" s="60" customFormat="1" ht="12" customHeight="1" x14ac:dyDescent="0.2">
      <c r="A69" s="107" t="s">
        <v>54</v>
      </c>
      <c r="B69" s="107"/>
      <c r="C69" s="10">
        <v>2725</v>
      </c>
      <c r="D69" s="10">
        <v>38</v>
      </c>
      <c r="E69" s="10">
        <v>1</v>
      </c>
      <c r="F69" s="10">
        <v>3</v>
      </c>
      <c r="G69" s="10">
        <v>36</v>
      </c>
    </row>
    <row r="70" spans="1:7" s="60" customFormat="1" ht="12" customHeight="1" x14ac:dyDescent="0.2">
      <c r="A70" s="107" t="s">
        <v>55</v>
      </c>
      <c r="B70" s="107"/>
      <c r="C70" s="10">
        <v>1119</v>
      </c>
      <c r="D70" s="10">
        <v>1</v>
      </c>
      <c r="E70" s="10">
        <v>2</v>
      </c>
      <c r="F70" s="10">
        <v>3</v>
      </c>
      <c r="G70" s="10">
        <v>0</v>
      </c>
    </row>
    <row r="71" spans="1:7" s="60" customFormat="1" ht="12" customHeight="1" x14ac:dyDescent="0.2">
      <c r="A71" s="107" t="s">
        <v>56</v>
      </c>
      <c r="B71" s="107"/>
      <c r="C71" s="10">
        <v>256</v>
      </c>
      <c r="D71" s="10">
        <v>1</v>
      </c>
      <c r="E71" s="10">
        <v>3</v>
      </c>
      <c r="F71" s="10">
        <v>0</v>
      </c>
      <c r="G71" s="10">
        <v>4</v>
      </c>
    </row>
    <row r="72" spans="1:7" s="60" customFormat="1" ht="12" customHeight="1" x14ac:dyDescent="0.2">
      <c r="A72" s="107" t="s">
        <v>57</v>
      </c>
      <c r="B72" s="107"/>
      <c r="C72" s="10">
        <v>697</v>
      </c>
      <c r="D72" s="10">
        <v>2</v>
      </c>
      <c r="E72" s="10">
        <v>1</v>
      </c>
      <c r="F72" s="10">
        <v>0</v>
      </c>
      <c r="G72" s="10">
        <v>3</v>
      </c>
    </row>
    <row r="73" spans="1:7" s="60" customFormat="1" ht="12" customHeight="1" x14ac:dyDescent="0.2">
      <c r="A73" s="107" t="s">
        <v>58</v>
      </c>
      <c r="B73" s="107"/>
      <c r="C73" s="10">
        <v>364</v>
      </c>
      <c r="D73" s="10">
        <v>0</v>
      </c>
      <c r="E73" s="10">
        <v>0</v>
      </c>
      <c r="F73" s="10">
        <v>0</v>
      </c>
      <c r="G73" s="10">
        <v>0</v>
      </c>
    </row>
    <row r="74" spans="1:7" s="60" customFormat="1" ht="12" customHeight="1" x14ac:dyDescent="0.2">
      <c r="A74" s="107" t="s">
        <v>59</v>
      </c>
      <c r="B74" s="107"/>
      <c r="C74" s="10">
        <v>695</v>
      </c>
      <c r="D74" s="10">
        <v>0</v>
      </c>
      <c r="E74" s="10">
        <v>0</v>
      </c>
      <c r="F74" s="10">
        <v>0</v>
      </c>
      <c r="G74" s="10">
        <v>0</v>
      </c>
    </row>
    <row r="75" spans="1:7" s="60" customFormat="1" ht="12" customHeight="1" x14ac:dyDescent="0.2">
      <c r="A75" s="107" t="s">
        <v>60</v>
      </c>
      <c r="B75" s="107"/>
      <c r="C75" s="10">
        <v>425</v>
      </c>
      <c r="D75" s="10">
        <v>1</v>
      </c>
      <c r="E75" s="10">
        <v>0</v>
      </c>
      <c r="F75" s="10">
        <v>0</v>
      </c>
      <c r="G75" s="10">
        <v>1</v>
      </c>
    </row>
    <row r="76" spans="1:7" s="60" customFormat="1" ht="12" customHeight="1" x14ac:dyDescent="0.2">
      <c r="A76" s="107" t="s">
        <v>61</v>
      </c>
      <c r="B76" s="107"/>
      <c r="C76" s="10">
        <v>1563</v>
      </c>
      <c r="D76" s="10">
        <v>1</v>
      </c>
      <c r="E76" s="10">
        <v>5</v>
      </c>
      <c r="F76" s="10">
        <v>1</v>
      </c>
      <c r="G76" s="10">
        <v>5</v>
      </c>
    </row>
    <row r="77" spans="1:7" s="60" customFormat="1" ht="12" customHeight="1" x14ac:dyDescent="0.2">
      <c r="A77" s="107" t="s">
        <v>62</v>
      </c>
      <c r="B77" s="107"/>
      <c r="C77" s="10">
        <v>851</v>
      </c>
      <c r="D77" s="10">
        <v>0</v>
      </c>
      <c r="E77" s="10">
        <v>0</v>
      </c>
      <c r="F77" s="10">
        <v>1</v>
      </c>
      <c r="G77" s="10">
        <v>-1</v>
      </c>
    </row>
    <row r="78" spans="1:7" s="60" customFormat="1" ht="12" customHeight="1" x14ac:dyDescent="0.2">
      <c r="A78" s="107" t="s">
        <v>63</v>
      </c>
      <c r="B78" s="107"/>
      <c r="C78" s="10">
        <v>517</v>
      </c>
      <c r="D78" s="10">
        <v>0</v>
      </c>
      <c r="E78" s="10">
        <v>0</v>
      </c>
      <c r="F78" s="10">
        <v>0</v>
      </c>
      <c r="G78" s="10">
        <v>0</v>
      </c>
    </row>
    <row r="79" spans="1:7" s="60" customFormat="1" ht="12" customHeight="1" x14ac:dyDescent="0.2">
      <c r="A79" s="107" t="s">
        <v>64</v>
      </c>
      <c r="B79" s="107"/>
      <c r="C79" s="10">
        <v>600</v>
      </c>
      <c r="D79" s="10">
        <v>6</v>
      </c>
      <c r="E79" s="10">
        <v>0</v>
      </c>
      <c r="F79" s="10">
        <v>0</v>
      </c>
      <c r="G79" s="10">
        <v>6</v>
      </c>
    </row>
    <row r="80" spans="1:7" s="60" customFormat="1" ht="12" customHeight="1" x14ac:dyDescent="0.2">
      <c r="A80" s="107" t="s">
        <v>65</v>
      </c>
      <c r="B80" s="107"/>
      <c r="C80" s="10">
        <v>760</v>
      </c>
      <c r="D80" s="10">
        <v>18</v>
      </c>
      <c r="E80" s="10">
        <v>0</v>
      </c>
      <c r="F80" s="10">
        <v>0</v>
      </c>
      <c r="G80" s="10">
        <v>18</v>
      </c>
    </row>
    <row r="81" spans="1:7" s="60" customFormat="1" ht="12" customHeight="1" x14ac:dyDescent="0.2">
      <c r="A81" s="107" t="s">
        <v>66</v>
      </c>
      <c r="B81" s="107"/>
      <c r="C81" s="10">
        <v>1266</v>
      </c>
      <c r="D81" s="10">
        <v>21</v>
      </c>
      <c r="E81" s="10">
        <v>0</v>
      </c>
      <c r="F81" s="10">
        <v>0</v>
      </c>
      <c r="G81" s="10">
        <v>21</v>
      </c>
    </row>
    <row r="82" spans="1:7" s="60" customFormat="1" ht="12" customHeight="1" x14ac:dyDescent="0.2">
      <c r="A82" s="107" t="s">
        <v>67</v>
      </c>
      <c r="B82" s="107"/>
      <c r="C82" s="10">
        <v>4477</v>
      </c>
      <c r="D82" s="10">
        <v>12</v>
      </c>
      <c r="E82" s="10">
        <v>6</v>
      </c>
      <c r="F82" s="10">
        <v>0</v>
      </c>
      <c r="G82" s="10">
        <v>18</v>
      </c>
    </row>
    <row r="83" spans="1:7" s="60" customFormat="1" ht="12" customHeight="1" x14ac:dyDescent="0.2">
      <c r="A83" s="107" t="s">
        <v>68</v>
      </c>
      <c r="B83" s="107"/>
      <c r="C83" s="10">
        <v>2971</v>
      </c>
      <c r="D83" s="10">
        <v>45</v>
      </c>
      <c r="E83" s="10">
        <v>1</v>
      </c>
      <c r="F83" s="10">
        <v>4</v>
      </c>
      <c r="G83" s="10">
        <v>42</v>
      </c>
    </row>
    <row r="84" spans="1:7" s="60" customFormat="1" ht="12" customHeight="1" x14ac:dyDescent="0.2">
      <c r="A84" s="107" t="s">
        <v>69</v>
      </c>
      <c r="B84" s="107"/>
      <c r="C84" s="10">
        <v>2929</v>
      </c>
      <c r="D84" s="10">
        <v>20</v>
      </c>
      <c r="E84" s="10">
        <v>12</v>
      </c>
      <c r="F84" s="10">
        <v>3</v>
      </c>
      <c r="G84" s="10">
        <v>29</v>
      </c>
    </row>
    <row r="85" spans="1:7" s="60" customFormat="1" ht="12" customHeight="1" x14ac:dyDescent="0.2">
      <c r="A85" s="107" t="s">
        <v>70</v>
      </c>
      <c r="B85" s="107"/>
      <c r="C85" s="10">
        <v>1085</v>
      </c>
      <c r="D85" s="10">
        <v>19</v>
      </c>
      <c r="E85" s="10">
        <v>2</v>
      </c>
      <c r="F85" s="10">
        <v>2</v>
      </c>
      <c r="G85" s="10">
        <v>19</v>
      </c>
    </row>
    <row r="86" spans="1:7" s="60" customFormat="1" ht="12" customHeight="1" x14ac:dyDescent="0.2">
      <c r="A86" s="107" t="s">
        <v>72</v>
      </c>
      <c r="B86" s="107"/>
      <c r="C86" s="10">
        <v>766</v>
      </c>
      <c r="D86" s="10">
        <v>0</v>
      </c>
      <c r="E86" s="10">
        <v>0</v>
      </c>
      <c r="F86" s="10">
        <v>0</v>
      </c>
      <c r="G86" s="10">
        <v>0</v>
      </c>
    </row>
    <row r="87" spans="1:7" s="60" customFormat="1" ht="12" customHeight="1" x14ac:dyDescent="0.2">
      <c r="A87" s="107" t="s">
        <v>73</v>
      </c>
      <c r="B87" s="107"/>
      <c r="C87" s="10">
        <v>407</v>
      </c>
      <c r="D87" s="10">
        <v>4</v>
      </c>
      <c r="E87" s="10">
        <v>1</v>
      </c>
      <c r="F87" s="10">
        <v>0</v>
      </c>
      <c r="G87" s="10">
        <v>5</v>
      </c>
    </row>
    <row r="88" spans="1:7" s="60" customFormat="1" ht="12" customHeight="1" x14ac:dyDescent="0.2">
      <c r="A88" s="107" t="s">
        <v>74</v>
      </c>
      <c r="B88" s="107"/>
      <c r="C88" s="10">
        <v>244</v>
      </c>
      <c r="D88" s="10">
        <v>0</v>
      </c>
      <c r="E88" s="10">
        <v>0</v>
      </c>
      <c r="F88" s="10">
        <v>0</v>
      </c>
      <c r="G88" s="10">
        <v>0</v>
      </c>
    </row>
    <row r="89" spans="1:7" s="60" customFormat="1" ht="12" customHeight="1" x14ac:dyDescent="0.2">
      <c r="A89" s="107" t="s">
        <v>75</v>
      </c>
      <c r="B89" s="107"/>
      <c r="C89" s="10">
        <v>688</v>
      </c>
      <c r="D89" s="10">
        <v>6</v>
      </c>
      <c r="E89" s="10">
        <v>-1</v>
      </c>
      <c r="F89" s="10">
        <v>0</v>
      </c>
      <c r="G89" s="10">
        <v>5</v>
      </c>
    </row>
    <row r="90" spans="1:7" s="60" customFormat="1" ht="12" customHeight="1" x14ac:dyDescent="0.2">
      <c r="A90" s="107" t="s">
        <v>76</v>
      </c>
      <c r="B90" s="107"/>
      <c r="C90" s="10">
        <v>934</v>
      </c>
      <c r="D90" s="10">
        <v>23</v>
      </c>
      <c r="E90" s="10">
        <v>0</v>
      </c>
      <c r="F90" s="10">
        <v>0</v>
      </c>
      <c r="G90" s="10">
        <v>23</v>
      </c>
    </row>
    <row r="91" spans="1:7" s="60" customFormat="1" ht="12" customHeight="1" x14ac:dyDescent="0.2">
      <c r="A91" s="107" t="s">
        <v>77</v>
      </c>
      <c r="B91" s="107"/>
      <c r="C91" s="10">
        <v>41127</v>
      </c>
      <c r="D91" s="10">
        <v>168</v>
      </c>
      <c r="E91" s="10">
        <v>73</v>
      </c>
      <c r="F91" s="10">
        <v>19</v>
      </c>
      <c r="G91" s="10">
        <v>222</v>
      </c>
    </row>
    <row r="92" spans="1:7" s="60" customFormat="1" ht="12" customHeight="1" x14ac:dyDescent="0.2">
      <c r="A92" s="107" t="s">
        <v>78</v>
      </c>
      <c r="B92" s="107"/>
      <c r="C92" s="10">
        <v>988</v>
      </c>
      <c r="D92" s="10">
        <v>14</v>
      </c>
      <c r="E92" s="10">
        <v>9</v>
      </c>
      <c r="F92" s="10">
        <v>0</v>
      </c>
      <c r="G92" s="10">
        <v>23</v>
      </c>
    </row>
    <row r="93" spans="1:7" s="60" customFormat="1" ht="12" customHeight="1" x14ac:dyDescent="0.2">
      <c r="A93" s="107" t="s">
        <v>79</v>
      </c>
      <c r="B93" s="107"/>
      <c r="C93" s="10">
        <v>664</v>
      </c>
      <c r="D93" s="10">
        <v>0</v>
      </c>
      <c r="E93" s="10">
        <v>0</v>
      </c>
      <c r="F93" s="10">
        <v>1</v>
      </c>
      <c r="G93" s="10">
        <v>-1</v>
      </c>
    </row>
    <row r="94" spans="1:7" s="60" customFormat="1" ht="12" customHeight="1" x14ac:dyDescent="0.2">
      <c r="A94" s="107" t="s">
        <v>80</v>
      </c>
      <c r="B94" s="107"/>
      <c r="C94" s="10">
        <v>548</v>
      </c>
      <c r="D94" s="10">
        <v>0</v>
      </c>
      <c r="E94" s="10">
        <v>2</v>
      </c>
      <c r="F94" s="10">
        <v>0</v>
      </c>
      <c r="G94" s="10">
        <v>2</v>
      </c>
    </row>
    <row r="95" spans="1:7" s="60" customFormat="1" ht="12" customHeight="1" x14ac:dyDescent="0.2">
      <c r="A95" s="107" t="s">
        <v>81</v>
      </c>
      <c r="B95" s="107"/>
      <c r="C95" s="10">
        <v>4113</v>
      </c>
      <c r="D95" s="10">
        <v>36</v>
      </c>
      <c r="E95" s="10">
        <v>0</v>
      </c>
      <c r="F95" s="10">
        <v>16</v>
      </c>
      <c r="G95" s="10">
        <v>20</v>
      </c>
    </row>
    <row r="96" spans="1:7" s="60" customFormat="1" ht="12" customHeight="1" x14ac:dyDescent="0.2">
      <c r="A96" s="107" t="s">
        <v>82</v>
      </c>
      <c r="B96" s="107"/>
      <c r="C96" s="10">
        <v>841</v>
      </c>
      <c r="D96" s="10">
        <v>3</v>
      </c>
      <c r="E96" s="10">
        <v>-1</v>
      </c>
      <c r="F96" s="10">
        <v>0</v>
      </c>
      <c r="G96" s="10">
        <v>2</v>
      </c>
    </row>
    <row r="97" spans="1:7" s="60" customFormat="1" ht="12" customHeight="1" x14ac:dyDescent="0.2">
      <c r="A97" s="107" t="s">
        <v>83</v>
      </c>
      <c r="B97" s="107"/>
      <c r="C97" s="10">
        <v>1317</v>
      </c>
      <c r="D97" s="10">
        <v>1</v>
      </c>
      <c r="E97" s="10">
        <v>0</v>
      </c>
      <c r="F97" s="10">
        <v>0</v>
      </c>
      <c r="G97" s="10">
        <v>1</v>
      </c>
    </row>
    <row r="98" spans="1:7" s="60" customFormat="1" ht="12" customHeight="1" x14ac:dyDescent="0.2">
      <c r="A98" s="107" t="s">
        <v>84</v>
      </c>
      <c r="B98" s="107"/>
      <c r="C98" s="10">
        <v>728</v>
      </c>
      <c r="D98" s="10">
        <v>2</v>
      </c>
      <c r="E98" s="10">
        <v>0</v>
      </c>
      <c r="F98" s="10">
        <v>0</v>
      </c>
      <c r="G98" s="10">
        <v>2</v>
      </c>
    </row>
    <row r="99" spans="1:7" s="60" customFormat="1" ht="12" customHeight="1" x14ac:dyDescent="0.2">
      <c r="A99" s="107" t="s">
        <v>85</v>
      </c>
      <c r="B99" s="107"/>
      <c r="C99" s="10">
        <v>243</v>
      </c>
      <c r="D99" s="10">
        <v>0</v>
      </c>
      <c r="E99" s="10">
        <v>0</v>
      </c>
      <c r="F99" s="10">
        <v>0</v>
      </c>
      <c r="G99" s="10">
        <v>0</v>
      </c>
    </row>
    <row r="100" spans="1:7" s="60" customFormat="1" ht="12" customHeight="1" x14ac:dyDescent="0.2">
      <c r="A100" s="107" t="s">
        <v>86</v>
      </c>
      <c r="B100" s="107"/>
      <c r="C100" s="10">
        <v>2769</v>
      </c>
      <c r="D100" s="10">
        <v>3</v>
      </c>
      <c r="E100" s="10">
        <v>8</v>
      </c>
      <c r="F100" s="10">
        <v>1</v>
      </c>
      <c r="G100" s="10">
        <v>10</v>
      </c>
    </row>
    <row r="101" spans="1:7" s="60" customFormat="1" ht="12" customHeight="1" x14ac:dyDescent="0.2">
      <c r="A101" s="107" t="s">
        <v>88</v>
      </c>
      <c r="B101" s="107"/>
      <c r="C101" s="10">
        <v>916</v>
      </c>
      <c r="D101" s="10">
        <v>0</v>
      </c>
      <c r="E101" s="10">
        <v>2</v>
      </c>
      <c r="F101" s="10">
        <v>0</v>
      </c>
      <c r="G101" s="10">
        <v>2</v>
      </c>
    </row>
    <row r="102" spans="1:7" s="60" customFormat="1" ht="12" customHeight="1" x14ac:dyDescent="0.2">
      <c r="A102" s="107" t="s">
        <v>89</v>
      </c>
      <c r="B102" s="107"/>
      <c r="C102" s="10">
        <v>481</v>
      </c>
      <c r="D102" s="10">
        <v>7</v>
      </c>
      <c r="E102" s="10">
        <v>0</v>
      </c>
      <c r="F102" s="10">
        <v>0</v>
      </c>
      <c r="G102" s="10">
        <v>7</v>
      </c>
    </row>
    <row r="103" spans="1:7" s="60" customFormat="1" ht="12" customHeight="1" x14ac:dyDescent="0.2">
      <c r="A103" s="107" t="s">
        <v>90</v>
      </c>
      <c r="B103" s="107"/>
      <c r="C103" s="10">
        <v>207</v>
      </c>
      <c r="D103" s="10">
        <v>0</v>
      </c>
      <c r="E103" s="10">
        <v>6</v>
      </c>
      <c r="F103" s="10">
        <v>0</v>
      </c>
      <c r="G103" s="10">
        <v>6</v>
      </c>
    </row>
    <row r="104" spans="1:7" s="60" customFormat="1" ht="12" customHeight="1" x14ac:dyDescent="0.2">
      <c r="A104" s="107" t="s">
        <v>91</v>
      </c>
      <c r="B104" s="107"/>
      <c r="C104" s="10">
        <v>593</v>
      </c>
      <c r="D104" s="10">
        <v>0</v>
      </c>
      <c r="E104" s="10">
        <v>0</v>
      </c>
      <c r="F104" s="10">
        <v>0</v>
      </c>
      <c r="G104" s="10">
        <v>0</v>
      </c>
    </row>
    <row r="105" spans="1:7" s="60" customFormat="1" ht="12" customHeight="1" x14ac:dyDescent="0.2">
      <c r="A105" s="107" t="s">
        <v>92</v>
      </c>
      <c r="B105" s="107"/>
      <c r="C105" s="10">
        <v>733</v>
      </c>
      <c r="D105" s="10">
        <v>0</v>
      </c>
      <c r="E105" s="10">
        <v>1</v>
      </c>
      <c r="F105" s="10">
        <v>1</v>
      </c>
      <c r="G105" s="10">
        <v>0</v>
      </c>
    </row>
    <row r="106" spans="1:7" s="60" customFormat="1" ht="12" customHeight="1" x14ac:dyDescent="0.2">
      <c r="A106" s="107" t="s">
        <v>93</v>
      </c>
      <c r="B106" s="107"/>
      <c r="C106" s="10">
        <v>3473</v>
      </c>
      <c r="D106" s="10">
        <v>21</v>
      </c>
      <c r="E106" s="10">
        <v>0</v>
      </c>
      <c r="F106" s="10">
        <v>3</v>
      </c>
      <c r="G106" s="10">
        <v>18</v>
      </c>
    </row>
    <row r="107" spans="1:7" s="60" customFormat="1" ht="12" customHeight="1" x14ac:dyDescent="0.2">
      <c r="A107" s="107" t="s">
        <v>94</v>
      </c>
      <c r="B107" s="107"/>
      <c r="C107" s="10">
        <v>976</v>
      </c>
      <c r="D107" s="10">
        <v>9</v>
      </c>
      <c r="E107" s="10">
        <v>0</v>
      </c>
      <c r="F107" s="10">
        <v>0</v>
      </c>
      <c r="G107" s="10">
        <v>9</v>
      </c>
    </row>
    <row r="108" spans="1:7" s="60" customFormat="1" ht="12" customHeight="1" x14ac:dyDescent="0.2">
      <c r="A108" s="107" t="s">
        <v>96</v>
      </c>
      <c r="B108" s="107"/>
      <c r="C108" s="10">
        <v>964</v>
      </c>
      <c r="D108" s="10">
        <v>101</v>
      </c>
      <c r="E108" s="10">
        <v>1</v>
      </c>
      <c r="F108" s="10">
        <v>0</v>
      </c>
      <c r="G108" s="10">
        <v>102</v>
      </c>
    </row>
    <row r="109" spans="1:7" s="60" customFormat="1" ht="12" customHeight="1" x14ac:dyDescent="0.2">
      <c r="A109" s="107" t="s">
        <v>97</v>
      </c>
      <c r="B109" s="107"/>
      <c r="C109" s="10">
        <v>912</v>
      </c>
      <c r="D109" s="10">
        <v>1</v>
      </c>
      <c r="E109" s="10">
        <v>0</v>
      </c>
      <c r="F109" s="10">
        <v>0</v>
      </c>
      <c r="G109" s="10">
        <v>1</v>
      </c>
    </row>
    <row r="110" spans="1:7" s="60" customFormat="1" ht="12" customHeight="1" x14ac:dyDescent="0.2">
      <c r="A110" s="107" t="s">
        <v>98</v>
      </c>
      <c r="B110" s="107"/>
      <c r="C110" s="10">
        <v>620</v>
      </c>
      <c r="D110" s="10">
        <v>9</v>
      </c>
      <c r="E110" s="10">
        <v>0</v>
      </c>
      <c r="F110" s="10">
        <v>0</v>
      </c>
      <c r="G110" s="10">
        <v>9</v>
      </c>
    </row>
    <row r="111" spans="1:7" s="60" customFormat="1" ht="12" customHeight="1" x14ac:dyDescent="0.2">
      <c r="A111" s="107" t="s">
        <v>99</v>
      </c>
      <c r="B111" s="107"/>
      <c r="C111" s="10">
        <v>1199</v>
      </c>
      <c r="D111" s="10">
        <v>13</v>
      </c>
      <c r="E111" s="10">
        <v>-1</v>
      </c>
      <c r="F111" s="10">
        <v>2</v>
      </c>
      <c r="G111" s="10">
        <v>10</v>
      </c>
    </row>
    <row r="112" spans="1:7" s="60" customFormat="1" ht="12" customHeight="1" x14ac:dyDescent="0.2">
      <c r="A112" s="107" t="s">
        <v>101</v>
      </c>
      <c r="B112" s="107"/>
      <c r="C112" s="10">
        <v>1027</v>
      </c>
      <c r="D112" s="10">
        <v>67</v>
      </c>
      <c r="E112" s="10">
        <v>0</v>
      </c>
      <c r="F112" s="10">
        <v>0</v>
      </c>
      <c r="G112" s="10">
        <v>67</v>
      </c>
    </row>
    <row r="113" spans="1:7" s="60" customFormat="1" ht="12" customHeight="1" x14ac:dyDescent="0.2">
      <c r="A113" s="107" t="s">
        <v>102</v>
      </c>
      <c r="B113" s="107"/>
      <c r="C113" s="10">
        <v>1517</v>
      </c>
      <c r="D113" s="10">
        <v>5</v>
      </c>
      <c r="E113" s="10">
        <v>3</v>
      </c>
      <c r="F113" s="10">
        <v>3</v>
      </c>
      <c r="G113" s="10">
        <v>5</v>
      </c>
    </row>
    <row r="114" spans="1:7" s="60" customFormat="1" ht="12" customHeight="1" x14ac:dyDescent="0.2">
      <c r="A114" s="107" t="s">
        <v>252</v>
      </c>
      <c r="B114" s="109"/>
      <c r="C114" s="10">
        <v>2604</v>
      </c>
      <c r="D114" s="10">
        <v>2</v>
      </c>
      <c r="E114" s="10">
        <v>10</v>
      </c>
      <c r="F114" s="10">
        <v>0</v>
      </c>
      <c r="G114" s="10">
        <v>12</v>
      </c>
    </row>
    <row r="115" spans="1:7" s="60" customFormat="1" ht="12" customHeight="1" x14ac:dyDescent="0.2">
      <c r="A115" s="107" t="s">
        <v>103</v>
      </c>
      <c r="B115" s="107"/>
      <c r="C115" s="10">
        <v>450</v>
      </c>
      <c r="D115" s="10">
        <v>3</v>
      </c>
      <c r="E115" s="10">
        <v>0</v>
      </c>
      <c r="F115" s="10">
        <v>0</v>
      </c>
      <c r="G115" s="10">
        <v>3</v>
      </c>
    </row>
    <row r="116" spans="1:7" s="60" customFormat="1" ht="12" customHeight="1" x14ac:dyDescent="0.2">
      <c r="A116" s="107" t="s">
        <v>104</v>
      </c>
      <c r="B116" s="107"/>
      <c r="C116" s="10">
        <v>962</v>
      </c>
      <c r="D116" s="10">
        <v>9</v>
      </c>
      <c r="E116" s="10">
        <v>0</v>
      </c>
      <c r="F116" s="10">
        <v>0</v>
      </c>
      <c r="G116" s="10">
        <v>9</v>
      </c>
    </row>
    <row r="117" spans="1:7" s="60" customFormat="1" ht="12" customHeight="1" x14ac:dyDescent="0.2">
      <c r="A117" s="108" t="s">
        <v>105</v>
      </c>
      <c r="B117" s="108"/>
      <c r="C117" s="15">
        <v>491</v>
      </c>
      <c r="D117" s="15">
        <v>1</v>
      </c>
      <c r="E117" s="15">
        <v>-1</v>
      </c>
      <c r="F117" s="15">
        <v>0</v>
      </c>
      <c r="G117" s="15">
        <v>0</v>
      </c>
    </row>
    <row r="118" spans="1:7" s="60" customFormat="1" ht="12" customHeight="1" x14ac:dyDescent="0.2">
      <c r="A118" s="13"/>
      <c r="B118" s="13"/>
      <c r="C118" s="13"/>
      <c r="D118" s="13"/>
      <c r="E118" s="13"/>
      <c r="F118" s="13"/>
      <c r="G118" s="13"/>
    </row>
    <row r="119" spans="1:7" s="60" customFormat="1" ht="12" customHeight="1" x14ac:dyDescent="0.2">
      <c r="A119" s="106" t="s">
        <v>106</v>
      </c>
      <c r="B119" s="106"/>
      <c r="C119" s="8">
        <f t="shared" ref="C119:G119" si="43">SUM(C120:C138)</f>
        <v>59598</v>
      </c>
      <c r="D119" s="8">
        <f t="shared" si="43"/>
        <v>605</v>
      </c>
      <c r="E119" s="8">
        <f t="shared" si="43"/>
        <v>67</v>
      </c>
      <c r="F119" s="8">
        <f t="shared" si="43"/>
        <v>18</v>
      </c>
      <c r="G119" s="8">
        <f t="shared" si="43"/>
        <v>654</v>
      </c>
    </row>
    <row r="120" spans="1:7" s="60" customFormat="1" ht="12" customHeight="1" x14ac:dyDescent="0.2">
      <c r="A120" s="107" t="s">
        <v>107</v>
      </c>
      <c r="B120" s="107"/>
      <c r="C120" s="10">
        <v>6165</v>
      </c>
      <c r="D120" s="10">
        <v>4</v>
      </c>
      <c r="E120" s="10">
        <v>15</v>
      </c>
      <c r="F120" s="10">
        <v>1</v>
      </c>
      <c r="G120" s="10">
        <v>18</v>
      </c>
    </row>
    <row r="121" spans="1:7" s="60" customFormat="1" ht="12" customHeight="1" x14ac:dyDescent="0.2">
      <c r="A121" s="107" t="s">
        <v>109</v>
      </c>
      <c r="B121" s="107"/>
      <c r="C121" s="10">
        <v>766</v>
      </c>
      <c r="D121" s="10">
        <v>3</v>
      </c>
      <c r="E121" s="10">
        <v>0</v>
      </c>
      <c r="F121" s="10">
        <v>1</v>
      </c>
      <c r="G121" s="10">
        <v>2</v>
      </c>
    </row>
    <row r="122" spans="1:7" s="60" customFormat="1" ht="12" customHeight="1" x14ac:dyDescent="0.2">
      <c r="A122" s="107" t="s">
        <v>110</v>
      </c>
      <c r="B122" s="107"/>
      <c r="C122" s="10">
        <v>3184</v>
      </c>
      <c r="D122" s="10">
        <v>8</v>
      </c>
      <c r="E122" s="10">
        <v>-1</v>
      </c>
      <c r="F122" s="10">
        <v>1</v>
      </c>
      <c r="G122" s="10">
        <v>6</v>
      </c>
    </row>
    <row r="123" spans="1:7" s="60" customFormat="1" ht="12" customHeight="1" x14ac:dyDescent="0.2">
      <c r="A123" s="107" t="s">
        <v>111</v>
      </c>
      <c r="B123" s="107"/>
      <c r="C123" s="10">
        <v>1735</v>
      </c>
      <c r="D123" s="10">
        <v>1</v>
      </c>
      <c r="E123" s="10">
        <v>0</v>
      </c>
      <c r="F123" s="10">
        <v>0</v>
      </c>
      <c r="G123" s="10">
        <v>1</v>
      </c>
    </row>
    <row r="124" spans="1:7" s="60" customFormat="1" ht="12" customHeight="1" x14ac:dyDescent="0.2">
      <c r="A124" s="107" t="s">
        <v>113</v>
      </c>
      <c r="B124" s="107"/>
      <c r="C124" s="10">
        <v>1886</v>
      </c>
      <c r="D124" s="10">
        <v>18</v>
      </c>
      <c r="E124" s="10">
        <v>8</v>
      </c>
      <c r="F124" s="10">
        <v>0</v>
      </c>
      <c r="G124" s="10">
        <v>26</v>
      </c>
    </row>
    <row r="125" spans="1:7" s="60" customFormat="1" ht="12" customHeight="1" x14ac:dyDescent="0.2">
      <c r="A125" s="107" t="s">
        <v>115</v>
      </c>
      <c r="B125" s="107"/>
      <c r="C125" s="10">
        <v>6671</v>
      </c>
      <c r="D125" s="10">
        <v>11</v>
      </c>
      <c r="E125" s="10">
        <v>6</v>
      </c>
      <c r="F125" s="10">
        <v>0</v>
      </c>
      <c r="G125" s="10">
        <v>17</v>
      </c>
    </row>
    <row r="126" spans="1:7" s="60" customFormat="1" ht="12" customHeight="1" x14ac:dyDescent="0.2">
      <c r="A126" s="107" t="s">
        <v>116</v>
      </c>
      <c r="B126" s="107"/>
      <c r="C126" s="10">
        <v>3051</v>
      </c>
      <c r="D126" s="10">
        <v>14</v>
      </c>
      <c r="E126" s="10">
        <v>3</v>
      </c>
      <c r="F126" s="10">
        <v>0</v>
      </c>
      <c r="G126" s="10">
        <v>17</v>
      </c>
    </row>
    <row r="127" spans="1:7" s="60" customFormat="1" ht="12" customHeight="1" x14ac:dyDescent="0.2">
      <c r="A127" s="107" t="s">
        <v>119</v>
      </c>
      <c r="B127" s="107"/>
      <c r="C127" s="10">
        <v>690</v>
      </c>
      <c r="D127" s="10">
        <v>4</v>
      </c>
      <c r="E127" s="10">
        <v>2</v>
      </c>
      <c r="F127" s="10">
        <v>0</v>
      </c>
      <c r="G127" s="10">
        <v>6</v>
      </c>
    </row>
    <row r="128" spans="1:7" s="60" customFormat="1" ht="12" customHeight="1" x14ac:dyDescent="0.2">
      <c r="A128" s="107" t="s">
        <v>120</v>
      </c>
      <c r="B128" s="107"/>
      <c r="C128" s="10">
        <v>12079</v>
      </c>
      <c r="D128" s="10">
        <v>404</v>
      </c>
      <c r="E128" s="10">
        <v>31</v>
      </c>
      <c r="F128" s="10">
        <v>4</v>
      </c>
      <c r="G128" s="10">
        <v>431</v>
      </c>
    </row>
    <row r="129" spans="1:7" s="60" customFormat="1" ht="12" customHeight="1" x14ac:dyDescent="0.2">
      <c r="A129" s="107" t="s">
        <v>121</v>
      </c>
      <c r="B129" s="107"/>
      <c r="C129" s="10">
        <v>4141</v>
      </c>
      <c r="D129" s="10">
        <v>20</v>
      </c>
      <c r="E129" s="10">
        <v>4</v>
      </c>
      <c r="F129" s="10">
        <v>7</v>
      </c>
      <c r="G129" s="10">
        <v>17</v>
      </c>
    </row>
    <row r="130" spans="1:7" s="60" customFormat="1" ht="12" customHeight="1" x14ac:dyDescent="0.2">
      <c r="A130" s="107" t="s">
        <v>122</v>
      </c>
      <c r="B130" s="107"/>
      <c r="C130" s="10">
        <v>539</v>
      </c>
      <c r="D130" s="10">
        <v>0</v>
      </c>
      <c r="E130" s="10">
        <v>0</v>
      </c>
      <c r="F130" s="10">
        <v>0</v>
      </c>
      <c r="G130" s="10">
        <v>0</v>
      </c>
    </row>
    <row r="131" spans="1:7" s="60" customFormat="1" ht="12" customHeight="1" x14ac:dyDescent="0.2">
      <c r="A131" s="107" t="s">
        <v>123</v>
      </c>
      <c r="B131" s="107"/>
      <c r="C131" s="10">
        <v>6113</v>
      </c>
      <c r="D131" s="10">
        <v>76</v>
      </c>
      <c r="E131" s="10">
        <v>-1</v>
      </c>
      <c r="F131" s="10">
        <v>2</v>
      </c>
      <c r="G131" s="10">
        <v>73</v>
      </c>
    </row>
    <row r="132" spans="1:7" s="60" customFormat="1" ht="12" customHeight="1" x14ac:dyDescent="0.2">
      <c r="A132" s="107" t="s">
        <v>125</v>
      </c>
      <c r="B132" s="107"/>
      <c r="C132" s="10">
        <v>2694</v>
      </c>
      <c r="D132" s="10">
        <v>16</v>
      </c>
      <c r="E132" s="10">
        <v>-1</v>
      </c>
      <c r="F132" s="10">
        <v>1</v>
      </c>
      <c r="G132" s="10">
        <v>14</v>
      </c>
    </row>
    <row r="133" spans="1:7" s="60" customFormat="1" ht="12" customHeight="1" x14ac:dyDescent="0.2">
      <c r="A133" s="107" t="s">
        <v>126</v>
      </c>
      <c r="B133" s="107"/>
      <c r="C133" s="10">
        <v>1531</v>
      </c>
      <c r="D133" s="10">
        <v>0</v>
      </c>
      <c r="E133" s="10">
        <v>0</v>
      </c>
      <c r="F133" s="10">
        <v>0</v>
      </c>
      <c r="G133" s="10">
        <v>0</v>
      </c>
    </row>
    <row r="134" spans="1:7" s="60" customFormat="1" ht="12" customHeight="1" x14ac:dyDescent="0.2">
      <c r="A134" s="107" t="s">
        <v>127</v>
      </c>
      <c r="B134" s="107"/>
      <c r="C134" s="10">
        <v>1226</v>
      </c>
      <c r="D134" s="10">
        <v>0</v>
      </c>
      <c r="E134" s="10">
        <v>-2</v>
      </c>
      <c r="F134" s="10">
        <v>0</v>
      </c>
      <c r="G134" s="10">
        <v>-2</v>
      </c>
    </row>
    <row r="135" spans="1:7" s="60" customFormat="1" ht="12" customHeight="1" x14ac:dyDescent="0.2">
      <c r="A135" s="107" t="s">
        <v>128</v>
      </c>
      <c r="B135" s="107"/>
      <c r="C135" s="10">
        <v>1290</v>
      </c>
      <c r="D135" s="10">
        <v>0</v>
      </c>
      <c r="E135" s="10">
        <v>-2</v>
      </c>
      <c r="F135" s="10">
        <v>0</v>
      </c>
      <c r="G135" s="10">
        <v>-2</v>
      </c>
    </row>
    <row r="136" spans="1:7" s="60" customFormat="1" ht="12" customHeight="1" x14ac:dyDescent="0.2">
      <c r="A136" s="107" t="s">
        <v>130</v>
      </c>
      <c r="B136" s="107"/>
      <c r="C136" s="10">
        <v>2064</v>
      </c>
      <c r="D136" s="10">
        <v>0</v>
      </c>
      <c r="E136" s="10">
        <v>1</v>
      </c>
      <c r="F136" s="10">
        <v>1</v>
      </c>
      <c r="G136" s="10">
        <v>0</v>
      </c>
    </row>
    <row r="137" spans="1:7" s="60" customFormat="1" ht="12" customHeight="1" x14ac:dyDescent="0.2">
      <c r="A137" s="107" t="s">
        <v>131</v>
      </c>
      <c r="B137" s="107"/>
      <c r="C137" s="10">
        <v>1818</v>
      </c>
      <c r="D137" s="10">
        <v>24</v>
      </c>
      <c r="E137" s="10">
        <v>4</v>
      </c>
      <c r="F137" s="10">
        <v>0</v>
      </c>
      <c r="G137" s="10">
        <v>28</v>
      </c>
    </row>
    <row r="138" spans="1:7" s="60" customFormat="1" ht="12" customHeight="1" x14ac:dyDescent="0.2">
      <c r="A138" s="93" t="s">
        <v>248</v>
      </c>
      <c r="B138" s="93"/>
      <c r="C138" s="15">
        <v>1955</v>
      </c>
      <c r="D138" s="15">
        <v>2</v>
      </c>
      <c r="E138" s="15">
        <v>0</v>
      </c>
      <c r="F138" s="15">
        <v>0</v>
      </c>
      <c r="G138" s="15">
        <v>2</v>
      </c>
    </row>
    <row r="139" spans="1:7" s="60" customFormat="1" ht="12" customHeight="1" x14ac:dyDescent="0.2">
      <c r="A139" s="13"/>
      <c r="B139" s="13"/>
      <c r="C139" s="13"/>
      <c r="D139" s="13"/>
      <c r="E139" s="13"/>
      <c r="F139" s="13"/>
      <c r="G139" s="13"/>
    </row>
    <row r="140" spans="1:7" s="60" customFormat="1" ht="12" customHeight="1" x14ac:dyDescent="0.2">
      <c r="A140" s="106" t="s">
        <v>134</v>
      </c>
      <c r="B140" s="106"/>
      <c r="C140" s="8">
        <f t="shared" ref="C140:G140" si="44">SUM(C141:C148)</f>
        <v>6937</v>
      </c>
      <c r="D140" s="8">
        <f t="shared" si="44"/>
        <v>41</v>
      </c>
      <c r="E140" s="8">
        <f t="shared" si="44"/>
        <v>19</v>
      </c>
      <c r="F140" s="8">
        <f t="shared" si="44"/>
        <v>3</v>
      </c>
      <c r="G140" s="8">
        <f t="shared" si="44"/>
        <v>57</v>
      </c>
    </row>
    <row r="141" spans="1:7" s="60" customFormat="1" ht="12" customHeight="1" x14ac:dyDescent="0.2">
      <c r="A141" s="107" t="s">
        <v>135</v>
      </c>
      <c r="B141" s="107"/>
      <c r="C141" s="10">
        <v>1031</v>
      </c>
      <c r="D141" s="10">
        <v>17</v>
      </c>
      <c r="E141" s="10">
        <v>1</v>
      </c>
      <c r="F141" s="10">
        <v>2</v>
      </c>
      <c r="G141" s="10">
        <v>16</v>
      </c>
    </row>
    <row r="142" spans="1:7" s="60" customFormat="1" ht="12" customHeight="1" x14ac:dyDescent="0.2">
      <c r="A142" s="107" t="s">
        <v>136</v>
      </c>
      <c r="B142" s="107"/>
      <c r="C142" s="10">
        <v>204</v>
      </c>
      <c r="D142" s="10">
        <v>0</v>
      </c>
      <c r="E142" s="10">
        <v>8</v>
      </c>
      <c r="F142" s="10">
        <v>0</v>
      </c>
      <c r="G142" s="10">
        <v>8</v>
      </c>
    </row>
    <row r="143" spans="1:7" s="60" customFormat="1" ht="12" customHeight="1" x14ac:dyDescent="0.2">
      <c r="A143" s="107" t="s">
        <v>137</v>
      </c>
      <c r="B143" s="107"/>
      <c r="C143" s="10">
        <v>309</v>
      </c>
      <c r="D143" s="10">
        <v>0</v>
      </c>
      <c r="E143" s="10">
        <v>0</v>
      </c>
      <c r="F143" s="10">
        <v>0</v>
      </c>
      <c r="G143" s="10">
        <v>0</v>
      </c>
    </row>
    <row r="144" spans="1:7" s="60" customFormat="1" ht="12" customHeight="1" x14ac:dyDescent="0.2">
      <c r="A144" s="107" t="s">
        <v>138</v>
      </c>
      <c r="B144" s="107"/>
      <c r="C144" s="10">
        <v>158</v>
      </c>
      <c r="D144" s="10">
        <v>0</v>
      </c>
      <c r="E144" s="10">
        <v>0</v>
      </c>
      <c r="F144" s="10">
        <v>0</v>
      </c>
      <c r="G144" s="10">
        <v>0</v>
      </c>
    </row>
    <row r="145" spans="1:7" s="60" customFormat="1" ht="12" customHeight="1" x14ac:dyDescent="0.2">
      <c r="A145" s="107" t="s">
        <v>139</v>
      </c>
      <c r="B145" s="107"/>
      <c r="C145" s="10">
        <v>1406</v>
      </c>
      <c r="D145" s="10">
        <v>11</v>
      </c>
      <c r="E145" s="10">
        <v>1</v>
      </c>
      <c r="F145" s="10">
        <v>0</v>
      </c>
      <c r="G145" s="10">
        <v>12</v>
      </c>
    </row>
    <row r="146" spans="1:7" s="60" customFormat="1" ht="12" customHeight="1" x14ac:dyDescent="0.2">
      <c r="A146" s="107" t="s">
        <v>140</v>
      </c>
      <c r="B146" s="107"/>
      <c r="C146" s="10">
        <v>1025</v>
      </c>
      <c r="D146" s="10">
        <v>0</v>
      </c>
      <c r="E146" s="10">
        <v>1</v>
      </c>
      <c r="F146" s="10">
        <v>0</v>
      </c>
      <c r="G146" s="10">
        <v>1</v>
      </c>
    </row>
    <row r="147" spans="1:7" s="60" customFormat="1" ht="12" customHeight="1" x14ac:dyDescent="0.2">
      <c r="A147" s="107" t="s">
        <v>141</v>
      </c>
      <c r="B147" s="107"/>
      <c r="C147" s="10">
        <v>133</v>
      </c>
      <c r="D147" s="10">
        <v>0</v>
      </c>
      <c r="E147" s="10">
        <v>0</v>
      </c>
      <c r="F147" s="10">
        <v>0</v>
      </c>
      <c r="G147" s="10">
        <v>0</v>
      </c>
    </row>
    <row r="148" spans="1:7" s="60" customFormat="1" ht="12" customHeight="1" x14ac:dyDescent="0.2">
      <c r="A148" s="105" t="s">
        <v>142</v>
      </c>
      <c r="B148" s="105"/>
      <c r="C148" s="15">
        <v>2671</v>
      </c>
      <c r="D148" s="15">
        <v>13</v>
      </c>
      <c r="E148" s="15">
        <v>8</v>
      </c>
      <c r="F148" s="15">
        <v>1</v>
      </c>
      <c r="G148" s="15">
        <v>20</v>
      </c>
    </row>
    <row r="149" spans="1:7" s="60" customFormat="1" ht="12" customHeight="1" x14ac:dyDescent="0.2">
      <c r="A149" s="13"/>
      <c r="B149" s="13"/>
      <c r="C149" s="13"/>
      <c r="D149" s="13"/>
      <c r="E149" s="13"/>
      <c r="F149" s="13"/>
      <c r="G149" s="13"/>
    </row>
    <row r="150" spans="1:7" s="60" customFormat="1" ht="12" customHeight="1" x14ac:dyDescent="0.2">
      <c r="A150" s="106" t="s">
        <v>143</v>
      </c>
      <c r="B150" s="106"/>
      <c r="C150" s="8">
        <f>SUM(C151:C156)</f>
        <v>33195</v>
      </c>
      <c r="D150" s="8">
        <f t="shared" ref="D150:G150" si="45">SUM(D151:D156)</f>
        <v>313</v>
      </c>
      <c r="E150" s="8">
        <f t="shared" si="45"/>
        <v>62</v>
      </c>
      <c r="F150" s="8">
        <f t="shared" si="45"/>
        <v>19</v>
      </c>
      <c r="G150" s="8">
        <f t="shared" si="45"/>
        <v>356</v>
      </c>
    </row>
    <row r="151" spans="1:7" s="60" customFormat="1" ht="12" customHeight="1" x14ac:dyDescent="0.2">
      <c r="A151" s="107" t="s">
        <v>144</v>
      </c>
      <c r="B151" s="107"/>
      <c r="C151" s="10">
        <v>2663</v>
      </c>
      <c r="D151" s="10">
        <v>26</v>
      </c>
      <c r="E151" s="10">
        <v>4</v>
      </c>
      <c r="F151" s="10">
        <v>2</v>
      </c>
      <c r="G151" s="10">
        <v>28</v>
      </c>
    </row>
    <row r="152" spans="1:7" s="60" customFormat="1" ht="12" customHeight="1" x14ac:dyDescent="0.2">
      <c r="A152" s="107" t="s">
        <v>145</v>
      </c>
      <c r="B152" s="107"/>
      <c r="C152" s="10">
        <v>26404</v>
      </c>
      <c r="D152" s="10">
        <v>231</v>
      </c>
      <c r="E152" s="10">
        <v>45</v>
      </c>
      <c r="F152" s="10">
        <v>13</v>
      </c>
      <c r="G152" s="10">
        <v>263</v>
      </c>
    </row>
    <row r="153" spans="1:7" s="60" customFormat="1" ht="12" customHeight="1" x14ac:dyDescent="0.2">
      <c r="A153" s="107" t="s">
        <v>146</v>
      </c>
      <c r="B153" s="107"/>
      <c r="C153" s="10">
        <v>1595</v>
      </c>
      <c r="D153" s="10">
        <v>3</v>
      </c>
      <c r="E153" s="10">
        <v>-1</v>
      </c>
      <c r="F153" s="10">
        <v>0</v>
      </c>
      <c r="G153" s="10">
        <v>2</v>
      </c>
    </row>
    <row r="154" spans="1:7" s="60" customFormat="1" ht="12" customHeight="1" x14ac:dyDescent="0.2">
      <c r="A154" s="107" t="s">
        <v>152</v>
      </c>
      <c r="B154" s="107"/>
      <c r="C154" s="10">
        <v>298</v>
      </c>
      <c r="D154" s="10">
        <v>2</v>
      </c>
      <c r="E154" s="10">
        <v>4</v>
      </c>
      <c r="F154" s="10">
        <v>0</v>
      </c>
      <c r="G154" s="10">
        <v>6</v>
      </c>
    </row>
    <row r="155" spans="1:7" s="60" customFormat="1" ht="12" customHeight="1" x14ac:dyDescent="0.2">
      <c r="A155" s="107" t="s">
        <v>153</v>
      </c>
      <c r="B155" s="107"/>
      <c r="C155" s="10">
        <v>911</v>
      </c>
      <c r="D155" s="10">
        <v>34</v>
      </c>
      <c r="E155" s="10">
        <v>6</v>
      </c>
      <c r="F155" s="10">
        <v>4</v>
      </c>
      <c r="G155" s="10">
        <v>36</v>
      </c>
    </row>
    <row r="156" spans="1:7" s="60" customFormat="1" ht="12" customHeight="1" x14ac:dyDescent="0.2">
      <c r="A156" s="108" t="s">
        <v>158</v>
      </c>
      <c r="B156" s="108"/>
      <c r="C156" s="15">
        <v>1324</v>
      </c>
      <c r="D156" s="15">
        <v>17</v>
      </c>
      <c r="E156" s="15">
        <v>4</v>
      </c>
      <c r="F156" s="15">
        <v>0</v>
      </c>
      <c r="G156" s="15">
        <v>21</v>
      </c>
    </row>
    <row r="157" spans="1:7" s="60" customFormat="1" ht="12" customHeight="1" x14ac:dyDescent="0.2">
      <c r="A157" s="13"/>
      <c r="B157" s="13"/>
      <c r="C157" s="13"/>
      <c r="D157" s="13"/>
      <c r="E157" s="13"/>
      <c r="F157" s="13"/>
      <c r="G157" s="13"/>
    </row>
    <row r="158" spans="1:7" s="60" customFormat="1" ht="12" customHeight="1" x14ac:dyDescent="0.2">
      <c r="A158" s="106" t="s">
        <v>161</v>
      </c>
      <c r="B158" s="106"/>
      <c r="C158" s="8">
        <f>SUM(C159:C160)</f>
        <v>6087</v>
      </c>
      <c r="D158" s="8">
        <f t="shared" ref="D158:G158" si="46">SUM(D159:D160)</f>
        <v>35</v>
      </c>
      <c r="E158" s="8">
        <f t="shared" si="46"/>
        <v>8</v>
      </c>
      <c r="F158" s="8">
        <f t="shared" si="46"/>
        <v>3</v>
      </c>
      <c r="G158" s="8">
        <f t="shared" si="46"/>
        <v>40</v>
      </c>
    </row>
    <row r="159" spans="1:7" s="60" customFormat="1" ht="12" customHeight="1" x14ac:dyDescent="0.2">
      <c r="A159" s="107" t="s">
        <v>162</v>
      </c>
      <c r="B159" s="107"/>
      <c r="C159" s="10">
        <v>3621</v>
      </c>
      <c r="D159" s="10">
        <v>25</v>
      </c>
      <c r="E159" s="10">
        <v>5</v>
      </c>
      <c r="F159" s="10">
        <v>3</v>
      </c>
      <c r="G159" s="10">
        <v>27</v>
      </c>
    </row>
    <row r="160" spans="1:7" s="60" customFormat="1" ht="12" customHeight="1" x14ac:dyDescent="0.2">
      <c r="A160" s="108" t="s">
        <v>230</v>
      </c>
      <c r="B160" s="108"/>
      <c r="C160" s="15">
        <v>2466</v>
      </c>
      <c r="D160" s="15">
        <v>10</v>
      </c>
      <c r="E160" s="15">
        <v>3</v>
      </c>
      <c r="F160" s="15">
        <v>0</v>
      </c>
      <c r="G160" s="15">
        <v>13</v>
      </c>
    </row>
    <row r="161" spans="1:7" s="60" customFormat="1" ht="12" customHeight="1" x14ac:dyDescent="0.2">
      <c r="A161" s="13"/>
      <c r="B161" s="13"/>
      <c r="C161" s="13"/>
      <c r="D161" s="13"/>
      <c r="E161" s="13"/>
      <c r="F161" s="13"/>
      <c r="G161" s="13"/>
    </row>
    <row r="162" spans="1:7" s="60" customFormat="1" ht="12" customHeight="1" x14ac:dyDescent="0.2">
      <c r="A162" s="106" t="s">
        <v>168</v>
      </c>
      <c r="B162" s="106"/>
      <c r="C162" s="8">
        <f t="shared" ref="C162:G162" si="47">SUM(C163:C165)</f>
        <v>7164</v>
      </c>
      <c r="D162" s="8">
        <f t="shared" si="47"/>
        <v>15</v>
      </c>
      <c r="E162" s="8">
        <f t="shared" si="47"/>
        <v>9</v>
      </c>
      <c r="F162" s="8">
        <f t="shared" si="47"/>
        <v>0</v>
      </c>
      <c r="G162" s="8">
        <f t="shared" si="47"/>
        <v>24</v>
      </c>
    </row>
    <row r="163" spans="1:7" s="60" customFormat="1" ht="12" customHeight="1" x14ac:dyDescent="0.2">
      <c r="A163" s="107" t="s">
        <v>169</v>
      </c>
      <c r="B163" s="107"/>
      <c r="C163" s="10">
        <v>2275</v>
      </c>
      <c r="D163" s="10">
        <v>11</v>
      </c>
      <c r="E163" s="10">
        <v>4</v>
      </c>
      <c r="F163" s="10">
        <v>0</v>
      </c>
      <c r="G163" s="10">
        <v>15</v>
      </c>
    </row>
    <row r="164" spans="1:7" s="60" customFormat="1" ht="12" customHeight="1" x14ac:dyDescent="0.2">
      <c r="A164" s="107" t="s">
        <v>170</v>
      </c>
      <c r="B164" s="107"/>
      <c r="C164" s="10">
        <v>2475</v>
      </c>
      <c r="D164" s="10">
        <v>2</v>
      </c>
      <c r="E164" s="10">
        <v>3</v>
      </c>
      <c r="F164" s="10">
        <v>0</v>
      </c>
      <c r="G164" s="10">
        <v>5</v>
      </c>
    </row>
    <row r="165" spans="1:7" s="60" customFormat="1" ht="12" customHeight="1" x14ac:dyDescent="0.2">
      <c r="A165" s="108" t="s">
        <v>171</v>
      </c>
      <c r="B165" s="108"/>
      <c r="C165" s="22">
        <v>2414</v>
      </c>
      <c r="D165" s="22">
        <v>2</v>
      </c>
      <c r="E165" s="22">
        <v>2</v>
      </c>
      <c r="F165" s="22">
        <v>0</v>
      </c>
      <c r="G165" s="22">
        <v>4</v>
      </c>
    </row>
    <row r="166" spans="1:7" s="60" customFormat="1" ht="12" customHeight="1" x14ac:dyDescent="0.2">
      <c r="A166" s="13"/>
      <c r="B166" s="13"/>
      <c r="C166" s="13"/>
      <c r="D166" s="13"/>
      <c r="E166" s="13"/>
      <c r="F166" s="13"/>
      <c r="G166" s="13"/>
    </row>
    <row r="167" spans="1:7" s="60" customFormat="1" ht="12" customHeight="1" x14ac:dyDescent="0.2">
      <c r="A167" s="106" t="s">
        <v>172</v>
      </c>
      <c r="B167" s="106"/>
      <c r="C167" s="8">
        <f t="shared" ref="C167:G167" si="48">SUM(C168:C177)</f>
        <v>9636</v>
      </c>
      <c r="D167" s="8">
        <f t="shared" si="48"/>
        <v>23</v>
      </c>
      <c r="E167" s="8">
        <f t="shared" si="48"/>
        <v>10</v>
      </c>
      <c r="F167" s="8">
        <f t="shared" si="48"/>
        <v>2</v>
      </c>
      <c r="G167" s="8">
        <f t="shared" si="48"/>
        <v>31</v>
      </c>
    </row>
    <row r="168" spans="1:7" s="60" customFormat="1" ht="12" customHeight="1" x14ac:dyDescent="0.2">
      <c r="A168" s="107" t="s">
        <v>173</v>
      </c>
      <c r="B168" s="107"/>
      <c r="C168" s="10">
        <v>1527</v>
      </c>
      <c r="D168" s="10">
        <v>1</v>
      </c>
      <c r="E168" s="10">
        <v>6</v>
      </c>
      <c r="F168" s="10">
        <v>1</v>
      </c>
      <c r="G168" s="10">
        <v>6</v>
      </c>
    </row>
    <row r="169" spans="1:7" s="60" customFormat="1" ht="12" customHeight="1" x14ac:dyDescent="0.2">
      <c r="A169" s="107" t="s">
        <v>174</v>
      </c>
      <c r="B169" s="107"/>
      <c r="C169" s="10">
        <v>198</v>
      </c>
      <c r="D169" s="10">
        <v>0</v>
      </c>
      <c r="E169" s="10">
        <v>0</v>
      </c>
      <c r="F169" s="10">
        <v>0</v>
      </c>
      <c r="G169" s="10">
        <v>0</v>
      </c>
    </row>
    <row r="170" spans="1:7" s="60" customFormat="1" ht="12" customHeight="1" x14ac:dyDescent="0.2">
      <c r="A170" s="107" t="s">
        <v>175</v>
      </c>
      <c r="B170" s="107"/>
      <c r="C170" s="10">
        <v>722</v>
      </c>
      <c r="D170" s="10">
        <v>3</v>
      </c>
      <c r="E170" s="10">
        <v>0</v>
      </c>
      <c r="F170" s="10">
        <v>0</v>
      </c>
      <c r="G170" s="10">
        <v>3</v>
      </c>
    </row>
    <row r="171" spans="1:7" s="60" customFormat="1" ht="12" customHeight="1" x14ac:dyDescent="0.2">
      <c r="A171" s="107" t="s">
        <v>176</v>
      </c>
      <c r="B171" s="107"/>
      <c r="C171" s="10">
        <v>339</v>
      </c>
      <c r="D171" s="10">
        <v>3</v>
      </c>
      <c r="E171" s="10">
        <v>0</v>
      </c>
      <c r="F171" s="10">
        <v>0</v>
      </c>
      <c r="G171" s="10">
        <v>3</v>
      </c>
    </row>
    <row r="172" spans="1:7" s="60" customFormat="1" ht="12" customHeight="1" x14ac:dyDescent="0.2">
      <c r="A172" s="107" t="s">
        <v>177</v>
      </c>
      <c r="B172" s="107"/>
      <c r="C172" s="10">
        <v>3916</v>
      </c>
      <c r="D172" s="10">
        <v>10</v>
      </c>
      <c r="E172" s="10">
        <v>0</v>
      </c>
      <c r="F172" s="10">
        <v>0</v>
      </c>
      <c r="G172" s="10">
        <v>10</v>
      </c>
    </row>
    <row r="173" spans="1:7" s="60" customFormat="1" ht="12" customHeight="1" x14ac:dyDescent="0.2">
      <c r="A173" s="107" t="s">
        <v>178</v>
      </c>
      <c r="B173" s="107"/>
      <c r="C173" s="10">
        <v>606</v>
      </c>
      <c r="D173" s="10">
        <v>2</v>
      </c>
      <c r="E173" s="10">
        <v>-1</v>
      </c>
      <c r="F173" s="10">
        <v>0</v>
      </c>
      <c r="G173" s="10">
        <v>1</v>
      </c>
    </row>
    <row r="174" spans="1:7" s="60" customFormat="1" ht="12" customHeight="1" x14ac:dyDescent="0.2">
      <c r="A174" s="107" t="s">
        <v>179</v>
      </c>
      <c r="B174" s="107"/>
      <c r="C174" s="10">
        <v>255</v>
      </c>
      <c r="D174" s="10">
        <v>0</v>
      </c>
      <c r="E174" s="10">
        <v>1</v>
      </c>
      <c r="F174" s="10">
        <v>1</v>
      </c>
      <c r="G174" s="10">
        <v>0</v>
      </c>
    </row>
    <row r="175" spans="1:7" s="60" customFormat="1" ht="12" customHeight="1" x14ac:dyDescent="0.2">
      <c r="A175" s="107" t="s">
        <v>180</v>
      </c>
      <c r="B175" s="107"/>
      <c r="C175" s="10">
        <v>511</v>
      </c>
      <c r="D175" s="10">
        <v>0</v>
      </c>
      <c r="E175" s="10">
        <v>3</v>
      </c>
      <c r="F175" s="10">
        <v>0</v>
      </c>
      <c r="G175" s="10">
        <v>3</v>
      </c>
    </row>
    <row r="176" spans="1:7" s="60" customFormat="1" ht="12" customHeight="1" x14ac:dyDescent="0.2">
      <c r="A176" s="107" t="s">
        <v>181</v>
      </c>
      <c r="B176" s="107"/>
      <c r="C176" s="10">
        <v>396</v>
      </c>
      <c r="D176" s="10">
        <v>0</v>
      </c>
      <c r="E176" s="10">
        <v>0</v>
      </c>
      <c r="F176" s="10">
        <v>0</v>
      </c>
      <c r="G176" s="10">
        <v>0</v>
      </c>
    </row>
    <row r="177" spans="1:7" s="60" customFormat="1" ht="12" customHeight="1" x14ac:dyDescent="0.2">
      <c r="A177" s="108" t="s">
        <v>182</v>
      </c>
      <c r="B177" s="108"/>
      <c r="C177" s="15">
        <v>1166</v>
      </c>
      <c r="D177" s="15">
        <v>4</v>
      </c>
      <c r="E177" s="15">
        <v>1</v>
      </c>
      <c r="F177" s="15">
        <v>0</v>
      </c>
      <c r="G177" s="15">
        <v>5</v>
      </c>
    </row>
    <row r="178" spans="1:7" s="60" customFormat="1" ht="12" customHeight="1" x14ac:dyDescent="0.2">
      <c r="A178" s="13"/>
      <c r="B178" s="13"/>
      <c r="C178" s="13"/>
      <c r="D178" s="13"/>
      <c r="E178" s="13"/>
      <c r="F178" s="13"/>
      <c r="G178" s="13"/>
    </row>
    <row r="179" spans="1:7" s="60" customFormat="1" ht="12" customHeight="1" x14ac:dyDescent="0.2">
      <c r="A179" s="106" t="s">
        <v>184</v>
      </c>
      <c r="B179" s="106"/>
      <c r="C179" s="8">
        <f t="shared" ref="C179:G179" si="49">SUM(C180:C187)</f>
        <v>251215</v>
      </c>
      <c r="D179" s="8">
        <f t="shared" si="49"/>
        <v>2116</v>
      </c>
      <c r="E179" s="8">
        <f t="shared" si="49"/>
        <v>403</v>
      </c>
      <c r="F179" s="8">
        <f t="shared" si="49"/>
        <v>124</v>
      </c>
      <c r="G179" s="8">
        <f t="shared" si="49"/>
        <v>2395</v>
      </c>
    </row>
    <row r="180" spans="1:7" s="60" customFormat="1" ht="12" customHeight="1" x14ac:dyDescent="0.2">
      <c r="A180" s="107" t="s">
        <v>185</v>
      </c>
      <c r="B180" s="107"/>
      <c r="C180" s="10">
        <f>SUM(C56:C66)</f>
        <v>30796</v>
      </c>
      <c r="D180" s="10">
        <f t="shared" ref="D180:G180" si="50">SUM(D56:D66)</f>
        <v>391</v>
      </c>
      <c r="E180" s="10">
        <f t="shared" si="50"/>
        <v>83</v>
      </c>
      <c r="F180" s="10">
        <f t="shared" si="50"/>
        <v>16</v>
      </c>
      <c r="G180" s="10">
        <f t="shared" si="50"/>
        <v>458</v>
      </c>
    </row>
    <row r="181" spans="1:7" s="60" customFormat="1" ht="12" customHeight="1" x14ac:dyDescent="0.2">
      <c r="A181" s="107" t="s">
        <v>186</v>
      </c>
      <c r="B181" s="107"/>
      <c r="C181" s="10">
        <f>SUM(C69:C117)</f>
        <v>97802</v>
      </c>
      <c r="D181" s="10">
        <f t="shared" ref="D181:G181" si="51">SUM(D69:D117)</f>
        <v>693</v>
      </c>
      <c r="E181" s="10">
        <f t="shared" si="51"/>
        <v>145</v>
      </c>
      <c r="F181" s="10">
        <f t="shared" si="51"/>
        <v>63</v>
      </c>
      <c r="G181" s="10">
        <f t="shared" si="51"/>
        <v>775</v>
      </c>
    </row>
    <row r="182" spans="1:7" s="60" customFormat="1" ht="12" customHeight="1" x14ac:dyDescent="0.2">
      <c r="A182" s="107" t="s">
        <v>187</v>
      </c>
      <c r="B182" s="107"/>
      <c r="C182" s="10">
        <f t="shared" ref="C182:G182" si="52">SUM(C120:C138)</f>
        <v>59598</v>
      </c>
      <c r="D182" s="10">
        <f t="shared" si="52"/>
        <v>605</v>
      </c>
      <c r="E182" s="10">
        <f t="shared" si="52"/>
        <v>67</v>
      </c>
      <c r="F182" s="10">
        <f t="shared" si="52"/>
        <v>18</v>
      </c>
      <c r="G182" s="10">
        <f t="shared" si="52"/>
        <v>654</v>
      </c>
    </row>
    <row r="183" spans="1:7" s="60" customFormat="1" ht="12" customHeight="1" x14ac:dyDescent="0.2">
      <c r="A183" s="107" t="s">
        <v>188</v>
      </c>
      <c r="B183" s="107"/>
      <c r="C183" s="10">
        <f>SUM(C141:C148)</f>
        <v>6937</v>
      </c>
      <c r="D183" s="10">
        <f t="shared" ref="D183:G183" si="53">SUM(D141:D148)</f>
        <v>41</v>
      </c>
      <c r="E183" s="10">
        <f t="shared" si="53"/>
        <v>19</v>
      </c>
      <c r="F183" s="10">
        <f t="shared" si="53"/>
        <v>3</v>
      </c>
      <c r="G183" s="10">
        <f t="shared" si="53"/>
        <v>57</v>
      </c>
    </row>
    <row r="184" spans="1:7" s="60" customFormat="1" ht="12" customHeight="1" x14ac:dyDescent="0.2">
      <c r="A184" s="107" t="s">
        <v>189</v>
      </c>
      <c r="B184" s="107"/>
      <c r="C184" s="10">
        <f>SUM(C151:C156)</f>
        <v>33195</v>
      </c>
      <c r="D184" s="10">
        <f t="shared" ref="D184:G184" si="54">SUM(D151:D156)</f>
        <v>313</v>
      </c>
      <c r="E184" s="10">
        <f t="shared" si="54"/>
        <v>62</v>
      </c>
      <c r="F184" s="10">
        <f t="shared" si="54"/>
        <v>19</v>
      </c>
      <c r="G184" s="10">
        <f t="shared" si="54"/>
        <v>356</v>
      </c>
    </row>
    <row r="185" spans="1:7" s="60" customFormat="1" ht="12" customHeight="1" x14ac:dyDescent="0.2">
      <c r="A185" s="107" t="s">
        <v>190</v>
      </c>
      <c r="B185" s="107"/>
      <c r="C185" s="10">
        <f>SUM(C159:C160)</f>
        <v>6087</v>
      </c>
      <c r="D185" s="10">
        <f t="shared" ref="D185:G185" si="55">SUM(D159:D160)</f>
        <v>35</v>
      </c>
      <c r="E185" s="10">
        <f t="shared" si="55"/>
        <v>8</v>
      </c>
      <c r="F185" s="10">
        <f t="shared" si="55"/>
        <v>3</v>
      </c>
      <c r="G185" s="10">
        <f t="shared" si="55"/>
        <v>40</v>
      </c>
    </row>
    <row r="186" spans="1:7" s="60" customFormat="1" ht="12" customHeight="1" x14ac:dyDescent="0.2">
      <c r="A186" s="107" t="s">
        <v>191</v>
      </c>
      <c r="B186" s="107"/>
      <c r="C186" s="10">
        <f t="shared" ref="C186:G186" si="56">SUM(C163:C165)</f>
        <v>7164</v>
      </c>
      <c r="D186" s="10">
        <f t="shared" si="56"/>
        <v>15</v>
      </c>
      <c r="E186" s="10">
        <f t="shared" si="56"/>
        <v>9</v>
      </c>
      <c r="F186" s="10">
        <f t="shared" si="56"/>
        <v>0</v>
      </c>
      <c r="G186" s="10">
        <f t="shared" si="56"/>
        <v>24</v>
      </c>
    </row>
    <row r="187" spans="1:7" s="60" customFormat="1" ht="12" customHeight="1" x14ac:dyDescent="0.2">
      <c r="A187" s="105" t="s">
        <v>192</v>
      </c>
      <c r="B187" s="105"/>
      <c r="C187" s="15">
        <f t="shared" ref="C187:G187" si="57">SUM(C168:C177)</f>
        <v>9636</v>
      </c>
      <c r="D187" s="15">
        <f t="shared" si="57"/>
        <v>23</v>
      </c>
      <c r="E187" s="15">
        <f t="shared" si="57"/>
        <v>10</v>
      </c>
      <c r="F187" s="15">
        <f t="shared" si="57"/>
        <v>2</v>
      </c>
      <c r="G187" s="15">
        <f t="shared" si="57"/>
        <v>31</v>
      </c>
    </row>
    <row r="188" spans="1:7" s="60" customFormat="1" ht="12" customHeight="1" x14ac:dyDescent="0.2">
      <c r="A188" s="93"/>
      <c r="B188" s="93"/>
      <c r="C188" s="22"/>
      <c r="D188" s="22"/>
      <c r="E188" s="22"/>
      <c r="F188" s="22"/>
      <c r="G188" s="22"/>
    </row>
    <row r="189" spans="1:7" s="60" customFormat="1" ht="12" customHeight="1" x14ac:dyDescent="0.2">
      <c r="A189" s="106" t="s">
        <v>215</v>
      </c>
      <c r="B189" s="106"/>
      <c r="C189" s="8">
        <f>+C190+C191+C192+C193+C194</f>
        <v>220889</v>
      </c>
      <c r="D189" s="8">
        <f t="shared" ref="D189:G189" si="58">+D190+D191+D192+D193+D194</f>
        <v>2032</v>
      </c>
      <c r="E189" s="8">
        <f t="shared" si="58"/>
        <v>370</v>
      </c>
      <c r="F189" s="8">
        <f t="shared" si="58"/>
        <v>118</v>
      </c>
      <c r="G189" s="8">
        <f t="shared" si="58"/>
        <v>2284</v>
      </c>
    </row>
    <row r="190" spans="1:7" s="60" customFormat="1" ht="12" customHeight="1" x14ac:dyDescent="0.2">
      <c r="A190" s="107" t="s">
        <v>216</v>
      </c>
      <c r="B190" s="107"/>
      <c r="C190" s="10">
        <f>+C151+C152+C155+C156</f>
        <v>31302</v>
      </c>
      <c r="D190" s="10">
        <f t="shared" ref="D190:G190" si="59">+D151+D152+D155+D156</f>
        <v>308</v>
      </c>
      <c r="E190" s="10">
        <f t="shared" si="59"/>
        <v>59</v>
      </c>
      <c r="F190" s="10">
        <f t="shared" si="59"/>
        <v>19</v>
      </c>
      <c r="G190" s="10">
        <f t="shared" si="59"/>
        <v>348</v>
      </c>
    </row>
    <row r="191" spans="1:7" s="60" customFormat="1" ht="12" customHeight="1" x14ac:dyDescent="0.2">
      <c r="A191" s="107" t="s">
        <v>217</v>
      </c>
      <c r="B191" s="107"/>
      <c r="C191" s="12">
        <f>+C56+C57+C78+C58+C59+C60+C61+C62+C63+C64+C65+C66</f>
        <v>31313</v>
      </c>
      <c r="D191" s="12">
        <f t="shared" ref="D191:G191" si="60">+D56+D57+D78+D58+D59+D60+D61+D62+D63+D64+D65+D66</f>
        <v>391</v>
      </c>
      <c r="E191" s="12">
        <f t="shared" si="60"/>
        <v>83</v>
      </c>
      <c r="F191" s="12">
        <f t="shared" si="60"/>
        <v>16</v>
      </c>
      <c r="G191" s="12">
        <f t="shared" si="60"/>
        <v>458</v>
      </c>
    </row>
    <row r="192" spans="1:7" s="60" customFormat="1" ht="12" customHeight="1" x14ac:dyDescent="0.2">
      <c r="A192" s="107" t="s">
        <v>218</v>
      </c>
      <c r="B192" s="107"/>
      <c r="C192" s="10">
        <f>+C120+C141+C121+C123+C126+C128+C129+C148+C130+C131+C132+C134+C135+C136+C137</f>
        <v>47383</v>
      </c>
      <c r="D192" s="10">
        <f t="shared" ref="D192:G192" si="61">+D120+D141+D121+D123+D126+D128+D129+D148+D130+D131+D132+D134+D135+D136+D137</f>
        <v>592</v>
      </c>
      <c r="E192" s="10">
        <f t="shared" si="61"/>
        <v>61</v>
      </c>
      <c r="F192" s="10">
        <f t="shared" si="61"/>
        <v>20</v>
      </c>
      <c r="G192" s="10">
        <f t="shared" si="61"/>
        <v>633</v>
      </c>
    </row>
    <row r="193" spans="1:7" s="60" customFormat="1" ht="12" customHeight="1" x14ac:dyDescent="0.2">
      <c r="A193" s="107" t="s">
        <v>219</v>
      </c>
      <c r="B193" s="107"/>
      <c r="C193" s="10">
        <f>+C69+C70+C71+C72+C73+C74+C75+C76+C77+C79+C80+C81+C82+C83+C84+C85+C86+C87+C88+C89+C90+C91+C92+C93+C94+C95+C96+C97+C98+C99+C100+C101+C102+C103+C104+C105+C106+C107+C108+C109+C110+C111+C112+C113+C115+C116+C117+C114</f>
        <v>97285</v>
      </c>
      <c r="D193" s="10">
        <f t="shared" ref="D193:G193" si="62">+D69+D70+D71+D72+D73+D74+D75+D76+D77+D79+D80+D81+D82+D83+D84+D85+D86+D87+D88+D89+D90+D91+D92+D93+D94+D95+D96+D97+D98+D99+D100+D101+D102+D103+D104+D105+D106+D107+D108+D109+D110+D111+D112+D113+D115+D116+D117+D114</f>
        <v>693</v>
      </c>
      <c r="E193" s="10">
        <f t="shared" si="62"/>
        <v>145</v>
      </c>
      <c r="F193" s="10">
        <f t="shared" si="62"/>
        <v>63</v>
      </c>
      <c r="G193" s="10">
        <f t="shared" si="62"/>
        <v>775</v>
      </c>
    </row>
    <row r="194" spans="1:7" s="60" customFormat="1" ht="12" customHeight="1" x14ac:dyDescent="0.2">
      <c r="A194" s="94" t="s">
        <v>220</v>
      </c>
      <c r="B194" s="94"/>
      <c r="C194" s="15">
        <f>+C153+C124+C125+C154+C127+C160</f>
        <v>13606</v>
      </c>
      <c r="D194" s="15">
        <f t="shared" ref="D194:G194" si="63">+D153+D124+D125+D154+D127+D160</f>
        <v>48</v>
      </c>
      <c r="E194" s="15">
        <f t="shared" si="63"/>
        <v>22</v>
      </c>
      <c r="F194" s="15">
        <f t="shared" si="63"/>
        <v>0</v>
      </c>
      <c r="G194" s="15">
        <f t="shared" si="63"/>
        <v>70</v>
      </c>
    </row>
    <row r="195" spans="1:7" s="60" customFormat="1" ht="12" customHeight="1" x14ac:dyDescent="0.2">
      <c r="A195" s="95"/>
      <c r="B195" s="95"/>
      <c r="C195" s="19"/>
      <c r="D195" s="19"/>
      <c r="E195" s="19"/>
      <c r="F195" s="19"/>
      <c r="G195" s="19"/>
    </row>
    <row r="196" spans="1:7" s="60" customFormat="1" ht="12" customHeight="1" x14ac:dyDescent="0.2">
      <c r="A196" s="57" t="s">
        <v>221</v>
      </c>
      <c r="B196" s="57"/>
      <c r="C196" s="62">
        <f>+C179-C189</f>
        <v>30326</v>
      </c>
      <c r="D196" s="62">
        <f t="shared" ref="D196:G196" si="64">+D179-D189</f>
        <v>84</v>
      </c>
      <c r="E196" s="62">
        <f t="shared" si="64"/>
        <v>33</v>
      </c>
      <c r="F196" s="62">
        <f t="shared" si="64"/>
        <v>6</v>
      </c>
      <c r="G196" s="62">
        <f t="shared" si="64"/>
        <v>111</v>
      </c>
    </row>
    <row r="197" spans="1:7" s="70" customFormat="1" ht="12" customHeight="1" x14ac:dyDescent="0.15"/>
    <row r="198" spans="1:7" s="71" customFormat="1" ht="24.75" customHeight="1" x14ac:dyDescent="0.2">
      <c r="A198" s="99" t="s">
        <v>254</v>
      </c>
      <c r="B198" s="99"/>
      <c r="C198" s="99"/>
      <c r="D198" s="100"/>
      <c r="E198" s="100"/>
      <c r="F198" s="100"/>
      <c r="G198" s="100"/>
    </row>
    <row r="199" spans="1:7" s="54" customFormat="1" ht="12.75" customHeight="1" x14ac:dyDescent="0.2">
      <c r="A199" s="98" t="s">
        <v>253</v>
      </c>
      <c r="B199" s="98"/>
      <c r="C199" s="98"/>
      <c r="D199" s="98"/>
      <c r="E199" s="98"/>
      <c r="F199" s="98"/>
      <c r="G199" s="98"/>
    </row>
    <row r="200" spans="1:7" s="54" customFormat="1" ht="12.75" x14ac:dyDescent="0.2">
      <c r="A200" s="98" t="s">
        <v>203</v>
      </c>
      <c r="B200" s="98"/>
      <c r="C200" s="98"/>
      <c r="D200" s="98"/>
      <c r="E200" s="98"/>
      <c r="F200" s="98"/>
      <c r="G200" s="98"/>
    </row>
    <row r="201" spans="1:7" s="54" customFormat="1" ht="12.75" x14ac:dyDescent="0.2">
      <c r="A201" s="98" t="s">
        <v>204</v>
      </c>
      <c r="B201" s="98"/>
      <c r="C201" s="98"/>
      <c r="D201" s="98"/>
      <c r="E201" s="98"/>
      <c r="F201" s="98"/>
      <c r="G201" s="98"/>
    </row>
    <row r="202" spans="1:7" s="71" customFormat="1" ht="12" customHeight="1" x14ac:dyDescent="0.2">
      <c r="A202" s="101" t="s">
        <v>231</v>
      </c>
      <c r="B202" s="102"/>
      <c r="C202" s="102"/>
      <c r="D202" s="102"/>
      <c r="E202" s="102"/>
      <c r="F202" s="102"/>
      <c r="G202" s="102"/>
    </row>
    <row r="203" spans="1:7" s="23" customFormat="1" ht="5.25" customHeight="1" x14ac:dyDescent="0.15">
      <c r="A203" s="103"/>
      <c r="B203" s="103"/>
      <c r="C203" s="103"/>
      <c r="D203" s="103"/>
      <c r="E203" s="103"/>
      <c r="F203" s="103"/>
      <c r="G203" s="103"/>
    </row>
    <row r="204" spans="1:7" s="92" customFormat="1" ht="12" customHeight="1" x14ac:dyDescent="0.2">
      <c r="A204" s="104" t="s">
        <v>238</v>
      </c>
      <c r="B204" s="104"/>
      <c r="C204" s="104"/>
      <c r="D204" s="104"/>
      <c r="E204" s="104"/>
      <c r="F204" s="104"/>
      <c r="G204" s="104"/>
    </row>
    <row r="205" spans="1:7" s="23" customFormat="1" ht="5.25" customHeight="1" x14ac:dyDescent="0.15">
      <c r="A205" s="103"/>
      <c r="B205" s="103"/>
      <c r="C205" s="103"/>
      <c r="D205" s="103"/>
      <c r="E205" s="103"/>
      <c r="F205" s="103"/>
      <c r="G205" s="103"/>
    </row>
    <row r="206" spans="1:7" s="9" customFormat="1" ht="12" customHeight="1" x14ac:dyDescent="0.2">
      <c r="A206" s="98" t="s">
        <v>250</v>
      </c>
      <c r="B206" s="98"/>
      <c r="C206" s="98"/>
      <c r="D206" s="98"/>
      <c r="E206" s="98"/>
      <c r="F206" s="98"/>
      <c r="G206" s="98"/>
    </row>
    <row r="207" spans="1:7" s="9" customFormat="1" ht="12" customHeight="1" x14ac:dyDescent="0.2">
      <c r="A207" s="98" t="s">
        <v>199</v>
      </c>
      <c r="B207" s="98"/>
      <c r="C207" s="98"/>
      <c r="D207" s="98"/>
      <c r="E207" s="98"/>
      <c r="F207" s="98"/>
      <c r="G207" s="98"/>
    </row>
    <row r="208" spans="1:7" ht="12" customHeight="1" x14ac:dyDescent="0.2"/>
    <row r="209" ht="12" customHeight="1" x14ac:dyDescent="0.2"/>
  </sheetData>
  <mergeCells count="168">
    <mergeCell ref="A193:B193"/>
    <mergeCell ref="A206:G206"/>
    <mergeCell ref="A207:G207"/>
    <mergeCell ref="A136:B136"/>
    <mergeCell ref="A137:B137"/>
    <mergeCell ref="A147:B147"/>
    <mergeCell ref="A155:B155"/>
    <mergeCell ref="A159:B159"/>
    <mergeCell ref="A164:B164"/>
    <mergeCell ref="A176:B176"/>
    <mergeCell ref="A186:B186"/>
    <mergeCell ref="A192:B192"/>
    <mergeCell ref="A8:B8"/>
    <mergeCell ref="A10:B10"/>
    <mergeCell ref="A11:B11"/>
    <mergeCell ref="A15:B15"/>
    <mergeCell ref="A19:B19"/>
    <mergeCell ref="A21:B21"/>
    <mergeCell ref="A1:G1"/>
    <mergeCell ref="A2:G2"/>
    <mergeCell ref="A3:G3"/>
    <mergeCell ref="A4:G4"/>
    <mergeCell ref="A5:B5"/>
    <mergeCell ref="A6:B6"/>
    <mergeCell ref="A36:B36"/>
    <mergeCell ref="A37:B37"/>
    <mergeCell ref="A38:B38"/>
    <mergeCell ref="A40:B40"/>
    <mergeCell ref="A41:B41"/>
    <mergeCell ref="A42:B42"/>
    <mergeCell ref="A22:B22"/>
    <mergeCell ref="A23:B23"/>
    <mergeCell ref="A24:B24"/>
    <mergeCell ref="A27:B27"/>
    <mergeCell ref="A30:B30"/>
    <mergeCell ref="A31:B31"/>
    <mergeCell ref="A56:B56"/>
    <mergeCell ref="A57:B57"/>
    <mergeCell ref="A58:B58"/>
    <mergeCell ref="A59:B59"/>
    <mergeCell ref="A60:B60"/>
    <mergeCell ref="A61:B61"/>
    <mergeCell ref="A45:B45"/>
    <mergeCell ref="A50:B50"/>
    <mergeCell ref="A51:B51"/>
    <mergeCell ref="A52:B52"/>
    <mergeCell ref="A53:B53"/>
    <mergeCell ref="A55:B55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19:B119"/>
    <mergeCell ref="A120:B120"/>
    <mergeCell ref="A121:B121"/>
    <mergeCell ref="A122:B122"/>
    <mergeCell ref="A123:B123"/>
    <mergeCell ref="A111:B111"/>
    <mergeCell ref="A112:B112"/>
    <mergeCell ref="A113:B113"/>
    <mergeCell ref="A114:B114"/>
    <mergeCell ref="A115:B115"/>
    <mergeCell ref="A117:B117"/>
    <mergeCell ref="A116:B116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4:B144"/>
    <mergeCell ref="A145:B145"/>
    <mergeCell ref="A146:B146"/>
    <mergeCell ref="A148:B148"/>
    <mergeCell ref="A150:B150"/>
    <mergeCell ref="A140:B140"/>
    <mergeCell ref="A141:B141"/>
    <mergeCell ref="A142:B142"/>
    <mergeCell ref="A143:B143"/>
    <mergeCell ref="A158:B158"/>
    <mergeCell ref="A160:B160"/>
    <mergeCell ref="A162:B162"/>
    <mergeCell ref="A163:B163"/>
    <mergeCell ref="A165:B165"/>
    <mergeCell ref="A151:B151"/>
    <mergeCell ref="A152:B152"/>
    <mergeCell ref="A153:B153"/>
    <mergeCell ref="A154:B154"/>
    <mergeCell ref="A156:B156"/>
    <mergeCell ref="A172:B172"/>
    <mergeCell ref="A173:B173"/>
    <mergeCell ref="A174:B174"/>
    <mergeCell ref="A175:B175"/>
    <mergeCell ref="A177:B177"/>
    <mergeCell ref="A167:B167"/>
    <mergeCell ref="A168:B168"/>
    <mergeCell ref="A169:B169"/>
    <mergeCell ref="A170:B170"/>
    <mergeCell ref="A171:B171"/>
    <mergeCell ref="A185:B185"/>
    <mergeCell ref="A187:B187"/>
    <mergeCell ref="A189:B189"/>
    <mergeCell ref="A190:B190"/>
    <mergeCell ref="A191:B191"/>
    <mergeCell ref="A179:B179"/>
    <mergeCell ref="A180:B180"/>
    <mergeCell ref="A181:B181"/>
    <mergeCell ref="A182:B182"/>
    <mergeCell ref="A183:B183"/>
    <mergeCell ref="A184:B184"/>
    <mergeCell ref="A205:G205"/>
    <mergeCell ref="A198:G198"/>
    <mergeCell ref="A199:G199"/>
    <mergeCell ref="A200:G200"/>
    <mergeCell ref="A201:G201"/>
    <mergeCell ref="A202:G202"/>
    <mergeCell ref="A203:G203"/>
    <mergeCell ref="A204:G20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selection sqref="A1:G1"/>
    </sheetView>
  </sheetViews>
  <sheetFormatPr defaultColWidth="9.140625" defaultRowHeight="12" customHeight="1" x14ac:dyDescent="0.2"/>
  <cols>
    <col min="1" max="1" width="2" style="1" customWidth="1"/>
    <col min="2" max="2" width="28.140625" style="1" customWidth="1"/>
    <col min="3" max="7" width="18.7109375" style="2" customWidth="1"/>
    <col min="8" max="16384" width="9.140625" style="1"/>
  </cols>
  <sheetData>
    <row r="1" spans="1:7" s="25" customFormat="1" ht="12.75" customHeight="1" x14ac:dyDescent="0.2">
      <c r="A1" s="115"/>
      <c r="B1" s="115"/>
      <c r="C1" s="115"/>
      <c r="D1" s="115"/>
      <c r="E1" s="115"/>
      <c r="F1" s="115"/>
      <c r="G1" s="115"/>
    </row>
    <row r="2" spans="1:7" s="25" customFormat="1" ht="12.75" customHeight="1" x14ac:dyDescent="0.2">
      <c r="A2" s="115" t="s">
        <v>209</v>
      </c>
      <c r="B2" s="115"/>
      <c r="C2" s="115"/>
      <c r="D2" s="115"/>
      <c r="E2" s="115"/>
      <c r="F2" s="115"/>
      <c r="G2" s="115"/>
    </row>
    <row r="3" spans="1:7" s="26" customFormat="1" ht="12.75" customHeight="1" x14ac:dyDescent="0.25">
      <c r="A3" s="130"/>
      <c r="B3" s="130"/>
      <c r="C3" s="130"/>
      <c r="D3" s="130"/>
      <c r="E3" s="130"/>
      <c r="F3" s="130"/>
      <c r="G3" s="130"/>
    </row>
    <row r="4" spans="1:7" s="26" customFormat="1" ht="12.75" customHeight="1" x14ac:dyDescent="0.25">
      <c r="A4" s="131"/>
      <c r="B4" s="131"/>
      <c r="C4" s="131"/>
      <c r="D4" s="131"/>
      <c r="E4" s="131"/>
      <c r="F4" s="131"/>
      <c r="G4" s="131"/>
    </row>
    <row r="5" spans="1:7" ht="12" customHeight="1" x14ac:dyDescent="0.2">
      <c r="A5" s="27"/>
      <c r="B5" s="27"/>
      <c r="C5" s="28" t="s">
        <v>202</v>
      </c>
      <c r="D5" s="29" t="s">
        <v>195</v>
      </c>
      <c r="E5" s="30"/>
      <c r="F5" s="28" t="s">
        <v>201</v>
      </c>
      <c r="G5" s="31" t="s">
        <v>196</v>
      </c>
    </row>
    <row r="6" spans="1:7" ht="13.5" customHeight="1" x14ac:dyDescent="0.2">
      <c r="C6" s="38"/>
      <c r="D6" s="32" t="s">
        <v>197</v>
      </c>
      <c r="E6" s="33" t="s">
        <v>198</v>
      </c>
      <c r="F6" s="34"/>
      <c r="G6" s="32"/>
    </row>
    <row r="7" spans="1:7" s="24" customFormat="1" ht="12" customHeight="1" x14ac:dyDescent="0.2">
      <c r="A7" s="132"/>
      <c r="B7" s="132"/>
      <c r="C7" s="132"/>
      <c r="D7" s="132"/>
      <c r="E7" s="132"/>
      <c r="F7" s="132"/>
      <c r="G7" s="132"/>
    </row>
    <row r="8" spans="1:7" s="61" customFormat="1" ht="12" customHeight="1" x14ac:dyDescent="0.2">
      <c r="A8" s="129" t="s">
        <v>0</v>
      </c>
      <c r="B8" s="129"/>
      <c r="C8" s="62">
        <f t="shared" ref="C8:G8" si="0">C10+C21+C36+C40+C50</f>
        <v>223504</v>
      </c>
      <c r="D8" s="62">
        <f t="shared" si="0"/>
        <v>2263</v>
      </c>
      <c r="E8" s="62">
        <f t="shared" si="0"/>
        <v>431</v>
      </c>
      <c r="F8" s="62">
        <f t="shared" si="0"/>
        <v>103</v>
      </c>
      <c r="G8" s="62">
        <f t="shared" si="0"/>
        <v>2591</v>
      </c>
    </row>
    <row r="9" spans="1:7" s="3" customFormat="1" ht="12" customHeight="1" x14ac:dyDescent="0.2">
      <c r="A9" s="5"/>
      <c r="B9" s="5"/>
      <c r="C9" s="6"/>
      <c r="D9" s="6"/>
      <c r="E9" s="6"/>
      <c r="F9" s="6"/>
      <c r="G9" s="6"/>
    </row>
    <row r="10" spans="1:7" s="7" customFormat="1" ht="12" customHeight="1" x14ac:dyDescent="0.2">
      <c r="A10" s="106" t="s">
        <v>1</v>
      </c>
      <c r="B10" s="106"/>
      <c r="C10" s="8">
        <f t="shared" ref="C10:G10" si="1">C11+C15+C19</f>
        <v>21965</v>
      </c>
      <c r="D10" s="8">
        <f t="shared" si="1"/>
        <v>99</v>
      </c>
      <c r="E10" s="8">
        <f t="shared" si="1"/>
        <v>41</v>
      </c>
      <c r="F10" s="8">
        <f t="shared" si="1"/>
        <v>0</v>
      </c>
      <c r="G10" s="8">
        <f t="shared" si="1"/>
        <v>140</v>
      </c>
    </row>
    <row r="11" spans="1:7" s="9" customFormat="1" ht="12" customHeight="1" x14ac:dyDescent="0.2">
      <c r="A11" s="107" t="s">
        <v>2</v>
      </c>
      <c r="B11" s="107"/>
      <c r="C11" s="10">
        <f t="shared" ref="C11:G11" si="2">C12+C13+C14</f>
        <v>8940</v>
      </c>
      <c r="D11" s="10">
        <f t="shared" si="2"/>
        <v>19</v>
      </c>
      <c r="E11" s="10">
        <f t="shared" si="2"/>
        <v>24</v>
      </c>
      <c r="F11" s="10">
        <f t="shared" si="2"/>
        <v>0</v>
      </c>
      <c r="G11" s="10">
        <f t="shared" si="2"/>
        <v>43</v>
      </c>
    </row>
    <row r="12" spans="1:7" s="9" customFormat="1" ht="12" customHeight="1" x14ac:dyDescent="0.2">
      <c r="A12" s="11"/>
      <c r="B12" s="12" t="s">
        <v>3</v>
      </c>
      <c r="C12" s="10">
        <f t="shared" ref="C12:G12" si="3">C194+C195+C197+C202+C203</f>
        <v>3364</v>
      </c>
      <c r="D12" s="10">
        <f t="shared" si="3"/>
        <v>10</v>
      </c>
      <c r="E12" s="10">
        <f t="shared" si="3"/>
        <v>9</v>
      </c>
      <c r="F12" s="10">
        <f t="shared" si="3"/>
        <v>0</v>
      </c>
      <c r="G12" s="10">
        <f t="shared" si="3"/>
        <v>19</v>
      </c>
    </row>
    <row r="13" spans="1:7" s="9" customFormat="1" ht="12" customHeight="1" x14ac:dyDescent="0.2">
      <c r="A13" s="11"/>
      <c r="B13" s="12" t="s">
        <v>4</v>
      </c>
      <c r="C13" s="10">
        <f t="shared" ref="C13:G13" si="4">+C198+C204</f>
        <v>3695</v>
      </c>
      <c r="D13" s="10">
        <f t="shared" si="4"/>
        <v>6</v>
      </c>
      <c r="E13" s="10">
        <f t="shared" si="4"/>
        <v>14</v>
      </c>
      <c r="F13" s="10">
        <f t="shared" si="4"/>
        <v>0</v>
      </c>
      <c r="G13" s="10">
        <f t="shared" si="4"/>
        <v>20</v>
      </c>
    </row>
    <row r="14" spans="1:7" s="9" customFormat="1" ht="12" customHeight="1" x14ac:dyDescent="0.2">
      <c r="A14" s="11"/>
      <c r="B14" s="13" t="s">
        <v>5</v>
      </c>
      <c r="C14" s="10">
        <f t="shared" ref="C14:G14" si="5">C196+C199+C200+C201</f>
        <v>1881</v>
      </c>
      <c r="D14" s="10">
        <f t="shared" si="5"/>
        <v>3</v>
      </c>
      <c r="E14" s="10">
        <f t="shared" si="5"/>
        <v>1</v>
      </c>
      <c r="F14" s="10">
        <f t="shared" si="5"/>
        <v>0</v>
      </c>
      <c r="G14" s="10">
        <f t="shared" si="5"/>
        <v>4</v>
      </c>
    </row>
    <row r="15" spans="1:7" s="9" customFormat="1" ht="12" customHeight="1" x14ac:dyDescent="0.2">
      <c r="A15" s="107" t="s">
        <v>6</v>
      </c>
      <c r="B15" s="107"/>
      <c r="C15" s="10">
        <f t="shared" ref="C15:G15" si="6">C16+C17+C18</f>
        <v>5562</v>
      </c>
      <c r="D15" s="10">
        <f t="shared" si="6"/>
        <v>5</v>
      </c>
      <c r="E15" s="10">
        <f t="shared" si="6"/>
        <v>7</v>
      </c>
      <c r="F15" s="10">
        <f t="shared" si="6"/>
        <v>0</v>
      </c>
      <c r="G15" s="10">
        <f t="shared" si="6"/>
        <v>12</v>
      </c>
    </row>
    <row r="16" spans="1:7" s="9" customFormat="1" ht="12" customHeight="1" x14ac:dyDescent="0.2">
      <c r="A16" s="11"/>
      <c r="B16" s="12" t="s">
        <v>7</v>
      </c>
      <c r="C16" s="10">
        <f t="shared" ref="C16:G16" si="7">+C190</f>
        <v>2006</v>
      </c>
      <c r="D16" s="10">
        <f t="shared" si="7"/>
        <v>0</v>
      </c>
      <c r="E16" s="10">
        <f t="shared" si="7"/>
        <v>1</v>
      </c>
      <c r="F16" s="10">
        <f t="shared" si="7"/>
        <v>0</v>
      </c>
      <c r="G16" s="10">
        <f t="shared" si="7"/>
        <v>1</v>
      </c>
    </row>
    <row r="17" spans="1:7" s="9" customFormat="1" ht="12" customHeight="1" x14ac:dyDescent="0.2">
      <c r="A17" s="11"/>
      <c r="B17" s="12" t="s">
        <v>8</v>
      </c>
      <c r="C17" s="10">
        <f t="shared" ref="C17:G17" si="8">+C189</f>
        <v>1856</v>
      </c>
      <c r="D17" s="10">
        <f t="shared" si="8"/>
        <v>5</v>
      </c>
      <c r="E17" s="10">
        <f t="shared" si="8"/>
        <v>2</v>
      </c>
      <c r="F17" s="10">
        <f t="shared" si="8"/>
        <v>0</v>
      </c>
      <c r="G17" s="10">
        <f t="shared" si="8"/>
        <v>7</v>
      </c>
    </row>
    <row r="18" spans="1:7" s="9" customFormat="1" ht="12" customHeight="1" x14ac:dyDescent="0.2">
      <c r="A18" s="14"/>
      <c r="B18" s="12" t="s">
        <v>9</v>
      </c>
      <c r="C18" s="10">
        <f t="shared" ref="C18:G18" si="9">C191</f>
        <v>1700</v>
      </c>
      <c r="D18" s="10">
        <f t="shared" si="9"/>
        <v>0</v>
      </c>
      <c r="E18" s="10">
        <f t="shared" si="9"/>
        <v>4</v>
      </c>
      <c r="F18" s="10">
        <f t="shared" si="9"/>
        <v>0</v>
      </c>
      <c r="G18" s="10">
        <f t="shared" si="9"/>
        <v>4</v>
      </c>
    </row>
    <row r="19" spans="1:7" s="9" customFormat="1" ht="12" customHeight="1" x14ac:dyDescent="0.2">
      <c r="A19" s="105" t="s">
        <v>10</v>
      </c>
      <c r="B19" s="105"/>
      <c r="C19" s="15">
        <f t="shared" ref="C19:G19" si="10">C181+C182+C183+C167+C184+C185+C172+C186+C175</f>
        <v>7463</v>
      </c>
      <c r="D19" s="15">
        <f t="shared" si="10"/>
        <v>75</v>
      </c>
      <c r="E19" s="15">
        <f t="shared" si="10"/>
        <v>10</v>
      </c>
      <c r="F19" s="15">
        <f t="shared" si="10"/>
        <v>0</v>
      </c>
      <c r="G19" s="15">
        <f t="shared" si="10"/>
        <v>85</v>
      </c>
    </row>
    <row r="20" spans="1:7" s="9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7" customFormat="1" ht="12" customHeight="1" x14ac:dyDescent="0.2">
      <c r="A21" s="106" t="s">
        <v>11</v>
      </c>
      <c r="B21" s="106"/>
      <c r="C21" s="8">
        <f t="shared" ref="C21:G21" si="11">C22+C23+C24+C27+C30+C31</f>
        <v>58982</v>
      </c>
      <c r="D21" s="8">
        <f t="shared" si="11"/>
        <v>378</v>
      </c>
      <c r="E21" s="8">
        <f t="shared" si="11"/>
        <v>109</v>
      </c>
      <c r="F21" s="8">
        <f t="shared" si="11"/>
        <v>28</v>
      </c>
      <c r="G21" s="8">
        <f t="shared" si="11"/>
        <v>459</v>
      </c>
    </row>
    <row r="22" spans="1:7" s="9" customFormat="1" ht="12" customHeight="1" x14ac:dyDescent="0.2">
      <c r="A22" s="107" t="s">
        <v>12</v>
      </c>
      <c r="B22" s="107"/>
      <c r="C22" s="10">
        <f t="shared" ref="C22:G22" si="12">C123+C125+C126+C136+C137+C139+C141+C143+C144</f>
        <v>34327</v>
      </c>
      <c r="D22" s="10">
        <f t="shared" si="12"/>
        <v>216</v>
      </c>
      <c r="E22" s="10">
        <f t="shared" si="12"/>
        <v>59</v>
      </c>
      <c r="F22" s="10">
        <f t="shared" si="12"/>
        <v>22</v>
      </c>
      <c r="G22" s="10">
        <f t="shared" si="12"/>
        <v>253</v>
      </c>
    </row>
    <row r="23" spans="1:7" s="9" customFormat="1" ht="12" customHeight="1" x14ac:dyDescent="0.2">
      <c r="A23" s="107" t="s">
        <v>13</v>
      </c>
      <c r="B23" s="107"/>
      <c r="C23" s="10">
        <f t="shared" ref="C23:G23" si="13">C131</f>
        <v>5956</v>
      </c>
      <c r="D23" s="10">
        <f t="shared" si="13"/>
        <v>59</v>
      </c>
      <c r="E23" s="10">
        <f t="shared" si="13"/>
        <v>8</v>
      </c>
      <c r="F23" s="10">
        <f t="shared" si="13"/>
        <v>1</v>
      </c>
      <c r="G23" s="10">
        <f t="shared" si="13"/>
        <v>66</v>
      </c>
    </row>
    <row r="24" spans="1:7" s="9" customFormat="1" ht="12" customHeight="1" x14ac:dyDescent="0.2">
      <c r="A24" s="107" t="s">
        <v>14</v>
      </c>
      <c r="B24" s="107"/>
      <c r="C24" s="10">
        <f t="shared" ref="C24:G24" si="14">C25+C26</f>
        <v>8575</v>
      </c>
      <c r="D24" s="10">
        <f t="shared" si="14"/>
        <v>53</v>
      </c>
      <c r="E24" s="10">
        <f t="shared" si="14"/>
        <v>18</v>
      </c>
      <c r="F24" s="10">
        <f t="shared" si="14"/>
        <v>5</v>
      </c>
      <c r="G24" s="10">
        <f t="shared" si="14"/>
        <v>66</v>
      </c>
    </row>
    <row r="25" spans="1:7" s="9" customFormat="1" ht="12" customHeight="1" x14ac:dyDescent="0.2">
      <c r="A25" s="16"/>
      <c r="B25" s="12" t="s">
        <v>15</v>
      </c>
      <c r="C25" s="10">
        <f t="shared" ref="C25:G25" si="15">C124+C128+C130+C138+C145+C149</f>
        <v>1870</v>
      </c>
      <c r="D25" s="10">
        <f t="shared" si="15"/>
        <v>0</v>
      </c>
      <c r="E25" s="10">
        <f t="shared" si="15"/>
        <v>2</v>
      </c>
      <c r="F25" s="10">
        <f t="shared" si="15"/>
        <v>0</v>
      </c>
      <c r="G25" s="10">
        <f t="shared" si="15"/>
        <v>2</v>
      </c>
    </row>
    <row r="26" spans="1:7" s="9" customFormat="1" ht="12" customHeight="1" x14ac:dyDescent="0.2">
      <c r="A26" s="14"/>
      <c r="B26" s="12" t="s">
        <v>16</v>
      </c>
      <c r="C26" s="10">
        <f t="shared" ref="C26:G26" si="16">C129+C132+C135+C146</f>
        <v>6705</v>
      </c>
      <c r="D26" s="10">
        <f t="shared" si="16"/>
        <v>53</v>
      </c>
      <c r="E26" s="10">
        <f t="shared" si="16"/>
        <v>16</v>
      </c>
      <c r="F26" s="10">
        <f t="shared" si="16"/>
        <v>5</v>
      </c>
      <c r="G26" s="10">
        <f t="shared" si="16"/>
        <v>64</v>
      </c>
    </row>
    <row r="27" spans="1:7" s="9" customFormat="1" ht="12" customHeight="1" x14ac:dyDescent="0.2">
      <c r="A27" s="107" t="s">
        <v>17</v>
      </c>
      <c r="B27" s="107"/>
      <c r="C27" s="10">
        <f t="shared" ref="C27:G27" si="17">C28+C29</f>
        <v>2977</v>
      </c>
      <c r="D27" s="10">
        <f t="shared" si="17"/>
        <v>16</v>
      </c>
      <c r="E27" s="10">
        <f t="shared" si="17"/>
        <v>0</v>
      </c>
      <c r="F27" s="10">
        <f t="shared" si="17"/>
        <v>0</v>
      </c>
      <c r="G27" s="10">
        <f t="shared" si="17"/>
        <v>16</v>
      </c>
    </row>
    <row r="28" spans="1:7" s="9" customFormat="1" ht="12" customHeight="1" x14ac:dyDescent="0.2">
      <c r="A28" s="16"/>
      <c r="B28" s="12" t="s">
        <v>18</v>
      </c>
      <c r="C28" s="10">
        <f t="shared" ref="C28:G28" si="18">+C127</f>
        <v>1425</v>
      </c>
      <c r="D28" s="10">
        <f t="shared" si="18"/>
        <v>1</v>
      </c>
      <c r="E28" s="10">
        <f t="shared" si="18"/>
        <v>0</v>
      </c>
      <c r="F28" s="10">
        <f t="shared" si="18"/>
        <v>0</v>
      </c>
      <c r="G28" s="10">
        <f t="shared" si="18"/>
        <v>1</v>
      </c>
    </row>
    <row r="29" spans="1:7" s="9" customFormat="1" ht="12" customHeight="1" x14ac:dyDescent="0.2">
      <c r="A29" s="14"/>
      <c r="B29" s="12" t="s">
        <v>19</v>
      </c>
      <c r="C29" s="10">
        <f t="shared" ref="C29:G29" si="19">C147</f>
        <v>1552</v>
      </c>
      <c r="D29" s="10">
        <f t="shared" si="19"/>
        <v>15</v>
      </c>
      <c r="E29" s="10">
        <f t="shared" si="19"/>
        <v>0</v>
      </c>
      <c r="F29" s="10">
        <f t="shared" si="19"/>
        <v>0</v>
      </c>
      <c r="G29" s="10">
        <f t="shared" si="19"/>
        <v>15</v>
      </c>
    </row>
    <row r="30" spans="1:7" s="9" customFormat="1" ht="12" customHeight="1" x14ac:dyDescent="0.2">
      <c r="A30" s="107" t="s">
        <v>20</v>
      </c>
      <c r="B30" s="107"/>
      <c r="C30" s="10">
        <f t="shared" ref="C30:G30" si="20">C133+C134+C140+C142+C148</f>
        <v>1456</v>
      </c>
      <c r="D30" s="10">
        <f t="shared" si="20"/>
        <v>1</v>
      </c>
      <c r="E30" s="10">
        <f t="shared" si="20"/>
        <v>1</v>
      </c>
      <c r="F30" s="10">
        <f t="shared" si="20"/>
        <v>0</v>
      </c>
      <c r="G30" s="10">
        <f t="shared" si="20"/>
        <v>2</v>
      </c>
    </row>
    <row r="31" spans="1:7" s="9" customFormat="1" ht="12" customHeight="1" x14ac:dyDescent="0.2">
      <c r="A31" s="107" t="s">
        <v>21</v>
      </c>
      <c r="B31" s="107"/>
      <c r="C31" s="10">
        <f t="shared" ref="C31:G31" si="21">C32+C33+C34</f>
        <v>5691</v>
      </c>
      <c r="D31" s="10">
        <f t="shared" si="21"/>
        <v>33</v>
      </c>
      <c r="E31" s="10">
        <f t="shared" si="21"/>
        <v>23</v>
      </c>
      <c r="F31" s="10">
        <f t="shared" si="21"/>
        <v>0</v>
      </c>
      <c r="G31" s="10">
        <f t="shared" si="21"/>
        <v>56</v>
      </c>
    </row>
    <row r="32" spans="1:7" s="9" customFormat="1" ht="12" customHeight="1" x14ac:dyDescent="0.2">
      <c r="A32" s="16"/>
      <c r="B32" s="12" t="s">
        <v>22</v>
      </c>
      <c r="C32" s="10">
        <f t="shared" ref="C32:G32" si="22">C157</f>
        <v>838</v>
      </c>
      <c r="D32" s="10">
        <f t="shared" si="22"/>
        <v>0</v>
      </c>
      <c r="E32" s="10">
        <f t="shared" si="22"/>
        <v>0</v>
      </c>
      <c r="F32" s="10">
        <f t="shared" si="22"/>
        <v>0</v>
      </c>
      <c r="G32" s="10">
        <f t="shared" si="22"/>
        <v>0</v>
      </c>
    </row>
    <row r="33" spans="1:7" s="9" customFormat="1" ht="12" customHeight="1" x14ac:dyDescent="0.2">
      <c r="A33" s="11"/>
      <c r="B33" s="12" t="s">
        <v>23</v>
      </c>
      <c r="C33" s="10">
        <f t="shared" ref="C33:G33" si="23">C153+C154+C155+C158</f>
        <v>704</v>
      </c>
      <c r="D33" s="10">
        <f t="shared" si="23"/>
        <v>1</v>
      </c>
      <c r="E33" s="10">
        <f t="shared" si="23"/>
        <v>3</v>
      </c>
      <c r="F33" s="10">
        <f t="shared" si="23"/>
        <v>0</v>
      </c>
      <c r="G33" s="10">
        <f t="shared" si="23"/>
        <v>4</v>
      </c>
    </row>
    <row r="34" spans="1:7" s="9" customFormat="1" ht="12" customHeight="1" x14ac:dyDescent="0.2">
      <c r="A34" s="11"/>
      <c r="B34" s="17" t="s">
        <v>24</v>
      </c>
      <c r="C34" s="15">
        <f t="shared" ref="C34:G34" si="24">C152+C156+C159</f>
        <v>4149</v>
      </c>
      <c r="D34" s="15">
        <f t="shared" si="24"/>
        <v>32</v>
      </c>
      <c r="E34" s="15">
        <f t="shared" si="24"/>
        <v>20</v>
      </c>
      <c r="F34" s="15">
        <f t="shared" si="24"/>
        <v>0</v>
      </c>
      <c r="G34" s="15">
        <f t="shared" si="24"/>
        <v>52</v>
      </c>
    </row>
    <row r="35" spans="1:7" s="9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7" customFormat="1" ht="12" customHeight="1" x14ac:dyDescent="0.2">
      <c r="A36" s="106" t="s">
        <v>25</v>
      </c>
      <c r="B36" s="106"/>
      <c r="C36" s="8">
        <f t="shared" ref="C36:G36" si="25">C37+C38</f>
        <v>26047</v>
      </c>
      <c r="D36" s="8">
        <f t="shared" si="25"/>
        <v>569</v>
      </c>
      <c r="E36" s="8">
        <f t="shared" si="25"/>
        <v>29</v>
      </c>
      <c r="F36" s="8">
        <f t="shared" si="25"/>
        <v>23</v>
      </c>
      <c r="G36" s="8">
        <f t="shared" si="25"/>
        <v>575</v>
      </c>
    </row>
    <row r="37" spans="1:7" s="9" customFormat="1" ht="12" customHeight="1" x14ac:dyDescent="0.2">
      <c r="A37" s="107" t="s">
        <v>26</v>
      </c>
      <c r="B37" s="107"/>
      <c r="C37" s="10">
        <f t="shared" ref="C37:G37" si="26">C162+C163+C165+C166+C168+C171+C173+C174+C177+C178</f>
        <v>23187</v>
      </c>
      <c r="D37" s="10">
        <f t="shared" si="26"/>
        <v>498</v>
      </c>
      <c r="E37" s="10">
        <f t="shared" si="26"/>
        <v>25</v>
      </c>
      <c r="F37" s="10">
        <f t="shared" si="26"/>
        <v>23</v>
      </c>
      <c r="G37" s="10">
        <f t="shared" si="26"/>
        <v>500</v>
      </c>
    </row>
    <row r="38" spans="1:7" s="9" customFormat="1" ht="12" customHeight="1" x14ac:dyDescent="0.2">
      <c r="A38" s="105" t="s">
        <v>27</v>
      </c>
      <c r="B38" s="105"/>
      <c r="C38" s="15">
        <f t="shared" ref="C38:G38" si="27">+C164+C169+C176</f>
        <v>2860</v>
      </c>
      <c r="D38" s="15">
        <f t="shared" si="27"/>
        <v>71</v>
      </c>
      <c r="E38" s="15">
        <f t="shared" si="27"/>
        <v>4</v>
      </c>
      <c r="F38" s="15">
        <f t="shared" si="27"/>
        <v>0</v>
      </c>
      <c r="G38" s="15">
        <f t="shared" si="27"/>
        <v>75</v>
      </c>
    </row>
    <row r="39" spans="1:7" s="9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7" customFormat="1" ht="12" customHeight="1" x14ac:dyDescent="0.2">
      <c r="A40" s="106" t="s">
        <v>28</v>
      </c>
      <c r="B40" s="106"/>
      <c r="C40" s="8">
        <f t="shared" ref="C40:G40" si="28">C41+C42+C45</f>
        <v>85351</v>
      </c>
      <c r="D40" s="8">
        <f t="shared" si="28"/>
        <v>1029</v>
      </c>
      <c r="E40" s="8">
        <f t="shared" si="28"/>
        <v>168</v>
      </c>
      <c r="F40" s="8">
        <f t="shared" si="28"/>
        <v>44</v>
      </c>
      <c r="G40" s="8">
        <f t="shared" si="28"/>
        <v>1153</v>
      </c>
    </row>
    <row r="41" spans="1:7" s="9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58463</v>
      </c>
      <c r="D41" s="10">
        <f t="shared" si="29"/>
        <v>733</v>
      </c>
      <c r="E41" s="10">
        <f t="shared" si="29"/>
        <v>106</v>
      </c>
      <c r="F41" s="10">
        <f t="shared" si="29"/>
        <v>37</v>
      </c>
      <c r="G41" s="10">
        <f t="shared" si="29"/>
        <v>802</v>
      </c>
    </row>
    <row r="42" spans="1:7" s="9" customFormat="1" ht="12" customHeight="1" x14ac:dyDescent="0.2">
      <c r="A42" s="111" t="s">
        <v>30</v>
      </c>
      <c r="B42" s="111"/>
      <c r="C42" s="10">
        <f t="shared" ref="C42:G42" si="30">C43+C44</f>
        <v>11850</v>
      </c>
      <c r="D42" s="10">
        <f t="shared" si="30"/>
        <v>150</v>
      </c>
      <c r="E42" s="10">
        <f t="shared" si="30"/>
        <v>35</v>
      </c>
      <c r="F42" s="10">
        <f t="shared" si="30"/>
        <v>2</v>
      </c>
      <c r="G42" s="10">
        <f t="shared" si="30"/>
        <v>183</v>
      </c>
    </row>
    <row r="43" spans="1:7" s="9" customFormat="1" ht="12" customHeight="1" x14ac:dyDescent="0.2">
      <c r="A43" s="17"/>
      <c r="B43" s="12" t="s">
        <v>31</v>
      </c>
      <c r="C43" s="10">
        <f t="shared" ref="C43:G43" si="31">C74+C101+C90+C170+C94+C99+C117</f>
        <v>6334</v>
      </c>
      <c r="D43" s="10">
        <f t="shared" si="31"/>
        <v>101</v>
      </c>
      <c r="E43" s="10">
        <f t="shared" si="31"/>
        <v>24</v>
      </c>
      <c r="F43" s="10">
        <f t="shared" si="31"/>
        <v>1</v>
      </c>
      <c r="G43" s="10">
        <f t="shared" si="31"/>
        <v>124</v>
      </c>
    </row>
    <row r="44" spans="1:7" s="9" customFormat="1" ht="12" customHeight="1" x14ac:dyDescent="0.2">
      <c r="A44" s="17"/>
      <c r="B44" s="12" t="s">
        <v>32</v>
      </c>
      <c r="C44" s="10">
        <f t="shared" ref="C44:G44" si="32">C82+C107+C109</f>
        <v>5516</v>
      </c>
      <c r="D44" s="10">
        <f t="shared" si="32"/>
        <v>49</v>
      </c>
      <c r="E44" s="10">
        <f t="shared" si="32"/>
        <v>11</v>
      </c>
      <c r="F44" s="10">
        <f t="shared" si="32"/>
        <v>1</v>
      </c>
      <c r="G44" s="10">
        <f t="shared" si="32"/>
        <v>59</v>
      </c>
    </row>
    <row r="45" spans="1:7" s="9" customFormat="1" ht="12" customHeight="1" x14ac:dyDescent="0.2">
      <c r="A45" s="107" t="s">
        <v>33</v>
      </c>
      <c r="B45" s="107"/>
      <c r="C45" s="10">
        <f t="shared" ref="C45:G45" si="33">C46+C47+C48</f>
        <v>15038</v>
      </c>
      <c r="D45" s="10">
        <f t="shared" si="33"/>
        <v>146</v>
      </c>
      <c r="E45" s="10">
        <f t="shared" si="33"/>
        <v>27</v>
      </c>
      <c r="F45" s="10">
        <f t="shared" si="33"/>
        <v>5</v>
      </c>
      <c r="G45" s="10">
        <f t="shared" si="33"/>
        <v>168</v>
      </c>
    </row>
    <row r="46" spans="1:7" s="9" customFormat="1" ht="12" customHeight="1" x14ac:dyDescent="0.2">
      <c r="A46" s="17"/>
      <c r="B46" s="12" t="s">
        <v>34</v>
      </c>
      <c r="C46" s="10">
        <f t="shared" ref="C46:G46" si="34">+C70+C71+C79+C100</f>
        <v>1997</v>
      </c>
      <c r="D46" s="10">
        <f t="shared" si="34"/>
        <v>12</v>
      </c>
      <c r="E46" s="10">
        <f t="shared" si="34"/>
        <v>6</v>
      </c>
      <c r="F46" s="10">
        <f t="shared" si="34"/>
        <v>0</v>
      </c>
      <c r="G46" s="10">
        <f t="shared" si="34"/>
        <v>18</v>
      </c>
    </row>
    <row r="47" spans="1:7" s="9" customFormat="1" ht="12" customHeight="1" x14ac:dyDescent="0.2">
      <c r="A47" s="17"/>
      <c r="B47" s="12" t="s">
        <v>35</v>
      </c>
      <c r="C47" s="10">
        <f t="shared" ref="C47:G47" si="35">C73+C75+C86+C88+C102+C106+C112+C115</f>
        <v>4252</v>
      </c>
      <c r="D47" s="10">
        <f t="shared" si="35"/>
        <v>16</v>
      </c>
      <c r="E47" s="10">
        <f t="shared" si="35"/>
        <v>5</v>
      </c>
      <c r="F47" s="10">
        <f t="shared" si="35"/>
        <v>0</v>
      </c>
      <c r="G47" s="10">
        <f t="shared" si="35"/>
        <v>21</v>
      </c>
    </row>
    <row r="48" spans="1:7" s="9" customFormat="1" ht="12" customHeight="1" x14ac:dyDescent="0.2">
      <c r="A48" s="17"/>
      <c r="B48" s="17" t="s">
        <v>36</v>
      </c>
      <c r="C48" s="15">
        <f t="shared" ref="C48:G48" si="36">C69+C76+C83+C93+C105+C110+C118</f>
        <v>8789</v>
      </c>
      <c r="D48" s="15">
        <f t="shared" si="36"/>
        <v>118</v>
      </c>
      <c r="E48" s="15">
        <f t="shared" si="36"/>
        <v>16</v>
      </c>
      <c r="F48" s="15">
        <f t="shared" si="36"/>
        <v>5</v>
      </c>
      <c r="G48" s="15">
        <f t="shared" si="36"/>
        <v>129</v>
      </c>
    </row>
    <row r="49" spans="1:7" s="9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7" customFormat="1" ht="12" customHeight="1" x14ac:dyDescent="0.2">
      <c r="A50" s="106" t="s">
        <v>37</v>
      </c>
      <c r="B50" s="106"/>
      <c r="C50" s="8">
        <f t="shared" ref="C50:G50" si="37">C51+C52+C53</f>
        <v>31159</v>
      </c>
      <c r="D50" s="8">
        <f t="shared" si="37"/>
        <v>188</v>
      </c>
      <c r="E50" s="8">
        <f t="shared" si="37"/>
        <v>84</v>
      </c>
      <c r="F50" s="8">
        <f t="shared" si="37"/>
        <v>8</v>
      </c>
      <c r="G50" s="8">
        <f t="shared" si="37"/>
        <v>264</v>
      </c>
    </row>
    <row r="51" spans="1:7" s="9" customFormat="1" ht="12" customHeight="1" x14ac:dyDescent="0.2">
      <c r="A51" s="107" t="s">
        <v>38</v>
      </c>
      <c r="B51" s="107"/>
      <c r="C51" s="10">
        <f t="shared" ref="C51:G51" si="38">C56+C59+C62+C66</f>
        <v>10803</v>
      </c>
      <c r="D51" s="10">
        <f t="shared" si="38"/>
        <v>63</v>
      </c>
      <c r="E51" s="10">
        <f t="shared" si="38"/>
        <v>24</v>
      </c>
      <c r="F51" s="10">
        <f t="shared" si="38"/>
        <v>2</v>
      </c>
      <c r="G51" s="10">
        <f t="shared" si="38"/>
        <v>85</v>
      </c>
    </row>
    <row r="52" spans="1:7" s="9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17882</v>
      </c>
      <c r="D52" s="10">
        <f t="shared" si="39"/>
        <v>124</v>
      </c>
      <c r="E52" s="10">
        <f t="shared" si="39"/>
        <v>50</v>
      </c>
      <c r="F52" s="10">
        <f t="shared" si="39"/>
        <v>5</v>
      </c>
      <c r="G52" s="10">
        <f t="shared" si="39"/>
        <v>169</v>
      </c>
    </row>
    <row r="53" spans="1:7" s="9" customFormat="1" ht="12" customHeight="1" x14ac:dyDescent="0.2">
      <c r="A53" s="105" t="s">
        <v>40</v>
      </c>
      <c r="B53" s="105"/>
      <c r="C53" s="15">
        <f t="shared" ref="C53:G53" si="40">C58+C57</f>
        <v>2474</v>
      </c>
      <c r="D53" s="15">
        <f t="shared" si="40"/>
        <v>1</v>
      </c>
      <c r="E53" s="15">
        <f t="shared" si="40"/>
        <v>10</v>
      </c>
      <c r="F53" s="15">
        <f t="shared" si="40"/>
        <v>1</v>
      </c>
      <c r="G53" s="15">
        <f t="shared" si="40"/>
        <v>10</v>
      </c>
    </row>
    <row r="54" spans="1:7" s="9" customFormat="1" ht="12" customHeight="1" x14ac:dyDescent="0.2">
      <c r="A54" s="13"/>
      <c r="B54" s="18"/>
      <c r="C54" s="19"/>
      <c r="D54" s="19"/>
      <c r="E54" s="19"/>
      <c r="F54" s="19"/>
      <c r="G54" s="19"/>
    </row>
    <row r="55" spans="1:7" s="9" customFormat="1" ht="12" customHeight="1" x14ac:dyDescent="0.2">
      <c r="A55" s="110" t="s">
        <v>41</v>
      </c>
      <c r="B55" s="110"/>
      <c r="C55" s="6">
        <f t="shared" ref="C55:G55" si="41">SUM(C56:C66)</f>
        <v>27417</v>
      </c>
      <c r="D55" s="6">
        <f t="shared" si="41"/>
        <v>154</v>
      </c>
      <c r="E55" s="6">
        <f t="shared" si="41"/>
        <v>77</v>
      </c>
      <c r="F55" s="6">
        <f t="shared" si="41"/>
        <v>8</v>
      </c>
      <c r="G55" s="6">
        <f t="shared" si="41"/>
        <v>223</v>
      </c>
    </row>
    <row r="56" spans="1:7" s="9" customFormat="1" ht="12" customHeight="1" x14ac:dyDescent="0.2">
      <c r="A56" s="107" t="s">
        <v>42</v>
      </c>
      <c r="B56" s="107"/>
      <c r="C56" s="10">
        <v>1878</v>
      </c>
      <c r="D56" s="10">
        <v>16</v>
      </c>
      <c r="E56" s="10">
        <v>6</v>
      </c>
      <c r="F56" s="10">
        <v>0</v>
      </c>
      <c r="G56" s="10">
        <v>22</v>
      </c>
    </row>
    <row r="57" spans="1:7" s="9" customFormat="1" ht="12" customHeight="1" x14ac:dyDescent="0.2">
      <c r="A57" s="107" t="s">
        <v>43</v>
      </c>
      <c r="B57" s="107"/>
      <c r="C57" s="10">
        <v>1310</v>
      </c>
      <c r="D57" s="10">
        <v>0</v>
      </c>
      <c r="E57" s="10">
        <v>3</v>
      </c>
      <c r="F57" s="10">
        <v>0</v>
      </c>
      <c r="G57" s="10">
        <v>3</v>
      </c>
    </row>
    <row r="58" spans="1:7" s="9" customFormat="1" ht="12" customHeight="1" x14ac:dyDescent="0.2">
      <c r="A58" s="107" t="s">
        <v>44</v>
      </c>
      <c r="B58" s="107"/>
      <c r="C58" s="10">
        <v>1164</v>
      </c>
      <c r="D58" s="10">
        <v>1</v>
      </c>
      <c r="E58" s="10">
        <v>7</v>
      </c>
      <c r="F58" s="10">
        <v>1</v>
      </c>
      <c r="G58" s="10">
        <v>7</v>
      </c>
    </row>
    <row r="59" spans="1:7" s="9" customFormat="1" ht="12" customHeight="1" x14ac:dyDescent="0.2">
      <c r="A59" s="107" t="s">
        <v>45</v>
      </c>
      <c r="B59" s="107"/>
      <c r="C59" s="10">
        <v>4970</v>
      </c>
      <c r="D59" s="10">
        <v>2</v>
      </c>
      <c r="E59" s="10">
        <v>12</v>
      </c>
      <c r="F59" s="10">
        <v>2</v>
      </c>
      <c r="G59" s="10">
        <v>12</v>
      </c>
    </row>
    <row r="60" spans="1:7" s="9" customFormat="1" ht="12" customHeight="1" x14ac:dyDescent="0.2">
      <c r="A60" s="107" t="s">
        <v>46</v>
      </c>
      <c r="B60" s="107"/>
      <c r="C60" s="10">
        <v>1443</v>
      </c>
      <c r="D60" s="10">
        <v>23</v>
      </c>
      <c r="E60" s="10">
        <v>9</v>
      </c>
      <c r="F60" s="10">
        <v>0</v>
      </c>
      <c r="G60" s="10">
        <v>32</v>
      </c>
    </row>
    <row r="61" spans="1:7" s="9" customFormat="1" ht="12" customHeight="1" x14ac:dyDescent="0.2">
      <c r="A61" s="107" t="s">
        <v>47</v>
      </c>
      <c r="B61" s="107"/>
      <c r="C61" s="10">
        <v>8001</v>
      </c>
      <c r="D61" s="10">
        <v>32</v>
      </c>
      <c r="E61" s="10">
        <v>10</v>
      </c>
      <c r="F61" s="10">
        <v>2</v>
      </c>
      <c r="G61" s="10">
        <v>40</v>
      </c>
    </row>
    <row r="62" spans="1:7" s="9" customFormat="1" ht="12" customHeight="1" x14ac:dyDescent="0.2">
      <c r="A62" s="107" t="s">
        <v>48</v>
      </c>
      <c r="B62" s="107"/>
      <c r="C62" s="10">
        <v>2266</v>
      </c>
      <c r="D62" s="10">
        <v>14</v>
      </c>
      <c r="E62" s="10">
        <v>4</v>
      </c>
      <c r="F62" s="10">
        <v>0</v>
      </c>
      <c r="G62" s="10">
        <v>18</v>
      </c>
    </row>
    <row r="63" spans="1:7" s="9" customFormat="1" ht="12" customHeight="1" x14ac:dyDescent="0.2">
      <c r="A63" s="107" t="s">
        <v>49</v>
      </c>
      <c r="B63" s="107"/>
      <c r="C63" s="10">
        <v>1212</v>
      </c>
      <c r="D63" s="10">
        <v>8</v>
      </c>
      <c r="E63" s="10">
        <v>1</v>
      </c>
      <c r="F63" s="10">
        <v>3</v>
      </c>
      <c r="G63" s="10">
        <v>6</v>
      </c>
    </row>
    <row r="64" spans="1:7" s="9" customFormat="1" ht="12" customHeight="1" x14ac:dyDescent="0.2">
      <c r="A64" s="107" t="s">
        <v>50</v>
      </c>
      <c r="B64" s="107"/>
      <c r="C64" s="10">
        <v>1358</v>
      </c>
      <c r="D64" s="10">
        <v>0</v>
      </c>
      <c r="E64" s="10">
        <v>8</v>
      </c>
      <c r="F64" s="10">
        <v>0</v>
      </c>
      <c r="G64" s="10">
        <v>8</v>
      </c>
    </row>
    <row r="65" spans="1:7" s="9" customFormat="1" ht="12" customHeight="1" x14ac:dyDescent="0.2">
      <c r="A65" s="107" t="s">
        <v>51</v>
      </c>
      <c r="B65" s="107"/>
      <c r="C65" s="10">
        <v>2126</v>
      </c>
      <c r="D65" s="10">
        <v>27</v>
      </c>
      <c r="E65" s="10">
        <v>15</v>
      </c>
      <c r="F65" s="10">
        <v>0</v>
      </c>
      <c r="G65" s="10">
        <v>42</v>
      </c>
    </row>
    <row r="66" spans="1:7" s="9" customFormat="1" ht="12" customHeight="1" x14ac:dyDescent="0.2">
      <c r="A66" s="105" t="s">
        <v>52</v>
      </c>
      <c r="B66" s="105"/>
      <c r="C66" s="15">
        <v>1689</v>
      </c>
      <c r="D66" s="15">
        <v>31</v>
      </c>
      <c r="E66" s="15">
        <v>2</v>
      </c>
      <c r="F66" s="15">
        <v>0</v>
      </c>
      <c r="G66" s="15">
        <v>33</v>
      </c>
    </row>
    <row r="67" spans="1:7" s="9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9" customFormat="1" ht="12" customHeight="1" x14ac:dyDescent="0.2">
      <c r="A68" s="106" t="s">
        <v>53</v>
      </c>
      <c r="B68" s="106"/>
      <c r="C68" s="8">
        <f t="shared" ref="C68:G68" si="42">SUM(C69:C120)</f>
        <v>88826</v>
      </c>
      <c r="D68" s="8">
        <f t="shared" si="42"/>
        <v>1061</v>
      </c>
      <c r="E68" s="8">
        <f t="shared" si="42"/>
        <v>173</v>
      </c>
      <c r="F68" s="8">
        <f t="shared" si="42"/>
        <v>44</v>
      </c>
      <c r="G68" s="8">
        <f t="shared" si="42"/>
        <v>1190</v>
      </c>
    </row>
    <row r="69" spans="1:7" s="9" customFormat="1" ht="12" customHeight="1" x14ac:dyDescent="0.2">
      <c r="A69" s="107" t="s">
        <v>54</v>
      </c>
      <c r="B69" s="107"/>
      <c r="C69" s="10">
        <v>2510</v>
      </c>
      <c r="D69" s="10">
        <v>80</v>
      </c>
      <c r="E69" s="10">
        <v>5</v>
      </c>
      <c r="F69" s="10">
        <v>1</v>
      </c>
      <c r="G69" s="10">
        <v>84</v>
      </c>
    </row>
    <row r="70" spans="1:7" s="9" customFormat="1" ht="12" customHeight="1" x14ac:dyDescent="0.2">
      <c r="A70" s="107" t="s">
        <v>55</v>
      </c>
      <c r="B70" s="107"/>
      <c r="C70" s="10">
        <v>1035</v>
      </c>
      <c r="D70" s="10">
        <v>3</v>
      </c>
      <c r="E70" s="10">
        <v>4</v>
      </c>
      <c r="F70" s="10">
        <v>0</v>
      </c>
      <c r="G70" s="10">
        <v>7</v>
      </c>
    </row>
    <row r="71" spans="1:7" s="9" customFormat="1" ht="12" customHeight="1" x14ac:dyDescent="0.2">
      <c r="A71" s="107" t="s">
        <v>56</v>
      </c>
      <c r="B71" s="107"/>
      <c r="C71" s="10">
        <v>219</v>
      </c>
      <c r="D71" s="10">
        <v>2</v>
      </c>
      <c r="E71" s="10">
        <v>2</v>
      </c>
      <c r="F71" s="10">
        <v>0</v>
      </c>
      <c r="G71" s="10">
        <v>4</v>
      </c>
    </row>
    <row r="72" spans="1:7" s="9" customFormat="1" ht="12" customHeight="1" x14ac:dyDescent="0.2">
      <c r="A72" s="107" t="s">
        <v>57</v>
      </c>
      <c r="B72" s="107"/>
      <c r="C72" s="10">
        <v>657</v>
      </c>
      <c r="D72" s="10">
        <v>5</v>
      </c>
      <c r="E72" s="10">
        <v>1</v>
      </c>
      <c r="F72" s="10">
        <v>0</v>
      </c>
      <c r="G72" s="10">
        <v>6</v>
      </c>
    </row>
    <row r="73" spans="1:7" s="9" customFormat="1" ht="12" customHeight="1" x14ac:dyDescent="0.2">
      <c r="A73" s="107" t="s">
        <v>58</v>
      </c>
      <c r="B73" s="107"/>
      <c r="C73" s="10">
        <v>358</v>
      </c>
      <c r="D73" s="10">
        <v>0</v>
      </c>
      <c r="E73" s="10">
        <v>1</v>
      </c>
      <c r="F73" s="10">
        <v>0</v>
      </c>
      <c r="G73" s="10">
        <v>1</v>
      </c>
    </row>
    <row r="74" spans="1:7" s="9" customFormat="1" ht="12" customHeight="1" x14ac:dyDescent="0.2">
      <c r="A74" s="107" t="s">
        <v>59</v>
      </c>
      <c r="B74" s="107"/>
      <c r="C74" s="10">
        <v>666</v>
      </c>
      <c r="D74" s="10">
        <v>8</v>
      </c>
      <c r="E74" s="10">
        <v>2</v>
      </c>
      <c r="F74" s="10">
        <v>0</v>
      </c>
      <c r="G74" s="10">
        <v>10</v>
      </c>
    </row>
    <row r="75" spans="1:7" s="9" customFormat="1" ht="12" customHeight="1" x14ac:dyDescent="0.2">
      <c r="A75" s="107" t="s">
        <v>60</v>
      </c>
      <c r="B75" s="107"/>
      <c r="C75" s="10">
        <v>397</v>
      </c>
      <c r="D75" s="10">
        <v>0</v>
      </c>
      <c r="E75" s="10">
        <v>0</v>
      </c>
      <c r="F75" s="10">
        <v>0</v>
      </c>
      <c r="G75" s="10">
        <v>0</v>
      </c>
    </row>
    <row r="76" spans="1:7" s="9" customFormat="1" ht="12" customHeight="1" x14ac:dyDescent="0.2">
      <c r="A76" s="107" t="s">
        <v>61</v>
      </c>
      <c r="B76" s="107"/>
      <c r="C76" s="10">
        <v>1410</v>
      </c>
      <c r="D76" s="10">
        <v>16</v>
      </c>
      <c r="E76" s="10">
        <v>3</v>
      </c>
      <c r="F76" s="10">
        <v>0</v>
      </c>
      <c r="G76" s="10">
        <v>19</v>
      </c>
    </row>
    <row r="77" spans="1:7" s="9" customFormat="1" ht="12" customHeight="1" x14ac:dyDescent="0.2">
      <c r="A77" s="107" t="s">
        <v>62</v>
      </c>
      <c r="B77" s="107"/>
      <c r="C77" s="10">
        <v>779</v>
      </c>
      <c r="D77" s="10">
        <v>0</v>
      </c>
      <c r="E77" s="10">
        <v>2</v>
      </c>
      <c r="F77" s="10">
        <v>0</v>
      </c>
      <c r="G77" s="10">
        <v>2</v>
      </c>
    </row>
    <row r="78" spans="1:7" s="9" customFormat="1" ht="12" customHeight="1" x14ac:dyDescent="0.2">
      <c r="A78" s="107" t="s">
        <v>63</v>
      </c>
      <c r="B78" s="107"/>
      <c r="C78" s="10">
        <v>501</v>
      </c>
      <c r="D78" s="10">
        <v>0</v>
      </c>
      <c r="E78" s="10">
        <v>0</v>
      </c>
      <c r="F78" s="10">
        <v>0</v>
      </c>
      <c r="G78" s="10">
        <v>0</v>
      </c>
    </row>
    <row r="79" spans="1:7" s="9" customFormat="1" ht="12" customHeight="1" x14ac:dyDescent="0.2">
      <c r="A79" s="107" t="s">
        <v>64</v>
      </c>
      <c r="B79" s="107"/>
      <c r="C79" s="10">
        <v>549</v>
      </c>
      <c r="D79" s="10">
        <v>7</v>
      </c>
      <c r="E79" s="10">
        <v>0</v>
      </c>
      <c r="F79" s="10">
        <v>0</v>
      </c>
      <c r="G79" s="10">
        <v>7</v>
      </c>
    </row>
    <row r="80" spans="1:7" s="9" customFormat="1" ht="12" customHeight="1" x14ac:dyDescent="0.2">
      <c r="A80" s="107" t="s">
        <v>65</v>
      </c>
      <c r="B80" s="107"/>
      <c r="C80" s="10">
        <v>670</v>
      </c>
      <c r="D80" s="10">
        <v>14</v>
      </c>
      <c r="E80" s="10">
        <v>0</v>
      </c>
      <c r="F80" s="10">
        <v>0</v>
      </c>
      <c r="G80" s="10">
        <v>14</v>
      </c>
    </row>
    <row r="81" spans="1:7" s="9" customFormat="1" ht="12" customHeight="1" x14ac:dyDescent="0.2">
      <c r="A81" s="107" t="s">
        <v>66</v>
      </c>
      <c r="B81" s="107"/>
      <c r="C81" s="10">
        <v>1086</v>
      </c>
      <c r="D81" s="10">
        <v>56</v>
      </c>
      <c r="E81" s="10">
        <v>0</v>
      </c>
      <c r="F81" s="10">
        <v>0</v>
      </c>
      <c r="G81" s="10">
        <v>56</v>
      </c>
    </row>
    <row r="82" spans="1:7" s="9" customFormat="1" ht="12" customHeight="1" x14ac:dyDescent="0.2">
      <c r="A82" s="107" t="s">
        <v>67</v>
      </c>
      <c r="B82" s="107"/>
      <c r="C82" s="10">
        <v>3952</v>
      </c>
      <c r="D82" s="10">
        <v>42</v>
      </c>
      <c r="E82" s="10">
        <v>7</v>
      </c>
      <c r="F82" s="10">
        <v>0</v>
      </c>
      <c r="G82" s="10">
        <v>49</v>
      </c>
    </row>
    <row r="83" spans="1:7" s="9" customFormat="1" ht="12" customHeight="1" x14ac:dyDescent="0.2">
      <c r="A83" s="107" t="s">
        <v>68</v>
      </c>
      <c r="B83" s="107"/>
      <c r="C83" s="10">
        <v>2779</v>
      </c>
      <c r="D83" s="10">
        <v>5</v>
      </c>
      <c r="E83" s="10">
        <v>1</v>
      </c>
      <c r="F83" s="10">
        <v>1</v>
      </c>
      <c r="G83" s="10">
        <v>5</v>
      </c>
    </row>
    <row r="84" spans="1:7" s="9" customFormat="1" ht="12" customHeight="1" x14ac:dyDescent="0.2">
      <c r="A84" s="107" t="s">
        <v>69</v>
      </c>
      <c r="B84" s="107"/>
      <c r="C84" s="10">
        <v>2708</v>
      </c>
      <c r="D84" s="10">
        <v>21</v>
      </c>
      <c r="E84" s="10">
        <v>1</v>
      </c>
      <c r="F84" s="10">
        <v>3</v>
      </c>
      <c r="G84" s="10">
        <v>19</v>
      </c>
    </row>
    <row r="85" spans="1:7" s="9" customFormat="1" ht="12" customHeight="1" x14ac:dyDescent="0.2">
      <c r="A85" s="107" t="s">
        <v>70</v>
      </c>
      <c r="B85" s="107"/>
      <c r="C85" s="10">
        <v>998</v>
      </c>
      <c r="D85" s="10">
        <v>4</v>
      </c>
      <c r="E85" s="10">
        <v>0</v>
      </c>
      <c r="F85" s="10">
        <v>0</v>
      </c>
      <c r="G85" s="10">
        <v>4</v>
      </c>
    </row>
    <row r="86" spans="1:7" s="9" customFormat="1" ht="12" customHeight="1" x14ac:dyDescent="0.2">
      <c r="A86" s="107" t="s">
        <v>71</v>
      </c>
      <c r="B86" s="107"/>
      <c r="C86" s="10">
        <v>582</v>
      </c>
      <c r="D86" s="10">
        <v>0</v>
      </c>
      <c r="E86" s="10">
        <v>0</v>
      </c>
      <c r="F86" s="10">
        <v>0</v>
      </c>
      <c r="G86" s="10">
        <v>0</v>
      </c>
    </row>
    <row r="87" spans="1:7" s="9" customFormat="1" ht="12" customHeight="1" x14ac:dyDescent="0.2">
      <c r="A87" s="107" t="s">
        <v>72</v>
      </c>
      <c r="B87" s="107"/>
      <c r="C87" s="10">
        <v>640</v>
      </c>
      <c r="D87" s="10">
        <v>2</v>
      </c>
      <c r="E87" s="10">
        <v>1</v>
      </c>
      <c r="F87" s="10">
        <v>3</v>
      </c>
      <c r="G87" s="10">
        <v>0</v>
      </c>
    </row>
    <row r="88" spans="1:7" s="9" customFormat="1" ht="12" customHeight="1" x14ac:dyDescent="0.2">
      <c r="A88" s="107" t="s">
        <v>73</v>
      </c>
      <c r="B88" s="107"/>
      <c r="C88" s="10">
        <v>338</v>
      </c>
      <c r="D88" s="10">
        <v>4</v>
      </c>
      <c r="E88" s="10">
        <v>0</v>
      </c>
      <c r="F88" s="10">
        <v>0</v>
      </c>
      <c r="G88" s="10">
        <v>4</v>
      </c>
    </row>
    <row r="89" spans="1:7" s="9" customFormat="1" ht="12" customHeight="1" x14ac:dyDescent="0.2">
      <c r="A89" s="107" t="s">
        <v>74</v>
      </c>
      <c r="B89" s="107"/>
      <c r="C89" s="10">
        <v>231</v>
      </c>
      <c r="D89" s="10">
        <v>1</v>
      </c>
      <c r="E89" s="10">
        <v>1</v>
      </c>
      <c r="F89" s="10">
        <v>0</v>
      </c>
      <c r="G89" s="10">
        <v>2</v>
      </c>
    </row>
    <row r="90" spans="1:7" s="9" customFormat="1" ht="12" customHeight="1" x14ac:dyDescent="0.2">
      <c r="A90" s="107" t="s">
        <v>75</v>
      </c>
      <c r="B90" s="107"/>
      <c r="C90" s="10">
        <v>584</v>
      </c>
      <c r="D90" s="10">
        <v>19</v>
      </c>
      <c r="E90" s="10">
        <v>1</v>
      </c>
      <c r="F90" s="10">
        <v>0</v>
      </c>
      <c r="G90" s="10">
        <v>20</v>
      </c>
    </row>
    <row r="91" spans="1:7" s="9" customFormat="1" ht="12" customHeight="1" x14ac:dyDescent="0.2">
      <c r="A91" s="107" t="s">
        <v>76</v>
      </c>
      <c r="B91" s="107"/>
      <c r="C91" s="10">
        <v>846</v>
      </c>
      <c r="D91" s="10">
        <v>16</v>
      </c>
      <c r="E91" s="10">
        <v>1</v>
      </c>
      <c r="F91" s="10">
        <v>0</v>
      </c>
      <c r="G91" s="10">
        <v>17</v>
      </c>
    </row>
    <row r="92" spans="1:7" s="9" customFormat="1" ht="12" customHeight="1" x14ac:dyDescent="0.2">
      <c r="A92" s="107" t="s">
        <v>77</v>
      </c>
      <c r="B92" s="107"/>
      <c r="C92" s="10">
        <v>38155</v>
      </c>
      <c r="D92" s="10">
        <v>346</v>
      </c>
      <c r="E92" s="10">
        <v>48</v>
      </c>
      <c r="F92" s="10">
        <v>22</v>
      </c>
      <c r="G92" s="10">
        <v>372</v>
      </c>
    </row>
    <row r="93" spans="1:7" s="9" customFormat="1" ht="12" customHeight="1" x14ac:dyDescent="0.2">
      <c r="A93" s="107" t="s">
        <v>78</v>
      </c>
      <c r="B93" s="107"/>
      <c r="C93" s="10">
        <v>839</v>
      </c>
      <c r="D93" s="10">
        <v>10</v>
      </c>
      <c r="E93" s="10">
        <v>3</v>
      </c>
      <c r="F93" s="10">
        <v>1</v>
      </c>
      <c r="G93" s="10">
        <v>12</v>
      </c>
    </row>
    <row r="94" spans="1:7" s="9" customFormat="1" ht="12" customHeight="1" x14ac:dyDescent="0.2">
      <c r="A94" s="107" t="s">
        <v>79</v>
      </c>
      <c r="B94" s="107"/>
      <c r="C94" s="10">
        <v>584</v>
      </c>
      <c r="D94" s="10">
        <v>10</v>
      </c>
      <c r="E94" s="10">
        <v>2</v>
      </c>
      <c r="F94" s="10">
        <v>0</v>
      </c>
      <c r="G94" s="10">
        <v>12</v>
      </c>
    </row>
    <row r="95" spans="1:7" s="9" customFormat="1" ht="12" customHeight="1" x14ac:dyDescent="0.2">
      <c r="A95" s="107" t="s">
        <v>80</v>
      </c>
      <c r="B95" s="107"/>
      <c r="C95" s="10">
        <v>472</v>
      </c>
      <c r="D95" s="10">
        <v>1</v>
      </c>
      <c r="E95" s="10">
        <v>2</v>
      </c>
      <c r="F95" s="10">
        <v>0</v>
      </c>
      <c r="G95" s="10">
        <v>3</v>
      </c>
    </row>
    <row r="96" spans="1:7" s="9" customFormat="1" ht="12" customHeight="1" x14ac:dyDescent="0.2">
      <c r="A96" s="107" t="s">
        <v>81</v>
      </c>
      <c r="B96" s="107"/>
      <c r="C96" s="10">
        <v>3567</v>
      </c>
      <c r="D96" s="10">
        <v>57</v>
      </c>
      <c r="E96" s="10">
        <v>4</v>
      </c>
      <c r="F96" s="10">
        <v>3</v>
      </c>
      <c r="G96" s="10">
        <v>58</v>
      </c>
    </row>
    <row r="97" spans="1:7" s="9" customFormat="1" ht="12" customHeight="1" x14ac:dyDescent="0.2">
      <c r="A97" s="107" t="s">
        <v>82</v>
      </c>
      <c r="B97" s="107"/>
      <c r="C97" s="10">
        <v>759</v>
      </c>
      <c r="D97" s="10">
        <v>20</v>
      </c>
      <c r="E97" s="10">
        <v>2</v>
      </c>
      <c r="F97" s="10">
        <v>0</v>
      </c>
      <c r="G97" s="10">
        <v>22</v>
      </c>
    </row>
    <row r="98" spans="1:7" s="9" customFormat="1" ht="12" customHeight="1" x14ac:dyDescent="0.2">
      <c r="A98" s="107" t="s">
        <v>83</v>
      </c>
      <c r="B98" s="107"/>
      <c r="C98" s="10">
        <v>1196</v>
      </c>
      <c r="D98" s="10">
        <v>6</v>
      </c>
      <c r="E98" s="10">
        <v>2</v>
      </c>
      <c r="F98" s="10">
        <v>0</v>
      </c>
      <c r="G98" s="10">
        <v>8</v>
      </c>
    </row>
    <row r="99" spans="1:7" s="9" customFormat="1" ht="12" customHeight="1" x14ac:dyDescent="0.2">
      <c r="A99" s="107" t="s">
        <v>84</v>
      </c>
      <c r="B99" s="107"/>
      <c r="C99" s="10">
        <v>649</v>
      </c>
      <c r="D99" s="10">
        <v>2</v>
      </c>
      <c r="E99" s="10">
        <v>7</v>
      </c>
      <c r="F99" s="10">
        <v>1</v>
      </c>
      <c r="G99" s="10">
        <v>8</v>
      </c>
    </row>
    <row r="100" spans="1:7" s="9" customFormat="1" ht="12" customHeight="1" x14ac:dyDescent="0.2">
      <c r="A100" s="107" t="s">
        <v>85</v>
      </c>
      <c r="B100" s="107"/>
      <c r="C100" s="10">
        <v>194</v>
      </c>
      <c r="D100" s="10">
        <v>0</v>
      </c>
      <c r="E100" s="10">
        <v>0</v>
      </c>
      <c r="F100" s="10">
        <v>0</v>
      </c>
      <c r="G100" s="10">
        <v>0</v>
      </c>
    </row>
    <row r="101" spans="1:7" s="9" customFormat="1" ht="12" customHeight="1" x14ac:dyDescent="0.2">
      <c r="A101" s="107" t="s">
        <v>86</v>
      </c>
      <c r="B101" s="107"/>
      <c r="C101" s="10">
        <v>2234</v>
      </c>
      <c r="D101" s="10">
        <v>52</v>
      </c>
      <c r="E101" s="10">
        <v>10</v>
      </c>
      <c r="F101" s="10">
        <v>0</v>
      </c>
      <c r="G101" s="10">
        <v>62</v>
      </c>
    </row>
    <row r="102" spans="1:7" s="9" customFormat="1" ht="12" customHeight="1" x14ac:dyDescent="0.2">
      <c r="A102" s="107" t="s">
        <v>87</v>
      </c>
      <c r="B102" s="107"/>
      <c r="C102" s="10">
        <v>647</v>
      </c>
      <c r="D102" s="10">
        <v>2</v>
      </c>
      <c r="E102" s="10">
        <v>3</v>
      </c>
      <c r="F102" s="10">
        <v>0</v>
      </c>
      <c r="G102" s="10">
        <v>5</v>
      </c>
    </row>
    <row r="103" spans="1:7" s="9" customFormat="1" ht="12" customHeight="1" x14ac:dyDescent="0.2">
      <c r="A103" s="107" t="s">
        <v>88</v>
      </c>
      <c r="B103" s="107"/>
      <c r="C103" s="10">
        <v>900</v>
      </c>
      <c r="D103" s="10">
        <v>10</v>
      </c>
      <c r="E103" s="10">
        <v>-1</v>
      </c>
      <c r="F103" s="10">
        <v>0</v>
      </c>
      <c r="G103" s="10">
        <v>9</v>
      </c>
    </row>
    <row r="104" spans="1:7" s="9" customFormat="1" ht="12" customHeight="1" x14ac:dyDescent="0.2">
      <c r="A104" s="107" t="s">
        <v>89</v>
      </c>
      <c r="B104" s="107"/>
      <c r="C104" s="10">
        <v>418</v>
      </c>
      <c r="D104" s="10">
        <v>25</v>
      </c>
      <c r="E104" s="10">
        <v>1</v>
      </c>
      <c r="F104" s="10">
        <v>0</v>
      </c>
      <c r="G104" s="10">
        <v>26</v>
      </c>
    </row>
    <row r="105" spans="1:7" s="9" customFormat="1" ht="12" customHeight="1" x14ac:dyDescent="0.2">
      <c r="A105" s="107" t="s">
        <v>90</v>
      </c>
      <c r="B105" s="107"/>
      <c r="C105" s="10">
        <v>192</v>
      </c>
      <c r="D105" s="10">
        <v>0</v>
      </c>
      <c r="E105" s="10">
        <v>0</v>
      </c>
      <c r="F105" s="10">
        <v>0</v>
      </c>
      <c r="G105" s="10">
        <v>0</v>
      </c>
    </row>
    <row r="106" spans="1:7" s="9" customFormat="1" ht="12" customHeight="1" x14ac:dyDescent="0.2">
      <c r="A106" s="107" t="s">
        <v>91</v>
      </c>
      <c r="B106" s="107"/>
      <c r="C106" s="10">
        <v>544</v>
      </c>
      <c r="D106" s="10">
        <v>3</v>
      </c>
      <c r="E106" s="10">
        <v>0</v>
      </c>
      <c r="F106" s="10">
        <v>0</v>
      </c>
      <c r="G106" s="10">
        <v>3</v>
      </c>
    </row>
    <row r="107" spans="1:7" s="9" customFormat="1" ht="12" customHeight="1" x14ac:dyDescent="0.2">
      <c r="A107" s="107" t="s">
        <v>92</v>
      </c>
      <c r="B107" s="107"/>
      <c r="C107" s="10">
        <v>678</v>
      </c>
      <c r="D107" s="10">
        <v>0</v>
      </c>
      <c r="E107" s="10">
        <v>2</v>
      </c>
      <c r="F107" s="10">
        <v>1</v>
      </c>
      <c r="G107" s="10">
        <v>1</v>
      </c>
    </row>
    <row r="108" spans="1:7" s="9" customFormat="1" ht="12" customHeight="1" x14ac:dyDescent="0.2">
      <c r="A108" s="107" t="s">
        <v>93</v>
      </c>
      <c r="B108" s="107"/>
      <c r="C108" s="10">
        <v>2863</v>
      </c>
      <c r="D108" s="10">
        <v>104</v>
      </c>
      <c r="E108" s="10">
        <v>40</v>
      </c>
      <c r="F108" s="10">
        <v>1</v>
      </c>
      <c r="G108" s="10">
        <v>143</v>
      </c>
    </row>
    <row r="109" spans="1:7" s="9" customFormat="1" ht="12" customHeight="1" x14ac:dyDescent="0.2">
      <c r="A109" s="107" t="s">
        <v>94</v>
      </c>
      <c r="B109" s="107"/>
      <c r="C109" s="10">
        <v>886</v>
      </c>
      <c r="D109" s="10">
        <v>7</v>
      </c>
      <c r="E109" s="10">
        <v>2</v>
      </c>
      <c r="F109" s="10">
        <v>0</v>
      </c>
      <c r="G109" s="10">
        <v>9</v>
      </c>
    </row>
    <row r="110" spans="1:7" s="9" customFormat="1" ht="12" customHeight="1" x14ac:dyDescent="0.2">
      <c r="A110" s="107" t="s">
        <v>95</v>
      </c>
      <c r="B110" s="107"/>
      <c r="C110" s="10">
        <v>648</v>
      </c>
      <c r="D110" s="10">
        <v>7</v>
      </c>
      <c r="E110" s="10">
        <v>4</v>
      </c>
      <c r="F110" s="10">
        <v>0</v>
      </c>
      <c r="G110" s="10">
        <v>11</v>
      </c>
    </row>
    <row r="111" spans="1:7" s="9" customFormat="1" ht="12" customHeight="1" x14ac:dyDescent="0.2">
      <c r="A111" s="107" t="s">
        <v>96</v>
      </c>
      <c r="B111" s="107"/>
      <c r="C111" s="10">
        <v>841</v>
      </c>
      <c r="D111" s="10">
        <v>45</v>
      </c>
      <c r="E111" s="10">
        <v>1</v>
      </c>
      <c r="F111" s="10">
        <v>1</v>
      </c>
      <c r="G111" s="10">
        <v>45</v>
      </c>
    </row>
    <row r="112" spans="1:7" s="9" customFormat="1" ht="12" customHeight="1" x14ac:dyDescent="0.2">
      <c r="A112" s="107" t="s">
        <v>97</v>
      </c>
      <c r="B112" s="107"/>
      <c r="C112" s="10">
        <v>858</v>
      </c>
      <c r="D112" s="10">
        <v>5</v>
      </c>
      <c r="E112" s="10">
        <v>0</v>
      </c>
      <c r="F112" s="10">
        <v>0</v>
      </c>
      <c r="G112" s="10">
        <v>5</v>
      </c>
    </row>
    <row r="113" spans="1:7" s="9" customFormat="1" ht="12" customHeight="1" x14ac:dyDescent="0.2">
      <c r="A113" s="107" t="s">
        <v>98</v>
      </c>
      <c r="B113" s="107"/>
      <c r="C113" s="10">
        <v>574</v>
      </c>
      <c r="D113" s="10">
        <v>8</v>
      </c>
      <c r="E113" s="10">
        <v>0</v>
      </c>
      <c r="F113" s="10">
        <v>0</v>
      </c>
      <c r="G113" s="10">
        <v>8</v>
      </c>
    </row>
    <row r="114" spans="1:7" s="9" customFormat="1" ht="12" customHeight="1" x14ac:dyDescent="0.2">
      <c r="A114" s="107" t="s">
        <v>99</v>
      </c>
      <c r="B114" s="107"/>
      <c r="C114" s="10">
        <v>1136</v>
      </c>
      <c r="D114" s="10">
        <v>8</v>
      </c>
      <c r="E114" s="10">
        <v>2</v>
      </c>
      <c r="F114" s="10">
        <v>4</v>
      </c>
      <c r="G114" s="10">
        <v>6</v>
      </c>
    </row>
    <row r="115" spans="1:7" s="9" customFormat="1" ht="12" customHeight="1" x14ac:dyDescent="0.2">
      <c r="A115" s="107" t="s">
        <v>100</v>
      </c>
      <c r="B115" s="107"/>
      <c r="C115" s="10">
        <v>528</v>
      </c>
      <c r="D115" s="10">
        <v>2</v>
      </c>
      <c r="E115" s="10">
        <v>1</v>
      </c>
      <c r="F115" s="10">
        <v>0</v>
      </c>
      <c r="G115" s="10">
        <v>3</v>
      </c>
    </row>
    <row r="116" spans="1:7" s="9" customFormat="1" ht="12" customHeight="1" x14ac:dyDescent="0.2">
      <c r="A116" s="107" t="s">
        <v>101</v>
      </c>
      <c r="B116" s="107"/>
      <c r="C116" s="10">
        <v>848</v>
      </c>
      <c r="D116" s="10">
        <v>11</v>
      </c>
      <c r="E116" s="10">
        <v>2</v>
      </c>
      <c r="F116" s="10">
        <v>0</v>
      </c>
      <c r="G116" s="10">
        <v>13</v>
      </c>
    </row>
    <row r="117" spans="1:7" s="9" customFormat="1" ht="12" customHeight="1" x14ac:dyDescent="0.2">
      <c r="A117" s="107" t="s">
        <v>102</v>
      </c>
      <c r="B117" s="107"/>
      <c r="C117" s="10">
        <v>1350</v>
      </c>
      <c r="D117" s="10">
        <v>8</v>
      </c>
      <c r="E117" s="10">
        <v>0</v>
      </c>
      <c r="F117" s="10">
        <v>0</v>
      </c>
      <c r="G117" s="10">
        <v>8</v>
      </c>
    </row>
    <row r="118" spans="1:7" s="9" customFormat="1" ht="12" customHeight="1" x14ac:dyDescent="0.2">
      <c r="A118" s="107" t="s">
        <v>103</v>
      </c>
      <c r="B118" s="107"/>
      <c r="C118" s="10">
        <v>411</v>
      </c>
      <c r="D118" s="10">
        <v>0</v>
      </c>
      <c r="E118" s="10">
        <v>0</v>
      </c>
      <c r="F118" s="10">
        <v>2</v>
      </c>
      <c r="G118" s="10">
        <v>-2</v>
      </c>
    </row>
    <row r="119" spans="1:7" s="9" customFormat="1" ht="12" customHeight="1" x14ac:dyDescent="0.2">
      <c r="A119" s="107" t="s">
        <v>104</v>
      </c>
      <c r="B119" s="107"/>
      <c r="C119" s="10">
        <v>906</v>
      </c>
      <c r="D119" s="10">
        <v>6</v>
      </c>
      <c r="E119" s="10">
        <v>3</v>
      </c>
      <c r="F119" s="10">
        <v>0</v>
      </c>
      <c r="G119" s="10">
        <v>9</v>
      </c>
    </row>
    <row r="120" spans="1:7" s="9" customFormat="1" ht="12" customHeight="1" x14ac:dyDescent="0.2">
      <c r="A120" s="108" t="s">
        <v>105</v>
      </c>
      <c r="B120" s="108"/>
      <c r="C120" s="15">
        <v>454</v>
      </c>
      <c r="D120" s="15">
        <v>1</v>
      </c>
      <c r="E120" s="15">
        <v>0</v>
      </c>
      <c r="F120" s="15">
        <v>0</v>
      </c>
      <c r="G120" s="15">
        <v>1</v>
      </c>
    </row>
    <row r="121" spans="1:7" s="9" customFormat="1" ht="12" customHeight="1" x14ac:dyDescent="0.2">
      <c r="A121" s="13"/>
      <c r="B121" s="13"/>
      <c r="C121" s="13"/>
      <c r="D121" s="13"/>
      <c r="E121" s="13"/>
      <c r="F121" s="13"/>
      <c r="G121" s="13"/>
    </row>
    <row r="122" spans="1:7" s="9" customFormat="1" ht="12" customHeight="1" x14ac:dyDescent="0.2">
      <c r="A122" s="106" t="s">
        <v>106</v>
      </c>
      <c r="B122" s="106"/>
      <c r="C122" s="8">
        <f t="shared" ref="C122:G122" si="43">SUM(C123:C149)</f>
        <v>53291</v>
      </c>
      <c r="D122" s="8">
        <f t="shared" si="43"/>
        <v>345</v>
      </c>
      <c r="E122" s="8">
        <f t="shared" si="43"/>
        <v>86</v>
      </c>
      <c r="F122" s="8">
        <f t="shared" si="43"/>
        <v>28</v>
      </c>
      <c r="G122" s="8">
        <f t="shared" si="43"/>
        <v>403</v>
      </c>
    </row>
    <row r="123" spans="1:7" s="9" customFormat="1" ht="12" customHeight="1" x14ac:dyDescent="0.2">
      <c r="A123" s="107" t="s">
        <v>107</v>
      </c>
      <c r="B123" s="107"/>
      <c r="C123" s="10">
        <v>5780</v>
      </c>
      <c r="D123" s="10">
        <v>44</v>
      </c>
      <c r="E123" s="10">
        <v>2</v>
      </c>
      <c r="F123" s="10">
        <v>4</v>
      </c>
      <c r="G123" s="10">
        <v>42</v>
      </c>
    </row>
    <row r="124" spans="1:7" s="9" customFormat="1" ht="12" customHeight="1" x14ac:dyDescent="0.2">
      <c r="A124" s="107" t="s">
        <v>108</v>
      </c>
      <c r="B124" s="107"/>
      <c r="C124" s="10">
        <v>303</v>
      </c>
      <c r="D124" s="10">
        <v>0</v>
      </c>
      <c r="E124" s="10">
        <v>1</v>
      </c>
      <c r="F124" s="10">
        <v>0</v>
      </c>
      <c r="G124" s="10">
        <v>1</v>
      </c>
    </row>
    <row r="125" spans="1:7" s="9" customFormat="1" ht="12" customHeight="1" x14ac:dyDescent="0.2">
      <c r="A125" s="107" t="s">
        <v>109</v>
      </c>
      <c r="B125" s="107"/>
      <c r="C125" s="10">
        <v>724</v>
      </c>
      <c r="D125" s="10">
        <v>6</v>
      </c>
      <c r="E125" s="10">
        <v>0</v>
      </c>
      <c r="F125" s="10">
        <v>2</v>
      </c>
      <c r="G125" s="10">
        <v>4</v>
      </c>
    </row>
    <row r="126" spans="1:7" s="9" customFormat="1" ht="12" customHeight="1" x14ac:dyDescent="0.2">
      <c r="A126" s="107" t="s">
        <v>110</v>
      </c>
      <c r="B126" s="107"/>
      <c r="C126" s="10">
        <v>3004</v>
      </c>
      <c r="D126" s="10">
        <v>6</v>
      </c>
      <c r="E126" s="10">
        <v>6</v>
      </c>
      <c r="F126" s="10">
        <v>4</v>
      </c>
      <c r="G126" s="10">
        <v>8</v>
      </c>
    </row>
    <row r="127" spans="1:7" s="9" customFormat="1" ht="12" customHeight="1" x14ac:dyDescent="0.2">
      <c r="A127" s="107" t="s">
        <v>111</v>
      </c>
      <c r="B127" s="107"/>
      <c r="C127" s="10">
        <v>1425</v>
      </c>
      <c r="D127" s="10">
        <v>1</v>
      </c>
      <c r="E127" s="10">
        <v>0</v>
      </c>
      <c r="F127" s="10">
        <v>0</v>
      </c>
      <c r="G127" s="10">
        <v>1</v>
      </c>
    </row>
    <row r="128" spans="1:7" s="9" customFormat="1" ht="12" customHeight="1" x14ac:dyDescent="0.2">
      <c r="A128" s="107" t="s">
        <v>112</v>
      </c>
      <c r="B128" s="107"/>
      <c r="C128" s="10">
        <v>71</v>
      </c>
      <c r="D128" s="10">
        <v>0</v>
      </c>
      <c r="E128" s="10">
        <v>0</v>
      </c>
      <c r="F128" s="10">
        <v>0</v>
      </c>
      <c r="G128" s="10">
        <v>0</v>
      </c>
    </row>
    <row r="129" spans="1:7" s="9" customFormat="1" ht="12" customHeight="1" x14ac:dyDescent="0.2">
      <c r="A129" s="107" t="s">
        <v>113</v>
      </c>
      <c r="B129" s="107"/>
      <c r="C129" s="10">
        <v>1630</v>
      </c>
      <c r="D129" s="10">
        <v>6</v>
      </c>
      <c r="E129" s="10">
        <v>2</v>
      </c>
      <c r="F129" s="10">
        <v>0</v>
      </c>
      <c r="G129" s="10">
        <v>8</v>
      </c>
    </row>
    <row r="130" spans="1:7" s="9" customFormat="1" ht="12" customHeight="1" x14ac:dyDescent="0.2">
      <c r="A130" s="107" t="s">
        <v>114</v>
      </c>
      <c r="B130" s="107"/>
      <c r="C130" s="10">
        <v>249</v>
      </c>
      <c r="D130" s="10">
        <v>0</v>
      </c>
      <c r="E130" s="10">
        <v>1</v>
      </c>
      <c r="F130" s="10">
        <v>0</v>
      </c>
      <c r="G130" s="10">
        <v>1</v>
      </c>
    </row>
    <row r="131" spans="1:7" s="20" customFormat="1" ht="12" customHeight="1" x14ac:dyDescent="0.2">
      <c r="A131" s="127" t="s">
        <v>115</v>
      </c>
      <c r="B131" s="127"/>
      <c r="C131" s="21">
        <v>5956</v>
      </c>
      <c r="D131" s="21">
        <v>59</v>
      </c>
      <c r="E131" s="21">
        <v>8</v>
      </c>
      <c r="F131" s="21">
        <v>1</v>
      </c>
      <c r="G131" s="21">
        <v>66</v>
      </c>
    </row>
    <row r="132" spans="1:7" s="9" customFormat="1" ht="12" customHeight="1" x14ac:dyDescent="0.2">
      <c r="A132" s="107" t="s">
        <v>116</v>
      </c>
      <c r="B132" s="107"/>
      <c r="C132" s="10">
        <v>2613</v>
      </c>
      <c r="D132" s="10">
        <v>33</v>
      </c>
      <c r="E132" s="10">
        <v>8</v>
      </c>
      <c r="F132" s="10">
        <v>0</v>
      </c>
      <c r="G132" s="10">
        <v>41</v>
      </c>
    </row>
    <row r="133" spans="1:7" s="9" customFormat="1" ht="12" customHeight="1" x14ac:dyDescent="0.2">
      <c r="A133" s="107" t="s">
        <v>117</v>
      </c>
      <c r="B133" s="107"/>
      <c r="C133" s="10">
        <v>104</v>
      </c>
      <c r="D133" s="10">
        <v>0</v>
      </c>
      <c r="E133" s="10">
        <v>0</v>
      </c>
      <c r="F133" s="10">
        <v>0</v>
      </c>
      <c r="G133" s="10">
        <v>0</v>
      </c>
    </row>
    <row r="134" spans="1:7" s="9" customFormat="1" ht="12" customHeight="1" x14ac:dyDescent="0.2">
      <c r="A134" s="107" t="s">
        <v>118</v>
      </c>
      <c r="B134" s="107"/>
      <c r="C134" s="10">
        <v>542</v>
      </c>
      <c r="D134" s="10">
        <v>1</v>
      </c>
      <c r="E134" s="10">
        <v>1</v>
      </c>
      <c r="F134" s="10">
        <v>0</v>
      </c>
      <c r="G134" s="10">
        <v>2</v>
      </c>
    </row>
    <row r="135" spans="1:7" s="9" customFormat="1" ht="12" customHeight="1" x14ac:dyDescent="0.2">
      <c r="A135" s="107" t="s">
        <v>119</v>
      </c>
      <c r="B135" s="107"/>
      <c r="C135" s="10">
        <v>840</v>
      </c>
      <c r="D135" s="10">
        <v>3</v>
      </c>
      <c r="E135" s="10">
        <v>6</v>
      </c>
      <c r="F135" s="10">
        <v>0</v>
      </c>
      <c r="G135" s="10">
        <v>9</v>
      </c>
    </row>
    <row r="136" spans="1:7" s="9" customFormat="1" ht="12" customHeight="1" x14ac:dyDescent="0.2">
      <c r="A136" s="107" t="s">
        <v>120</v>
      </c>
      <c r="B136" s="107"/>
      <c r="C136" s="10">
        <v>10512</v>
      </c>
      <c r="D136" s="10">
        <v>79</v>
      </c>
      <c r="E136" s="10">
        <v>7</v>
      </c>
      <c r="F136" s="10">
        <v>0</v>
      </c>
      <c r="G136" s="10">
        <v>86</v>
      </c>
    </row>
    <row r="137" spans="1:7" s="9" customFormat="1" ht="12" customHeight="1" x14ac:dyDescent="0.2">
      <c r="A137" s="107" t="s">
        <v>121</v>
      </c>
      <c r="B137" s="107"/>
      <c r="C137" s="10">
        <v>3780</v>
      </c>
      <c r="D137" s="10">
        <v>37</v>
      </c>
      <c r="E137" s="10">
        <v>27</v>
      </c>
      <c r="F137" s="10">
        <v>7</v>
      </c>
      <c r="G137" s="10">
        <v>57</v>
      </c>
    </row>
    <row r="138" spans="1:7" s="9" customFormat="1" ht="12" customHeight="1" x14ac:dyDescent="0.2">
      <c r="A138" s="107" t="s">
        <v>122</v>
      </c>
      <c r="B138" s="107"/>
      <c r="C138" s="10">
        <v>510</v>
      </c>
      <c r="D138" s="10">
        <v>0</v>
      </c>
      <c r="E138" s="10">
        <v>0</v>
      </c>
      <c r="F138" s="10">
        <v>0</v>
      </c>
      <c r="G138" s="10">
        <v>0</v>
      </c>
    </row>
    <row r="139" spans="1:7" s="9" customFormat="1" ht="12" customHeight="1" x14ac:dyDescent="0.2">
      <c r="A139" s="107" t="s">
        <v>123</v>
      </c>
      <c r="B139" s="107"/>
      <c r="C139" s="10">
        <v>5598</v>
      </c>
      <c r="D139" s="10">
        <v>29</v>
      </c>
      <c r="E139" s="10">
        <v>4</v>
      </c>
      <c r="F139" s="10">
        <v>4</v>
      </c>
      <c r="G139" s="10">
        <v>29</v>
      </c>
    </row>
    <row r="140" spans="1:7" s="9" customFormat="1" ht="12" customHeight="1" x14ac:dyDescent="0.2">
      <c r="A140" s="107" t="s">
        <v>124</v>
      </c>
      <c r="B140" s="107"/>
      <c r="C140" s="10">
        <v>77</v>
      </c>
      <c r="D140" s="10">
        <v>0</v>
      </c>
      <c r="E140" s="10">
        <v>0</v>
      </c>
      <c r="F140" s="10">
        <v>0</v>
      </c>
      <c r="G140" s="10">
        <v>0</v>
      </c>
    </row>
    <row r="141" spans="1:7" s="9" customFormat="1" ht="12" customHeight="1" x14ac:dyDescent="0.2">
      <c r="A141" s="107" t="s">
        <v>125</v>
      </c>
      <c r="B141" s="107"/>
      <c r="C141" s="10">
        <v>2583</v>
      </c>
      <c r="D141" s="10">
        <v>12</v>
      </c>
      <c r="E141" s="10">
        <v>10</v>
      </c>
      <c r="F141" s="10">
        <v>1</v>
      </c>
      <c r="G141" s="10">
        <v>21</v>
      </c>
    </row>
    <row r="142" spans="1:7" s="9" customFormat="1" ht="12" customHeight="1" x14ac:dyDescent="0.2">
      <c r="A142" s="107" t="s">
        <v>126</v>
      </c>
      <c r="B142" s="107"/>
      <c r="C142" s="10">
        <v>615</v>
      </c>
      <c r="D142" s="10">
        <v>0</v>
      </c>
      <c r="E142" s="10">
        <v>0</v>
      </c>
      <c r="F142" s="10">
        <v>0</v>
      </c>
      <c r="G142" s="10">
        <v>0</v>
      </c>
    </row>
    <row r="143" spans="1:7" s="9" customFormat="1" ht="12" customHeight="1" x14ac:dyDescent="0.2">
      <c r="A143" s="107" t="s">
        <v>127</v>
      </c>
      <c r="B143" s="107"/>
      <c r="C143" s="10">
        <v>1170</v>
      </c>
      <c r="D143" s="10">
        <v>2</v>
      </c>
      <c r="E143" s="10">
        <v>3</v>
      </c>
      <c r="F143" s="10">
        <v>0</v>
      </c>
      <c r="G143" s="10">
        <v>5</v>
      </c>
    </row>
    <row r="144" spans="1:7" s="9" customFormat="1" ht="12" customHeight="1" x14ac:dyDescent="0.2">
      <c r="A144" s="107" t="s">
        <v>128</v>
      </c>
      <c r="B144" s="107"/>
      <c r="C144" s="10">
        <v>1176</v>
      </c>
      <c r="D144" s="10">
        <v>1</v>
      </c>
      <c r="E144" s="10">
        <v>0</v>
      </c>
      <c r="F144" s="10">
        <v>0</v>
      </c>
      <c r="G144" s="10">
        <v>1</v>
      </c>
    </row>
    <row r="145" spans="1:7" s="9" customFormat="1" ht="12" customHeight="1" x14ac:dyDescent="0.2">
      <c r="A145" s="107" t="s">
        <v>129</v>
      </c>
      <c r="B145" s="107"/>
      <c r="C145" s="10">
        <v>179</v>
      </c>
      <c r="D145" s="10">
        <v>0</v>
      </c>
      <c r="E145" s="10">
        <v>0</v>
      </c>
      <c r="F145" s="10">
        <v>0</v>
      </c>
      <c r="G145" s="10">
        <v>0</v>
      </c>
    </row>
    <row r="146" spans="1:7" s="9" customFormat="1" ht="12" customHeight="1" x14ac:dyDescent="0.2">
      <c r="A146" s="107" t="s">
        <v>130</v>
      </c>
      <c r="B146" s="107"/>
      <c r="C146" s="10">
        <v>1622</v>
      </c>
      <c r="D146" s="10">
        <v>11</v>
      </c>
      <c r="E146" s="10">
        <v>0</v>
      </c>
      <c r="F146" s="10">
        <v>5</v>
      </c>
      <c r="G146" s="10">
        <v>6</v>
      </c>
    </row>
    <row r="147" spans="1:7" s="9" customFormat="1" ht="12" customHeight="1" x14ac:dyDescent="0.2">
      <c r="A147" s="107" t="s">
        <v>131</v>
      </c>
      <c r="B147" s="107"/>
      <c r="C147" s="10">
        <v>1552</v>
      </c>
      <c r="D147" s="10">
        <v>15</v>
      </c>
      <c r="E147" s="10">
        <v>0</v>
      </c>
      <c r="F147" s="10">
        <v>0</v>
      </c>
      <c r="G147" s="10">
        <v>15</v>
      </c>
    </row>
    <row r="148" spans="1:7" s="9" customFormat="1" ht="12" customHeight="1" x14ac:dyDescent="0.2">
      <c r="A148" s="107" t="s">
        <v>132</v>
      </c>
      <c r="B148" s="107"/>
      <c r="C148" s="10">
        <v>118</v>
      </c>
      <c r="D148" s="10">
        <v>0</v>
      </c>
      <c r="E148" s="10">
        <v>0</v>
      </c>
      <c r="F148" s="10">
        <v>0</v>
      </c>
      <c r="G148" s="10">
        <v>0</v>
      </c>
    </row>
    <row r="149" spans="1:7" s="9" customFormat="1" ht="12" customHeight="1" x14ac:dyDescent="0.2">
      <c r="A149" s="105" t="s">
        <v>133</v>
      </c>
      <c r="B149" s="105"/>
      <c r="C149" s="15">
        <v>558</v>
      </c>
      <c r="D149" s="15">
        <v>0</v>
      </c>
      <c r="E149" s="15">
        <v>0</v>
      </c>
      <c r="F149" s="15">
        <v>0</v>
      </c>
      <c r="G149" s="15">
        <v>0</v>
      </c>
    </row>
    <row r="150" spans="1:7" s="9" customFormat="1" ht="12" customHeight="1" x14ac:dyDescent="0.2">
      <c r="A150" s="13"/>
      <c r="B150" s="13"/>
      <c r="C150" s="13"/>
      <c r="D150" s="13"/>
      <c r="E150" s="13"/>
      <c r="F150" s="13"/>
      <c r="G150" s="13"/>
    </row>
    <row r="151" spans="1:7" s="9" customFormat="1" ht="12" customHeight="1" x14ac:dyDescent="0.2">
      <c r="A151" s="106" t="s">
        <v>134</v>
      </c>
      <c r="B151" s="106"/>
      <c r="C151" s="8">
        <f t="shared" ref="C151:G151" si="44">SUM(C152:C159)</f>
        <v>5691</v>
      </c>
      <c r="D151" s="8">
        <f t="shared" si="44"/>
        <v>33</v>
      </c>
      <c r="E151" s="8">
        <f t="shared" si="44"/>
        <v>23</v>
      </c>
      <c r="F151" s="8">
        <f t="shared" si="44"/>
        <v>0</v>
      </c>
      <c r="G151" s="8">
        <f t="shared" si="44"/>
        <v>56</v>
      </c>
    </row>
    <row r="152" spans="1:7" s="9" customFormat="1" ht="12" customHeight="1" x14ac:dyDescent="0.2">
      <c r="A152" s="107" t="s">
        <v>135</v>
      </c>
      <c r="B152" s="107"/>
      <c r="C152" s="10">
        <v>900</v>
      </c>
      <c r="D152" s="10">
        <v>12</v>
      </c>
      <c r="E152" s="10">
        <v>1</v>
      </c>
      <c r="F152" s="10">
        <v>0</v>
      </c>
      <c r="G152" s="10">
        <v>13</v>
      </c>
    </row>
    <row r="153" spans="1:7" s="9" customFormat="1" ht="12" customHeight="1" x14ac:dyDescent="0.2">
      <c r="A153" s="107" t="s">
        <v>136</v>
      </c>
      <c r="B153" s="107"/>
      <c r="C153" s="10">
        <v>186</v>
      </c>
      <c r="D153" s="10">
        <v>1</v>
      </c>
      <c r="E153" s="10">
        <v>2</v>
      </c>
      <c r="F153" s="10">
        <v>0</v>
      </c>
      <c r="G153" s="10">
        <v>3</v>
      </c>
    </row>
    <row r="154" spans="1:7" s="9" customFormat="1" ht="12" customHeight="1" x14ac:dyDescent="0.2">
      <c r="A154" s="107" t="s">
        <v>137</v>
      </c>
      <c r="B154" s="107"/>
      <c r="C154" s="10">
        <v>254</v>
      </c>
      <c r="D154" s="10">
        <v>0</v>
      </c>
      <c r="E154" s="10">
        <v>0</v>
      </c>
      <c r="F154" s="10">
        <v>0</v>
      </c>
      <c r="G154" s="10">
        <v>0</v>
      </c>
    </row>
    <row r="155" spans="1:7" s="9" customFormat="1" ht="12" customHeight="1" x14ac:dyDescent="0.2">
      <c r="A155" s="107" t="s">
        <v>138</v>
      </c>
      <c r="B155" s="107"/>
      <c r="C155" s="10">
        <v>143</v>
      </c>
      <c r="D155" s="10">
        <v>0</v>
      </c>
      <c r="E155" s="10">
        <v>0</v>
      </c>
      <c r="F155" s="10">
        <v>0</v>
      </c>
      <c r="G155" s="10">
        <v>0</v>
      </c>
    </row>
    <row r="156" spans="1:7" s="9" customFormat="1" ht="12" customHeight="1" x14ac:dyDescent="0.2">
      <c r="A156" s="107" t="s">
        <v>139</v>
      </c>
      <c r="B156" s="107"/>
      <c r="C156" s="10">
        <v>1259</v>
      </c>
      <c r="D156" s="10">
        <v>9</v>
      </c>
      <c r="E156" s="10">
        <v>1</v>
      </c>
      <c r="F156" s="10">
        <v>0</v>
      </c>
      <c r="G156" s="10">
        <v>10</v>
      </c>
    </row>
    <row r="157" spans="1:7" s="9" customFormat="1" ht="12" customHeight="1" x14ac:dyDescent="0.2">
      <c r="A157" s="107" t="s">
        <v>140</v>
      </c>
      <c r="B157" s="107"/>
      <c r="C157" s="10">
        <v>838</v>
      </c>
      <c r="D157" s="10">
        <v>0</v>
      </c>
      <c r="E157" s="10">
        <v>0</v>
      </c>
      <c r="F157" s="10">
        <v>0</v>
      </c>
      <c r="G157" s="10">
        <v>0</v>
      </c>
    </row>
    <row r="158" spans="1:7" s="9" customFormat="1" ht="12" customHeight="1" x14ac:dyDescent="0.2">
      <c r="A158" s="107" t="s">
        <v>141</v>
      </c>
      <c r="B158" s="107"/>
      <c r="C158" s="10">
        <v>121</v>
      </c>
      <c r="D158" s="10">
        <v>0</v>
      </c>
      <c r="E158" s="10">
        <v>1</v>
      </c>
      <c r="F158" s="10">
        <v>0</v>
      </c>
      <c r="G158" s="10">
        <v>1</v>
      </c>
    </row>
    <row r="159" spans="1:7" s="9" customFormat="1" ht="12" customHeight="1" x14ac:dyDescent="0.2">
      <c r="A159" s="105" t="s">
        <v>142</v>
      </c>
      <c r="B159" s="105"/>
      <c r="C159" s="15">
        <v>1990</v>
      </c>
      <c r="D159" s="15">
        <v>11</v>
      </c>
      <c r="E159" s="15">
        <v>18</v>
      </c>
      <c r="F159" s="15">
        <v>0</v>
      </c>
      <c r="G159" s="15">
        <v>29</v>
      </c>
    </row>
    <row r="160" spans="1:7" s="9" customFormat="1" ht="12" customHeight="1" x14ac:dyDescent="0.2">
      <c r="A160" s="13"/>
      <c r="B160" s="13"/>
      <c r="C160" s="13"/>
      <c r="D160" s="13"/>
      <c r="E160" s="13"/>
      <c r="F160" s="13"/>
      <c r="G160" s="13"/>
    </row>
    <row r="161" spans="1:7" s="9" customFormat="1" ht="12" customHeight="1" x14ac:dyDescent="0.2">
      <c r="A161" s="106" t="s">
        <v>143</v>
      </c>
      <c r="B161" s="106"/>
      <c r="C161" s="8">
        <f t="shared" ref="C161:G161" si="45">SUM(C162:C178)</f>
        <v>27073</v>
      </c>
      <c r="D161" s="8">
        <f t="shared" si="45"/>
        <v>575</v>
      </c>
      <c r="E161" s="8">
        <f t="shared" si="45"/>
        <v>33</v>
      </c>
      <c r="F161" s="8">
        <f t="shared" si="45"/>
        <v>23</v>
      </c>
      <c r="G161" s="8">
        <f t="shared" si="45"/>
        <v>585</v>
      </c>
    </row>
    <row r="162" spans="1:7" s="9" customFormat="1" ht="12" customHeight="1" x14ac:dyDescent="0.2">
      <c r="A162" s="107" t="s">
        <v>144</v>
      </c>
      <c r="B162" s="107"/>
      <c r="C162" s="10">
        <v>2129</v>
      </c>
      <c r="D162" s="10">
        <v>63</v>
      </c>
      <c r="E162" s="10">
        <v>6</v>
      </c>
      <c r="F162" s="10">
        <v>2</v>
      </c>
      <c r="G162" s="10">
        <v>67</v>
      </c>
    </row>
    <row r="163" spans="1:7" s="9" customFormat="1" ht="12" customHeight="1" x14ac:dyDescent="0.2">
      <c r="A163" s="107" t="s">
        <v>145</v>
      </c>
      <c r="B163" s="107"/>
      <c r="C163" s="10">
        <v>9937</v>
      </c>
      <c r="D163" s="10">
        <v>267</v>
      </c>
      <c r="E163" s="10">
        <v>12</v>
      </c>
      <c r="F163" s="10">
        <v>3</v>
      </c>
      <c r="G163" s="10">
        <v>276</v>
      </c>
    </row>
    <row r="164" spans="1:7" s="9" customFormat="1" ht="12" customHeight="1" x14ac:dyDescent="0.2">
      <c r="A164" s="107" t="s">
        <v>146</v>
      </c>
      <c r="B164" s="107"/>
      <c r="C164" s="10">
        <v>1225</v>
      </c>
      <c r="D164" s="10">
        <v>55</v>
      </c>
      <c r="E164" s="10">
        <v>3</v>
      </c>
      <c r="F164" s="10">
        <v>0</v>
      </c>
      <c r="G164" s="10">
        <v>58</v>
      </c>
    </row>
    <row r="165" spans="1:7" s="9" customFormat="1" ht="12" customHeight="1" x14ac:dyDescent="0.2">
      <c r="A165" s="107" t="s">
        <v>147</v>
      </c>
      <c r="B165" s="107"/>
      <c r="C165" s="10">
        <v>1344</v>
      </c>
      <c r="D165" s="10">
        <v>5</v>
      </c>
      <c r="E165" s="10">
        <v>1</v>
      </c>
      <c r="F165" s="10">
        <v>0</v>
      </c>
      <c r="G165" s="10">
        <v>6</v>
      </c>
    </row>
    <row r="166" spans="1:7" s="9" customFormat="1" ht="12" customHeight="1" x14ac:dyDescent="0.2">
      <c r="A166" s="107" t="s">
        <v>148</v>
      </c>
      <c r="B166" s="107"/>
      <c r="C166" s="10">
        <v>4368</v>
      </c>
      <c r="D166" s="10">
        <v>85</v>
      </c>
      <c r="E166" s="10">
        <v>1</v>
      </c>
      <c r="F166" s="10">
        <v>16</v>
      </c>
      <c r="G166" s="10">
        <v>70</v>
      </c>
    </row>
    <row r="167" spans="1:7" s="9" customFormat="1" ht="12" customHeight="1" x14ac:dyDescent="0.2">
      <c r="A167" s="107" t="s">
        <v>149</v>
      </c>
      <c r="B167" s="107"/>
      <c r="C167" s="10">
        <v>357</v>
      </c>
      <c r="D167" s="10">
        <v>2</v>
      </c>
      <c r="E167" s="10">
        <v>0</v>
      </c>
      <c r="F167" s="10">
        <v>0</v>
      </c>
      <c r="G167" s="10">
        <v>2</v>
      </c>
    </row>
    <row r="168" spans="1:7" s="9" customFormat="1" ht="12" customHeight="1" x14ac:dyDescent="0.2">
      <c r="A168" s="107" t="s">
        <v>150</v>
      </c>
      <c r="B168" s="107"/>
      <c r="C168" s="10">
        <v>514</v>
      </c>
      <c r="D168" s="10">
        <v>12</v>
      </c>
      <c r="E168" s="10">
        <v>1</v>
      </c>
      <c r="F168" s="10">
        <v>0</v>
      </c>
      <c r="G168" s="10">
        <v>13</v>
      </c>
    </row>
    <row r="169" spans="1:7" s="9" customFormat="1" ht="12" customHeight="1" x14ac:dyDescent="0.2">
      <c r="A169" s="107" t="s">
        <v>151</v>
      </c>
      <c r="B169" s="107"/>
      <c r="C169" s="10">
        <v>510</v>
      </c>
      <c r="D169" s="10">
        <v>3</v>
      </c>
      <c r="E169" s="10">
        <v>1</v>
      </c>
      <c r="F169" s="10">
        <v>0</v>
      </c>
      <c r="G169" s="10">
        <v>4</v>
      </c>
    </row>
    <row r="170" spans="1:7" s="9" customFormat="1" ht="12" customHeight="1" x14ac:dyDescent="0.2">
      <c r="A170" s="107" t="s">
        <v>152</v>
      </c>
      <c r="B170" s="107"/>
      <c r="C170" s="10">
        <v>267</v>
      </c>
      <c r="D170" s="10">
        <v>2</v>
      </c>
      <c r="E170" s="10">
        <v>2</v>
      </c>
      <c r="F170" s="10">
        <v>0</v>
      </c>
      <c r="G170" s="10">
        <v>4</v>
      </c>
    </row>
    <row r="171" spans="1:7" s="9" customFormat="1" ht="12" customHeight="1" x14ac:dyDescent="0.2">
      <c r="A171" s="107" t="s">
        <v>153</v>
      </c>
      <c r="B171" s="107"/>
      <c r="C171" s="10">
        <v>731</v>
      </c>
      <c r="D171" s="10">
        <v>4</v>
      </c>
      <c r="E171" s="10">
        <v>0</v>
      </c>
      <c r="F171" s="10">
        <v>0</v>
      </c>
      <c r="G171" s="10">
        <v>4</v>
      </c>
    </row>
    <row r="172" spans="1:7" s="9" customFormat="1" ht="12" customHeight="1" x14ac:dyDescent="0.2">
      <c r="A172" s="107" t="s">
        <v>154</v>
      </c>
      <c r="B172" s="107"/>
      <c r="C172" s="10">
        <v>71</v>
      </c>
      <c r="D172" s="10">
        <v>0</v>
      </c>
      <c r="E172" s="10">
        <v>0</v>
      </c>
      <c r="F172" s="10">
        <v>0</v>
      </c>
      <c r="G172" s="10">
        <v>0</v>
      </c>
    </row>
    <row r="173" spans="1:7" s="9" customFormat="1" ht="12" customHeight="1" x14ac:dyDescent="0.2">
      <c r="A173" s="107" t="s">
        <v>155</v>
      </c>
      <c r="B173" s="107"/>
      <c r="C173" s="10">
        <v>1583</v>
      </c>
      <c r="D173" s="10">
        <v>49</v>
      </c>
      <c r="E173" s="10">
        <v>0</v>
      </c>
      <c r="F173" s="10">
        <v>0</v>
      </c>
      <c r="G173" s="10">
        <v>49</v>
      </c>
    </row>
    <row r="174" spans="1:7" s="9" customFormat="1" ht="12" customHeight="1" x14ac:dyDescent="0.2">
      <c r="A174" s="107" t="s">
        <v>156</v>
      </c>
      <c r="B174" s="107"/>
      <c r="C174" s="10">
        <v>590</v>
      </c>
      <c r="D174" s="10">
        <v>0</v>
      </c>
      <c r="E174" s="10">
        <v>2</v>
      </c>
      <c r="F174" s="10">
        <v>0</v>
      </c>
      <c r="G174" s="10">
        <v>2</v>
      </c>
    </row>
    <row r="175" spans="1:7" s="9" customFormat="1" ht="12" customHeight="1" x14ac:dyDescent="0.2">
      <c r="A175" s="107" t="s">
        <v>157</v>
      </c>
      <c r="B175" s="107"/>
      <c r="C175" s="10">
        <v>331</v>
      </c>
      <c r="D175" s="10">
        <v>2</v>
      </c>
      <c r="E175" s="10">
        <v>2</v>
      </c>
      <c r="F175" s="10">
        <v>0</v>
      </c>
      <c r="G175" s="10">
        <v>4</v>
      </c>
    </row>
    <row r="176" spans="1:7" s="9" customFormat="1" ht="12" customHeight="1" x14ac:dyDescent="0.2">
      <c r="A176" s="107" t="s">
        <v>158</v>
      </c>
      <c r="B176" s="107"/>
      <c r="C176" s="10">
        <v>1125</v>
      </c>
      <c r="D176" s="10">
        <v>13</v>
      </c>
      <c r="E176" s="10">
        <v>0</v>
      </c>
      <c r="F176" s="10">
        <v>0</v>
      </c>
      <c r="G176" s="10">
        <v>13</v>
      </c>
    </row>
    <row r="177" spans="1:7" s="9" customFormat="1" ht="12" customHeight="1" x14ac:dyDescent="0.2">
      <c r="A177" s="107" t="s">
        <v>159</v>
      </c>
      <c r="B177" s="107"/>
      <c r="C177" s="10">
        <v>391</v>
      </c>
      <c r="D177" s="10">
        <v>3</v>
      </c>
      <c r="E177" s="10">
        <v>0</v>
      </c>
      <c r="F177" s="10">
        <v>0</v>
      </c>
      <c r="G177" s="10">
        <v>3</v>
      </c>
    </row>
    <row r="178" spans="1:7" s="9" customFormat="1" ht="12" customHeight="1" x14ac:dyDescent="0.2">
      <c r="A178" s="105" t="s">
        <v>160</v>
      </c>
      <c r="B178" s="105"/>
      <c r="C178" s="15">
        <v>1600</v>
      </c>
      <c r="D178" s="15">
        <v>10</v>
      </c>
      <c r="E178" s="15">
        <v>2</v>
      </c>
      <c r="F178" s="15">
        <v>2</v>
      </c>
      <c r="G178" s="15">
        <v>10</v>
      </c>
    </row>
    <row r="179" spans="1:7" s="9" customFormat="1" ht="12" customHeight="1" x14ac:dyDescent="0.2">
      <c r="A179" s="13"/>
      <c r="B179" s="13"/>
      <c r="C179" s="13"/>
      <c r="D179" s="13"/>
      <c r="E179" s="13"/>
      <c r="F179" s="13"/>
      <c r="G179" s="13"/>
    </row>
    <row r="180" spans="1:7" s="9" customFormat="1" ht="12" customHeight="1" x14ac:dyDescent="0.2">
      <c r="A180" s="106" t="s">
        <v>161</v>
      </c>
      <c r="B180" s="106"/>
      <c r="C180" s="8">
        <f t="shared" ref="C180:G180" si="46">SUM(C181:C186)</f>
        <v>6704</v>
      </c>
      <c r="D180" s="8">
        <f t="shared" si="46"/>
        <v>71</v>
      </c>
      <c r="E180" s="8">
        <f t="shared" si="46"/>
        <v>8</v>
      </c>
      <c r="F180" s="8">
        <f t="shared" si="46"/>
        <v>0</v>
      </c>
      <c r="G180" s="8">
        <f t="shared" si="46"/>
        <v>79</v>
      </c>
    </row>
    <row r="181" spans="1:7" s="9" customFormat="1" ht="12" customHeight="1" x14ac:dyDescent="0.2">
      <c r="A181" s="107" t="s">
        <v>162</v>
      </c>
      <c r="B181" s="107"/>
      <c r="C181" s="10">
        <v>3236</v>
      </c>
      <c r="D181" s="10">
        <v>16</v>
      </c>
      <c r="E181" s="10">
        <v>2</v>
      </c>
      <c r="F181" s="10">
        <v>0</v>
      </c>
      <c r="G181" s="10">
        <v>18</v>
      </c>
    </row>
    <row r="182" spans="1:7" s="9" customFormat="1" ht="12" customHeight="1" x14ac:dyDescent="0.2">
      <c r="A182" s="107" t="s">
        <v>163</v>
      </c>
      <c r="B182" s="107"/>
      <c r="C182" s="10">
        <v>1478</v>
      </c>
      <c r="D182" s="10">
        <v>17</v>
      </c>
      <c r="E182" s="10">
        <v>1</v>
      </c>
      <c r="F182" s="10">
        <v>0</v>
      </c>
      <c r="G182" s="10">
        <v>18</v>
      </c>
    </row>
    <row r="183" spans="1:7" s="9" customFormat="1" ht="12" customHeight="1" x14ac:dyDescent="0.2">
      <c r="A183" s="107" t="s">
        <v>164</v>
      </c>
      <c r="B183" s="107"/>
      <c r="C183" s="10">
        <v>355</v>
      </c>
      <c r="D183" s="10">
        <v>9</v>
      </c>
      <c r="E183" s="10">
        <v>2</v>
      </c>
      <c r="F183" s="10">
        <v>0</v>
      </c>
      <c r="G183" s="10">
        <v>11</v>
      </c>
    </row>
    <row r="184" spans="1:7" s="9" customFormat="1" ht="12" customHeight="1" x14ac:dyDescent="0.2">
      <c r="A184" s="107" t="s">
        <v>165</v>
      </c>
      <c r="B184" s="107"/>
      <c r="C184" s="10">
        <v>297</v>
      </c>
      <c r="D184" s="10">
        <v>2</v>
      </c>
      <c r="E184" s="10">
        <v>2</v>
      </c>
      <c r="F184" s="10">
        <v>0</v>
      </c>
      <c r="G184" s="10">
        <v>4</v>
      </c>
    </row>
    <row r="185" spans="1:7" s="9" customFormat="1" ht="12" customHeight="1" x14ac:dyDescent="0.2">
      <c r="A185" s="107" t="s">
        <v>166</v>
      </c>
      <c r="B185" s="107"/>
      <c r="C185" s="10">
        <v>824</v>
      </c>
      <c r="D185" s="10">
        <v>22</v>
      </c>
      <c r="E185" s="10">
        <v>1</v>
      </c>
      <c r="F185" s="10">
        <v>0</v>
      </c>
      <c r="G185" s="10">
        <v>23</v>
      </c>
    </row>
    <row r="186" spans="1:7" s="9" customFormat="1" ht="12" customHeight="1" x14ac:dyDescent="0.2">
      <c r="A186" s="105" t="s">
        <v>167</v>
      </c>
      <c r="B186" s="105"/>
      <c r="C186" s="15">
        <v>514</v>
      </c>
      <c r="D186" s="15">
        <v>5</v>
      </c>
      <c r="E186" s="15">
        <v>0</v>
      </c>
      <c r="F186" s="15">
        <v>0</v>
      </c>
      <c r="G186" s="15">
        <v>5</v>
      </c>
    </row>
    <row r="187" spans="1:7" s="9" customFormat="1" ht="12" customHeight="1" x14ac:dyDescent="0.2">
      <c r="A187" s="13"/>
      <c r="B187" s="13"/>
      <c r="C187" s="13"/>
      <c r="D187" s="13"/>
      <c r="E187" s="13"/>
      <c r="F187" s="13"/>
      <c r="G187" s="13"/>
    </row>
    <row r="188" spans="1:7" s="9" customFormat="1" ht="12" customHeight="1" x14ac:dyDescent="0.2">
      <c r="A188" s="106" t="s">
        <v>168</v>
      </c>
      <c r="B188" s="106"/>
      <c r="C188" s="8">
        <f t="shared" ref="C188:G188" si="47">SUM(C189:C191)</f>
        <v>5562</v>
      </c>
      <c r="D188" s="8">
        <f t="shared" si="47"/>
        <v>5</v>
      </c>
      <c r="E188" s="8">
        <f t="shared" si="47"/>
        <v>7</v>
      </c>
      <c r="F188" s="8">
        <f t="shared" si="47"/>
        <v>0</v>
      </c>
      <c r="G188" s="8">
        <f t="shared" si="47"/>
        <v>12</v>
      </c>
    </row>
    <row r="189" spans="1:7" s="9" customFormat="1" ht="12" customHeight="1" x14ac:dyDescent="0.2">
      <c r="A189" s="107" t="s">
        <v>169</v>
      </c>
      <c r="B189" s="107"/>
      <c r="C189" s="10">
        <v>1856</v>
      </c>
      <c r="D189" s="10">
        <v>5</v>
      </c>
      <c r="E189" s="10">
        <v>2</v>
      </c>
      <c r="F189" s="10">
        <v>0</v>
      </c>
      <c r="G189" s="10">
        <v>7</v>
      </c>
    </row>
    <row r="190" spans="1:7" s="9" customFormat="1" ht="12" customHeight="1" x14ac:dyDescent="0.2">
      <c r="A190" s="107" t="s">
        <v>170</v>
      </c>
      <c r="B190" s="107"/>
      <c r="C190" s="10">
        <v>2006</v>
      </c>
      <c r="D190" s="10">
        <v>0</v>
      </c>
      <c r="E190" s="10">
        <v>1</v>
      </c>
      <c r="F190" s="10">
        <v>0</v>
      </c>
      <c r="G190" s="10">
        <v>1</v>
      </c>
    </row>
    <row r="191" spans="1:7" s="9" customFormat="1" ht="12" customHeight="1" x14ac:dyDescent="0.2">
      <c r="A191" s="108" t="s">
        <v>171</v>
      </c>
      <c r="B191" s="108"/>
      <c r="C191" s="22">
        <v>1700</v>
      </c>
      <c r="D191" s="22">
        <v>0</v>
      </c>
      <c r="E191" s="22">
        <v>4</v>
      </c>
      <c r="F191" s="22">
        <v>0</v>
      </c>
      <c r="G191" s="22">
        <v>4</v>
      </c>
    </row>
    <row r="192" spans="1:7" s="9" customFormat="1" ht="12" customHeight="1" x14ac:dyDescent="0.2">
      <c r="A192" s="13"/>
      <c r="B192" s="13"/>
      <c r="C192" s="13"/>
      <c r="D192" s="13"/>
      <c r="E192" s="13"/>
      <c r="F192" s="13"/>
      <c r="G192" s="13"/>
    </row>
    <row r="193" spans="1:7" s="9" customFormat="1" ht="12" customHeight="1" x14ac:dyDescent="0.2">
      <c r="A193" s="106" t="s">
        <v>172</v>
      </c>
      <c r="B193" s="106"/>
      <c r="C193" s="8">
        <f t="shared" ref="C193:G193" si="48">SUM(C194:C204)</f>
        <v>8940</v>
      </c>
      <c r="D193" s="8">
        <f t="shared" si="48"/>
        <v>19</v>
      </c>
      <c r="E193" s="8">
        <f t="shared" si="48"/>
        <v>24</v>
      </c>
      <c r="F193" s="8">
        <f t="shared" si="48"/>
        <v>0</v>
      </c>
      <c r="G193" s="8">
        <f t="shared" si="48"/>
        <v>43</v>
      </c>
    </row>
    <row r="194" spans="1:7" s="9" customFormat="1" ht="12" customHeight="1" x14ac:dyDescent="0.2">
      <c r="A194" s="107" t="s">
        <v>173</v>
      </c>
      <c r="B194" s="107"/>
      <c r="C194" s="10">
        <v>1469</v>
      </c>
      <c r="D194" s="10">
        <v>0</v>
      </c>
      <c r="E194" s="10">
        <v>6</v>
      </c>
      <c r="F194" s="10">
        <v>0</v>
      </c>
      <c r="G194" s="10">
        <v>6</v>
      </c>
    </row>
    <row r="195" spans="1:7" s="9" customFormat="1" ht="12" customHeight="1" x14ac:dyDescent="0.2">
      <c r="A195" s="107" t="s">
        <v>174</v>
      </c>
      <c r="B195" s="107"/>
      <c r="C195" s="10">
        <v>174</v>
      </c>
      <c r="D195" s="10">
        <v>0</v>
      </c>
      <c r="E195" s="10">
        <v>0</v>
      </c>
      <c r="F195" s="10">
        <v>0</v>
      </c>
      <c r="G195" s="10">
        <v>0</v>
      </c>
    </row>
    <row r="196" spans="1:7" s="9" customFormat="1" ht="12" customHeight="1" x14ac:dyDescent="0.2">
      <c r="A196" s="107" t="s">
        <v>175</v>
      </c>
      <c r="B196" s="107"/>
      <c r="C196" s="10">
        <v>711</v>
      </c>
      <c r="D196" s="10">
        <v>0</v>
      </c>
      <c r="E196" s="10">
        <v>0</v>
      </c>
      <c r="F196" s="10">
        <v>0</v>
      </c>
      <c r="G196" s="10">
        <v>0</v>
      </c>
    </row>
    <row r="197" spans="1:7" s="9" customFormat="1" ht="12" customHeight="1" x14ac:dyDescent="0.2">
      <c r="A197" s="107" t="s">
        <v>176</v>
      </c>
      <c r="B197" s="107"/>
      <c r="C197" s="10">
        <v>321</v>
      </c>
      <c r="D197" s="10">
        <v>5</v>
      </c>
      <c r="E197" s="10">
        <v>1</v>
      </c>
      <c r="F197" s="10">
        <v>0</v>
      </c>
      <c r="G197" s="10">
        <v>6</v>
      </c>
    </row>
    <row r="198" spans="1:7" s="9" customFormat="1" ht="12" customHeight="1" x14ac:dyDescent="0.2">
      <c r="A198" s="107" t="s">
        <v>177</v>
      </c>
      <c r="B198" s="107"/>
      <c r="C198" s="10">
        <v>3443</v>
      </c>
      <c r="D198" s="10">
        <v>6</v>
      </c>
      <c r="E198" s="10">
        <v>14</v>
      </c>
      <c r="F198" s="10">
        <v>0</v>
      </c>
      <c r="G198" s="10">
        <v>20</v>
      </c>
    </row>
    <row r="199" spans="1:7" s="9" customFormat="1" ht="12" customHeight="1" x14ac:dyDescent="0.2">
      <c r="A199" s="107" t="s">
        <v>178</v>
      </c>
      <c r="B199" s="107"/>
      <c r="C199" s="10">
        <v>554</v>
      </c>
      <c r="D199" s="10">
        <v>0</v>
      </c>
      <c r="E199" s="10">
        <v>1</v>
      </c>
      <c r="F199" s="10">
        <v>0</v>
      </c>
      <c r="G199" s="10">
        <v>1</v>
      </c>
    </row>
    <row r="200" spans="1:7" s="9" customFormat="1" ht="12" customHeight="1" x14ac:dyDescent="0.2">
      <c r="A200" s="107" t="s">
        <v>179</v>
      </c>
      <c r="B200" s="107"/>
      <c r="C200" s="10">
        <v>213</v>
      </c>
      <c r="D200" s="10">
        <v>0</v>
      </c>
      <c r="E200" s="10">
        <v>0</v>
      </c>
      <c r="F200" s="10">
        <v>0</v>
      </c>
      <c r="G200" s="10">
        <v>0</v>
      </c>
    </row>
    <row r="201" spans="1:7" s="9" customFormat="1" ht="12" customHeight="1" x14ac:dyDescent="0.2">
      <c r="A201" s="107" t="s">
        <v>180</v>
      </c>
      <c r="B201" s="107"/>
      <c r="C201" s="10">
        <v>403</v>
      </c>
      <c r="D201" s="10">
        <v>3</v>
      </c>
      <c r="E201" s="10">
        <v>0</v>
      </c>
      <c r="F201" s="10">
        <v>0</v>
      </c>
      <c r="G201" s="10">
        <v>3</v>
      </c>
    </row>
    <row r="202" spans="1:7" s="9" customFormat="1" ht="12" customHeight="1" x14ac:dyDescent="0.2">
      <c r="A202" s="107" t="s">
        <v>181</v>
      </c>
      <c r="B202" s="107"/>
      <c r="C202" s="10">
        <v>379</v>
      </c>
      <c r="D202" s="10">
        <v>2</v>
      </c>
      <c r="E202" s="10">
        <v>0</v>
      </c>
      <c r="F202" s="10">
        <v>0</v>
      </c>
      <c r="G202" s="10">
        <v>2</v>
      </c>
    </row>
    <row r="203" spans="1:7" s="9" customFormat="1" ht="12" customHeight="1" x14ac:dyDescent="0.2">
      <c r="A203" s="107" t="s">
        <v>182</v>
      </c>
      <c r="B203" s="107"/>
      <c r="C203" s="10">
        <v>1021</v>
      </c>
      <c r="D203" s="10">
        <v>3</v>
      </c>
      <c r="E203" s="10">
        <v>2</v>
      </c>
      <c r="F203" s="10">
        <v>0</v>
      </c>
      <c r="G203" s="10">
        <v>5</v>
      </c>
    </row>
    <row r="204" spans="1:7" s="9" customFormat="1" ht="12" customHeight="1" x14ac:dyDescent="0.2">
      <c r="A204" s="105" t="s">
        <v>183</v>
      </c>
      <c r="B204" s="105"/>
      <c r="C204" s="15">
        <v>252</v>
      </c>
      <c r="D204" s="15">
        <v>0</v>
      </c>
      <c r="E204" s="15">
        <v>0</v>
      </c>
      <c r="F204" s="15">
        <v>0</v>
      </c>
      <c r="G204" s="15">
        <v>0</v>
      </c>
    </row>
    <row r="205" spans="1:7" s="9" customFormat="1" ht="12" customHeight="1" x14ac:dyDescent="0.2">
      <c r="A205" s="13"/>
      <c r="B205" s="13"/>
      <c r="C205" s="13"/>
      <c r="D205" s="13"/>
      <c r="E205" s="13"/>
      <c r="F205" s="13"/>
      <c r="G205" s="13"/>
    </row>
    <row r="206" spans="1:7" s="9" customFormat="1" ht="12" customHeight="1" x14ac:dyDescent="0.2">
      <c r="A206" s="106" t="s">
        <v>184</v>
      </c>
      <c r="B206" s="106"/>
      <c r="C206" s="8">
        <f t="shared" ref="C206:G206" si="49">SUM(C207:C214)</f>
        <v>223504</v>
      </c>
      <c r="D206" s="8">
        <f t="shared" si="49"/>
        <v>2263</v>
      </c>
      <c r="E206" s="8">
        <f t="shared" si="49"/>
        <v>431</v>
      </c>
      <c r="F206" s="8">
        <f t="shared" si="49"/>
        <v>103</v>
      </c>
      <c r="G206" s="8">
        <f t="shared" si="49"/>
        <v>2591</v>
      </c>
    </row>
    <row r="207" spans="1:7" s="9" customFormat="1" ht="12" customHeight="1" x14ac:dyDescent="0.2">
      <c r="A207" s="107" t="s">
        <v>185</v>
      </c>
      <c r="B207" s="107"/>
      <c r="C207" s="10">
        <f t="shared" ref="C207:G207" si="50">SUM(C56:C66)</f>
        <v>27417</v>
      </c>
      <c r="D207" s="10">
        <f t="shared" si="50"/>
        <v>154</v>
      </c>
      <c r="E207" s="10">
        <f t="shared" si="50"/>
        <v>77</v>
      </c>
      <c r="F207" s="10">
        <f t="shared" si="50"/>
        <v>8</v>
      </c>
      <c r="G207" s="10">
        <f t="shared" si="50"/>
        <v>223</v>
      </c>
    </row>
    <row r="208" spans="1:7" s="9" customFormat="1" ht="12" customHeight="1" x14ac:dyDescent="0.2">
      <c r="A208" s="107" t="s">
        <v>186</v>
      </c>
      <c r="B208" s="107"/>
      <c r="C208" s="10">
        <f t="shared" ref="C208:G208" si="51">SUM(C69:C120)</f>
        <v>88826</v>
      </c>
      <c r="D208" s="10">
        <f t="shared" si="51"/>
        <v>1061</v>
      </c>
      <c r="E208" s="10">
        <f t="shared" si="51"/>
        <v>173</v>
      </c>
      <c r="F208" s="10">
        <f t="shared" si="51"/>
        <v>44</v>
      </c>
      <c r="G208" s="10">
        <f t="shared" si="51"/>
        <v>1190</v>
      </c>
    </row>
    <row r="209" spans="1:7" s="9" customFormat="1" ht="12" customHeight="1" x14ac:dyDescent="0.2">
      <c r="A209" s="107" t="s">
        <v>187</v>
      </c>
      <c r="B209" s="107"/>
      <c r="C209" s="10">
        <f t="shared" ref="C209:G209" si="52">SUM(C123:C149)</f>
        <v>53291</v>
      </c>
      <c r="D209" s="10">
        <f t="shared" si="52"/>
        <v>345</v>
      </c>
      <c r="E209" s="10">
        <f t="shared" si="52"/>
        <v>86</v>
      </c>
      <c r="F209" s="10">
        <f t="shared" si="52"/>
        <v>28</v>
      </c>
      <c r="G209" s="10">
        <f t="shared" si="52"/>
        <v>403</v>
      </c>
    </row>
    <row r="210" spans="1:7" s="9" customFormat="1" ht="12" customHeight="1" x14ac:dyDescent="0.2">
      <c r="A210" s="107" t="s">
        <v>188</v>
      </c>
      <c r="B210" s="107"/>
      <c r="C210" s="10">
        <f t="shared" ref="C210:G210" si="53">SUM(C152:C159)</f>
        <v>5691</v>
      </c>
      <c r="D210" s="10">
        <f t="shared" si="53"/>
        <v>33</v>
      </c>
      <c r="E210" s="10">
        <f t="shared" si="53"/>
        <v>23</v>
      </c>
      <c r="F210" s="10">
        <f t="shared" si="53"/>
        <v>0</v>
      </c>
      <c r="G210" s="10">
        <f t="shared" si="53"/>
        <v>56</v>
      </c>
    </row>
    <row r="211" spans="1:7" s="9" customFormat="1" ht="12" customHeight="1" x14ac:dyDescent="0.2">
      <c r="A211" s="107" t="s">
        <v>189</v>
      </c>
      <c r="B211" s="107"/>
      <c r="C211" s="10">
        <f t="shared" ref="C211:G211" si="54">SUM(C162:C178)</f>
        <v>27073</v>
      </c>
      <c r="D211" s="10">
        <f t="shared" si="54"/>
        <v>575</v>
      </c>
      <c r="E211" s="10">
        <f t="shared" si="54"/>
        <v>33</v>
      </c>
      <c r="F211" s="10">
        <f t="shared" si="54"/>
        <v>23</v>
      </c>
      <c r="G211" s="10">
        <f t="shared" si="54"/>
        <v>585</v>
      </c>
    </row>
    <row r="212" spans="1:7" s="9" customFormat="1" ht="12" customHeight="1" x14ac:dyDescent="0.2">
      <c r="A212" s="107" t="s">
        <v>190</v>
      </c>
      <c r="B212" s="107"/>
      <c r="C212" s="10">
        <f t="shared" ref="C212:G212" si="55">SUM(C181:C186)</f>
        <v>6704</v>
      </c>
      <c r="D212" s="10">
        <f t="shared" si="55"/>
        <v>71</v>
      </c>
      <c r="E212" s="10">
        <f t="shared" si="55"/>
        <v>8</v>
      </c>
      <c r="F212" s="10">
        <f t="shared" si="55"/>
        <v>0</v>
      </c>
      <c r="G212" s="10">
        <f t="shared" si="55"/>
        <v>79</v>
      </c>
    </row>
    <row r="213" spans="1:7" s="9" customFormat="1" ht="12" customHeight="1" x14ac:dyDescent="0.2">
      <c r="A213" s="107" t="s">
        <v>191</v>
      </c>
      <c r="B213" s="107"/>
      <c r="C213" s="10">
        <f t="shared" ref="C213:G213" si="56">SUM(C189:C191)</f>
        <v>5562</v>
      </c>
      <c r="D213" s="10">
        <f t="shared" si="56"/>
        <v>5</v>
      </c>
      <c r="E213" s="10">
        <f t="shared" si="56"/>
        <v>7</v>
      </c>
      <c r="F213" s="10">
        <f t="shared" si="56"/>
        <v>0</v>
      </c>
      <c r="G213" s="10">
        <f t="shared" si="56"/>
        <v>12</v>
      </c>
    </row>
    <row r="214" spans="1:7" s="9" customFormat="1" ht="12" customHeight="1" x14ac:dyDescent="0.2">
      <c r="A214" s="105" t="s">
        <v>192</v>
      </c>
      <c r="B214" s="105"/>
      <c r="C214" s="15">
        <f t="shared" ref="C214:G214" si="57">SUM(C194:C204)</f>
        <v>8940</v>
      </c>
      <c r="D214" s="15">
        <f t="shared" si="57"/>
        <v>19</v>
      </c>
      <c r="E214" s="15">
        <f t="shared" si="57"/>
        <v>24</v>
      </c>
      <c r="F214" s="15">
        <f t="shared" si="57"/>
        <v>0</v>
      </c>
      <c r="G214" s="15">
        <f t="shared" si="57"/>
        <v>43</v>
      </c>
    </row>
    <row r="215" spans="1:7" s="9" customFormat="1" ht="12" customHeight="1" x14ac:dyDescent="0.2">
      <c r="A215" s="13"/>
      <c r="B215" s="13"/>
      <c r="C215" s="13"/>
      <c r="D215" s="13"/>
      <c r="E215" s="13"/>
      <c r="F215" s="13"/>
      <c r="G215" s="13"/>
    </row>
    <row r="216" spans="1:7" s="9" customFormat="1" ht="12" customHeight="1" x14ac:dyDescent="0.2">
      <c r="A216" s="106" t="s">
        <v>193</v>
      </c>
      <c r="B216" s="106"/>
      <c r="C216" s="8">
        <f t="shared" ref="C216:G216" si="58">SUM(C217:C220)</f>
        <v>187873</v>
      </c>
      <c r="D216" s="8">
        <f t="shared" si="58"/>
        <v>2101</v>
      </c>
      <c r="E216" s="8">
        <f t="shared" si="58"/>
        <v>362</v>
      </c>
      <c r="F216" s="8">
        <f t="shared" si="58"/>
        <v>99</v>
      </c>
      <c r="G216" s="8">
        <f t="shared" si="58"/>
        <v>2364</v>
      </c>
    </row>
    <row r="217" spans="1:7" s="9" customFormat="1" ht="12" customHeight="1" x14ac:dyDescent="0.2">
      <c r="A217" s="107" t="s">
        <v>189</v>
      </c>
      <c r="B217" s="107"/>
      <c r="C217" s="10">
        <f t="shared" ref="C217:G217" si="59">C162+C163+C164+C165+C166+C167+C168+C169+C171+C173+C174+C176+C178+C182+C175</f>
        <v>27822</v>
      </c>
      <c r="D217" s="10">
        <f t="shared" si="59"/>
        <v>587</v>
      </c>
      <c r="E217" s="10">
        <f t="shared" si="59"/>
        <v>32</v>
      </c>
      <c r="F217" s="10">
        <f t="shared" si="59"/>
        <v>23</v>
      </c>
      <c r="G217" s="10">
        <f t="shared" si="59"/>
        <v>596</v>
      </c>
    </row>
    <row r="218" spans="1:7" s="9" customFormat="1" ht="12" customHeight="1" x14ac:dyDescent="0.2">
      <c r="A218" s="107" t="s">
        <v>194</v>
      </c>
      <c r="B218" s="107"/>
      <c r="C218" s="10">
        <f t="shared" ref="C218:G218" si="60">+C56+C58+C59+C60+C61+C62+C63+C64+C65+C66+C78+C57</f>
        <v>27918</v>
      </c>
      <c r="D218" s="10">
        <f t="shared" si="60"/>
        <v>154</v>
      </c>
      <c r="E218" s="10">
        <f t="shared" si="60"/>
        <v>77</v>
      </c>
      <c r="F218" s="10">
        <f t="shared" si="60"/>
        <v>8</v>
      </c>
      <c r="G218" s="10">
        <f t="shared" si="60"/>
        <v>223</v>
      </c>
    </row>
    <row r="219" spans="1:7" s="9" customFormat="1" ht="12" customHeight="1" x14ac:dyDescent="0.2">
      <c r="A219" s="107" t="s">
        <v>187</v>
      </c>
      <c r="B219" s="107"/>
      <c r="C219" s="10">
        <f t="shared" ref="C219:G219" si="61">C123+C125+C129+C132+C136+C137+C139+C141+C143+C144+C146+C147+C152+C159+C135+C131</f>
        <v>48426</v>
      </c>
      <c r="D219" s="10">
        <f t="shared" si="61"/>
        <v>360</v>
      </c>
      <c r="E219" s="10">
        <f t="shared" si="61"/>
        <v>96</v>
      </c>
      <c r="F219" s="10">
        <f t="shared" si="61"/>
        <v>24</v>
      </c>
      <c r="G219" s="10">
        <f t="shared" si="61"/>
        <v>432</v>
      </c>
    </row>
    <row r="220" spans="1:7" s="9" customFormat="1" ht="12" customHeight="1" x14ac:dyDescent="0.2">
      <c r="A220" s="105" t="s">
        <v>186</v>
      </c>
      <c r="B220" s="105"/>
      <c r="C220" s="15">
        <f t="shared" ref="C220:G220" si="62">+C69+C70+C71+C74+C75+C77+C76+C80+C79+C82+C81+C83+C86+C85+C84+C87+C88+C89+C90+C91+C93+C92+C94+C95+C97+C96+C99+C98+C103+C105+C104+C107+C106+C108+C109+C110+C111+C112+C113+C114+C116+C117+C118+C119+C120</f>
        <v>83707</v>
      </c>
      <c r="D220" s="15">
        <f t="shared" si="62"/>
        <v>1000</v>
      </c>
      <c r="E220" s="15">
        <f t="shared" si="62"/>
        <v>157</v>
      </c>
      <c r="F220" s="15">
        <f t="shared" si="62"/>
        <v>44</v>
      </c>
      <c r="G220" s="15">
        <f t="shared" si="62"/>
        <v>1113</v>
      </c>
    </row>
    <row r="221" spans="1:7" s="23" customFormat="1" ht="12" customHeight="1" x14ac:dyDescent="0.15">
      <c r="A221" s="103"/>
      <c r="B221" s="103"/>
      <c r="C221" s="103"/>
      <c r="D221" s="103"/>
      <c r="E221" s="103"/>
      <c r="F221" s="103"/>
      <c r="G221" s="103"/>
    </row>
    <row r="222" spans="1:7" s="9" customFormat="1" ht="12" customHeight="1" x14ac:dyDescent="0.2">
      <c r="A222" s="98" t="s">
        <v>205</v>
      </c>
      <c r="B222" s="98"/>
      <c r="C222" s="98"/>
      <c r="D222" s="98"/>
      <c r="E222" s="98"/>
      <c r="F222" s="98"/>
      <c r="G222" s="98"/>
    </row>
    <row r="223" spans="1:7" customFormat="1" ht="12.75" customHeight="1" x14ac:dyDescent="0.2">
      <c r="A223" s="98" t="s">
        <v>212</v>
      </c>
      <c r="B223" s="98"/>
      <c r="C223" s="98"/>
      <c r="D223" s="98"/>
      <c r="E223" s="98"/>
      <c r="F223" s="98"/>
      <c r="G223" s="98"/>
    </row>
    <row r="224" spans="1:7" customFormat="1" ht="12.75" x14ac:dyDescent="0.2">
      <c r="A224" s="98" t="s">
        <v>203</v>
      </c>
      <c r="B224" s="98"/>
      <c r="C224" s="98"/>
      <c r="D224" s="98"/>
      <c r="E224" s="98"/>
      <c r="F224" s="98"/>
      <c r="G224" s="98"/>
    </row>
    <row r="225" spans="1:7" customFormat="1" ht="12.75" x14ac:dyDescent="0.2">
      <c r="A225" s="98" t="s">
        <v>204</v>
      </c>
      <c r="B225" s="98"/>
      <c r="C225" s="98"/>
      <c r="D225" s="98"/>
      <c r="E225" s="98"/>
      <c r="F225" s="98"/>
      <c r="G225" s="98"/>
    </row>
    <row r="226" spans="1:7" s="23" customFormat="1" ht="5.25" customHeight="1" x14ac:dyDescent="0.15">
      <c r="A226" s="103"/>
      <c r="B226" s="103"/>
      <c r="C226" s="103"/>
      <c r="D226" s="103"/>
      <c r="E226" s="103"/>
      <c r="F226" s="103"/>
      <c r="G226" s="103"/>
    </row>
    <row r="227" spans="1:7" s="35" customFormat="1" ht="12" customHeight="1" x14ac:dyDescent="0.2">
      <c r="A227" s="104" t="s">
        <v>238</v>
      </c>
      <c r="B227" s="104"/>
      <c r="C227" s="104"/>
      <c r="D227" s="104"/>
      <c r="E227" s="104"/>
      <c r="F227" s="104"/>
      <c r="G227" s="104"/>
    </row>
    <row r="228" spans="1:7" s="23" customFormat="1" ht="5.25" customHeight="1" x14ac:dyDescent="0.15">
      <c r="A228" s="103"/>
      <c r="B228" s="103"/>
      <c r="C228" s="103"/>
      <c r="D228" s="103"/>
      <c r="E228" s="103"/>
      <c r="F228" s="103"/>
      <c r="G228" s="103"/>
    </row>
    <row r="229" spans="1:7" s="9" customFormat="1" ht="12" customHeight="1" x14ac:dyDescent="0.2">
      <c r="A229" s="98" t="s">
        <v>200</v>
      </c>
      <c r="B229" s="98"/>
      <c r="C229" s="98"/>
      <c r="D229" s="98"/>
      <c r="E229" s="98"/>
      <c r="F229" s="98"/>
      <c r="G229" s="98"/>
    </row>
    <row r="230" spans="1:7" s="9" customFormat="1" ht="12" customHeight="1" x14ac:dyDescent="0.2">
      <c r="A230" s="98" t="s">
        <v>199</v>
      </c>
      <c r="B230" s="98"/>
      <c r="C230" s="98"/>
      <c r="D230" s="98"/>
      <c r="E230" s="98"/>
      <c r="F230" s="98"/>
      <c r="G230" s="98"/>
    </row>
  </sheetData>
  <mergeCells count="195">
    <mergeCell ref="A219:B219"/>
    <mergeCell ref="A220:B220"/>
    <mergeCell ref="A221:G221"/>
    <mergeCell ref="A227:G227"/>
    <mergeCell ref="A228:G228"/>
    <mergeCell ref="A229:G229"/>
    <mergeCell ref="A230:G230"/>
    <mergeCell ref="A7:G7"/>
    <mergeCell ref="A223:G223"/>
    <mergeCell ref="A224:G224"/>
    <mergeCell ref="A225:G225"/>
    <mergeCell ref="A212:B212"/>
    <mergeCell ref="A213:B213"/>
    <mergeCell ref="A214:B214"/>
    <mergeCell ref="A216:B216"/>
    <mergeCell ref="A217:B217"/>
    <mergeCell ref="A218:B218"/>
    <mergeCell ref="A206:B206"/>
    <mergeCell ref="A207:B207"/>
    <mergeCell ref="A208:B208"/>
    <mergeCell ref="A209:B209"/>
    <mergeCell ref="A210:B210"/>
    <mergeCell ref="A211:B211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5:B185"/>
    <mergeCell ref="A186:B186"/>
    <mergeCell ref="A188:B188"/>
    <mergeCell ref="A189:B189"/>
    <mergeCell ref="A190:B190"/>
    <mergeCell ref="A191:B191"/>
    <mergeCell ref="A178:B178"/>
    <mergeCell ref="A180:B180"/>
    <mergeCell ref="A181:B181"/>
    <mergeCell ref="A182:B182"/>
    <mergeCell ref="A183:B183"/>
    <mergeCell ref="A184:B184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59:B159"/>
    <mergeCell ref="A161:B161"/>
    <mergeCell ref="A162:B162"/>
    <mergeCell ref="A163:B163"/>
    <mergeCell ref="A164:B164"/>
    <mergeCell ref="A165:B165"/>
    <mergeCell ref="A153:B153"/>
    <mergeCell ref="A154:B154"/>
    <mergeCell ref="A155:B155"/>
    <mergeCell ref="A156:B156"/>
    <mergeCell ref="A157:B157"/>
    <mergeCell ref="A158:B158"/>
    <mergeCell ref="A146:B146"/>
    <mergeCell ref="A147:B147"/>
    <mergeCell ref="A148:B148"/>
    <mergeCell ref="A149:B149"/>
    <mergeCell ref="A151:B151"/>
    <mergeCell ref="A152:B152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66:B66"/>
    <mergeCell ref="A68:B68"/>
    <mergeCell ref="A69:B69"/>
    <mergeCell ref="A70:B70"/>
    <mergeCell ref="A71:B71"/>
    <mergeCell ref="A72:B72"/>
    <mergeCell ref="A65:B65"/>
    <mergeCell ref="A53:B53"/>
    <mergeCell ref="A55:B55"/>
    <mergeCell ref="A56:B56"/>
    <mergeCell ref="A57:B57"/>
    <mergeCell ref="A58:B58"/>
    <mergeCell ref="A59:B59"/>
    <mergeCell ref="A73:B73"/>
    <mergeCell ref="A74:B74"/>
    <mergeCell ref="A36:B36"/>
    <mergeCell ref="A37:B37"/>
    <mergeCell ref="A38:B38"/>
    <mergeCell ref="A40:B40"/>
    <mergeCell ref="A60:B60"/>
    <mergeCell ref="A61:B61"/>
    <mergeCell ref="A62:B62"/>
    <mergeCell ref="A63:B63"/>
    <mergeCell ref="A64:B64"/>
    <mergeCell ref="A1:G1"/>
    <mergeCell ref="A2:G2"/>
    <mergeCell ref="A3:G3"/>
    <mergeCell ref="A4:G4"/>
    <mergeCell ref="A222:G222"/>
    <mergeCell ref="A226:G226"/>
    <mergeCell ref="A19:B19"/>
    <mergeCell ref="A21:B21"/>
    <mergeCell ref="A22:B22"/>
    <mergeCell ref="A23:B23"/>
    <mergeCell ref="A24:B24"/>
    <mergeCell ref="A27:B27"/>
    <mergeCell ref="A8:B8"/>
    <mergeCell ref="A10:B10"/>
    <mergeCell ref="A11:B11"/>
    <mergeCell ref="A15:B15"/>
    <mergeCell ref="A41:B41"/>
    <mergeCell ref="A42:B42"/>
    <mergeCell ref="A45:B45"/>
    <mergeCell ref="A50:B50"/>
    <mergeCell ref="A51:B51"/>
    <mergeCell ref="A52:B52"/>
    <mergeCell ref="A30:B30"/>
    <mergeCell ref="A31:B31"/>
  </mergeCells>
  <pageMargins left="0.15748031496062992" right="0.19685039370078741" top="0.19685039370078741" bottom="0.31496062992125984" header="0.15748031496062992" footer="0.23622047244094491"/>
  <pageSetup paperSize="9" scale="9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workbookViewId="0">
      <pane ySplit="7" topLeftCell="A8" activePane="bottomLeft" state="frozen"/>
      <selection pane="bottomLeft" sqref="A1:G1"/>
    </sheetView>
  </sheetViews>
  <sheetFormatPr defaultColWidth="9.140625" defaultRowHeight="12" x14ac:dyDescent="0.2"/>
  <cols>
    <col min="1" max="1" width="2.7109375" style="72" customWidth="1"/>
    <col min="2" max="2" width="31" style="72" customWidth="1"/>
    <col min="3" max="7" width="18.7109375" style="73" customWidth="1"/>
    <col min="8" max="16384" width="9.140625" style="72"/>
  </cols>
  <sheetData>
    <row r="1" spans="1:7" s="47" customFormat="1" ht="12.75" customHeight="1" x14ac:dyDescent="0.2">
      <c r="A1" s="113"/>
      <c r="B1" s="113"/>
      <c r="C1" s="113"/>
      <c r="D1" s="102"/>
      <c r="E1" s="102"/>
      <c r="F1" s="102"/>
      <c r="G1" s="102"/>
    </row>
    <row r="2" spans="1:7" s="48" customFormat="1" ht="12.75" customHeight="1" x14ac:dyDescent="0.2">
      <c r="A2" s="115" t="s">
        <v>247</v>
      </c>
      <c r="B2" s="115"/>
      <c r="C2" s="115"/>
      <c r="D2" s="115"/>
      <c r="E2" s="115"/>
      <c r="F2" s="115"/>
      <c r="G2" s="115"/>
    </row>
    <row r="3" spans="1:7" s="86" customFormat="1" ht="12.75" customHeight="1" x14ac:dyDescent="0.2">
      <c r="A3" s="116"/>
      <c r="B3" s="102"/>
      <c r="C3" s="102"/>
      <c r="D3" s="102"/>
      <c r="E3" s="102"/>
      <c r="F3" s="102"/>
      <c r="G3" s="102"/>
    </row>
    <row r="4" spans="1:7" s="86" customFormat="1" ht="12.75" customHeight="1" x14ac:dyDescent="0.25">
      <c r="A4" s="117"/>
      <c r="B4" s="117"/>
      <c r="C4" s="117"/>
      <c r="D4" s="123"/>
      <c r="E4" s="123"/>
      <c r="F4" s="123"/>
      <c r="G4" s="123"/>
    </row>
    <row r="5" spans="1:7" s="51" customFormat="1" ht="12" customHeight="1" x14ac:dyDescent="0.2">
      <c r="A5" s="119"/>
      <c r="B5" s="120"/>
      <c r="C5" s="50" t="s">
        <v>202</v>
      </c>
      <c r="D5" s="50" t="s">
        <v>195</v>
      </c>
      <c r="E5" s="50"/>
      <c r="F5" s="50" t="s">
        <v>201</v>
      </c>
      <c r="G5" s="50" t="s">
        <v>196</v>
      </c>
    </row>
    <row r="6" spans="1:7" s="87" customFormat="1" ht="12" customHeight="1" x14ac:dyDescent="0.2">
      <c r="A6" s="121"/>
      <c r="B6" s="122"/>
      <c r="C6" s="58"/>
      <c r="D6" s="58" t="s">
        <v>197</v>
      </c>
      <c r="E6" s="58" t="s">
        <v>198</v>
      </c>
      <c r="F6" s="58"/>
      <c r="G6" s="58"/>
    </row>
    <row r="7" spans="1:7" s="51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1" customFormat="1" ht="12" customHeight="1" x14ac:dyDescent="0.2">
      <c r="A8" s="112" t="s">
        <v>0</v>
      </c>
      <c r="B8" s="112"/>
      <c r="C8" s="4">
        <f t="shared" ref="C8:G8" si="0">C10+C21+C36+C40+C50</f>
        <v>247900</v>
      </c>
      <c r="D8" s="4">
        <f t="shared" si="0"/>
        <v>2531</v>
      </c>
      <c r="E8" s="4">
        <f t="shared" si="0"/>
        <v>244</v>
      </c>
      <c r="F8" s="4">
        <f t="shared" si="0"/>
        <v>83</v>
      </c>
      <c r="G8" s="4">
        <f t="shared" si="0"/>
        <v>2692</v>
      </c>
    </row>
    <row r="9" spans="1:7" s="61" customFormat="1" ht="12" customHeight="1" x14ac:dyDescent="0.2">
      <c r="A9" s="5"/>
      <c r="B9" s="5"/>
      <c r="C9" s="6"/>
      <c r="D9" s="6"/>
      <c r="E9" s="6"/>
      <c r="F9" s="6"/>
      <c r="G9" s="6"/>
    </row>
    <row r="10" spans="1:7" s="69" customFormat="1" ht="12" customHeight="1" x14ac:dyDescent="0.2">
      <c r="A10" s="106" t="s">
        <v>1</v>
      </c>
      <c r="B10" s="106"/>
      <c r="C10" s="8">
        <f t="shared" ref="C10:G10" si="1">C11+C15+C19</f>
        <v>22701</v>
      </c>
      <c r="D10" s="8">
        <f t="shared" si="1"/>
        <v>116</v>
      </c>
      <c r="E10" s="8">
        <f t="shared" si="1"/>
        <v>16</v>
      </c>
      <c r="F10" s="8">
        <f t="shared" si="1"/>
        <v>3</v>
      </c>
      <c r="G10" s="8">
        <f t="shared" si="1"/>
        <v>129</v>
      </c>
    </row>
    <row r="11" spans="1:7" s="60" customFormat="1" ht="12" customHeight="1" x14ac:dyDescent="0.2">
      <c r="A11" s="107" t="s">
        <v>2</v>
      </c>
      <c r="B11" s="107"/>
      <c r="C11" s="10">
        <f t="shared" ref="C11:G11" si="2">C12+C13+C14</f>
        <v>9585</v>
      </c>
      <c r="D11" s="10">
        <f t="shared" si="2"/>
        <v>30</v>
      </c>
      <c r="E11" s="10">
        <f t="shared" si="2"/>
        <v>7</v>
      </c>
      <c r="F11" s="10">
        <f t="shared" si="2"/>
        <v>0</v>
      </c>
      <c r="G11" s="10">
        <f t="shared" si="2"/>
        <v>37</v>
      </c>
    </row>
    <row r="12" spans="1:7" s="60" customFormat="1" ht="12" customHeight="1" x14ac:dyDescent="0.2">
      <c r="A12" s="11"/>
      <c r="B12" s="12" t="s">
        <v>3</v>
      </c>
      <c r="C12" s="10">
        <f>C171+C172+C174+C179+C180</f>
        <v>3604</v>
      </c>
      <c r="D12" s="10">
        <f t="shared" ref="D12:G12" si="3">D171+D172+D174+D179+D180</f>
        <v>1</v>
      </c>
      <c r="E12" s="10">
        <f t="shared" si="3"/>
        <v>1</v>
      </c>
      <c r="F12" s="10">
        <f t="shared" si="3"/>
        <v>0</v>
      </c>
      <c r="G12" s="10">
        <f t="shared" si="3"/>
        <v>2</v>
      </c>
    </row>
    <row r="13" spans="1:7" s="60" customFormat="1" ht="12" customHeight="1" x14ac:dyDescent="0.2">
      <c r="A13" s="11"/>
      <c r="B13" s="12" t="s">
        <v>4</v>
      </c>
      <c r="C13" s="10">
        <f>+C175</f>
        <v>3897</v>
      </c>
      <c r="D13" s="10">
        <f t="shared" ref="D13:G13" si="4">+D175</f>
        <v>6</v>
      </c>
      <c r="E13" s="10">
        <f t="shared" si="4"/>
        <v>5</v>
      </c>
      <c r="F13" s="10">
        <f t="shared" si="4"/>
        <v>0</v>
      </c>
      <c r="G13" s="10">
        <f t="shared" si="4"/>
        <v>11</v>
      </c>
    </row>
    <row r="14" spans="1:7" s="60" customFormat="1" ht="12" customHeight="1" x14ac:dyDescent="0.2">
      <c r="A14" s="11"/>
      <c r="B14" s="13" t="s">
        <v>5</v>
      </c>
      <c r="C14" s="10">
        <f>C173+C176+C177+C178</f>
        <v>2084</v>
      </c>
      <c r="D14" s="10">
        <f t="shared" ref="D14:G14" si="5">D173+D176+D177+D178</f>
        <v>23</v>
      </c>
      <c r="E14" s="10">
        <f t="shared" si="5"/>
        <v>1</v>
      </c>
      <c r="F14" s="10">
        <f t="shared" si="5"/>
        <v>0</v>
      </c>
      <c r="G14" s="10">
        <f t="shared" si="5"/>
        <v>24</v>
      </c>
    </row>
    <row r="15" spans="1:7" s="60" customFormat="1" ht="12" customHeight="1" x14ac:dyDescent="0.2">
      <c r="A15" s="107" t="s">
        <v>6</v>
      </c>
      <c r="B15" s="107"/>
      <c r="C15" s="10">
        <f t="shared" ref="C15:G15" si="6">C16+C17+C18</f>
        <v>7106</v>
      </c>
      <c r="D15" s="10">
        <f t="shared" si="6"/>
        <v>4</v>
      </c>
      <c r="E15" s="10">
        <f t="shared" si="6"/>
        <v>6</v>
      </c>
      <c r="F15" s="10">
        <f t="shared" si="6"/>
        <v>0</v>
      </c>
      <c r="G15" s="10">
        <f t="shared" si="6"/>
        <v>10</v>
      </c>
    </row>
    <row r="16" spans="1:7" s="60" customFormat="1" ht="12" customHeight="1" x14ac:dyDescent="0.2">
      <c r="A16" s="11"/>
      <c r="B16" s="12" t="s">
        <v>7</v>
      </c>
      <c r="C16" s="10">
        <f>+C167</f>
        <v>2460</v>
      </c>
      <c r="D16" s="10">
        <f t="shared" ref="D16:G16" si="7">+D167</f>
        <v>3</v>
      </c>
      <c r="E16" s="10">
        <f t="shared" si="7"/>
        <v>2</v>
      </c>
      <c r="F16" s="10">
        <f t="shared" si="7"/>
        <v>0</v>
      </c>
      <c r="G16" s="10">
        <f t="shared" si="7"/>
        <v>5</v>
      </c>
    </row>
    <row r="17" spans="1:7" s="60" customFormat="1" ht="12" customHeight="1" x14ac:dyDescent="0.2">
      <c r="A17" s="11"/>
      <c r="B17" s="12" t="s">
        <v>8</v>
      </c>
      <c r="C17" s="10">
        <f>+C166</f>
        <v>2253</v>
      </c>
      <c r="D17" s="10">
        <f t="shared" ref="D17:G17" si="8">+D166</f>
        <v>0</v>
      </c>
      <c r="E17" s="10">
        <f t="shared" si="8"/>
        <v>2</v>
      </c>
      <c r="F17" s="10">
        <f t="shared" si="8"/>
        <v>0</v>
      </c>
      <c r="G17" s="10">
        <f t="shared" si="8"/>
        <v>2</v>
      </c>
    </row>
    <row r="18" spans="1:7" s="60" customFormat="1" ht="12" customHeight="1" x14ac:dyDescent="0.2">
      <c r="A18" s="14"/>
      <c r="B18" s="12" t="s">
        <v>9</v>
      </c>
      <c r="C18" s="10">
        <f>C168</f>
        <v>2393</v>
      </c>
      <c r="D18" s="10">
        <f t="shared" ref="D18:G18" si="9">D168</f>
        <v>1</v>
      </c>
      <c r="E18" s="10">
        <f t="shared" si="9"/>
        <v>2</v>
      </c>
      <c r="F18" s="10">
        <f t="shared" si="9"/>
        <v>0</v>
      </c>
      <c r="G18" s="10">
        <f t="shared" si="9"/>
        <v>3</v>
      </c>
    </row>
    <row r="19" spans="1:7" s="60" customFormat="1" ht="12" customHeight="1" x14ac:dyDescent="0.2">
      <c r="A19" s="105" t="s">
        <v>10</v>
      </c>
      <c r="B19" s="105"/>
      <c r="C19" s="15">
        <f>C162+C163</f>
        <v>6010</v>
      </c>
      <c r="D19" s="15">
        <f t="shared" ref="D19:G19" si="10">D162+D163</f>
        <v>82</v>
      </c>
      <c r="E19" s="15">
        <f t="shared" si="10"/>
        <v>3</v>
      </c>
      <c r="F19" s="15">
        <f t="shared" si="10"/>
        <v>3</v>
      </c>
      <c r="G19" s="15">
        <f t="shared" si="10"/>
        <v>82</v>
      </c>
    </row>
    <row r="20" spans="1:7" s="60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69" customFormat="1" ht="12" customHeight="1" x14ac:dyDescent="0.2">
      <c r="A21" s="106" t="s">
        <v>11</v>
      </c>
      <c r="B21" s="106"/>
      <c r="C21" s="8">
        <f t="shared" ref="C21:G21" si="11">C22+C23+C24+C27+C30+C31</f>
        <v>65445</v>
      </c>
      <c r="D21" s="8">
        <f t="shared" si="11"/>
        <v>535</v>
      </c>
      <c r="E21" s="8">
        <f t="shared" si="11"/>
        <v>48</v>
      </c>
      <c r="F21" s="8">
        <f t="shared" si="11"/>
        <v>8</v>
      </c>
      <c r="G21" s="8">
        <f t="shared" si="11"/>
        <v>575</v>
      </c>
    </row>
    <row r="22" spans="1:7" s="60" customFormat="1" ht="12" customHeight="1" x14ac:dyDescent="0.2">
      <c r="A22" s="107" t="s">
        <v>12</v>
      </c>
      <c r="B22" s="107"/>
      <c r="C22" s="10">
        <f t="shared" ref="C22:G22" si="12">C123+C124+C125+C131+C132+C134+C135+C137+C138</f>
        <v>37020</v>
      </c>
      <c r="D22" s="10">
        <f t="shared" si="12"/>
        <v>395</v>
      </c>
      <c r="E22" s="10">
        <f t="shared" si="12"/>
        <v>20</v>
      </c>
      <c r="F22" s="10">
        <f t="shared" si="12"/>
        <v>6</v>
      </c>
      <c r="G22" s="10">
        <f t="shared" si="12"/>
        <v>409</v>
      </c>
    </row>
    <row r="23" spans="1:7" s="60" customFormat="1" ht="12" customHeight="1" x14ac:dyDescent="0.2">
      <c r="A23" s="107" t="s">
        <v>13</v>
      </c>
      <c r="B23" s="107"/>
      <c r="C23" s="10">
        <f t="shared" ref="C23:G23" si="13">C128</f>
        <v>6636</v>
      </c>
      <c r="D23" s="10">
        <f t="shared" si="13"/>
        <v>22</v>
      </c>
      <c r="E23" s="10">
        <f t="shared" si="13"/>
        <v>4</v>
      </c>
      <c r="F23" s="10">
        <f t="shared" si="13"/>
        <v>0</v>
      </c>
      <c r="G23" s="10">
        <f t="shared" si="13"/>
        <v>26</v>
      </c>
    </row>
    <row r="24" spans="1:7" s="60" customFormat="1" ht="12" customHeight="1" x14ac:dyDescent="0.2">
      <c r="A24" s="107" t="s">
        <v>14</v>
      </c>
      <c r="B24" s="107"/>
      <c r="C24" s="10">
        <f t="shared" ref="C24:G24" si="14">C25+C26</f>
        <v>10045</v>
      </c>
      <c r="D24" s="10">
        <f t="shared" si="14"/>
        <v>82</v>
      </c>
      <c r="E24" s="10">
        <f t="shared" si="14"/>
        <v>9</v>
      </c>
      <c r="F24" s="10">
        <f t="shared" si="14"/>
        <v>2</v>
      </c>
      <c r="G24" s="10">
        <f t="shared" si="14"/>
        <v>89</v>
      </c>
    </row>
    <row r="25" spans="1:7" s="60" customFormat="1" ht="12" customHeight="1" x14ac:dyDescent="0.2">
      <c r="A25" s="16"/>
      <c r="B25" s="12" t="s">
        <v>15</v>
      </c>
      <c r="C25" s="10">
        <f>+C133+C141</f>
        <v>2473</v>
      </c>
      <c r="D25" s="10">
        <f t="shared" ref="D25:G25" si="15">+D133+D141</f>
        <v>1</v>
      </c>
      <c r="E25" s="10">
        <f t="shared" si="15"/>
        <v>1</v>
      </c>
      <c r="F25" s="10">
        <f t="shared" si="15"/>
        <v>0</v>
      </c>
      <c r="G25" s="10">
        <f t="shared" si="15"/>
        <v>2</v>
      </c>
    </row>
    <row r="26" spans="1:7" s="60" customFormat="1" ht="12" customHeight="1" x14ac:dyDescent="0.2">
      <c r="A26" s="14"/>
      <c r="B26" s="12" t="s">
        <v>16</v>
      </c>
      <c r="C26" s="10">
        <f t="shared" ref="C26:G26" si="16">C127+C129+C130+C139</f>
        <v>7572</v>
      </c>
      <c r="D26" s="10">
        <f t="shared" si="16"/>
        <v>81</v>
      </c>
      <c r="E26" s="10">
        <f t="shared" si="16"/>
        <v>8</v>
      </c>
      <c r="F26" s="10">
        <f t="shared" si="16"/>
        <v>2</v>
      </c>
      <c r="G26" s="10">
        <f t="shared" si="16"/>
        <v>87</v>
      </c>
    </row>
    <row r="27" spans="1:7" s="60" customFormat="1" ht="12" customHeight="1" x14ac:dyDescent="0.2">
      <c r="A27" s="107" t="s">
        <v>17</v>
      </c>
      <c r="B27" s="107"/>
      <c r="C27" s="10">
        <f t="shared" ref="C27:G27" si="17">C28+C29</f>
        <v>3499</v>
      </c>
      <c r="D27" s="10">
        <f t="shared" si="17"/>
        <v>20</v>
      </c>
      <c r="E27" s="10">
        <f t="shared" si="17"/>
        <v>3</v>
      </c>
      <c r="F27" s="10">
        <f t="shared" si="17"/>
        <v>0</v>
      </c>
      <c r="G27" s="10">
        <f t="shared" si="17"/>
        <v>23</v>
      </c>
    </row>
    <row r="28" spans="1:7" s="60" customFormat="1" ht="12" customHeight="1" x14ac:dyDescent="0.2">
      <c r="A28" s="16"/>
      <c r="B28" s="12" t="s">
        <v>18</v>
      </c>
      <c r="C28" s="10">
        <f t="shared" ref="C28:G28" si="18">+C126</f>
        <v>1727</v>
      </c>
      <c r="D28" s="10">
        <f t="shared" si="18"/>
        <v>3</v>
      </c>
      <c r="E28" s="10">
        <f t="shared" si="18"/>
        <v>0</v>
      </c>
      <c r="F28" s="10">
        <f t="shared" si="18"/>
        <v>0</v>
      </c>
      <c r="G28" s="10">
        <f t="shared" si="18"/>
        <v>3</v>
      </c>
    </row>
    <row r="29" spans="1:7" s="60" customFormat="1" ht="12" customHeight="1" x14ac:dyDescent="0.2">
      <c r="A29" s="14"/>
      <c r="B29" s="12" t="s">
        <v>19</v>
      </c>
      <c r="C29" s="10">
        <f t="shared" ref="C29:G29" si="19">C140</f>
        <v>1772</v>
      </c>
      <c r="D29" s="10">
        <f t="shared" si="19"/>
        <v>17</v>
      </c>
      <c r="E29" s="10">
        <f t="shared" si="19"/>
        <v>3</v>
      </c>
      <c r="F29" s="10">
        <f t="shared" si="19"/>
        <v>0</v>
      </c>
      <c r="G29" s="10">
        <f t="shared" si="19"/>
        <v>20</v>
      </c>
    </row>
    <row r="30" spans="1:7" s="60" customFormat="1" ht="12" customHeight="1" x14ac:dyDescent="0.2">
      <c r="A30" s="107" t="s">
        <v>20</v>
      </c>
      <c r="B30" s="107"/>
      <c r="C30" s="10">
        <f>C136</f>
        <v>1518</v>
      </c>
      <c r="D30" s="10">
        <f t="shared" ref="D30:G30" si="20">D136</f>
        <v>0</v>
      </c>
      <c r="E30" s="10">
        <f t="shared" si="20"/>
        <v>0</v>
      </c>
      <c r="F30" s="10">
        <f t="shared" si="20"/>
        <v>0</v>
      </c>
      <c r="G30" s="10">
        <f t="shared" si="20"/>
        <v>0</v>
      </c>
    </row>
    <row r="31" spans="1:7" s="60" customFormat="1" ht="12" customHeight="1" x14ac:dyDescent="0.2">
      <c r="A31" s="107" t="s">
        <v>21</v>
      </c>
      <c r="B31" s="107"/>
      <c r="C31" s="10">
        <f t="shared" ref="C31:G31" si="21">C32+C33+C34</f>
        <v>6727</v>
      </c>
      <c r="D31" s="10">
        <f t="shared" si="21"/>
        <v>16</v>
      </c>
      <c r="E31" s="10">
        <f t="shared" si="21"/>
        <v>12</v>
      </c>
      <c r="F31" s="10">
        <f t="shared" si="21"/>
        <v>0</v>
      </c>
      <c r="G31" s="10">
        <f t="shared" si="21"/>
        <v>28</v>
      </c>
    </row>
    <row r="32" spans="1:7" s="60" customFormat="1" ht="12" customHeight="1" x14ac:dyDescent="0.2">
      <c r="A32" s="16"/>
      <c r="B32" s="12" t="s">
        <v>22</v>
      </c>
      <c r="C32" s="10">
        <f t="shared" ref="C32:G32" si="22">C149</f>
        <v>984</v>
      </c>
      <c r="D32" s="10">
        <f t="shared" si="22"/>
        <v>0</v>
      </c>
      <c r="E32" s="10">
        <f t="shared" si="22"/>
        <v>3</v>
      </c>
      <c r="F32" s="10">
        <f t="shared" si="22"/>
        <v>0</v>
      </c>
      <c r="G32" s="10">
        <f t="shared" si="22"/>
        <v>3</v>
      </c>
    </row>
    <row r="33" spans="1:7" s="60" customFormat="1" ht="12" customHeight="1" x14ac:dyDescent="0.2">
      <c r="A33" s="11"/>
      <c r="B33" s="12" t="s">
        <v>23</v>
      </c>
      <c r="C33" s="10">
        <f t="shared" ref="C33:G33" si="23">C145+C146+C147+C150</f>
        <v>782</v>
      </c>
      <c r="D33" s="10">
        <f t="shared" si="23"/>
        <v>0</v>
      </c>
      <c r="E33" s="10">
        <f t="shared" si="23"/>
        <v>4</v>
      </c>
      <c r="F33" s="10">
        <f t="shared" si="23"/>
        <v>0</v>
      </c>
      <c r="G33" s="10">
        <f t="shared" si="23"/>
        <v>4</v>
      </c>
    </row>
    <row r="34" spans="1:7" s="60" customFormat="1" ht="12" customHeight="1" x14ac:dyDescent="0.2">
      <c r="A34" s="11"/>
      <c r="B34" s="17" t="s">
        <v>24</v>
      </c>
      <c r="C34" s="15">
        <f t="shared" ref="C34:G34" si="24">C144+C148+C151</f>
        <v>4961</v>
      </c>
      <c r="D34" s="15">
        <f t="shared" si="24"/>
        <v>16</v>
      </c>
      <c r="E34" s="15">
        <f t="shared" si="24"/>
        <v>5</v>
      </c>
      <c r="F34" s="15">
        <f t="shared" si="24"/>
        <v>0</v>
      </c>
      <c r="G34" s="15">
        <f t="shared" si="24"/>
        <v>21</v>
      </c>
    </row>
    <row r="35" spans="1:7" s="60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69" customFormat="1" ht="12" customHeight="1" x14ac:dyDescent="0.2">
      <c r="A36" s="106" t="s">
        <v>25</v>
      </c>
      <c r="B36" s="106"/>
      <c r="C36" s="8">
        <f t="shared" ref="C36:G36" si="25">C37+C38</f>
        <v>32433</v>
      </c>
      <c r="D36" s="8">
        <f t="shared" si="25"/>
        <v>431</v>
      </c>
      <c r="E36" s="8">
        <f t="shared" si="25"/>
        <v>36</v>
      </c>
      <c r="F36" s="8">
        <f t="shared" si="25"/>
        <v>18</v>
      </c>
      <c r="G36" s="8">
        <f t="shared" si="25"/>
        <v>449</v>
      </c>
    </row>
    <row r="37" spans="1:7" s="60" customFormat="1" ht="12" customHeight="1" x14ac:dyDescent="0.2">
      <c r="A37" s="107" t="s">
        <v>26</v>
      </c>
      <c r="B37" s="107"/>
      <c r="C37" s="10">
        <f>C154+C155+C158</f>
        <v>29541</v>
      </c>
      <c r="D37" s="10">
        <f t="shared" ref="D37:G37" si="26">D154+D155+D158</f>
        <v>384</v>
      </c>
      <c r="E37" s="10">
        <f t="shared" si="26"/>
        <v>31</v>
      </c>
      <c r="F37" s="10">
        <f t="shared" si="26"/>
        <v>18</v>
      </c>
      <c r="G37" s="10">
        <f t="shared" si="26"/>
        <v>397</v>
      </c>
    </row>
    <row r="38" spans="1:7" s="60" customFormat="1" ht="12" customHeight="1" x14ac:dyDescent="0.2">
      <c r="A38" s="105" t="s">
        <v>27</v>
      </c>
      <c r="B38" s="105"/>
      <c r="C38" s="15">
        <f>+C156+C159</f>
        <v>2892</v>
      </c>
      <c r="D38" s="15">
        <f t="shared" ref="D38:G38" si="27">+D156+D159</f>
        <v>47</v>
      </c>
      <c r="E38" s="15">
        <f t="shared" si="27"/>
        <v>5</v>
      </c>
      <c r="F38" s="15">
        <f t="shared" si="27"/>
        <v>0</v>
      </c>
      <c r="G38" s="15">
        <f t="shared" si="27"/>
        <v>52</v>
      </c>
    </row>
    <row r="39" spans="1:7" s="60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69" customFormat="1" ht="12" customHeight="1" x14ac:dyDescent="0.2">
      <c r="A40" s="106" t="s">
        <v>28</v>
      </c>
      <c r="B40" s="106"/>
      <c r="C40" s="8">
        <f t="shared" ref="C40:G40" si="28">C41+C42+C45</f>
        <v>92951</v>
      </c>
      <c r="D40" s="8">
        <f t="shared" si="28"/>
        <v>1227</v>
      </c>
      <c r="E40" s="8">
        <f t="shared" si="28"/>
        <v>98</v>
      </c>
      <c r="F40" s="8">
        <f t="shared" si="28"/>
        <v>51</v>
      </c>
      <c r="G40" s="8">
        <f t="shared" si="28"/>
        <v>1274</v>
      </c>
    </row>
    <row r="41" spans="1:7" s="60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63303</v>
      </c>
      <c r="D41" s="10">
        <f t="shared" si="29"/>
        <v>941</v>
      </c>
      <c r="E41" s="10">
        <f t="shared" si="29"/>
        <v>57</v>
      </c>
      <c r="F41" s="10">
        <f t="shared" si="29"/>
        <v>47</v>
      </c>
      <c r="G41" s="10">
        <f t="shared" si="29"/>
        <v>951</v>
      </c>
    </row>
    <row r="42" spans="1:7" s="60" customFormat="1" ht="12" customHeight="1" x14ac:dyDescent="0.2">
      <c r="A42" s="111" t="s">
        <v>30</v>
      </c>
      <c r="B42" s="111"/>
      <c r="C42" s="10">
        <f t="shared" ref="C42:G42" si="30">C43+C44</f>
        <v>13386</v>
      </c>
      <c r="D42" s="10">
        <f t="shared" si="30"/>
        <v>162</v>
      </c>
      <c r="E42" s="10">
        <f t="shared" si="30"/>
        <v>27</v>
      </c>
      <c r="F42" s="10">
        <f t="shared" si="30"/>
        <v>1</v>
      </c>
      <c r="G42" s="10">
        <f t="shared" si="30"/>
        <v>188</v>
      </c>
    </row>
    <row r="43" spans="1:7" s="60" customFormat="1" ht="12" customHeight="1" x14ac:dyDescent="0.2">
      <c r="A43" s="17"/>
      <c r="B43" s="12" t="s">
        <v>31</v>
      </c>
      <c r="C43" s="10">
        <f t="shared" ref="C43:G43" si="31">C74+C101+C90+C157+C94+C99+C117</f>
        <v>7258</v>
      </c>
      <c r="D43" s="10">
        <f t="shared" si="31"/>
        <v>145</v>
      </c>
      <c r="E43" s="10">
        <f t="shared" si="31"/>
        <v>17</v>
      </c>
      <c r="F43" s="10">
        <f t="shared" si="31"/>
        <v>1</v>
      </c>
      <c r="G43" s="10">
        <f t="shared" si="31"/>
        <v>161</v>
      </c>
    </row>
    <row r="44" spans="1:7" s="60" customFormat="1" ht="12" customHeight="1" x14ac:dyDescent="0.2">
      <c r="A44" s="17"/>
      <c r="B44" s="12" t="s">
        <v>32</v>
      </c>
      <c r="C44" s="10">
        <f t="shared" ref="C44:G44" si="32">C82+C107+C109</f>
        <v>6128</v>
      </c>
      <c r="D44" s="10">
        <f t="shared" si="32"/>
        <v>17</v>
      </c>
      <c r="E44" s="10">
        <f t="shared" si="32"/>
        <v>10</v>
      </c>
      <c r="F44" s="10">
        <f t="shared" si="32"/>
        <v>0</v>
      </c>
      <c r="G44" s="10">
        <f t="shared" si="32"/>
        <v>27</v>
      </c>
    </row>
    <row r="45" spans="1:7" s="60" customFormat="1" ht="12" customHeight="1" x14ac:dyDescent="0.2">
      <c r="A45" s="107" t="s">
        <v>33</v>
      </c>
      <c r="B45" s="107"/>
      <c r="C45" s="10">
        <f t="shared" ref="C45:G45" si="33">C46+C47+C48</f>
        <v>16262</v>
      </c>
      <c r="D45" s="10">
        <f t="shared" si="33"/>
        <v>124</v>
      </c>
      <c r="E45" s="10">
        <f t="shared" si="33"/>
        <v>14</v>
      </c>
      <c r="F45" s="10">
        <f t="shared" si="33"/>
        <v>3</v>
      </c>
      <c r="G45" s="10">
        <f t="shared" si="33"/>
        <v>135</v>
      </c>
    </row>
    <row r="46" spans="1:7" s="60" customFormat="1" ht="12" customHeight="1" x14ac:dyDescent="0.2">
      <c r="A46" s="17"/>
      <c r="B46" s="12" t="s">
        <v>34</v>
      </c>
      <c r="C46" s="10">
        <f t="shared" ref="C46:G46" si="34">+C70+C71+C79+C100</f>
        <v>2187</v>
      </c>
      <c r="D46" s="10">
        <f t="shared" si="34"/>
        <v>6</v>
      </c>
      <c r="E46" s="10">
        <f t="shared" si="34"/>
        <v>1</v>
      </c>
      <c r="F46" s="10">
        <f t="shared" si="34"/>
        <v>0</v>
      </c>
      <c r="G46" s="10">
        <f t="shared" si="34"/>
        <v>7</v>
      </c>
    </row>
    <row r="47" spans="1:7" s="60" customFormat="1" ht="12" customHeight="1" x14ac:dyDescent="0.2">
      <c r="A47" s="17"/>
      <c r="B47" s="12" t="s">
        <v>35</v>
      </c>
      <c r="C47" s="10">
        <f t="shared" ref="C47:G47" si="35">C73+C75+C86+C88+C102+C106+C112+C115</f>
        <v>4569</v>
      </c>
      <c r="D47" s="10">
        <f t="shared" si="35"/>
        <v>12</v>
      </c>
      <c r="E47" s="10">
        <f t="shared" si="35"/>
        <v>3</v>
      </c>
      <c r="F47" s="10">
        <f t="shared" si="35"/>
        <v>1</v>
      </c>
      <c r="G47" s="10">
        <f t="shared" si="35"/>
        <v>14</v>
      </c>
    </row>
    <row r="48" spans="1:7" s="60" customFormat="1" ht="12" customHeight="1" x14ac:dyDescent="0.2">
      <c r="A48" s="17"/>
      <c r="B48" s="17" t="s">
        <v>36</v>
      </c>
      <c r="C48" s="15">
        <f t="shared" ref="C48:G48" si="36">C69+C76+C83+C93+C105+C110+C118</f>
        <v>9506</v>
      </c>
      <c r="D48" s="15">
        <f t="shared" si="36"/>
        <v>106</v>
      </c>
      <c r="E48" s="15">
        <f t="shared" si="36"/>
        <v>10</v>
      </c>
      <c r="F48" s="15">
        <f t="shared" si="36"/>
        <v>2</v>
      </c>
      <c r="G48" s="15">
        <f t="shared" si="36"/>
        <v>114</v>
      </c>
    </row>
    <row r="49" spans="1:7" s="60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69" customFormat="1" ht="12" customHeight="1" x14ac:dyDescent="0.2">
      <c r="A50" s="106" t="s">
        <v>37</v>
      </c>
      <c r="B50" s="106"/>
      <c r="C50" s="8">
        <f t="shared" ref="C50:G50" si="37">C51+C52+C53</f>
        <v>34370</v>
      </c>
      <c r="D50" s="8">
        <f t="shared" si="37"/>
        <v>222</v>
      </c>
      <c r="E50" s="8">
        <f t="shared" si="37"/>
        <v>46</v>
      </c>
      <c r="F50" s="8">
        <f t="shared" si="37"/>
        <v>3</v>
      </c>
      <c r="G50" s="8">
        <f t="shared" si="37"/>
        <v>265</v>
      </c>
    </row>
    <row r="51" spans="1:7" s="60" customFormat="1" ht="12" customHeight="1" x14ac:dyDescent="0.2">
      <c r="A51" s="107" t="s">
        <v>38</v>
      </c>
      <c r="B51" s="107"/>
      <c r="C51" s="10">
        <f t="shared" ref="C51:G51" si="38">C56+C59+C62+C66</f>
        <v>11785</v>
      </c>
      <c r="D51" s="10">
        <f t="shared" si="38"/>
        <v>24</v>
      </c>
      <c r="E51" s="10">
        <f t="shared" si="38"/>
        <v>12</v>
      </c>
      <c r="F51" s="10">
        <f t="shared" si="38"/>
        <v>0</v>
      </c>
      <c r="G51" s="10">
        <f t="shared" si="38"/>
        <v>36</v>
      </c>
    </row>
    <row r="52" spans="1:7" s="60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19867</v>
      </c>
      <c r="D52" s="10">
        <f t="shared" si="39"/>
        <v>192</v>
      </c>
      <c r="E52" s="10">
        <f t="shared" si="39"/>
        <v>26</v>
      </c>
      <c r="F52" s="10">
        <f t="shared" si="39"/>
        <v>3</v>
      </c>
      <c r="G52" s="10">
        <f t="shared" si="39"/>
        <v>215</v>
      </c>
    </row>
    <row r="53" spans="1:7" s="60" customFormat="1" ht="12" customHeight="1" x14ac:dyDescent="0.2">
      <c r="A53" s="105" t="s">
        <v>40</v>
      </c>
      <c r="B53" s="105"/>
      <c r="C53" s="15">
        <f t="shared" ref="C53:G53" si="40">C58+C57</f>
        <v>2718</v>
      </c>
      <c r="D53" s="15">
        <f t="shared" si="40"/>
        <v>6</v>
      </c>
      <c r="E53" s="15">
        <f t="shared" si="40"/>
        <v>8</v>
      </c>
      <c r="F53" s="15">
        <f t="shared" si="40"/>
        <v>0</v>
      </c>
      <c r="G53" s="15">
        <f t="shared" si="40"/>
        <v>14</v>
      </c>
    </row>
    <row r="54" spans="1:7" s="60" customFormat="1" ht="12" customHeight="1" x14ac:dyDescent="0.2">
      <c r="A54" s="13"/>
      <c r="B54" s="89"/>
      <c r="C54" s="19"/>
      <c r="D54" s="19"/>
      <c r="E54" s="19"/>
      <c r="F54" s="19"/>
      <c r="G54" s="19"/>
    </row>
    <row r="55" spans="1:7" s="60" customFormat="1" ht="12" customHeight="1" x14ac:dyDescent="0.2">
      <c r="A55" s="110" t="s">
        <v>41</v>
      </c>
      <c r="B55" s="110"/>
      <c r="C55" s="6">
        <f t="shared" ref="C55:G55" si="41">SUM(C56:C66)</f>
        <v>30319</v>
      </c>
      <c r="D55" s="6">
        <f t="shared" si="41"/>
        <v>185</v>
      </c>
      <c r="E55" s="6">
        <f t="shared" si="41"/>
        <v>36</v>
      </c>
      <c r="F55" s="6">
        <f t="shared" si="41"/>
        <v>3</v>
      </c>
      <c r="G55" s="6">
        <f t="shared" si="41"/>
        <v>218</v>
      </c>
    </row>
    <row r="56" spans="1:7" s="60" customFormat="1" ht="12" customHeight="1" x14ac:dyDescent="0.2">
      <c r="A56" s="107" t="s">
        <v>42</v>
      </c>
      <c r="B56" s="107"/>
      <c r="C56" s="10">
        <v>2014</v>
      </c>
      <c r="D56" s="10">
        <v>0</v>
      </c>
      <c r="E56" s="10">
        <v>7</v>
      </c>
      <c r="F56" s="10">
        <v>0</v>
      </c>
      <c r="G56" s="10">
        <v>7</v>
      </c>
    </row>
    <row r="57" spans="1:7" s="60" customFormat="1" ht="12" customHeight="1" x14ac:dyDescent="0.2">
      <c r="A57" s="107" t="s">
        <v>43</v>
      </c>
      <c r="B57" s="107"/>
      <c r="C57" s="10">
        <v>1463</v>
      </c>
      <c r="D57" s="10">
        <v>4</v>
      </c>
      <c r="E57" s="10">
        <v>6</v>
      </c>
      <c r="F57" s="10">
        <v>0</v>
      </c>
      <c r="G57" s="10">
        <v>10</v>
      </c>
    </row>
    <row r="58" spans="1:7" s="60" customFormat="1" ht="12" customHeight="1" x14ac:dyDescent="0.2">
      <c r="A58" s="107" t="s">
        <v>44</v>
      </c>
      <c r="B58" s="107"/>
      <c r="C58" s="10">
        <v>1255</v>
      </c>
      <c r="D58" s="10">
        <v>2</v>
      </c>
      <c r="E58" s="10">
        <v>2</v>
      </c>
      <c r="F58" s="10">
        <v>0</v>
      </c>
      <c r="G58" s="10">
        <v>4</v>
      </c>
    </row>
    <row r="59" spans="1:7" s="60" customFormat="1" ht="12" customHeight="1" x14ac:dyDescent="0.2">
      <c r="A59" s="107" t="s">
        <v>45</v>
      </c>
      <c r="B59" s="107"/>
      <c r="C59" s="10">
        <v>5464</v>
      </c>
      <c r="D59" s="10">
        <v>5</v>
      </c>
      <c r="E59" s="10">
        <v>0</v>
      </c>
      <c r="F59" s="10">
        <v>0</v>
      </c>
      <c r="G59" s="10">
        <v>5</v>
      </c>
    </row>
    <row r="60" spans="1:7" s="60" customFormat="1" ht="12" customHeight="1" x14ac:dyDescent="0.2">
      <c r="A60" s="107" t="s">
        <v>46</v>
      </c>
      <c r="B60" s="107"/>
      <c r="C60" s="10">
        <v>1599</v>
      </c>
      <c r="D60" s="10">
        <v>7</v>
      </c>
      <c r="E60" s="10">
        <v>2</v>
      </c>
      <c r="F60" s="10">
        <v>0</v>
      </c>
      <c r="G60" s="10">
        <v>9</v>
      </c>
    </row>
    <row r="61" spans="1:7" s="60" customFormat="1" ht="12" customHeight="1" x14ac:dyDescent="0.2">
      <c r="A61" s="107" t="s">
        <v>47</v>
      </c>
      <c r="B61" s="107"/>
      <c r="C61" s="10">
        <v>9024</v>
      </c>
      <c r="D61" s="10">
        <v>114</v>
      </c>
      <c r="E61" s="10">
        <v>12</v>
      </c>
      <c r="F61" s="10">
        <v>3</v>
      </c>
      <c r="G61" s="10">
        <v>123</v>
      </c>
    </row>
    <row r="62" spans="1:7" s="60" customFormat="1" ht="12" customHeight="1" x14ac:dyDescent="0.2">
      <c r="A62" s="107" t="s">
        <v>48</v>
      </c>
      <c r="B62" s="107"/>
      <c r="C62" s="10">
        <v>2375</v>
      </c>
      <c r="D62" s="10">
        <v>9</v>
      </c>
      <c r="E62" s="10">
        <v>3</v>
      </c>
      <c r="F62" s="10">
        <v>0</v>
      </c>
      <c r="G62" s="10">
        <v>12</v>
      </c>
    </row>
    <row r="63" spans="1:7" s="60" customFormat="1" ht="12" customHeight="1" x14ac:dyDescent="0.2">
      <c r="A63" s="107" t="s">
        <v>49</v>
      </c>
      <c r="B63" s="107"/>
      <c r="C63" s="10">
        <v>1299</v>
      </c>
      <c r="D63" s="10">
        <v>8</v>
      </c>
      <c r="E63" s="10">
        <v>0</v>
      </c>
      <c r="F63" s="10">
        <v>0</v>
      </c>
      <c r="G63" s="10">
        <v>8</v>
      </c>
    </row>
    <row r="64" spans="1:7" s="60" customFormat="1" ht="12" customHeight="1" x14ac:dyDescent="0.2">
      <c r="A64" s="107" t="s">
        <v>50</v>
      </c>
      <c r="B64" s="107"/>
      <c r="C64" s="10">
        <v>1578</v>
      </c>
      <c r="D64" s="10">
        <v>22</v>
      </c>
      <c r="E64" s="10">
        <v>3</v>
      </c>
      <c r="F64" s="10">
        <v>0</v>
      </c>
      <c r="G64" s="10">
        <v>25</v>
      </c>
    </row>
    <row r="65" spans="1:7" s="60" customFormat="1" ht="12" customHeight="1" x14ac:dyDescent="0.2">
      <c r="A65" s="107" t="s">
        <v>51</v>
      </c>
      <c r="B65" s="107"/>
      <c r="C65" s="10">
        <v>2316</v>
      </c>
      <c r="D65" s="10">
        <v>4</v>
      </c>
      <c r="E65" s="10">
        <v>-1</v>
      </c>
      <c r="F65" s="10">
        <v>0</v>
      </c>
      <c r="G65" s="10">
        <v>3</v>
      </c>
    </row>
    <row r="66" spans="1:7" s="60" customFormat="1" ht="12" customHeight="1" x14ac:dyDescent="0.2">
      <c r="A66" s="105" t="s">
        <v>52</v>
      </c>
      <c r="B66" s="105"/>
      <c r="C66" s="15">
        <v>1932</v>
      </c>
      <c r="D66" s="15">
        <v>10</v>
      </c>
      <c r="E66" s="15">
        <v>2</v>
      </c>
      <c r="F66" s="15">
        <v>0</v>
      </c>
      <c r="G66" s="15">
        <v>12</v>
      </c>
    </row>
    <row r="67" spans="1:7" s="60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60" customFormat="1" ht="12" customHeight="1" x14ac:dyDescent="0.2">
      <c r="A68" s="106" t="s">
        <v>53</v>
      </c>
      <c r="B68" s="106"/>
      <c r="C68" s="8">
        <f t="shared" ref="C68:G68" si="42">SUM(C69:C120)</f>
        <v>96711</v>
      </c>
      <c r="D68" s="8">
        <f t="shared" si="42"/>
        <v>1263</v>
      </c>
      <c r="E68" s="8">
        <f t="shared" si="42"/>
        <v>108</v>
      </c>
      <c r="F68" s="8">
        <f t="shared" si="42"/>
        <v>51</v>
      </c>
      <c r="G68" s="8">
        <f t="shared" si="42"/>
        <v>1320</v>
      </c>
    </row>
    <row r="69" spans="1:7" s="60" customFormat="1" ht="12" customHeight="1" x14ac:dyDescent="0.2">
      <c r="A69" s="107" t="s">
        <v>54</v>
      </c>
      <c r="B69" s="107"/>
      <c r="C69" s="10">
        <v>2694</v>
      </c>
      <c r="D69" s="10">
        <v>13</v>
      </c>
      <c r="E69" s="10">
        <v>3</v>
      </c>
      <c r="F69" s="10">
        <v>0</v>
      </c>
      <c r="G69" s="10">
        <v>16</v>
      </c>
    </row>
    <row r="70" spans="1:7" s="60" customFormat="1" ht="12" customHeight="1" x14ac:dyDescent="0.2">
      <c r="A70" s="107" t="s">
        <v>55</v>
      </c>
      <c r="B70" s="107"/>
      <c r="C70" s="10">
        <v>1102</v>
      </c>
      <c r="D70" s="10">
        <v>2</v>
      </c>
      <c r="E70" s="10">
        <v>1</v>
      </c>
      <c r="F70" s="10">
        <v>0</v>
      </c>
      <c r="G70" s="10">
        <v>3</v>
      </c>
    </row>
    <row r="71" spans="1:7" s="60" customFormat="1" ht="12" customHeight="1" x14ac:dyDescent="0.2">
      <c r="A71" s="107" t="s">
        <v>56</v>
      </c>
      <c r="B71" s="107"/>
      <c r="C71" s="10">
        <v>255</v>
      </c>
      <c r="D71" s="10">
        <v>0</v>
      </c>
      <c r="E71" s="10">
        <v>0</v>
      </c>
      <c r="F71" s="10">
        <v>0</v>
      </c>
      <c r="G71" s="10">
        <v>0</v>
      </c>
    </row>
    <row r="72" spans="1:7" s="60" customFormat="1" ht="12" customHeight="1" x14ac:dyDescent="0.2">
      <c r="A72" s="107" t="s">
        <v>57</v>
      </c>
      <c r="B72" s="107"/>
      <c r="C72" s="10">
        <v>691</v>
      </c>
      <c r="D72" s="10">
        <v>1</v>
      </c>
      <c r="E72" s="10">
        <v>0</v>
      </c>
      <c r="F72" s="10">
        <v>0</v>
      </c>
      <c r="G72" s="10">
        <v>1</v>
      </c>
    </row>
    <row r="73" spans="1:7" s="60" customFormat="1" ht="12" customHeight="1" x14ac:dyDescent="0.2">
      <c r="A73" s="107" t="s">
        <v>58</v>
      </c>
      <c r="B73" s="107"/>
      <c r="C73" s="10">
        <v>365</v>
      </c>
      <c r="D73" s="10">
        <v>0</v>
      </c>
      <c r="E73" s="10">
        <v>0</v>
      </c>
      <c r="F73" s="10">
        <v>0</v>
      </c>
      <c r="G73" s="10">
        <v>0</v>
      </c>
    </row>
    <row r="74" spans="1:7" s="60" customFormat="1" ht="12" customHeight="1" x14ac:dyDescent="0.2">
      <c r="A74" s="107" t="s">
        <v>59</v>
      </c>
      <c r="B74" s="107"/>
      <c r="C74" s="10">
        <v>689</v>
      </c>
      <c r="D74" s="10">
        <v>0</v>
      </c>
      <c r="E74" s="10">
        <v>0</v>
      </c>
      <c r="F74" s="10">
        <v>0</v>
      </c>
      <c r="G74" s="10">
        <v>0</v>
      </c>
    </row>
    <row r="75" spans="1:7" s="60" customFormat="1" ht="12" customHeight="1" x14ac:dyDescent="0.2">
      <c r="A75" s="107" t="s">
        <v>60</v>
      </c>
      <c r="B75" s="107"/>
      <c r="C75" s="10">
        <v>423</v>
      </c>
      <c r="D75" s="10">
        <v>0</v>
      </c>
      <c r="E75" s="10">
        <v>0</v>
      </c>
      <c r="F75" s="10">
        <v>0</v>
      </c>
      <c r="G75" s="10">
        <v>0</v>
      </c>
    </row>
    <row r="76" spans="1:7" s="60" customFormat="1" ht="12" customHeight="1" x14ac:dyDescent="0.2">
      <c r="A76" s="107" t="s">
        <v>61</v>
      </c>
      <c r="B76" s="107"/>
      <c r="C76" s="10">
        <v>1556</v>
      </c>
      <c r="D76" s="10">
        <v>37</v>
      </c>
      <c r="E76" s="10">
        <v>3</v>
      </c>
      <c r="F76" s="10">
        <v>1</v>
      </c>
      <c r="G76" s="10">
        <v>39</v>
      </c>
    </row>
    <row r="77" spans="1:7" s="60" customFormat="1" ht="12" customHeight="1" x14ac:dyDescent="0.2">
      <c r="A77" s="107" t="s">
        <v>62</v>
      </c>
      <c r="B77" s="107"/>
      <c r="C77" s="10">
        <v>845</v>
      </c>
      <c r="D77" s="10">
        <v>36</v>
      </c>
      <c r="E77" s="10">
        <v>1</v>
      </c>
      <c r="F77" s="10">
        <v>0</v>
      </c>
      <c r="G77" s="10">
        <v>37</v>
      </c>
    </row>
    <row r="78" spans="1:7" s="60" customFormat="1" ht="12" customHeight="1" x14ac:dyDescent="0.2">
      <c r="A78" s="107" t="s">
        <v>63</v>
      </c>
      <c r="B78" s="107"/>
      <c r="C78" s="10">
        <v>516</v>
      </c>
      <c r="D78" s="10">
        <v>0</v>
      </c>
      <c r="E78" s="10">
        <v>0</v>
      </c>
      <c r="F78" s="10">
        <v>0</v>
      </c>
      <c r="G78" s="10">
        <v>0</v>
      </c>
    </row>
    <row r="79" spans="1:7" s="60" customFormat="1" ht="12" customHeight="1" x14ac:dyDescent="0.2">
      <c r="A79" s="107" t="s">
        <v>64</v>
      </c>
      <c r="B79" s="107"/>
      <c r="C79" s="10">
        <v>589</v>
      </c>
      <c r="D79" s="10">
        <v>4</v>
      </c>
      <c r="E79" s="10">
        <v>0</v>
      </c>
      <c r="F79" s="10">
        <v>0</v>
      </c>
      <c r="G79" s="10">
        <v>4</v>
      </c>
    </row>
    <row r="80" spans="1:7" s="60" customFormat="1" ht="12" customHeight="1" x14ac:dyDescent="0.2">
      <c r="A80" s="107" t="s">
        <v>65</v>
      </c>
      <c r="B80" s="107"/>
      <c r="C80" s="10">
        <v>739</v>
      </c>
      <c r="D80" s="10">
        <v>0</v>
      </c>
      <c r="E80" s="10">
        <v>1</v>
      </c>
      <c r="F80" s="10">
        <v>0</v>
      </c>
      <c r="G80" s="10">
        <v>1</v>
      </c>
    </row>
    <row r="81" spans="1:7" s="60" customFormat="1" ht="12" customHeight="1" x14ac:dyDescent="0.2">
      <c r="A81" s="107" t="s">
        <v>66</v>
      </c>
      <c r="B81" s="107"/>
      <c r="C81" s="10">
        <v>1241</v>
      </c>
      <c r="D81" s="10">
        <v>5</v>
      </c>
      <c r="E81" s="10">
        <v>0</v>
      </c>
      <c r="F81" s="10">
        <v>0</v>
      </c>
      <c r="G81" s="10">
        <v>5</v>
      </c>
    </row>
    <row r="82" spans="1:7" s="60" customFormat="1" ht="12" customHeight="1" x14ac:dyDescent="0.2">
      <c r="A82" s="107" t="s">
        <v>67</v>
      </c>
      <c r="B82" s="107"/>
      <c r="C82" s="10">
        <v>4433</v>
      </c>
      <c r="D82" s="10">
        <v>11</v>
      </c>
      <c r="E82" s="10">
        <v>6</v>
      </c>
      <c r="F82" s="10">
        <v>0</v>
      </c>
      <c r="G82" s="10">
        <v>17</v>
      </c>
    </row>
    <row r="83" spans="1:7" s="60" customFormat="1" ht="12" customHeight="1" x14ac:dyDescent="0.2">
      <c r="A83" s="107" t="s">
        <v>68</v>
      </c>
      <c r="B83" s="107"/>
      <c r="C83" s="10">
        <v>2947</v>
      </c>
      <c r="D83" s="10">
        <v>49</v>
      </c>
      <c r="E83" s="10">
        <v>1</v>
      </c>
      <c r="F83" s="10">
        <v>0</v>
      </c>
      <c r="G83" s="10">
        <v>50</v>
      </c>
    </row>
    <row r="84" spans="1:7" s="60" customFormat="1" ht="12" customHeight="1" x14ac:dyDescent="0.2">
      <c r="A84" s="107" t="s">
        <v>69</v>
      </c>
      <c r="B84" s="107"/>
      <c r="C84" s="10">
        <v>2904</v>
      </c>
      <c r="D84" s="10">
        <v>9</v>
      </c>
      <c r="E84" s="10">
        <v>7</v>
      </c>
      <c r="F84" s="10">
        <v>4</v>
      </c>
      <c r="G84" s="10">
        <v>12</v>
      </c>
    </row>
    <row r="85" spans="1:7" s="60" customFormat="1" ht="12" customHeight="1" x14ac:dyDescent="0.2">
      <c r="A85" s="107" t="s">
        <v>70</v>
      </c>
      <c r="B85" s="107"/>
      <c r="C85" s="10">
        <v>1052</v>
      </c>
      <c r="D85" s="10">
        <v>8</v>
      </c>
      <c r="E85" s="10">
        <v>4</v>
      </c>
      <c r="F85" s="10">
        <v>0</v>
      </c>
      <c r="G85" s="10">
        <v>12</v>
      </c>
    </row>
    <row r="86" spans="1:7" s="60" customFormat="1" ht="12" customHeight="1" x14ac:dyDescent="0.2">
      <c r="A86" s="107" t="s">
        <v>71</v>
      </c>
      <c r="B86" s="107"/>
      <c r="C86" s="10">
        <v>612</v>
      </c>
      <c r="D86" s="10">
        <v>0</v>
      </c>
      <c r="E86" s="10">
        <v>1</v>
      </c>
      <c r="F86" s="10">
        <v>0</v>
      </c>
      <c r="G86" s="10">
        <v>1</v>
      </c>
    </row>
    <row r="87" spans="1:7" s="60" customFormat="1" ht="12" customHeight="1" x14ac:dyDescent="0.2">
      <c r="A87" s="107" t="s">
        <v>72</v>
      </c>
      <c r="B87" s="107"/>
      <c r="C87" s="10">
        <v>764</v>
      </c>
      <c r="D87" s="10">
        <v>0</v>
      </c>
      <c r="E87" s="10">
        <v>1</v>
      </c>
      <c r="F87" s="10">
        <v>0</v>
      </c>
      <c r="G87" s="10">
        <v>1</v>
      </c>
    </row>
    <row r="88" spans="1:7" s="60" customFormat="1" ht="12" customHeight="1" x14ac:dyDescent="0.2">
      <c r="A88" s="107" t="s">
        <v>73</v>
      </c>
      <c r="B88" s="107"/>
      <c r="C88" s="10">
        <v>399</v>
      </c>
      <c r="D88" s="10">
        <v>3</v>
      </c>
      <c r="E88" s="10">
        <v>0</v>
      </c>
      <c r="F88" s="10">
        <v>0</v>
      </c>
      <c r="G88" s="10">
        <v>3</v>
      </c>
    </row>
    <row r="89" spans="1:7" s="60" customFormat="1" ht="12" customHeight="1" x14ac:dyDescent="0.2">
      <c r="A89" s="107" t="s">
        <v>74</v>
      </c>
      <c r="B89" s="107"/>
      <c r="C89" s="10">
        <v>244</v>
      </c>
      <c r="D89" s="10">
        <v>0</v>
      </c>
      <c r="E89" s="10">
        <v>0</v>
      </c>
      <c r="F89" s="10">
        <v>0</v>
      </c>
      <c r="G89" s="10">
        <v>0</v>
      </c>
    </row>
    <row r="90" spans="1:7" s="60" customFormat="1" ht="12" customHeight="1" x14ac:dyDescent="0.2">
      <c r="A90" s="107" t="s">
        <v>75</v>
      </c>
      <c r="B90" s="107"/>
      <c r="C90" s="10">
        <v>681</v>
      </c>
      <c r="D90" s="10">
        <v>5</v>
      </c>
      <c r="E90" s="10">
        <v>-1</v>
      </c>
      <c r="F90" s="10">
        <v>0</v>
      </c>
      <c r="G90" s="10">
        <v>4</v>
      </c>
    </row>
    <row r="91" spans="1:7" s="60" customFormat="1" ht="12" customHeight="1" x14ac:dyDescent="0.2">
      <c r="A91" s="107" t="s">
        <v>76</v>
      </c>
      <c r="B91" s="107"/>
      <c r="C91" s="10">
        <v>906</v>
      </c>
      <c r="D91" s="10">
        <v>6</v>
      </c>
      <c r="E91" s="10">
        <v>2</v>
      </c>
      <c r="F91" s="10">
        <v>0</v>
      </c>
      <c r="G91" s="10">
        <v>8</v>
      </c>
    </row>
    <row r="92" spans="1:7" s="60" customFormat="1" ht="12" customHeight="1" x14ac:dyDescent="0.2">
      <c r="A92" s="107" t="s">
        <v>77</v>
      </c>
      <c r="B92" s="107"/>
      <c r="C92" s="10">
        <v>40816</v>
      </c>
      <c r="D92" s="10">
        <v>349</v>
      </c>
      <c r="E92" s="10">
        <v>15</v>
      </c>
      <c r="F92" s="10">
        <v>37</v>
      </c>
      <c r="G92" s="10">
        <v>327</v>
      </c>
    </row>
    <row r="93" spans="1:7" s="60" customFormat="1" ht="12" customHeight="1" x14ac:dyDescent="0.2">
      <c r="A93" s="107" t="s">
        <v>78</v>
      </c>
      <c r="B93" s="107"/>
      <c r="C93" s="10">
        <v>979</v>
      </c>
      <c r="D93" s="10">
        <v>0</v>
      </c>
      <c r="E93" s="10">
        <v>0</v>
      </c>
      <c r="F93" s="10">
        <v>1</v>
      </c>
      <c r="G93" s="10">
        <v>-1</v>
      </c>
    </row>
    <row r="94" spans="1:7" s="60" customFormat="1" ht="12" customHeight="1" x14ac:dyDescent="0.2">
      <c r="A94" s="107" t="s">
        <v>79</v>
      </c>
      <c r="B94" s="107"/>
      <c r="C94" s="10">
        <v>663</v>
      </c>
      <c r="D94" s="10">
        <v>22</v>
      </c>
      <c r="E94" s="10">
        <v>1</v>
      </c>
      <c r="F94" s="10">
        <v>0</v>
      </c>
      <c r="G94" s="10">
        <v>23</v>
      </c>
    </row>
    <row r="95" spans="1:7" s="60" customFormat="1" ht="12" customHeight="1" x14ac:dyDescent="0.2">
      <c r="A95" s="107" t="s">
        <v>80</v>
      </c>
      <c r="B95" s="107"/>
      <c r="C95" s="10">
        <v>553</v>
      </c>
      <c r="D95" s="10">
        <v>0</v>
      </c>
      <c r="E95" s="10">
        <v>0</v>
      </c>
      <c r="F95" s="10">
        <v>0</v>
      </c>
      <c r="G95" s="10">
        <v>0</v>
      </c>
    </row>
    <row r="96" spans="1:7" s="60" customFormat="1" ht="12" customHeight="1" x14ac:dyDescent="0.2">
      <c r="A96" s="107" t="s">
        <v>81</v>
      </c>
      <c r="B96" s="107"/>
      <c r="C96" s="10">
        <v>4037</v>
      </c>
      <c r="D96" s="10">
        <v>307</v>
      </c>
      <c r="E96" s="10">
        <v>1</v>
      </c>
      <c r="F96" s="10">
        <v>2</v>
      </c>
      <c r="G96" s="10">
        <v>306</v>
      </c>
    </row>
    <row r="97" spans="1:7" s="60" customFormat="1" ht="12" customHeight="1" x14ac:dyDescent="0.2">
      <c r="A97" s="107" t="s">
        <v>82</v>
      </c>
      <c r="B97" s="107"/>
      <c r="C97" s="10">
        <v>837</v>
      </c>
      <c r="D97" s="10">
        <v>0</v>
      </c>
      <c r="E97" s="10">
        <v>9</v>
      </c>
      <c r="F97" s="10">
        <v>0</v>
      </c>
      <c r="G97" s="10">
        <v>9</v>
      </c>
    </row>
    <row r="98" spans="1:7" s="60" customFormat="1" ht="12" customHeight="1" x14ac:dyDescent="0.2">
      <c r="A98" s="107" t="s">
        <v>83</v>
      </c>
      <c r="B98" s="107"/>
      <c r="C98" s="10">
        <v>1313</v>
      </c>
      <c r="D98" s="10">
        <v>24</v>
      </c>
      <c r="E98" s="10">
        <v>-3</v>
      </c>
      <c r="F98" s="10">
        <v>0</v>
      </c>
      <c r="G98" s="10">
        <v>21</v>
      </c>
    </row>
    <row r="99" spans="1:7" s="60" customFormat="1" ht="12" customHeight="1" x14ac:dyDescent="0.2">
      <c r="A99" s="107" t="s">
        <v>84</v>
      </c>
      <c r="B99" s="107"/>
      <c r="C99" s="10">
        <v>720</v>
      </c>
      <c r="D99" s="10">
        <v>4</v>
      </c>
      <c r="E99" s="10">
        <v>8</v>
      </c>
      <c r="F99" s="10">
        <v>0</v>
      </c>
      <c r="G99" s="10">
        <v>12</v>
      </c>
    </row>
    <row r="100" spans="1:7" s="60" customFormat="1" ht="12" customHeight="1" x14ac:dyDescent="0.2">
      <c r="A100" s="107" t="s">
        <v>85</v>
      </c>
      <c r="B100" s="107"/>
      <c r="C100" s="10">
        <v>241</v>
      </c>
      <c r="D100" s="10">
        <v>0</v>
      </c>
      <c r="E100" s="10">
        <v>0</v>
      </c>
      <c r="F100" s="10">
        <v>0</v>
      </c>
      <c r="G100" s="10">
        <v>0</v>
      </c>
    </row>
    <row r="101" spans="1:7" s="60" customFormat="1" ht="12" customHeight="1" x14ac:dyDescent="0.2">
      <c r="A101" s="107" t="s">
        <v>86</v>
      </c>
      <c r="B101" s="107"/>
      <c r="C101" s="10">
        <v>2702</v>
      </c>
      <c r="D101" s="10">
        <v>109</v>
      </c>
      <c r="E101" s="10">
        <v>8</v>
      </c>
      <c r="F101" s="10">
        <v>1</v>
      </c>
      <c r="G101" s="10">
        <v>116</v>
      </c>
    </row>
    <row r="102" spans="1:7" s="60" customFormat="1" ht="12" customHeight="1" x14ac:dyDescent="0.2">
      <c r="A102" s="107" t="s">
        <v>87</v>
      </c>
      <c r="B102" s="107"/>
      <c r="C102" s="10">
        <v>732</v>
      </c>
      <c r="D102" s="10">
        <v>1</v>
      </c>
      <c r="E102" s="10">
        <v>0</v>
      </c>
      <c r="F102" s="10">
        <v>1</v>
      </c>
      <c r="G102" s="10">
        <v>0</v>
      </c>
    </row>
    <row r="103" spans="1:7" s="60" customFormat="1" ht="12" customHeight="1" x14ac:dyDescent="0.2">
      <c r="A103" s="107" t="s">
        <v>88</v>
      </c>
      <c r="B103" s="107"/>
      <c r="C103" s="10">
        <v>915</v>
      </c>
      <c r="D103" s="10">
        <v>1</v>
      </c>
      <c r="E103" s="10">
        <v>1</v>
      </c>
      <c r="F103" s="10">
        <v>0</v>
      </c>
      <c r="G103" s="10">
        <v>2</v>
      </c>
    </row>
    <row r="104" spans="1:7" s="60" customFormat="1" ht="12" customHeight="1" x14ac:dyDescent="0.2">
      <c r="A104" s="107" t="s">
        <v>89</v>
      </c>
      <c r="B104" s="107"/>
      <c r="C104" s="10">
        <v>470</v>
      </c>
      <c r="D104" s="10">
        <v>0</v>
      </c>
      <c r="E104" s="10">
        <v>0</v>
      </c>
      <c r="F104" s="10">
        <v>0</v>
      </c>
      <c r="G104" s="10">
        <v>0</v>
      </c>
    </row>
    <row r="105" spans="1:7" s="60" customFormat="1" ht="12" customHeight="1" x14ac:dyDescent="0.2">
      <c r="A105" s="107" t="s">
        <v>90</v>
      </c>
      <c r="B105" s="107"/>
      <c r="C105" s="10">
        <v>207</v>
      </c>
      <c r="D105" s="10">
        <v>0</v>
      </c>
      <c r="E105" s="10">
        <v>-1</v>
      </c>
      <c r="F105" s="10">
        <v>0</v>
      </c>
      <c r="G105" s="10">
        <v>-1</v>
      </c>
    </row>
    <row r="106" spans="1:7" s="60" customFormat="1" ht="12" customHeight="1" x14ac:dyDescent="0.2">
      <c r="A106" s="107" t="s">
        <v>91</v>
      </c>
      <c r="B106" s="107"/>
      <c r="C106" s="10">
        <v>585</v>
      </c>
      <c r="D106" s="10">
        <v>2</v>
      </c>
      <c r="E106" s="10">
        <v>1</v>
      </c>
      <c r="F106" s="10">
        <v>0</v>
      </c>
      <c r="G106" s="10">
        <v>3</v>
      </c>
    </row>
    <row r="107" spans="1:7" s="60" customFormat="1" ht="12" customHeight="1" x14ac:dyDescent="0.2">
      <c r="A107" s="107" t="s">
        <v>92</v>
      </c>
      <c r="B107" s="107"/>
      <c r="C107" s="10">
        <v>731</v>
      </c>
      <c r="D107" s="10">
        <v>4</v>
      </c>
      <c r="E107" s="10">
        <v>4</v>
      </c>
      <c r="F107" s="10">
        <v>0</v>
      </c>
      <c r="G107" s="10">
        <v>8</v>
      </c>
    </row>
    <row r="108" spans="1:7" s="60" customFormat="1" ht="12" customHeight="1" x14ac:dyDescent="0.2">
      <c r="A108" s="107" t="s">
        <v>93</v>
      </c>
      <c r="B108" s="107"/>
      <c r="C108" s="10">
        <v>3433</v>
      </c>
      <c r="D108" s="10">
        <v>128</v>
      </c>
      <c r="E108" s="10">
        <v>24</v>
      </c>
      <c r="F108" s="10">
        <v>4</v>
      </c>
      <c r="G108" s="10">
        <v>148</v>
      </c>
    </row>
    <row r="109" spans="1:7" s="60" customFormat="1" ht="12" customHeight="1" x14ac:dyDescent="0.2">
      <c r="A109" s="107" t="s">
        <v>94</v>
      </c>
      <c r="B109" s="107"/>
      <c r="C109" s="10">
        <v>964</v>
      </c>
      <c r="D109" s="10">
        <v>2</v>
      </c>
      <c r="E109" s="10">
        <v>0</v>
      </c>
      <c r="F109" s="10">
        <v>0</v>
      </c>
      <c r="G109" s="10">
        <v>2</v>
      </c>
    </row>
    <row r="110" spans="1:7" s="60" customFormat="1" ht="12" customHeight="1" x14ac:dyDescent="0.2">
      <c r="A110" s="107" t="s">
        <v>95</v>
      </c>
      <c r="B110" s="107"/>
      <c r="C110" s="10">
        <v>677</v>
      </c>
      <c r="D110" s="10">
        <v>5</v>
      </c>
      <c r="E110" s="10">
        <v>0</v>
      </c>
      <c r="F110" s="10">
        <v>0</v>
      </c>
      <c r="G110" s="10">
        <v>5</v>
      </c>
    </row>
    <row r="111" spans="1:7" s="60" customFormat="1" ht="12" customHeight="1" x14ac:dyDescent="0.2">
      <c r="A111" s="107" t="s">
        <v>96</v>
      </c>
      <c r="B111" s="107"/>
      <c r="C111" s="10">
        <v>863</v>
      </c>
      <c r="D111" s="10">
        <v>0</v>
      </c>
      <c r="E111" s="10">
        <v>1</v>
      </c>
      <c r="F111" s="10">
        <v>0</v>
      </c>
      <c r="G111" s="10">
        <v>1</v>
      </c>
    </row>
    <row r="112" spans="1:7" s="60" customFormat="1" ht="12" customHeight="1" x14ac:dyDescent="0.2">
      <c r="A112" s="107" t="s">
        <v>97</v>
      </c>
      <c r="B112" s="107"/>
      <c r="C112" s="10">
        <v>910</v>
      </c>
      <c r="D112" s="10">
        <v>6</v>
      </c>
      <c r="E112" s="10">
        <v>1</v>
      </c>
      <c r="F112" s="10">
        <v>0</v>
      </c>
      <c r="G112" s="10">
        <v>7</v>
      </c>
    </row>
    <row r="113" spans="1:7" s="60" customFormat="1" ht="12" customHeight="1" x14ac:dyDescent="0.2">
      <c r="A113" s="107" t="s">
        <v>98</v>
      </c>
      <c r="B113" s="107"/>
      <c r="C113" s="10">
        <v>609</v>
      </c>
      <c r="D113" s="10">
        <v>0</v>
      </c>
      <c r="E113" s="10">
        <v>0</v>
      </c>
      <c r="F113" s="10">
        <v>0</v>
      </c>
      <c r="G113" s="10">
        <v>0</v>
      </c>
    </row>
    <row r="114" spans="1:7" s="60" customFormat="1" ht="12" customHeight="1" x14ac:dyDescent="0.2">
      <c r="A114" s="107" t="s">
        <v>99</v>
      </c>
      <c r="B114" s="107"/>
      <c r="C114" s="10">
        <v>1179</v>
      </c>
      <c r="D114" s="10">
        <v>6</v>
      </c>
      <c r="E114" s="10">
        <v>0</v>
      </c>
      <c r="F114" s="10">
        <v>0</v>
      </c>
      <c r="G114" s="10">
        <v>6</v>
      </c>
    </row>
    <row r="115" spans="1:7" s="60" customFormat="1" ht="12" customHeight="1" x14ac:dyDescent="0.2">
      <c r="A115" s="107" t="s">
        <v>100</v>
      </c>
      <c r="B115" s="107"/>
      <c r="C115" s="10">
        <v>543</v>
      </c>
      <c r="D115" s="10">
        <v>0</v>
      </c>
      <c r="E115" s="10">
        <v>0</v>
      </c>
      <c r="F115" s="10">
        <v>0</v>
      </c>
      <c r="G115" s="10">
        <v>0</v>
      </c>
    </row>
    <row r="116" spans="1:7" s="60" customFormat="1" ht="12" customHeight="1" x14ac:dyDescent="0.2">
      <c r="A116" s="107" t="s">
        <v>101</v>
      </c>
      <c r="B116" s="107"/>
      <c r="C116" s="10">
        <v>978</v>
      </c>
      <c r="D116" s="10">
        <v>92</v>
      </c>
      <c r="E116" s="10">
        <v>0</v>
      </c>
      <c r="F116" s="10">
        <v>0</v>
      </c>
      <c r="G116" s="10">
        <v>92</v>
      </c>
    </row>
    <row r="117" spans="1:7" s="60" customFormat="1" ht="12" customHeight="1" x14ac:dyDescent="0.2">
      <c r="A117" s="107" t="s">
        <v>102</v>
      </c>
      <c r="B117" s="107"/>
      <c r="C117" s="10">
        <v>1512</v>
      </c>
      <c r="D117" s="10">
        <v>4</v>
      </c>
      <c r="E117" s="10">
        <v>1</v>
      </c>
      <c r="F117" s="10">
        <v>0</v>
      </c>
      <c r="G117" s="10">
        <v>5</v>
      </c>
    </row>
    <row r="118" spans="1:7" s="60" customFormat="1" ht="12" customHeight="1" x14ac:dyDescent="0.2">
      <c r="A118" s="107" t="s">
        <v>103</v>
      </c>
      <c r="B118" s="107"/>
      <c r="C118" s="10">
        <v>446</v>
      </c>
      <c r="D118" s="10">
        <v>2</v>
      </c>
      <c r="E118" s="10">
        <v>4</v>
      </c>
      <c r="F118" s="10">
        <v>0</v>
      </c>
      <c r="G118" s="10">
        <v>6</v>
      </c>
    </row>
    <row r="119" spans="1:7" s="60" customFormat="1" ht="12" customHeight="1" x14ac:dyDescent="0.2">
      <c r="A119" s="107" t="s">
        <v>104</v>
      </c>
      <c r="B119" s="107"/>
      <c r="C119" s="10">
        <v>961</v>
      </c>
      <c r="D119" s="10">
        <v>0</v>
      </c>
      <c r="E119" s="10">
        <v>1</v>
      </c>
      <c r="F119" s="10">
        <v>0</v>
      </c>
      <c r="G119" s="10">
        <v>1</v>
      </c>
    </row>
    <row r="120" spans="1:7" s="60" customFormat="1" ht="12" customHeight="1" x14ac:dyDescent="0.2">
      <c r="A120" s="108" t="s">
        <v>105</v>
      </c>
      <c r="B120" s="108"/>
      <c r="C120" s="15">
        <v>488</v>
      </c>
      <c r="D120" s="15">
        <v>6</v>
      </c>
      <c r="E120" s="15">
        <v>2</v>
      </c>
      <c r="F120" s="15">
        <v>0</v>
      </c>
      <c r="G120" s="15">
        <v>8</v>
      </c>
    </row>
    <row r="121" spans="1:7" s="60" customFormat="1" ht="12" customHeight="1" x14ac:dyDescent="0.2">
      <c r="A121" s="13"/>
      <c r="B121" s="13"/>
      <c r="C121" s="13">
        <f>+C115+C110+C102</f>
        <v>1952</v>
      </c>
      <c r="D121" s="13">
        <f t="shared" ref="D121:G121" si="43">+D115+D110+D102</f>
        <v>6</v>
      </c>
      <c r="E121" s="13">
        <f t="shared" si="43"/>
        <v>0</v>
      </c>
      <c r="F121" s="13">
        <f t="shared" si="43"/>
        <v>1</v>
      </c>
      <c r="G121" s="13">
        <f t="shared" si="43"/>
        <v>5</v>
      </c>
    </row>
    <row r="122" spans="1:7" s="60" customFormat="1" ht="12" customHeight="1" x14ac:dyDescent="0.2">
      <c r="A122" s="106" t="s">
        <v>106</v>
      </c>
      <c r="B122" s="106"/>
      <c r="C122" s="8">
        <f t="shared" ref="C122:G122" si="44">SUM(C123:C141)</f>
        <v>58718</v>
      </c>
      <c r="D122" s="8">
        <f t="shared" si="44"/>
        <v>519</v>
      </c>
      <c r="E122" s="8">
        <f t="shared" si="44"/>
        <v>36</v>
      </c>
      <c r="F122" s="8">
        <f t="shared" si="44"/>
        <v>8</v>
      </c>
      <c r="G122" s="8">
        <f t="shared" si="44"/>
        <v>547</v>
      </c>
    </row>
    <row r="123" spans="1:7" s="60" customFormat="1" ht="12" customHeight="1" x14ac:dyDescent="0.2">
      <c r="A123" s="107" t="s">
        <v>107</v>
      </c>
      <c r="B123" s="107"/>
      <c r="C123" s="10">
        <v>6157</v>
      </c>
      <c r="D123" s="10">
        <v>0</v>
      </c>
      <c r="E123" s="10">
        <v>-2</v>
      </c>
      <c r="F123" s="10">
        <v>3</v>
      </c>
      <c r="G123" s="10">
        <v>-5</v>
      </c>
    </row>
    <row r="124" spans="1:7" s="60" customFormat="1" ht="12" customHeight="1" x14ac:dyDescent="0.2">
      <c r="A124" s="107" t="s">
        <v>109</v>
      </c>
      <c r="B124" s="107"/>
      <c r="C124" s="10">
        <v>756</v>
      </c>
      <c r="D124" s="10">
        <v>0</v>
      </c>
      <c r="E124" s="10">
        <v>1</v>
      </c>
      <c r="F124" s="10">
        <v>0</v>
      </c>
      <c r="G124" s="10">
        <v>1</v>
      </c>
    </row>
    <row r="125" spans="1:7" s="60" customFormat="1" ht="12" customHeight="1" x14ac:dyDescent="0.2">
      <c r="A125" s="107" t="s">
        <v>110</v>
      </c>
      <c r="B125" s="107"/>
      <c r="C125" s="10">
        <v>3168</v>
      </c>
      <c r="D125" s="10">
        <v>0</v>
      </c>
      <c r="E125" s="10">
        <v>0</v>
      </c>
      <c r="F125" s="10">
        <v>0</v>
      </c>
      <c r="G125" s="10">
        <v>0</v>
      </c>
    </row>
    <row r="126" spans="1:7" s="60" customFormat="1" ht="12" customHeight="1" x14ac:dyDescent="0.2">
      <c r="A126" s="107" t="s">
        <v>111</v>
      </c>
      <c r="B126" s="107"/>
      <c r="C126" s="10">
        <v>1727</v>
      </c>
      <c r="D126" s="10">
        <v>3</v>
      </c>
      <c r="E126" s="10">
        <v>0</v>
      </c>
      <c r="F126" s="10">
        <v>0</v>
      </c>
      <c r="G126" s="10">
        <v>3</v>
      </c>
    </row>
    <row r="127" spans="1:7" s="60" customFormat="1" ht="12" customHeight="1" x14ac:dyDescent="0.2">
      <c r="A127" s="107" t="s">
        <v>113</v>
      </c>
      <c r="B127" s="107"/>
      <c r="C127" s="10">
        <v>1854</v>
      </c>
      <c r="D127" s="10">
        <v>20</v>
      </c>
      <c r="E127" s="10">
        <v>4</v>
      </c>
      <c r="F127" s="10">
        <v>2</v>
      </c>
      <c r="G127" s="10">
        <v>22</v>
      </c>
    </row>
    <row r="128" spans="1:7" s="60" customFormat="1" ht="12" customHeight="1" x14ac:dyDescent="0.2">
      <c r="A128" s="107" t="s">
        <v>115</v>
      </c>
      <c r="B128" s="107"/>
      <c r="C128" s="10">
        <v>6636</v>
      </c>
      <c r="D128" s="10">
        <v>22</v>
      </c>
      <c r="E128" s="10">
        <v>4</v>
      </c>
      <c r="F128" s="10">
        <v>0</v>
      </c>
      <c r="G128" s="10">
        <v>26</v>
      </c>
    </row>
    <row r="129" spans="1:7" s="60" customFormat="1" ht="12" customHeight="1" x14ac:dyDescent="0.2">
      <c r="A129" s="107" t="s">
        <v>116</v>
      </c>
      <c r="B129" s="107"/>
      <c r="C129" s="10">
        <v>3009</v>
      </c>
      <c r="D129" s="10">
        <v>26</v>
      </c>
      <c r="E129" s="10">
        <v>3</v>
      </c>
      <c r="F129" s="10">
        <v>0</v>
      </c>
      <c r="G129" s="10">
        <v>29</v>
      </c>
    </row>
    <row r="130" spans="1:7" s="60" customFormat="1" ht="12" customHeight="1" x14ac:dyDescent="0.2">
      <c r="A130" s="107" t="s">
        <v>119</v>
      </c>
      <c r="B130" s="107"/>
      <c r="C130" s="10">
        <v>675</v>
      </c>
      <c r="D130" s="10">
        <v>1</v>
      </c>
      <c r="E130" s="10">
        <v>1</v>
      </c>
      <c r="F130" s="10">
        <v>0</v>
      </c>
      <c r="G130" s="10">
        <v>2</v>
      </c>
    </row>
    <row r="131" spans="1:7" s="60" customFormat="1" ht="12" customHeight="1" x14ac:dyDescent="0.2">
      <c r="A131" s="107" t="s">
        <v>120</v>
      </c>
      <c r="B131" s="107"/>
      <c r="C131" s="10">
        <v>11574</v>
      </c>
      <c r="D131" s="10">
        <v>310</v>
      </c>
      <c r="E131" s="10">
        <v>15</v>
      </c>
      <c r="F131" s="10">
        <v>3</v>
      </c>
      <c r="G131" s="10">
        <v>322</v>
      </c>
    </row>
    <row r="132" spans="1:7" s="60" customFormat="1" ht="12" customHeight="1" x14ac:dyDescent="0.2">
      <c r="A132" s="107" t="s">
        <v>121</v>
      </c>
      <c r="B132" s="107"/>
      <c r="C132" s="10">
        <v>4124</v>
      </c>
      <c r="D132" s="10">
        <v>29</v>
      </c>
      <c r="E132" s="10">
        <v>1</v>
      </c>
      <c r="F132" s="10">
        <v>0</v>
      </c>
      <c r="G132" s="10">
        <v>30</v>
      </c>
    </row>
    <row r="133" spans="1:7" s="60" customFormat="1" ht="12" customHeight="1" x14ac:dyDescent="0.2">
      <c r="A133" s="107" t="s">
        <v>122</v>
      </c>
      <c r="B133" s="107"/>
      <c r="C133" s="10">
        <v>534</v>
      </c>
      <c r="D133" s="10">
        <v>0</v>
      </c>
      <c r="E133" s="10">
        <v>0</v>
      </c>
      <c r="F133" s="10">
        <v>0</v>
      </c>
      <c r="G133" s="10">
        <v>0</v>
      </c>
    </row>
    <row r="134" spans="1:7" s="60" customFormat="1" ht="12" customHeight="1" x14ac:dyDescent="0.2">
      <c r="A134" s="107" t="s">
        <v>123</v>
      </c>
      <c r="B134" s="107"/>
      <c r="C134" s="10">
        <v>6044</v>
      </c>
      <c r="D134" s="10">
        <v>54</v>
      </c>
      <c r="E134" s="10">
        <v>3</v>
      </c>
      <c r="F134" s="10">
        <v>0</v>
      </c>
      <c r="G134" s="10">
        <v>57</v>
      </c>
    </row>
    <row r="135" spans="1:7" s="60" customFormat="1" ht="12" customHeight="1" x14ac:dyDescent="0.2">
      <c r="A135" s="107" t="s">
        <v>125</v>
      </c>
      <c r="B135" s="107"/>
      <c r="C135" s="10">
        <v>2677</v>
      </c>
      <c r="D135" s="10">
        <v>0</v>
      </c>
      <c r="E135" s="10">
        <v>0</v>
      </c>
      <c r="F135" s="10">
        <v>0</v>
      </c>
      <c r="G135" s="10">
        <v>0</v>
      </c>
    </row>
    <row r="136" spans="1:7" s="60" customFormat="1" ht="12" customHeight="1" x14ac:dyDescent="0.2">
      <c r="A136" s="107" t="s">
        <v>126</v>
      </c>
      <c r="B136" s="107"/>
      <c r="C136" s="10">
        <v>1518</v>
      </c>
      <c r="D136" s="10">
        <v>0</v>
      </c>
      <c r="E136" s="10">
        <v>0</v>
      </c>
      <c r="F136" s="10">
        <v>0</v>
      </c>
      <c r="G136" s="10">
        <v>0</v>
      </c>
    </row>
    <row r="137" spans="1:7" s="60" customFormat="1" ht="12" customHeight="1" x14ac:dyDescent="0.2">
      <c r="A137" s="107" t="s">
        <v>127</v>
      </c>
      <c r="B137" s="107"/>
      <c r="C137" s="10">
        <v>1233</v>
      </c>
      <c r="D137" s="10">
        <v>0</v>
      </c>
      <c r="E137" s="10">
        <v>0</v>
      </c>
      <c r="F137" s="10">
        <v>0</v>
      </c>
      <c r="G137" s="10">
        <v>0</v>
      </c>
    </row>
    <row r="138" spans="1:7" s="60" customFormat="1" ht="12" customHeight="1" x14ac:dyDescent="0.2">
      <c r="A138" s="107" t="s">
        <v>128</v>
      </c>
      <c r="B138" s="107"/>
      <c r="C138" s="10">
        <v>1287</v>
      </c>
      <c r="D138" s="10">
        <v>2</v>
      </c>
      <c r="E138" s="10">
        <v>2</v>
      </c>
      <c r="F138" s="10">
        <v>0</v>
      </c>
      <c r="G138" s="10">
        <v>4</v>
      </c>
    </row>
    <row r="139" spans="1:7" s="60" customFormat="1" ht="12" customHeight="1" x14ac:dyDescent="0.2">
      <c r="A139" s="107" t="s">
        <v>130</v>
      </c>
      <c r="B139" s="107"/>
      <c r="C139" s="10">
        <v>2034</v>
      </c>
      <c r="D139" s="10">
        <v>34</v>
      </c>
      <c r="E139" s="10">
        <v>0</v>
      </c>
      <c r="F139" s="10">
        <v>0</v>
      </c>
      <c r="G139" s="10">
        <v>34</v>
      </c>
    </row>
    <row r="140" spans="1:7" s="60" customFormat="1" ht="12" customHeight="1" x14ac:dyDescent="0.2">
      <c r="A140" s="107" t="s">
        <v>131</v>
      </c>
      <c r="B140" s="107"/>
      <c r="C140" s="10">
        <v>1772</v>
      </c>
      <c r="D140" s="10">
        <v>17</v>
      </c>
      <c r="E140" s="10">
        <v>3</v>
      </c>
      <c r="F140" s="10">
        <v>0</v>
      </c>
      <c r="G140" s="10">
        <v>20</v>
      </c>
    </row>
    <row r="141" spans="1:7" s="60" customFormat="1" ht="12" customHeight="1" x14ac:dyDescent="0.2">
      <c r="A141" s="88" t="s">
        <v>248</v>
      </c>
      <c r="B141" s="88"/>
      <c r="C141" s="15">
        <v>1939</v>
      </c>
      <c r="D141" s="15">
        <v>1</v>
      </c>
      <c r="E141" s="15">
        <v>1</v>
      </c>
      <c r="F141" s="15">
        <v>0</v>
      </c>
      <c r="G141" s="15">
        <v>2</v>
      </c>
    </row>
    <row r="142" spans="1:7" s="60" customFormat="1" ht="12" customHeight="1" x14ac:dyDescent="0.2">
      <c r="A142" s="13"/>
      <c r="B142" s="13"/>
      <c r="C142" s="13"/>
      <c r="D142" s="13"/>
      <c r="E142" s="13"/>
      <c r="F142" s="13"/>
      <c r="G142" s="13"/>
    </row>
    <row r="143" spans="1:7" s="60" customFormat="1" ht="12" customHeight="1" x14ac:dyDescent="0.2">
      <c r="A143" s="106" t="s">
        <v>134</v>
      </c>
      <c r="B143" s="106"/>
      <c r="C143" s="8">
        <f t="shared" ref="C143:G143" si="45">SUM(C144:C151)</f>
        <v>6727</v>
      </c>
      <c r="D143" s="8">
        <f t="shared" si="45"/>
        <v>16</v>
      </c>
      <c r="E143" s="8">
        <f t="shared" si="45"/>
        <v>12</v>
      </c>
      <c r="F143" s="8">
        <f t="shared" si="45"/>
        <v>0</v>
      </c>
      <c r="G143" s="8">
        <f t="shared" si="45"/>
        <v>28</v>
      </c>
    </row>
    <row r="144" spans="1:7" s="60" customFormat="1" ht="12" customHeight="1" x14ac:dyDescent="0.2">
      <c r="A144" s="107" t="s">
        <v>135</v>
      </c>
      <c r="B144" s="107"/>
      <c r="C144" s="10">
        <v>998</v>
      </c>
      <c r="D144" s="10">
        <v>3</v>
      </c>
      <c r="E144" s="10">
        <v>2</v>
      </c>
      <c r="F144" s="10">
        <v>0</v>
      </c>
      <c r="G144" s="10">
        <v>5</v>
      </c>
    </row>
    <row r="145" spans="1:7" s="60" customFormat="1" ht="12" customHeight="1" x14ac:dyDescent="0.2">
      <c r="A145" s="107" t="s">
        <v>136</v>
      </c>
      <c r="B145" s="107"/>
      <c r="C145" s="10">
        <v>196</v>
      </c>
      <c r="D145" s="10">
        <v>0</v>
      </c>
      <c r="E145" s="10">
        <v>0</v>
      </c>
      <c r="F145" s="10">
        <v>0</v>
      </c>
      <c r="G145" s="10">
        <v>0</v>
      </c>
    </row>
    <row r="146" spans="1:7" s="60" customFormat="1" ht="12" customHeight="1" x14ac:dyDescent="0.2">
      <c r="A146" s="107" t="s">
        <v>137</v>
      </c>
      <c r="B146" s="107"/>
      <c r="C146" s="10">
        <v>295</v>
      </c>
      <c r="D146" s="10">
        <v>0</v>
      </c>
      <c r="E146" s="10">
        <v>2</v>
      </c>
      <c r="F146" s="10">
        <v>0</v>
      </c>
      <c r="G146" s="10">
        <v>2</v>
      </c>
    </row>
    <row r="147" spans="1:7" s="60" customFormat="1" ht="12" customHeight="1" x14ac:dyDescent="0.2">
      <c r="A147" s="107" t="s">
        <v>138</v>
      </c>
      <c r="B147" s="107"/>
      <c r="C147" s="10">
        <v>158</v>
      </c>
      <c r="D147" s="10">
        <v>0</v>
      </c>
      <c r="E147" s="10">
        <v>2</v>
      </c>
      <c r="F147" s="10">
        <v>0</v>
      </c>
      <c r="G147" s="10">
        <v>2</v>
      </c>
    </row>
    <row r="148" spans="1:7" s="60" customFormat="1" ht="12" customHeight="1" x14ac:dyDescent="0.2">
      <c r="A148" s="107" t="s">
        <v>139</v>
      </c>
      <c r="B148" s="107"/>
      <c r="C148" s="10">
        <v>1366</v>
      </c>
      <c r="D148" s="10">
        <v>2</v>
      </c>
      <c r="E148" s="10">
        <v>0</v>
      </c>
      <c r="F148" s="10">
        <v>0</v>
      </c>
      <c r="G148" s="10">
        <v>2</v>
      </c>
    </row>
    <row r="149" spans="1:7" s="60" customFormat="1" ht="12" customHeight="1" x14ac:dyDescent="0.2">
      <c r="A149" s="107" t="s">
        <v>140</v>
      </c>
      <c r="B149" s="107"/>
      <c r="C149" s="10">
        <v>984</v>
      </c>
      <c r="D149" s="10">
        <v>0</v>
      </c>
      <c r="E149" s="10">
        <v>3</v>
      </c>
      <c r="F149" s="10">
        <v>0</v>
      </c>
      <c r="G149" s="10">
        <v>3</v>
      </c>
    </row>
    <row r="150" spans="1:7" s="60" customFormat="1" ht="12" customHeight="1" x14ac:dyDescent="0.2">
      <c r="A150" s="107" t="s">
        <v>141</v>
      </c>
      <c r="B150" s="107"/>
      <c r="C150" s="10">
        <v>133</v>
      </c>
      <c r="D150" s="10">
        <v>0</v>
      </c>
      <c r="E150" s="10">
        <v>0</v>
      </c>
      <c r="F150" s="10">
        <v>0</v>
      </c>
      <c r="G150" s="10">
        <v>0</v>
      </c>
    </row>
    <row r="151" spans="1:7" s="60" customFormat="1" ht="12" customHeight="1" x14ac:dyDescent="0.2">
      <c r="A151" s="105" t="s">
        <v>142</v>
      </c>
      <c r="B151" s="105"/>
      <c r="C151" s="15">
        <v>2597</v>
      </c>
      <c r="D151" s="15">
        <v>11</v>
      </c>
      <c r="E151" s="15">
        <v>3</v>
      </c>
      <c r="F151" s="15">
        <v>0</v>
      </c>
      <c r="G151" s="15">
        <v>14</v>
      </c>
    </row>
    <row r="152" spans="1:7" s="60" customFormat="1" ht="12" customHeight="1" x14ac:dyDescent="0.2">
      <c r="A152" s="13"/>
      <c r="B152" s="13"/>
      <c r="C152" s="13"/>
      <c r="D152" s="13"/>
      <c r="E152" s="13"/>
      <c r="F152" s="13"/>
      <c r="G152" s="13"/>
    </row>
    <row r="153" spans="1:7" s="60" customFormat="1" ht="12" customHeight="1" x14ac:dyDescent="0.2">
      <c r="A153" s="106" t="s">
        <v>143</v>
      </c>
      <c r="B153" s="106"/>
      <c r="C153" s="8">
        <f>SUM(C154:C159)</f>
        <v>32724</v>
      </c>
      <c r="D153" s="8">
        <f t="shared" ref="D153:G153" si="46">SUM(D154:D159)</f>
        <v>432</v>
      </c>
      <c r="E153" s="8">
        <f t="shared" si="46"/>
        <v>36</v>
      </c>
      <c r="F153" s="8">
        <f t="shared" si="46"/>
        <v>18</v>
      </c>
      <c r="G153" s="8">
        <f t="shared" si="46"/>
        <v>450</v>
      </c>
    </row>
    <row r="154" spans="1:7" s="60" customFormat="1" ht="12" customHeight="1" x14ac:dyDescent="0.2">
      <c r="A154" s="107" t="s">
        <v>144</v>
      </c>
      <c r="B154" s="107"/>
      <c r="C154" s="10">
        <v>2637</v>
      </c>
      <c r="D154" s="10">
        <v>16</v>
      </c>
      <c r="E154" s="10">
        <v>1</v>
      </c>
      <c r="F154" s="10">
        <v>0</v>
      </c>
      <c r="G154" s="10">
        <v>17</v>
      </c>
    </row>
    <row r="155" spans="1:7" s="60" customFormat="1" ht="12" customHeight="1" x14ac:dyDescent="0.2">
      <c r="A155" s="107" t="s">
        <v>145</v>
      </c>
      <c r="B155" s="107"/>
      <c r="C155" s="10">
        <v>26029</v>
      </c>
      <c r="D155" s="10">
        <v>367</v>
      </c>
      <c r="E155" s="10">
        <v>30</v>
      </c>
      <c r="F155" s="10">
        <v>18</v>
      </c>
      <c r="G155" s="10">
        <v>379</v>
      </c>
    </row>
    <row r="156" spans="1:7" s="60" customFormat="1" ht="12" customHeight="1" x14ac:dyDescent="0.2">
      <c r="A156" s="107" t="s">
        <v>146</v>
      </c>
      <c r="B156" s="107"/>
      <c r="C156" s="10">
        <v>1588</v>
      </c>
      <c r="D156" s="10">
        <v>46</v>
      </c>
      <c r="E156" s="10">
        <v>1</v>
      </c>
      <c r="F156" s="10">
        <v>0</v>
      </c>
      <c r="G156" s="10">
        <v>47</v>
      </c>
    </row>
    <row r="157" spans="1:7" s="60" customFormat="1" ht="12" customHeight="1" x14ac:dyDescent="0.2">
      <c r="A157" s="107" t="s">
        <v>152</v>
      </c>
      <c r="B157" s="107"/>
      <c r="C157" s="10">
        <v>291</v>
      </c>
      <c r="D157" s="10">
        <v>1</v>
      </c>
      <c r="E157" s="10">
        <v>0</v>
      </c>
      <c r="F157" s="10">
        <v>0</v>
      </c>
      <c r="G157" s="10">
        <v>1</v>
      </c>
    </row>
    <row r="158" spans="1:7" s="60" customFormat="1" ht="12" customHeight="1" x14ac:dyDescent="0.2">
      <c r="A158" s="107" t="s">
        <v>153</v>
      </c>
      <c r="B158" s="107"/>
      <c r="C158" s="10">
        <v>875</v>
      </c>
      <c r="D158" s="10">
        <v>1</v>
      </c>
      <c r="E158" s="10">
        <v>0</v>
      </c>
      <c r="F158" s="10">
        <v>0</v>
      </c>
      <c r="G158" s="10">
        <v>1</v>
      </c>
    </row>
    <row r="159" spans="1:7" s="60" customFormat="1" ht="12" customHeight="1" x14ac:dyDescent="0.2">
      <c r="A159" s="108" t="s">
        <v>158</v>
      </c>
      <c r="B159" s="108"/>
      <c r="C159" s="15">
        <v>1304</v>
      </c>
      <c r="D159" s="15">
        <v>1</v>
      </c>
      <c r="E159" s="15">
        <v>4</v>
      </c>
      <c r="F159" s="15">
        <v>0</v>
      </c>
      <c r="G159" s="15">
        <v>5</v>
      </c>
    </row>
    <row r="160" spans="1:7" s="60" customFormat="1" ht="12" customHeight="1" x14ac:dyDescent="0.2">
      <c r="A160" s="13"/>
      <c r="B160" s="13"/>
      <c r="C160" s="13"/>
      <c r="D160" s="13"/>
      <c r="E160" s="13"/>
      <c r="F160" s="13"/>
      <c r="G160" s="13"/>
    </row>
    <row r="161" spans="1:7" s="60" customFormat="1" ht="12" customHeight="1" x14ac:dyDescent="0.2">
      <c r="A161" s="106" t="s">
        <v>161</v>
      </c>
      <c r="B161" s="106"/>
      <c r="C161" s="8">
        <f>SUM(C162:C163)</f>
        <v>6010</v>
      </c>
      <c r="D161" s="8">
        <f t="shared" ref="D161:G161" si="47">SUM(D162:D163)</f>
        <v>82</v>
      </c>
      <c r="E161" s="8">
        <f t="shared" si="47"/>
        <v>3</v>
      </c>
      <c r="F161" s="8">
        <f t="shared" si="47"/>
        <v>3</v>
      </c>
      <c r="G161" s="8">
        <f t="shared" si="47"/>
        <v>82</v>
      </c>
    </row>
    <row r="162" spans="1:7" s="60" customFormat="1" ht="12" customHeight="1" x14ac:dyDescent="0.2">
      <c r="A162" s="107" t="s">
        <v>162</v>
      </c>
      <c r="B162" s="107"/>
      <c r="C162" s="10">
        <v>3579</v>
      </c>
      <c r="D162" s="10">
        <v>27</v>
      </c>
      <c r="E162" s="10">
        <v>3</v>
      </c>
      <c r="F162" s="10">
        <v>2</v>
      </c>
      <c r="G162" s="10">
        <v>28</v>
      </c>
    </row>
    <row r="163" spans="1:7" s="60" customFormat="1" ht="12" customHeight="1" x14ac:dyDescent="0.2">
      <c r="A163" s="108" t="s">
        <v>230</v>
      </c>
      <c r="B163" s="108"/>
      <c r="C163" s="15">
        <v>2431</v>
      </c>
      <c r="D163" s="15">
        <v>55</v>
      </c>
      <c r="E163" s="15">
        <v>0</v>
      </c>
      <c r="F163" s="15">
        <v>1</v>
      </c>
      <c r="G163" s="15">
        <v>54</v>
      </c>
    </row>
    <row r="164" spans="1:7" s="60" customFormat="1" ht="12" customHeight="1" x14ac:dyDescent="0.2">
      <c r="A164" s="13"/>
      <c r="B164" s="13"/>
      <c r="C164" s="13"/>
      <c r="D164" s="13"/>
      <c r="E164" s="13"/>
      <c r="F164" s="13"/>
      <c r="G164" s="13"/>
    </row>
    <row r="165" spans="1:7" s="60" customFormat="1" ht="12" customHeight="1" x14ac:dyDescent="0.2">
      <c r="A165" s="106" t="s">
        <v>168</v>
      </c>
      <c r="B165" s="106"/>
      <c r="C165" s="8">
        <f t="shared" ref="C165:G165" si="48">SUM(C166:C168)</f>
        <v>7106</v>
      </c>
      <c r="D165" s="8">
        <f t="shared" si="48"/>
        <v>4</v>
      </c>
      <c r="E165" s="8">
        <f t="shared" si="48"/>
        <v>6</v>
      </c>
      <c r="F165" s="8">
        <f t="shared" si="48"/>
        <v>0</v>
      </c>
      <c r="G165" s="8">
        <f t="shared" si="48"/>
        <v>10</v>
      </c>
    </row>
    <row r="166" spans="1:7" s="60" customFormat="1" ht="12" customHeight="1" x14ac:dyDescent="0.2">
      <c r="A166" s="107" t="s">
        <v>169</v>
      </c>
      <c r="B166" s="107"/>
      <c r="C166" s="10">
        <v>2253</v>
      </c>
      <c r="D166" s="10">
        <v>0</v>
      </c>
      <c r="E166" s="10">
        <v>2</v>
      </c>
      <c r="F166" s="10">
        <v>0</v>
      </c>
      <c r="G166" s="10">
        <v>2</v>
      </c>
    </row>
    <row r="167" spans="1:7" s="60" customFormat="1" ht="12" customHeight="1" x14ac:dyDescent="0.2">
      <c r="A167" s="107" t="s">
        <v>170</v>
      </c>
      <c r="B167" s="107"/>
      <c r="C167" s="10">
        <v>2460</v>
      </c>
      <c r="D167" s="10">
        <v>3</v>
      </c>
      <c r="E167" s="10">
        <v>2</v>
      </c>
      <c r="F167" s="10">
        <v>0</v>
      </c>
      <c r="G167" s="10">
        <v>5</v>
      </c>
    </row>
    <row r="168" spans="1:7" s="60" customFormat="1" ht="12" customHeight="1" x14ac:dyDescent="0.2">
      <c r="A168" s="108" t="s">
        <v>171</v>
      </c>
      <c r="B168" s="108"/>
      <c r="C168" s="22">
        <v>2393</v>
      </c>
      <c r="D168" s="22">
        <v>1</v>
      </c>
      <c r="E168" s="22">
        <v>2</v>
      </c>
      <c r="F168" s="22">
        <v>0</v>
      </c>
      <c r="G168" s="22">
        <v>3</v>
      </c>
    </row>
    <row r="169" spans="1:7" s="60" customFormat="1" ht="12" customHeight="1" x14ac:dyDescent="0.2">
      <c r="A169" s="13"/>
      <c r="B169" s="13"/>
      <c r="C169" s="13"/>
      <c r="D169" s="13"/>
      <c r="E169" s="13"/>
      <c r="F169" s="13"/>
      <c r="G169" s="13"/>
    </row>
    <row r="170" spans="1:7" s="60" customFormat="1" ht="12" customHeight="1" x14ac:dyDescent="0.2">
      <c r="A170" s="106" t="s">
        <v>172</v>
      </c>
      <c r="B170" s="106"/>
      <c r="C170" s="8">
        <f t="shared" ref="C170:G170" si="49">SUM(C171:C180)</f>
        <v>9585</v>
      </c>
      <c r="D170" s="8">
        <f t="shared" si="49"/>
        <v>30</v>
      </c>
      <c r="E170" s="8">
        <f t="shared" si="49"/>
        <v>7</v>
      </c>
      <c r="F170" s="8">
        <f t="shared" si="49"/>
        <v>0</v>
      </c>
      <c r="G170" s="8">
        <f t="shared" si="49"/>
        <v>37</v>
      </c>
    </row>
    <row r="171" spans="1:7" s="60" customFormat="1" ht="12" customHeight="1" x14ac:dyDescent="0.2">
      <c r="A171" s="107" t="s">
        <v>173</v>
      </c>
      <c r="B171" s="107"/>
      <c r="C171" s="10">
        <v>1521</v>
      </c>
      <c r="D171" s="10">
        <v>0</v>
      </c>
      <c r="E171" s="10">
        <v>0</v>
      </c>
      <c r="F171" s="10">
        <v>0</v>
      </c>
      <c r="G171" s="10">
        <v>0</v>
      </c>
    </row>
    <row r="172" spans="1:7" s="60" customFormat="1" ht="12" customHeight="1" x14ac:dyDescent="0.2">
      <c r="A172" s="107" t="s">
        <v>174</v>
      </c>
      <c r="B172" s="107"/>
      <c r="C172" s="10">
        <v>198</v>
      </c>
      <c r="D172" s="10">
        <v>0</v>
      </c>
      <c r="E172" s="10">
        <v>1</v>
      </c>
      <c r="F172" s="10">
        <v>0</v>
      </c>
      <c r="G172" s="10">
        <v>1</v>
      </c>
    </row>
    <row r="173" spans="1:7" s="60" customFormat="1" ht="12" customHeight="1" x14ac:dyDescent="0.2">
      <c r="A173" s="107" t="s">
        <v>175</v>
      </c>
      <c r="B173" s="107"/>
      <c r="C173" s="10">
        <v>720</v>
      </c>
      <c r="D173" s="10">
        <v>0</v>
      </c>
      <c r="E173" s="10">
        <v>0</v>
      </c>
      <c r="F173" s="10">
        <v>0</v>
      </c>
      <c r="G173" s="10">
        <v>0</v>
      </c>
    </row>
    <row r="174" spans="1:7" s="60" customFormat="1" ht="12" customHeight="1" x14ac:dyDescent="0.2">
      <c r="A174" s="107" t="s">
        <v>176</v>
      </c>
      <c r="B174" s="107"/>
      <c r="C174" s="10">
        <v>338</v>
      </c>
      <c r="D174" s="10">
        <v>0</v>
      </c>
      <c r="E174" s="10">
        <v>0</v>
      </c>
      <c r="F174" s="10">
        <v>0</v>
      </c>
      <c r="G174" s="10">
        <v>0</v>
      </c>
    </row>
    <row r="175" spans="1:7" s="60" customFormat="1" ht="12" customHeight="1" x14ac:dyDescent="0.2">
      <c r="A175" s="107" t="s">
        <v>177</v>
      </c>
      <c r="B175" s="107"/>
      <c r="C175" s="10">
        <v>3897</v>
      </c>
      <c r="D175" s="10">
        <v>6</v>
      </c>
      <c r="E175" s="10">
        <v>5</v>
      </c>
      <c r="F175" s="10">
        <v>0</v>
      </c>
      <c r="G175" s="10">
        <v>11</v>
      </c>
    </row>
    <row r="176" spans="1:7" s="60" customFormat="1" ht="12" customHeight="1" x14ac:dyDescent="0.2">
      <c r="A176" s="107" t="s">
        <v>178</v>
      </c>
      <c r="B176" s="107"/>
      <c r="C176" s="10">
        <v>607</v>
      </c>
      <c r="D176" s="10">
        <v>2</v>
      </c>
      <c r="E176" s="10">
        <v>0</v>
      </c>
      <c r="F176" s="10">
        <v>0</v>
      </c>
      <c r="G176" s="10">
        <v>2</v>
      </c>
    </row>
    <row r="177" spans="1:7" s="60" customFormat="1" ht="12" customHeight="1" x14ac:dyDescent="0.2">
      <c r="A177" s="107" t="s">
        <v>179</v>
      </c>
      <c r="B177" s="107"/>
      <c r="C177" s="10">
        <v>250</v>
      </c>
      <c r="D177" s="10">
        <v>2</v>
      </c>
      <c r="E177" s="10">
        <v>0</v>
      </c>
      <c r="F177" s="10">
        <v>0</v>
      </c>
      <c r="G177" s="10">
        <v>2</v>
      </c>
    </row>
    <row r="178" spans="1:7" s="60" customFormat="1" ht="12" customHeight="1" x14ac:dyDescent="0.2">
      <c r="A178" s="107" t="s">
        <v>180</v>
      </c>
      <c r="B178" s="107"/>
      <c r="C178" s="10">
        <v>507</v>
      </c>
      <c r="D178" s="10">
        <v>19</v>
      </c>
      <c r="E178" s="10">
        <v>1</v>
      </c>
      <c r="F178" s="10">
        <v>0</v>
      </c>
      <c r="G178" s="10">
        <v>20</v>
      </c>
    </row>
    <row r="179" spans="1:7" s="60" customFormat="1" ht="12" customHeight="1" x14ac:dyDescent="0.2">
      <c r="A179" s="107" t="s">
        <v>181</v>
      </c>
      <c r="B179" s="107"/>
      <c r="C179" s="10">
        <v>395</v>
      </c>
      <c r="D179" s="10">
        <v>1</v>
      </c>
      <c r="E179" s="10">
        <v>0</v>
      </c>
      <c r="F179" s="10">
        <v>0</v>
      </c>
      <c r="G179" s="10">
        <v>1</v>
      </c>
    </row>
    <row r="180" spans="1:7" s="60" customFormat="1" ht="12" customHeight="1" x14ac:dyDescent="0.2">
      <c r="A180" s="108" t="s">
        <v>182</v>
      </c>
      <c r="B180" s="108"/>
      <c r="C180" s="15">
        <v>1152</v>
      </c>
      <c r="D180" s="15">
        <v>0</v>
      </c>
      <c r="E180" s="15">
        <v>0</v>
      </c>
      <c r="F180" s="15">
        <v>0</v>
      </c>
      <c r="G180" s="15">
        <v>0</v>
      </c>
    </row>
    <row r="181" spans="1:7" s="60" customFormat="1" ht="12" customHeight="1" x14ac:dyDescent="0.2">
      <c r="A181" s="13"/>
      <c r="B181" s="13"/>
      <c r="C181" s="13"/>
      <c r="D181" s="13"/>
      <c r="E181" s="13"/>
      <c r="F181" s="13"/>
      <c r="G181" s="13"/>
    </row>
    <row r="182" spans="1:7" s="60" customFormat="1" ht="12" customHeight="1" x14ac:dyDescent="0.2">
      <c r="A182" s="106" t="s">
        <v>184</v>
      </c>
      <c r="B182" s="106"/>
      <c r="C182" s="8">
        <f t="shared" ref="C182:G182" si="50">SUM(C183:C190)</f>
        <v>247900</v>
      </c>
      <c r="D182" s="8">
        <f t="shared" si="50"/>
        <v>2531</v>
      </c>
      <c r="E182" s="8">
        <f t="shared" si="50"/>
        <v>244</v>
      </c>
      <c r="F182" s="8">
        <f t="shared" si="50"/>
        <v>83</v>
      </c>
      <c r="G182" s="8">
        <f t="shared" si="50"/>
        <v>2692</v>
      </c>
    </row>
    <row r="183" spans="1:7" s="60" customFormat="1" ht="12" customHeight="1" x14ac:dyDescent="0.2">
      <c r="A183" s="107" t="s">
        <v>185</v>
      </c>
      <c r="B183" s="107"/>
      <c r="C183" s="10">
        <f t="shared" ref="C183:G183" si="51">SUM(C56:C66)</f>
        <v>30319</v>
      </c>
      <c r="D183" s="10">
        <f t="shared" si="51"/>
        <v>185</v>
      </c>
      <c r="E183" s="10">
        <f t="shared" si="51"/>
        <v>36</v>
      </c>
      <c r="F183" s="10">
        <f t="shared" si="51"/>
        <v>3</v>
      </c>
      <c r="G183" s="10">
        <f t="shared" si="51"/>
        <v>218</v>
      </c>
    </row>
    <row r="184" spans="1:7" s="60" customFormat="1" ht="12" customHeight="1" x14ac:dyDescent="0.2">
      <c r="A184" s="107" t="s">
        <v>186</v>
      </c>
      <c r="B184" s="107"/>
      <c r="C184" s="10">
        <f t="shared" ref="C184:G184" si="52">SUM(C69:C120)</f>
        <v>96711</v>
      </c>
      <c r="D184" s="10">
        <f t="shared" si="52"/>
        <v>1263</v>
      </c>
      <c r="E184" s="10">
        <f t="shared" si="52"/>
        <v>108</v>
      </c>
      <c r="F184" s="10">
        <f t="shared" si="52"/>
        <v>51</v>
      </c>
      <c r="G184" s="10">
        <f t="shared" si="52"/>
        <v>1320</v>
      </c>
    </row>
    <row r="185" spans="1:7" s="60" customFormat="1" ht="12" customHeight="1" x14ac:dyDescent="0.2">
      <c r="A185" s="107" t="s">
        <v>187</v>
      </c>
      <c r="B185" s="107"/>
      <c r="C185" s="10">
        <f t="shared" ref="C185:G185" si="53">SUM(C123:C141)</f>
        <v>58718</v>
      </c>
      <c r="D185" s="10">
        <f t="shared" si="53"/>
        <v>519</v>
      </c>
      <c r="E185" s="10">
        <f t="shared" si="53"/>
        <v>36</v>
      </c>
      <c r="F185" s="10">
        <f t="shared" si="53"/>
        <v>8</v>
      </c>
      <c r="G185" s="10">
        <f t="shared" si="53"/>
        <v>547</v>
      </c>
    </row>
    <row r="186" spans="1:7" s="60" customFormat="1" ht="12" customHeight="1" x14ac:dyDescent="0.2">
      <c r="A186" s="107" t="s">
        <v>188</v>
      </c>
      <c r="B186" s="107"/>
      <c r="C186" s="10">
        <f>SUM(C144:C151)</f>
        <v>6727</v>
      </c>
      <c r="D186" s="10">
        <f t="shared" ref="D186:G186" si="54">SUM(D144:D151)</f>
        <v>16</v>
      </c>
      <c r="E186" s="10">
        <f t="shared" si="54"/>
        <v>12</v>
      </c>
      <c r="F186" s="10">
        <f t="shared" si="54"/>
        <v>0</v>
      </c>
      <c r="G186" s="10">
        <f t="shared" si="54"/>
        <v>28</v>
      </c>
    </row>
    <row r="187" spans="1:7" s="60" customFormat="1" ht="12" customHeight="1" x14ac:dyDescent="0.2">
      <c r="A187" s="107" t="s">
        <v>189</v>
      </c>
      <c r="B187" s="107"/>
      <c r="C187" s="10">
        <f>SUM(C154:C159)</f>
        <v>32724</v>
      </c>
      <c r="D187" s="10">
        <f t="shared" ref="D187:G187" si="55">SUM(D154:D159)</f>
        <v>432</v>
      </c>
      <c r="E187" s="10">
        <f t="shared" si="55"/>
        <v>36</v>
      </c>
      <c r="F187" s="10">
        <f t="shared" si="55"/>
        <v>18</v>
      </c>
      <c r="G187" s="10">
        <f t="shared" si="55"/>
        <v>450</v>
      </c>
    </row>
    <row r="188" spans="1:7" s="60" customFormat="1" ht="12" customHeight="1" x14ac:dyDescent="0.2">
      <c r="A188" s="107" t="s">
        <v>190</v>
      </c>
      <c r="B188" s="107"/>
      <c r="C188" s="10">
        <f>SUM(C162:C163)</f>
        <v>6010</v>
      </c>
      <c r="D188" s="10">
        <f t="shared" ref="D188:G188" si="56">SUM(D162:D163)</f>
        <v>82</v>
      </c>
      <c r="E188" s="10">
        <f t="shared" si="56"/>
        <v>3</v>
      </c>
      <c r="F188" s="10">
        <f t="shared" si="56"/>
        <v>3</v>
      </c>
      <c r="G188" s="10">
        <f t="shared" si="56"/>
        <v>82</v>
      </c>
    </row>
    <row r="189" spans="1:7" s="60" customFormat="1" ht="12" customHeight="1" x14ac:dyDescent="0.2">
      <c r="A189" s="107" t="s">
        <v>191</v>
      </c>
      <c r="B189" s="107"/>
      <c r="C189" s="10">
        <f t="shared" ref="C189:G189" si="57">SUM(C166:C168)</f>
        <v>7106</v>
      </c>
      <c r="D189" s="10">
        <f t="shared" si="57"/>
        <v>4</v>
      </c>
      <c r="E189" s="10">
        <f t="shared" si="57"/>
        <v>6</v>
      </c>
      <c r="F189" s="10">
        <f t="shared" si="57"/>
        <v>0</v>
      </c>
      <c r="G189" s="10">
        <f t="shared" si="57"/>
        <v>10</v>
      </c>
    </row>
    <row r="190" spans="1:7" s="60" customFormat="1" ht="12" customHeight="1" x14ac:dyDescent="0.2">
      <c r="A190" s="105" t="s">
        <v>192</v>
      </c>
      <c r="B190" s="105"/>
      <c r="C190" s="15">
        <f t="shared" ref="C190:G190" si="58">SUM(C171:C180)</f>
        <v>9585</v>
      </c>
      <c r="D190" s="15">
        <f t="shared" si="58"/>
        <v>30</v>
      </c>
      <c r="E190" s="15">
        <f t="shared" si="58"/>
        <v>7</v>
      </c>
      <c r="F190" s="15">
        <f t="shared" si="58"/>
        <v>0</v>
      </c>
      <c r="G190" s="15">
        <f t="shared" si="58"/>
        <v>37</v>
      </c>
    </row>
    <row r="191" spans="1:7" s="60" customFormat="1" ht="12" customHeight="1" x14ac:dyDescent="0.2">
      <c r="A191" s="88"/>
      <c r="B191" s="88"/>
      <c r="C191" s="22"/>
      <c r="D191" s="22"/>
      <c r="E191" s="22"/>
      <c r="F191" s="22"/>
      <c r="G191" s="22"/>
    </row>
    <row r="192" spans="1:7" s="60" customFormat="1" ht="12" customHeight="1" x14ac:dyDescent="0.2">
      <c r="A192" s="106" t="s">
        <v>232</v>
      </c>
      <c r="B192" s="106"/>
      <c r="C192" s="8">
        <f>+C193+C194+C195+C196+C197</f>
        <v>217873</v>
      </c>
      <c r="D192" s="8">
        <f t="shared" ref="D192:G192" si="59">+D193+D194+D195+D196+D197</f>
        <v>2467</v>
      </c>
      <c r="E192" s="8">
        <f t="shared" si="59"/>
        <v>220</v>
      </c>
      <c r="F192" s="8">
        <f t="shared" si="59"/>
        <v>81</v>
      </c>
      <c r="G192" s="8">
        <f t="shared" si="59"/>
        <v>2606</v>
      </c>
    </row>
    <row r="193" spans="1:7" s="60" customFormat="1" ht="12" customHeight="1" x14ac:dyDescent="0.2">
      <c r="A193" s="107" t="s">
        <v>216</v>
      </c>
      <c r="B193" s="107"/>
      <c r="C193" s="10">
        <f>+C154+C155+C158+C159</f>
        <v>30845</v>
      </c>
      <c r="D193" s="10">
        <f t="shared" ref="D193:G193" si="60">+D154+D155+D158+D159</f>
        <v>385</v>
      </c>
      <c r="E193" s="10">
        <f t="shared" si="60"/>
        <v>35</v>
      </c>
      <c r="F193" s="10">
        <f t="shared" si="60"/>
        <v>18</v>
      </c>
      <c r="G193" s="10">
        <f t="shared" si="60"/>
        <v>402</v>
      </c>
    </row>
    <row r="194" spans="1:7" s="60" customFormat="1" ht="12" customHeight="1" x14ac:dyDescent="0.2">
      <c r="A194" s="107" t="s">
        <v>217</v>
      </c>
      <c r="B194" s="107"/>
      <c r="C194" s="12">
        <f t="shared" ref="C194:G194" si="61">+C56+C57+C78+C58+C59+C60+C61+C62+C63+C64+C65+C66</f>
        <v>30835</v>
      </c>
      <c r="D194" s="12">
        <f t="shared" si="61"/>
        <v>185</v>
      </c>
      <c r="E194" s="12">
        <f t="shared" si="61"/>
        <v>36</v>
      </c>
      <c r="F194" s="12">
        <f t="shared" si="61"/>
        <v>3</v>
      </c>
      <c r="G194" s="12">
        <f t="shared" si="61"/>
        <v>218</v>
      </c>
    </row>
    <row r="195" spans="1:7" s="60" customFormat="1" ht="12" customHeight="1" x14ac:dyDescent="0.2">
      <c r="A195" s="107" t="s">
        <v>218</v>
      </c>
      <c r="B195" s="107"/>
      <c r="C195" s="10">
        <f>+C123+C144+C124+C126+C129+C131+C132+C151+C133+C134+C135+C137+C138+C139+C140</f>
        <v>46523</v>
      </c>
      <c r="D195" s="10">
        <f t="shared" ref="D195:G195" si="62">+D123+D144+D124+D126+D129+D131+D132+D151+D133+D134+D135+D137+D138+D139+D140</f>
        <v>489</v>
      </c>
      <c r="E195" s="10">
        <f t="shared" si="62"/>
        <v>31</v>
      </c>
      <c r="F195" s="10">
        <f t="shared" si="62"/>
        <v>6</v>
      </c>
      <c r="G195" s="10">
        <f t="shared" si="62"/>
        <v>514</v>
      </c>
    </row>
    <row r="196" spans="1:7" s="60" customFormat="1" ht="12" customHeight="1" x14ac:dyDescent="0.2">
      <c r="A196" s="107" t="s">
        <v>219</v>
      </c>
      <c r="B196" s="107"/>
      <c r="C196" s="10">
        <f t="shared" ref="C196:G196" si="63">+C69+C70+C71+C72+C73+C74+C75+C76+C77+C79+C80+C81+C82+C83+C84+C85+C86+C87+C88+C89+C90+C91+C92+C93+C94+C95+C96+C97+C98+C99+C100+C101+C102+C103+C104+C105+C106+C107+C108+C109+C110+C111+C112+C113+C114+C115+C116+C117+C118+C119+C120</f>
        <v>96195</v>
      </c>
      <c r="D196" s="10">
        <f t="shared" si="63"/>
        <v>1263</v>
      </c>
      <c r="E196" s="10">
        <f t="shared" si="63"/>
        <v>108</v>
      </c>
      <c r="F196" s="10">
        <f t="shared" si="63"/>
        <v>51</v>
      </c>
      <c r="G196" s="10">
        <f t="shared" si="63"/>
        <v>1320</v>
      </c>
    </row>
    <row r="197" spans="1:7" s="60" customFormat="1" ht="12" customHeight="1" x14ac:dyDescent="0.2">
      <c r="A197" s="90" t="s">
        <v>220</v>
      </c>
      <c r="B197" s="90"/>
      <c r="C197" s="15">
        <f>+C156+C127+C128+C157+C130+C163</f>
        <v>13475</v>
      </c>
      <c r="D197" s="15">
        <f t="shared" ref="D197:G197" si="64">+D156+D127+D128+D157+D130+D163</f>
        <v>145</v>
      </c>
      <c r="E197" s="15">
        <f t="shared" si="64"/>
        <v>10</v>
      </c>
      <c r="F197" s="15">
        <f t="shared" si="64"/>
        <v>3</v>
      </c>
      <c r="G197" s="15">
        <f t="shared" si="64"/>
        <v>152</v>
      </c>
    </row>
    <row r="198" spans="1:7" s="60" customFormat="1" ht="12" customHeight="1" x14ac:dyDescent="0.2">
      <c r="A198" s="89"/>
      <c r="B198" s="89"/>
      <c r="C198" s="19"/>
      <c r="D198" s="19"/>
      <c r="E198" s="19"/>
      <c r="F198" s="19"/>
      <c r="G198" s="19"/>
    </row>
    <row r="199" spans="1:7" s="60" customFormat="1" ht="12" customHeight="1" x14ac:dyDescent="0.2">
      <c r="A199" s="57" t="s">
        <v>233</v>
      </c>
      <c r="B199" s="57"/>
      <c r="C199" s="62">
        <f>+C182-C192</f>
        <v>30027</v>
      </c>
      <c r="D199" s="62">
        <f t="shared" ref="D199:G199" si="65">+D182-D192</f>
        <v>64</v>
      </c>
      <c r="E199" s="62">
        <f t="shared" si="65"/>
        <v>24</v>
      </c>
      <c r="F199" s="62">
        <f t="shared" si="65"/>
        <v>2</v>
      </c>
      <c r="G199" s="62">
        <f t="shared" si="65"/>
        <v>86</v>
      </c>
    </row>
    <row r="200" spans="1:7" s="70" customFormat="1" ht="12" customHeight="1" x14ac:dyDescent="0.15"/>
    <row r="201" spans="1:7" s="71" customFormat="1" ht="24.75" customHeight="1" x14ac:dyDescent="0.2">
      <c r="A201" s="99" t="s">
        <v>249</v>
      </c>
      <c r="B201" s="99"/>
      <c r="C201" s="99"/>
      <c r="D201" s="100"/>
      <c r="E201" s="100"/>
      <c r="F201" s="100"/>
      <c r="G201" s="100"/>
    </row>
    <row r="202" spans="1:7" s="54" customFormat="1" ht="12.75" customHeight="1" x14ac:dyDescent="0.2">
      <c r="A202" s="98" t="s">
        <v>240</v>
      </c>
      <c r="B202" s="98"/>
      <c r="C202" s="98"/>
      <c r="D202" s="98"/>
      <c r="E202" s="98"/>
      <c r="F202" s="98"/>
      <c r="G202" s="98"/>
    </row>
    <row r="203" spans="1:7" s="54" customFormat="1" ht="12.75" x14ac:dyDescent="0.2">
      <c r="A203" s="98" t="s">
        <v>203</v>
      </c>
      <c r="B203" s="98"/>
      <c r="C203" s="98"/>
      <c r="D203" s="98"/>
      <c r="E203" s="98"/>
      <c r="F203" s="98"/>
      <c r="G203" s="98"/>
    </row>
    <row r="204" spans="1:7" s="54" customFormat="1" ht="12.75" x14ac:dyDescent="0.2">
      <c r="A204" s="98" t="s">
        <v>204</v>
      </c>
      <c r="B204" s="98"/>
      <c r="C204" s="98"/>
      <c r="D204" s="98"/>
      <c r="E204" s="98"/>
      <c r="F204" s="98"/>
      <c r="G204" s="98"/>
    </row>
    <row r="205" spans="1:7" s="71" customFormat="1" ht="12" customHeight="1" x14ac:dyDescent="0.2">
      <c r="A205" s="101" t="s">
        <v>231</v>
      </c>
      <c r="B205" s="102"/>
      <c r="C205" s="102"/>
      <c r="D205" s="102"/>
      <c r="E205" s="102"/>
      <c r="F205" s="102"/>
      <c r="G205" s="102"/>
    </row>
    <row r="206" spans="1:7" s="23" customFormat="1" ht="5.25" customHeight="1" x14ac:dyDescent="0.15">
      <c r="A206" s="103"/>
      <c r="B206" s="103"/>
      <c r="C206" s="103"/>
      <c r="D206" s="103"/>
      <c r="E206" s="103"/>
      <c r="F206" s="103"/>
      <c r="G206" s="103"/>
    </row>
    <row r="207" spans="1:7" s="91" customFormat="1" ht="12" customHeight="1" x14ac:dyDescent="0.2">
      <c r="A207" s="104" t="s">
        <v>238</v>
      </c>
      <c r="B207" s="104"/>
      <c r="C207" s="104"/>
      <c r="D207" s="104"/>
      <c r="E207" s="104"/>
      <c r="F207" s="104"/>
      <c r="G207" s="104"/>
    </row>
    <row r="208" spans="1:7" s="23" customFormat="1" ht="5.25" customHeight="1" x14ac:dyDescent="0.15">
      <c r="A208" s="103"/>
      <c r="B208" s="103"/>
      <c r="C208" s="103"/>
      <c r="D208" s="103"/>
      <c r="E208" s="103"/>
      <c r="F208" s="103"/>
      <c r="G208" s="103"/>
    </row>
    <row r="209" spans="1:7" s="9" customFormat="1" ht="12" customHeight="1" x14ac:dyDescent="0.2">
      <c r="A209" s="98" t="s">
        <v>250</v>
      </c>
      <c r="B209" s="98"/>
      <c r="C209" s="98"/>
      <c r="D209" s="98"/>
      <c r="E209" s="98"/>
      <c r="F209" s="98"/>
      <c r="G209" s="98"/>
    </row>
    <row r="210" spans="1:7" s="9" customFormat="1" ht="12" customHeight="1" x14ac:dyDescent="0.2">
      <c r="A210" s="98" t="s">
        <v>199</v>
      </c>
      <c r="B210" s="98"/>
      <c r="C210" s="98"/>
      <c r="D210" s="98"/>
      <c r="E210" s="98"/>
      <c r="F210" s="98"/>
      <c r="G210" s="98"/>
    </row>
  </sheetData>
  <mergeCells count="171">
    <mergeCell ref="A208:G208"/>
    <mergeCell ref="A209:G209"/>
    <mergeCell ref="A210:G210"/>
    <mergeCell ref="A202:G202"/>
    <mergeCell ref="A203:G203"/>
    <mergeCell ref="A204:G204"/>
    <mergeCell ref="A205:G205"/>
    <mergeCell ref="A206:G206"/>
    <mergeCell ref="A207:G207"/>
    <mergeCell ref="A192:B192"/>
    <mergeCell ref="A193:B193"/>
    <mergeCell ref="A194:B194"/>
    <mergeCell ref="A195:B195"/>
    <mergeCell ref="A196:B196"/>
    <mergeCell ref="A201:G201"/>
    <mergeCell ref="A185:B185"/>
    <mergeCell ref="A186:B186"/>
    <mergeCell ref="A187:B187"/>
    <mergeCell ref="A188:B188"/>
    <mergeCell ref="A189:B189"/>
    <mergeCell ref="A190:B190"/>
    <mergeCell ref="A178:B178"/>
    <mergeCell ref="A179:B179"/>
    <mergeCell ref="A180:B180"/>
    <mergeCell ref="A182:B182"/>
    <mergeCell ref="A183:B183"/>
    <mergeCell ref="A184:B184"/>
    <mergeCell ref="A172:B172"/>
    <mergeCell ref="A173:B173"/>
    <mergeCell ref="A174:B174"/>
    <mergeCell ref="A175:B175"/>
    <mergeCell ref="A176:B176"/>
    <mergeCell ref="A177:B177"/>
    <mergeCell ref="A165:B165"/>
    <mergeCell ref="A166:B166"/>
    <mergeCell ref="A167:B167"/>
    <mergeCell ref="A168:B168"/>
    <mergeCell ref="A170:B170"/>
    <mergeCell ref="A171:B171"/>
    <mergeCell ref="A157:B157"/>
    <mergeCell ref="A158:B158"/>
    <mergeCell ref="A159:B159"/>
    <mergeCell ref="A161:B161"/>
    <mergeCell ref="A162:B162"/>
    <mergeCell ref="A163:B163"/>
    <mergeCell ref="A150:B150"/>
    <mergeCell ref="A151:B151"/>
    <mergeCell ref="A153:B153"/>
    <mergeCell ref="A154:B154"/>
    <mergeCell ref="A155:B155"/>
    <mergeCell ref="A156:B156"/>
    <mergeCell ref="A144:B144"/>
    <mergeCell ref="A145:B145"/>
    <mergeCell ref="A146:B146"/>
    <mergeCell ref="A147:B147"/>
    <mergeCell ref="A148:B148"/>
    <mergeCell ref="A149:B149"/>
    <mergeCell ref="A136:B136"/>
    <mergeCell ref="A137:B137"/>
    <mergeCell ref="A138:B138"/>
    <mergeCell ref="A139:B139"/>
    <mergeCell ref="A140:B140"/>
    <mergeCell ref="A143:B143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  <mergeCell ref="A1:G1"/>
    <mergeCell ref="A2:G2"/>
    <mergeCell ref="A3:G3"/>
    <mergeCell ref="A4:G4"/>
    <mergeCell ref="A5:B5"/>
    <mergeCell ref="A6:B6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pane ySplit="7" topLeftCell="A8" activePane="bottomLeft" state="frozen"/>
      <selection pane="bottomLeft" sqref="A1:G1"/>
    </sheetView>
  </sheetViews>
  <sheetFormatPr defaultColWidth="9.140625" defaultRowHeight="12" x14ac:dyDescent="0.2"/>
  <cols>
    <col min="1" max="1" width="2.7109375" style="72" customWidth="1"/>
    <col min="2" max="2" width="31" style="72" customWidth="1"/>
    <col min="3" max="7" width="18.7109375" style="73" customWidth="1"/>
    <col min="8" max="16384" width="9.140625" style="72"/>
  </cols>
  <sheetData>
    <row r="1" spans="1:7" s="47" customFormat="1" ht="12.75" customHeight="1" x14ac:dyDescent="0.2">
      <c r="A1" s="113"/>
      <c r="B1" s="113"/>
      <c r="C1" s="113"/>
      <c r="D1" s="114"/>
      <c r="E1" s="114"/>
      <c r="F1" s="114"/>
      <c r="G1" s="114"/>
    </row>
    <row r="2" spans="1:7" s="48" customFormat="1" ht="12.75" customHeight="1" x14ac:dyDescent="0.2">
      <c r="A2" s="115" t="s">
        <v>239</v>
      </c>
      <c r="B2" s="115"/>
      <c r="C2" s="115"/>
      <c r="D2" s="115"/>
      <c r="E2" s="115"/>
      <c r="F2" s="115"/>
      <c r="G2" s="115"/>
    </row>
    <row r="3" spans="1:7" s="84" customFormat="1" ht="12.75" customHeight="1" x14ac:dyDescent="0.2">
      <c r="A3" s="116"/>
      <c r="B3" s="114"/>
      <c r="C3" s="114"/>
      <c r="D3" s="114"/>
      <c r="E3" s="114"/>
      <c r="F3" s="114"/>
      <c r="G3" s="114"/>
    </row>
    <row r="4" spans="1:7" s="84" customFormat="1" ht="12.75" customHeight="1" x14ac:dyDescent="0.25">
      <c r="A4" s="117"/>
      <c r="B4" s="117"/>
      <c r="C4" s="117"/>
      <c r="D4" s="118"/>
      <c r="E4" s="118"/>
      <c r="F4" s="118"/>
      <c r="G4" s="118"/>
    </row>
    <row r="5" spans="1:7" s="51" customFormat="1" ht="12" customHeight="1" x14ac:dyDescent="0.2">
      <c r="A5" s="119"/>
      <c r="B5" s="120"/>
      <c r="C5" s="50" t="s">
        <v>202</v>
      </c>
      <c r="D5" s="50" t="s">
        <v>195</v>
      </c>
      <c r="E5" s="50"/>
      <c r="F5" s="50" t="s">
        <v>201</v>
      </c>
      <c r="G5" s="50" t="s">
        <v>196</v>
      </c>
    </row>
    <row r="6" spans="1:7" s="85" customFormat="1" ht="12" customHeight="1" x14ac:dyDescent="0.2">
      <c r="A6" s="121"/>
      <c r="B6" s="122"/>
      <c r="C6" s="58"/>
      <c r="D6" s="58" t="s">
        <v>197</v>
      </c>
      <c r="E6" s="58" t="s">
        <v>198</v>
      </c>
      <c r="F6" s="58"/>
      <c r="G6" s="58"/>
    </row>
    <row r="7" spans="1:7" s="51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1" customFormat="1" ht="12" customHeight="1" x14ac:dyDescent="0.2">
      <c r="A8" s="112" t="s">
        <v>0</v>
      </c>
      <c r="B8" s="112"/>
      <c r="C8" s="4">
        <f t="shared" ref="C8:G8" si="0">C10+C21+C36+C40+C50</f>
        <v>244798</v>
      </c>
      <c r="D8" s="4">
        <f t="shared" si="0"/>
        <v>2402</v>
      </c>
      <c r="E8" s="4">
        <f t="shared" si="0"/>
        <v>294</v>
      </c>
      <c r="F8" s="4">
        <f t="shared" si="0"/>
        <v>183</v>
      </c>
      <c r="G8" s="4">
        <f t="shared" si="0"/>
        <v>2513</v>
      </c>
    </row>
    <row r="9" spans="1:7" s="61" customFormat="1" ht="12" customHeight="1" x14ac:dyDescent="0.2">
      <c r="A9" s="5"/>
      <c r="B9" s="5"/>
      <c r="C9" s="6"/>
      <c r="D9" s="6"/>
      <c r="E9" s="6"/>
      <c r="F9" s="6"/>
      <c r="G9" s="6"/>
    </row>
    <row r="10" spans="1:7" s="69" customFormat="1" ht="12" customHeight="1" x14ac:dyDescent="0.2">
      <c r="A10" s="106" t="s">
        <v>1</v>
      </c>
      <c r="B10" s="106"/>
      <c r="C10" s="8">
        <f t="shared" ref="C10:G10" si="1">C11+C15+C19</f>
        <v>22404</v>
      </c>
      <c r="D10" s="8">
        <f t="shared" si="1"/>
        <v>112</v>
      </c>
      <c r="E10" s="8">
        <f t="shared" si="1"/>
        <v>46</v>
      </c>
      <c r="F10" s="8">
        <f t="shared" si="1"/>
        <v>1</v>
      </c>
      <c r="G10" s="8">
        <f t="shared" si="1"/>
        <v>157</v>
      </c>
    </row>
    <row r="11" spans="1:7" s="60" customFormat="1" ht="12" customHeight="1" x14ac:dyDescent="0.2">
      <c r="A11" s="107" t="s">
        <v>2</v>
      </c>
      <c r="B11" s="107"/>
      <c r="C11" s="10">
        <f t="shared" ref="C11:G11" si="2">C12+C13+C14</f>
        <v>9500</v>
      </c>
      <c r="D11" s="10">
        <f t="shared" si="2"/>
        <v>36</v>
      </c>
      <c r="E11" s="10">
        <f t="shared" si="2"/>
        <v>9</v>
      </c>
      <c r="F11" s="10">
        <f t="shared" si="2"/>
        <v>0</v>
      </c>
      <c r="G11" s="10">
        <f t="shared" si="2"/>
        <v>45</v>
      </c>
    </row>
    <row r="12" spans="1:7" s="60" customFormat="1" ht="12" customHeight="1" x14ac:dyDescent="0.2">
      <c r="A12" s="11"/>
      <c r="B12" s="12" t="s">
        <v>3</v>
      </c>
      <c r="C12" s="10">
        <f>C175+C176+C178+C183+C184</f>
        <v>3574</v>
      </c>
      <c r="D12" s="10">
        <f t="shared" ref="D12:G12" si="3">D175+D176+D178+D183+D184</f>
        <v>6</v>
      </c>
      <c r="E12" s="10">
        <f t="shared" si="3"/>
        <v>-3</v>
      </c>
      <c r="F12" s="10">
        <f t="shared" si="3"/>
        <v>0</v>
      </c>
      <c r="G12" s="10">
        <f t="shared" si="3"/>
        <v>3</v>
      </c>
    </row>
    <row r="13" spans="1:7" s="60" customFormat="1" ht="12" customHeight="1" x14ac:dyDescent="0.2">
      <c r="A13" s="11"/>
      <c r="B13" s="12" t="s">
        <v>4</v>
      </c>
      <c r="C13" s="10">
        <f>+C179</f>
        <v>3872</v>
      </c>
      <c r="D13" s="10">
        <f t="shared" ref="D13:G13" si="4">+D179</f>
        <v>5</v>
      </c>
      <c r="E13" s="10">
        <f t="shared" si="4"/>
        <v>5</v>
      </c>
      <c r="F13" s="10">
        <f t="shared" si="4"/>
        <v>0</v>
      </c>
      <c r="G13" s="10">
        <f t="shared" si="4"/>
        <v>10</v>
      </c>
    </row>
    <row r="14" spans="1:7" s="60" customFormat="1" ht="12" customHeight="1" x14ac:dyDescent="0.2">
      <c r="A14" s="11"/>
      <c r="B14" s="13" t="s">
        <v>5</v>
      </c>
      <c r="C14" s="10">
        <f>C177+C180+C181+C182</f>
        <v>2054</v>
      </c>
      <c r="D14" s="10">
        <f t="shared" ref="D14:G14" si="5">D177+D180+D181+D182</f>
        <v>25</v>
      </c>
      <c r="E14" s="10">
        <f t="shared" si="5"/>
        <v>7</v>
      </c>
      <c r="F14" s="10">
        <f t="shared" si="5"/>
        <v>0</v>
      </c>
      <c r="G14" s="10">
        <f t="shared" si="5"/>
        <v>32</v>
      </c>
    </row>
    <row r="15" spans="1:7" s="60" customFormat="1" ht="12" customHeight="1" x14ac:dyDescent="0.2">
      <c r="A15" s="107" t="s">
        <v>6</v>
      </c>
      <c r="B15" s="107"/>
      <c r="C15" s="10">
        <f t="shared" ref="C15:G15" si="6">C16+C17+C18</f>
        <v>7003</v>
      </c>
      <c r="D15" s="10">
        <f t="shared" si="6"/>
        <v>16</v>
      </c>
      <c r="E15" s="10">
        <f t="shared" si="6"/>
        <v>9</v>
      </c>
      <c r="F15" s="10">
        <f t="shared" si="6"/>
        <v>1</v>
      </c>
      <c r="G15" s="10">
        <f t="shared" si="6"/>
        <v>24</v>
      </c>
    </row>
    <row r="16" spans="1:7" s="60" customFormat="1" ht="12" customHeight="1" x14ac:dyDescent="0.2">
      <c r="A16" s="11"/>
      <c r="B16" s="12" t="s">
        <v>7</v>
      </c>
      <c r="C16" s="10">
        <f>+C171</f>
        <v>2431</v>
      </c>
      <c r="D16" s="10">
        <f t="shared" ref="D16:G16" si="7">+D171</f>
        <v>2</v>
      </c>
      <c r="E16" s="10">
        <f t="shared" si="7"/>
        <v>3</v>
      </c>
      <c r="F16" s="10">
        <f t="shared" si="7"/>
        <v>0</v>
      </c>
      <c r="G16" s="10">
        <f t="shared" si="7"/>
        <v>5</v>
      </c>
    </row>
    <row r="17" spans="1:7" s="60" customFormat="1" ht="12" customHeight="1" x14ac:dyDescent="0.2">
      <c r="A17" s="11"/>
      <c r="B17" s="12" t="s">
        <v>8</v>
      </c>
      <c r="C17" s="10">
        <f>+C170</f>
        <v>2228</v>
      </c>
      <c r="D17" s="10">
        <f t="shared" ref="D17:G17" si="8">+D170</f>
        <v>6</v>
      </c>
      <c r="E17" s="10">
        <f t="shared" si="8"/>
        <v>2</v>
      </c>
      <c r="F17" s="10">
        <f t="shared" si="8"/>
        <v>1</v>
      </c>
      <c r="G17" s="10">
        <f t="shared" si="8"/>
        <v>7</v>
      </c>
    </row>
    <row r="18" spans="1:7" s="60" customFormat="1" ht="12" customHeight="1" x14ac:dyDescent="0.2">
      <c r="A18" s="14"/>
      <c r="B18" s="12" t="s">
        <v>9</v>
      </c>
      <c r="C18" s="10">
        <f>C172</f>
        <v>2344</v>
      </c>
      <c r="D18" s="10">
        <f t="shared" ref="D18:G18" si="9">D172</f>
        <v>8</v>
      </c>
      <c r="E18" s="10">
        <f t="shared" si="9"/>
        <v>4</v>
      </c>
      <c r="F18" s="10">
        <f t="shared" si="9"/>
        <v>0</v>
      </c>
      <c r="G18" s="10">
        <f t="shared" si="9"/>
        <v>12</v>
      </c>
    </row>
    <row r="19" spans="1:7" s="60" customFormat="1" ht="12" customHeight="1" x14ac:dyDescent="0.2">
      <c r="A19" s="105" t="s">
        <v>10</v>
      </c>
      <c r="B19" s="105"/>
      <c r="C19" s="15">
        <f>C166+C167</f>
        <v>5901</v>
      </c>
      <c r="D19" s="15">
        <f t="shared" ref="D19:G19" si="10">D166+D167</f>
        <v>60</v>
      </c>
      <c r="E19" s="15">
        <f t="shared" si="10"/>
        <v>28</v>
      </c>
      <c r="F19" s="15">
        <f t="shared" si="10"/>
        <v>0</v>
      </c>
      <c r="G19" s="15">
        <f t="shared" si="10"/>
        <v>88</v>
      </c>
    </row>
    <row r="20" spans="1:7" s="60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69" customFormat="1" ht="12" customHeight="1" x14ac:dyDescent="0.2">
      <c r="A21" s="106" t="s">
        <v>11</v>
      </c>
      <c r="B21" s="106"/>
      <c r="C21" s="8">
        <f t="shared" ref="C21:G21" si="11">C22+C23+C24+C27+C30+C31</f>
        <v>64925</v>
      </c>
      <c r="D21" s="8">
        <f t="shared" si="11"/>
        <v>406</v>
      </c>
      <c r="E21" s="8">
        <f t="shared" si="11"/>
        <v>59</v>
      </c>
      <c r="F21" s="8">
        <f t="shared" si="11"/>
        <v>34</v>
      </c>
      <c r="G21" s="8">
        <f t="shared" si="11"/>
        <v>431</v>
      </c>
    </row>
    <row r="22" spans="1:7" s="60" customFormat="1" ht="12" customHeight="1" x14ac:dyDescent="0.2">
      <c r="A22" s="107" t="s">
        <v>12</v>
      </c>
      <c r="B22" s="107"/>
      <c r="C22" s="10">
        <f t="shared" ref="C22:G22" si="12">C123+C125+C126+C134+C135+C137+C138+C140+C141</f>
        <v>36694</v>
      </c>
      <c r="D22" s="10">
        <f t="shared" si="12"/>
        <v>270</v>
      </c>
      <c r="E22" s="10">
        <f t="shared" si="12"/>
        <v>22</v>
      </c>
      <c r="F22" s="10">
        <f t="shared" si="12"/>
        <v>29</v>
      </c>
      <c r="G22" s="10">
        <f t="shared" si="12"/>
        <v>263</v>
      </c>
    </row>
    <row r="23" spans="1:7" s="60" customFormat="1" ht="12" customHeight="1" x14ac:dyDescent="0.2">
      <c r="A23" s="107" t="s">
        <v>13</v>
      </c>
      <c r="B23" s="107"/>
      <c r="C23" s="10">
        <f t="shared" ref="C23:G23" si="13">C131</f>
        <v>6606</v>
      </c>
      <c r="D23" s="10">
        <f t="shared" si="13"/>
        <v>20</v>
      </c>
      <c r="E23" s="10">
        <f t="shared" si="13"/>
        <v>4</v>
      </c>
      <c r="F23" s="10">
        <f t="shared" si="13"/>
        <v>1</v>
      </c>
      <c r="G23" s="10">
        <f t="shared" si="13"/>
        <v>23</v>
      </c>
    </row>
    <row r="24" spans="1:7" s="60" customFormat="1" ht="12" customHeight="1" x14ac:dyDescent="0.2">
      <c r="A24" s="107" t="s">
        <v>14</v>
      </c>
      <c r="B24" s="107"/>
      <c r="C24" s="10">
        <f t="shared" ref="C24:G24" si="14">C25+C26</f>
        <v>9940</v>
      </c>
      <c r="D24" s="10">
        <f t="shared" si="14"/>
        <v>31</v>
      </c>
      <c r="E24" s="10">
        <f t="shared" si="14"/>
        <v>17</v>
      </c>
      <c r="F24" s="10">
        <f t="shared" si="14"/>
        <v>4</v>
      </c>
      <c r="G24" s="10">
        <f t="shared" si="14"/>
        <v>44</v>
      </c>
    </row>
    <row r="25" spans="1:7" s="60" customFormat="1" ht="12" customHeight="1" x14ac:dyDescent="0.2">
      <c r="A25" s="16"/>
      <c r="B25" s="12" t="s">
        <v>15</v>
      </c>
      <c r="C25" s="10">
        <f t="shared" ref="C25:G25" si="15">C124+C128+C130+C136+C142+C145</f>
        <v>2031</v>
      </c>
      <c r="D25" s="10">
        <f t="shared" si="15"/>
        <v>0</v>
      </c>
      <c r="E25" s="10">
        <f t="shared" si="15"/>
        <v>3</v>
      </c>
      <c r="F25" s="10">
        <f t="shared" si="15"/>
        <v>0</v>
      </c>
      <c r="G25" s="10">
        <f t="shared" si="15"/>
        <v>3</v>
      </c>
    </row>
    <row r="26" spans="1:7" s="60" customFormat="1" ht="12" customHeight="1" x14ac:dyDescent="0.2">
      <c r="A26" s="14"/>
      <c r="B26" s="12" t="s">
        <v>16</v>
      </c>
      <c r="C26" s="10">
        <f t="shared" ref="C26:G26" si="16">C129+C132+C133+C143</f>
        <v>7909</v>
      </c>
      <c r="D26" s="10">
        <f t="shared" si="16"/>
        <v>31</v>
      </c>
      <c r="E26" s="10">
        <f t="shared" si="16"/>
        <v>14</v>
      </c>
      <c r="F26" s="10">
        <f t="shared" si="16"/>
        <v>4</v>
      </c>
      <c r="G26" s="10">
        <f t="shared" si="16"/>
        <v>41</v>
      </c>
    </row>
    <row r="27" spans="1:7" s="60" customFormat="1" ht="12" customHeight="1" x14ac:dyDescent="0.2">
      <c r="A27" s="107" t="s">
        <v>17</v>
      </c>
      <c r="B27" s="107"/>
      <c r="C27" s="10">
        <f t="shared" ref="C27:G27" si="17">C28+C29</f>
        <v>3480</v>
      </c>
      <c r="D27" s="10">
        <f t="shared" si="17"/>
        <v>36</v>
      </c>
      <c r="E27" s="10">
        <f t="shared" si="17"/>
        <v>4</v>
      </c>
      <c r="F27" s="10">
        <f t="shared" si="17"/>
        <v>0</v>
      </c>
      <c r="G27" s="10">
        <f t="shared" si="17"/>
        <v>40</v>
      </c>
    </row>
    <row r="28" spans="1:7" s="60" customFormat="1" ht="12" customHeight="1" x14ac:dyDescent="0.2">
      <c r="A28" s="16"/>
      <c r="B28" s="12" t="s">
        <v>18</v>
      </c>
      <c r="C28" s="10">
        <f t="shared" ref="C28:G28" si="18">+C127</f>
        <v>1718</v>
      </c>
      <c r="D28" s="10">
        <f t="shared" si="18"/>
        <v>2</v>
      </c>
      <c r="E28" s="10">
        <f t="shared" si="18"/>
        <v>1</v>
      </c>
      <c r="F28" s="10">
        <f t="shared" si="18"/>
        <v>0</v>
      </c>
      <c r="G28" s="10">
        <f t="shared" si="18"/>
        <v>3</v>
      </c>
    </row>
    <row r="29" spans="1:7" s="60" customFormat="1" ht="12" customHeight="1" x14ac:dyDescent="0.2">
      <c r="A29" s="14"/>
      <c r="B29" s="12" t="s">
        <v>19</v>
      </c>
      <c r="C29" s="10">
        <f t="shared" ref="C29:G29" si="19">C144</f>
        <v>1762</v>
      </c>
      <c r="D29" s="10">
        <f t="shared" si="19"/>
        <v>34</v>
      </c>
      <c r="E29" s="10">
        <f t="shared" si="19"/>
        <v>3</v>
      </c>
      <c r="F29" s="10">
        <f t="shared" si="19"/>
        <v>0</v>
      </c>
      <c r="G29" s="10">
        <f t="shared" si="19"/>
        <v>37</v>
      </c>
    </row>
    <row r="30" spans="1:7" s="60" customFormat="1" ht="12" customHeight="1" x14ac:dyDescent="0.2">
      <c r="A30" s="107" t="s">
        <v>20</v>
      </c>
      <c r="B30" s="107"/>
      <c r="C30" s="10">
        <f>C139</f>
        <v>1514</v>
      </c>
      <c r="D30" s="10">
        <f t="shared" ref="D30:G30" si="20">D139</f>
        <v>0</v>
      </c>
      <c r="E30" s="10">
        <f t="shared" si="20"/>
        <v>0</v>
      </c>
      <c r="F30" s="10">
        <f t="shared" si="20"/>
        <v>0</v>
      </c>
      <c r="G30" s="10">
        <f t="shared" si="20"/>
        <v>0</v>
      </c>
    </row>
    <row r="31" spans="1:7" s="60" customFormat="1" ht="12" customHeight="1" x14ac:dyDescent="0.2">
      <c r="A31" s="107" t="s">
        <v>21</v>
      </c>
      <c r="B31" s="107"/>
      <c r="C31" s="10">
        <f t="shared" ref="C31:G31" si="21">C32+C33+C34</f>
        <v>6691</v>
      </c>
      <c r="D31" s="10">
        <f t="shared" si="21"/>
        <v>49</v>
      </c>
      <c r="E31" s="10">
        <f t="shared" si="21"/>
        <v>12</v>
      </c>
      <c r="F31" s="10">
        <f t="shared" si="21"/>
        <v>0</v>
      </c>
      <c r="G31" s="10">
        <f t="shared" si="21"/>
        <v>61</v>
      </c>
    </row>
    <row r="32" spans="1:7" s="60" customFormat="1" ht="12" customHeight="1" x14ac:dyDescent="0.2">
      <c r="A32" s="16"/>
      <c r="B32" s="12" t="s">
        <v>22</v>
      </c>
      <c r="C32" s="10">
        <f t="shared" ref="C32:G32" si="22">C153</f>
        <v>970</v>
      </c>
      <c r="D32" s="10">
        <f t="shared" si="22"/>
        <v>1</v>
      </c>
      <c r="E32" s="10">
        <f t="shared" si="22"/>
        <v>1</v>
      </c>
      <c r="F32" s="10">
        <f t="shared" si="22"/>
        <v>0</v>
      </c>
      <c r="G32" s="10">
        <f t="shared" si="22"/>
        <v>2</v>
      </c>
    </row>
    <row r="33" spans="1:7" s="60" customFormat="1" ht="12" customHeight="1" x14ac:dyDescent="0.2">
      <c r="A33" s="11"/>
      <c r="B33" s="12" t="s">
        <v>23</v>
      </c>
      <c r="C33" s="10">
        <f t="shared" ref="C33:G33" si="23">C149+C150+C151+C154</f>
        <v>787</v>
      </c>
      <c r="D33" s="10">
        <f t="shared" si="23"/>
        <v>1</v>
      </c>
      <c r="E33" s="10">
        <f t="shared" si="23"/>
        <v>3</v>
      </c>
      <c r="F33" s="10">
        <f t="shared" si="23"/>
        <v>0</v>
      </c>
      <c r="G33" s="10">
        <f t="shared" si="23"/>
        <v>4</v>
      </c>
    </row>
    <row r="34" spans="1:7" s="60" customFormat="1" ht="12" customHeight="1" x14ac:dyDescent="0.2">
      <c r="A34" s="11"/>
      <c r="B34" s="17" t="s">
        <v>24</v>
      </c>
      <c r="C34" s="15">
        <f t="shared" ref="C34:G34" si="24">C148+C152+C155</f>
        <v>4934</v>
      </c>
      <c r="D34" s="15">
        <f t="shared" si="24"/>
        <v>47</v>
      </c>
      <c r="E34" s="15">
        <f t="shared" si="24"/>
        <v>8</v>
      </c>
      <c r="F34" s="15">
        <f t="shared" si="24"/>
        <v>0</v>
      </c>
      <c r="G34" s="15">
        <f t="shared" si="24"/>
        <v>55</v>
      </c>
    </row>
    <row r="35" spans="1:7" s="60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69" customFormat="1" ht="12" customHeight="1" x14ac:dyDescent="0.2">
      <c r="A36" s="106" t="s">
        <v>25</v>
      </c>
      <c r="B36" s="106"/>
      <c r="C36" s="8">
        <f t="shared" ref="C36:G36" si="25">C37+C38</f>
        <v>31900</v>
      </c>
      <c r="D36" s="8">
        <f t="shared" si="25"/>
        <v>721</v>
      </c>
      <c r="E36" s="8">
        <f t="shared" si="25"/>
        <v>33</v>
      </c>
      <c r="F36" s="8">
        <f t="shared" si="25"/>
        <v>65</v>
      </c>
      <c r="G36" s="8">
        <f t="shared" si="25"/>
        <v>689</v>
      </c>
    </row>
    <row r="37" spans="1:7" s="60" customFormat="1" ht="12" customHeight="1" x14ac:dyDescent="0.2">
      <c r="A37" s="107" t="s">
        <v>26</v>
      </c>
      <c r="B37" s="107"/>
      <c r="C37" s="10">
        <f>C158+C159+C162</f>
        <v>29042</v>
      </c>
      <c r="D37" s="10">
        <f t="shared" ref="D37:G37" si="26">D158+D159+D162</f>
        <v>630</v>
      </c>
      <c r="E37" s="10">
        <f t="shared" si="26"/>
        <v>30</v>
      </c>
      <c r="F37" s="10">
        <f t="shared" si="26"/>
        <v>65</v>
      </c>
      <c r="G37" s="10">
        <f t="shared" si="26"/>
        <v>595</v>
      </c>
    </row>
    <row r="38" spans="1:7" s="60" customFormat="1" ht="12" customHeight="1" x14ac:dyDescent="0.2">
      <c r="A38" s="105" t="s">
        <v>27</v>
      </c>
      <c r="B38" s="105"/>
      <c r="C38" s="15">
        <f>+C160+C163</f>
        <v>2858</v>
      </c>
      <c r="D38" s="15">
        <f t="shared" ref="D38:G38" si="27">+D160+D163</f>
        <v>91</v>
      </c>
      <c r="E38" s="15">
        <f t="shared" si="27"/>
        <v>3</v>
      </c>
      <c r="F38" s="15">
        <f t="shared" si="27"/>
        <v>0</v>
      </c>
      <c r="G38" s="15">
        <f t="shared" si="27"/>
        <v>94</v>
      </c>
    </row>
    <row r="39" spans="1:7" s="60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69" customFormat="1" ht="12" customHeight="1" x14ac:dyDescent="0.2">
      <c r="A40" s="106" t="s">
        <v>28</v>
      </c>
      <c r="B40" s="106"/>
      <c r="C40" s="8">
        <f t="shared" ref="C40:G40" si="28">C41+C42+C45</f>
        <v>91463</v>
      </c>
      <c r="D40" s="8">
        <f t="shared" si="28"/>
        <v>708</v>
      </c>
      <c r="E40" s="8">
        <f t="shared" si="28"/>
        <v>95</v>
      </c>
      <c r="F40" s="8">
        <f t="shared" si="28"/>
        <v>63</v>
      </c>
      <c r="G40" s="8">
        <f t="shared" si="28"/>
        <v>740</v>
      </c>
    </row>
    <row r="41" spans="1:7" s="60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62255</v>
      </c>
      <c r="D41" s="10">
        <f t="shared" si="29"/>
        <v>482</v>
      </c>
      <c r="E41" s="10">
        <f t="shared" si="29"/>
        <v>42</v>
      </c>
      <c r="F41" s="10">
        <f t="shared" si="29"/>
        <v>49</v>
      </c>
      <c r="G41" s="10">
        <f t="shared" si="29"/>
        <v>475</v>
      </c>
    </row>
    <row r="42" spans="1:7" s="60" customFormat="1" ht="12" customHeight="1" x14ac:dyDescent="0.2">
      <c r="A42" s="111" t="s">
        <v>30</v>
      </c>
      <c r="B42" s="111"/>
      <c r="C42" s="10">
        <f t="shared" ref="C42:G42" si="30">C43+C44</f>
        <v>13159</v>
      </c>
      <c r="D42" s="10">
        <f t="shared" si="30"/>
        <v>87</v>
      </c>
      <c r="E42" s="10">
        <f t="shared" si="30"/>
        <v>26</v>
      </c>
      <c r="F42" s="10">
        <f t="shared" si="30"/>
        <v>7</v>
      </c>
      <c r="G42" s="10">
        <f t="shared" si="30"/>
        <v>106</v>
      </c>
    </row>
    <row r="43" spans="1:7" s="60" customFormat="1" ht="12" customHeight="1" x14ac:dyDescent="0.2">
      <c r="A43" s="17"/>
      <c r="B43" s="12" t="s">
        <v>31</v>
      </c>
      <c r="C43" s="10">
        <f>C74+C101+C90+C161+C94+C99+C117</f>
        <v>7100</v>
      </c>
      <c r="D43" s="10">
        <f t="shared" ref="D43:G43" si="31">D74+D101+D90+D161+D94+D99+D117</f>
        <v>56</v>
      </c>
      <c r="E43" s="10">
        <f t="shared" si="31"/>
        <v>20</v>
      </c>
      <c r="F43" s="10">
        <f t="shared" si="31"/>
        <v>2</v>
      </c>
      <c r="G43" s="10">
        <f t="shared" si="31"/>
        <v>74</v>
      </c>
    </row>
    <row r="44" spans="1:7" s="60" customFormat="1" ht="12" customHeight="1" x14ac:dyDescent="0.2">
      <c r="A44" s="17"/>
      <c r="B44" s="12" t="s">
        <v>32</v>
      </c>
      <c r="C44" s="10">
        <f t="shared" ref="C44:G44" si="32">C82+C107+C109</f>
        <v>6059</v>
      </c>
      <c r="D44" s="10">
        <f t="shared" si="32"/>
        <v>31</v>
      </c>
      <c r="E44" s="10">
        <f t="shared" si="32"/>
        <v>6</v>
      </c>
      <c r="F44" s="10">
        <f t="shared" si="32"/>
        <v>5</v>
      </c>
      <c r="G44" s="10">
        <f t="shared" si="32"/>
        <v>32</v>
      </c>
    </row>
    <row r="45" spans="1:7" s="60" customFormat="1" ht="12" customHeight="1" x14ac:dyDescent="0.2">
      <c r="A45" s="107" t="s">
        <v>33</v>
      </c>
      <c r="B45" s="107"/>
      <c r="C45" s="10">
        <f t="shared" ref="C45:G45" si="33">C46+C47+C48</f>
        <v>16049</v>
      </c>
      <c r="D45" s="10">
        <f t="shared" si="33"/>
        <v>139</v>
      </c>
      <c r="E45" s="10">
        <f t="shared" si="33"/>
        <v>27</v>
      </c>
      <c r="F45" s="10">
        <f t="shared" si="33"/>
        <v>7</v>
      </c>
      <c r="G45" s="10">
        <f t="shared" si="33"/>
        <v>159</v>
      </c>
    </row>
    <row r="46" spans="1:7" s="60" customFormat="1" ht="12" customHeight="1" x14ac:dyDescent="0.2">
      <c r="A46" s="17"/>
      <c r="B46" s="12" t="s">
        <v>34</v>
      </c>
      <c r="C46" s="10">
        <f t="shared" ref="C46:G46" si="34">+C70+C71+C79+C100</f>
        <v>2175</v>
      </c>
      <c r="D46" s="10">
        <f t="shared" si="34"/>
        <v>8</v>
      </c>
      <c r="E46" s="10">
        <f t="shared" si="34"/>
        <v>2</v>
      </c>
      <c r="F46" s="10">
        <f t="shared" si="34"/>
        <v>0</v>
      </c>
      <c r="G46" s="10">
        <f t="shared" si="34"/>
        <v>10</v>
      </c>
    </row>
    <row r="47" spans="1:7" s="60" customFormat="1" ht="12" customHeight="1" x14ac:dyDescent="0.2">
      <c r="A47" s="17"/>
      <c r="B47" s="12" t="s">
        <v>35</v>
      </c>
      <c r="C47" s="10">
        <f t="shared" ref="C47:G47" si="35">C73+C75+C86+C88+C102+C106+C112+C115</f>
        <v>4538</v>
      </c>
      <c r="D47" s="10">
        <f t="shared" si="35"/>
        <v>28</v>
      </c>
      <c r="E47" s="10">
        <f t="shared" si="35"/>
        <v>15</v>
      </c>
      <c r="F47" s="10">
        <f t="shared" si="35"/>
        <v>4</v>
      </c>
      <c r="G47" s="10">
        <f t="shared" si="35"/>
        <v>39</v>
      </c>
    </row>
    <row r="48" spans="1:7" s="60" customFormat="1" ht="12" customHeight="1" x14ac:dyDescent="0.2">
      <c r="A48" s="17"/>
      <c r="B48" s="17" t="s">
        <v>36</v>
      </c>
      <c r="C48" s="15">
        <f t="shared" ref="C48:G48" si="36">C69+C76+C83+C93+C105+C110+C118</f>
        <v>9336</v>
      </c>
      <c r="D48" s="15">
        <f t="shared" si="36"/>
        <v>103</v>
      </c>
      <c r="E48" s="15">
        <f t="shared" si="36"/>
        <v>10</v>
      </c>
      <c r="F48" s="15">
        <f t="shared" si="36"/>
        <v>3</v>
      </c>
      <c r="G48" s="15">
        <f t="shared" si="36"/>
        <v>110</v>
      </c>
    </row>
    <row r="49" spans="1:7" s="60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69" customFormat="1" ht="12" customHeight="1" x14ac:dyDescent="0.2">
      <c r="A50" s="106" t="s">
        <v>37</v>
      </c>
      <c r="B50" s="106"/>
      <c r="C50" s="8">
        <f t="shared" ref="C50:G50" si="37">C51+C52+C53</f>
        <v>34106</v>
      </c>
      <c r="D50" s="8">
        <f t="shared" si="37"/>
        <v>455</v>
      </c>
      <c r="E50" s="8">
        <f t="shared" si="37"/>
        <v>61</v>
      </c>
      <c r="F50" s="8">
        <f t="shared" si="37"/>
        <v>20</v>
      </c>
      <c r="G50" s="8">
        <f t="shared" si="37"/>
        <v>496</v>
      </c>
    </row>
    <row r="51" spans="1:7" s="60" customFormat="1" ht="12" customHeight="1" x14ac:dyDescent="0.2">
      <c r="A51" s="107" t="s">
        <v>38</v>
      </c>
      <c r="B51" s="107"/>
      <c r="C51" s="10">
        <f t="shared" ref="C51:G51" si="38">C56+C59+C62+C66</f>
        <v>11741</v>
      </c>
      <c r="D51" s="10">
        <f t="shared" si="38"/>
        <v>235</v>
      </c>
      <c r="E51" s="10">
        <f t="shared" si="38"/>
        <v>22</v>
      </c>
      <c r="F51" s="10">
        <f t="shared" si="38"/>
        <v>3</v>
      </c>
      <c r="G51" s="10">
        <f t="shared" si="38"/>
        <v>254</v>
      </c>
    </row>
    <row r="52" spans="1:7" s="60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19661</v>
      </c>
      <c r="D52" s="10">
        <f t="shared" si="39"/>
        <v>213</v>
      </c>
      <c r="E52" s="10">
        <f t="shared" si="39"/>
        <v>37</v>
      </c>
      <c r="F52" s="10">
        <f t="shared" si="39"/>
        <v>17</v>
      </c>
      <c r="G52" s="10">
        <f t="shared" si="39"/>
        <v>233</v>
      </c>
    </row>
    <row r="53" spans="1:7" s="60" customFormat="1" ht="12" customHeight="1" x14ac:dyDescent="0.2">
      <c r="A53" s="105" t="s">
        <v>40</v>
      </c>
      <c r="B53" s="105"/>
      <c r="C53" s="15">
        <f t="shared" ref="C53:G53" si="40">C58+C57</f>
        <v>2704</v>
      </c>
      <c r="D53" s="15">
        <f t="shared" si="40"/>
        <v>7</v>
      </c>
      <c r="E53" s="15">
        <f t="shared" si="40"/>
        <v>2</v>
      </c>
      <c r="F53" s="15">
        <f t="shared" si="40"/>
        <v>0</v>
      </c>
      <c r="G53" s="15">
        <f t="shared" si="40"/>
        <v>9</v>
      </c>
    </row>
    <row r="54" spans="1:7" s="60" customFormat="1" ht="12" customHeight="1" x14ac:dyDescent="0.2">
      <c r="A54" s="13"/>
      <c r="B54" s="83"/>
      <c r="C54" s="19"/>
      <c r="D54" s="19"/>
      <c r="E54" s="19"/>
      <c r="F54" s="19"/>
      <c r="G54" s="19"/>
    </row>
    <row r="55" spans="1:7" s="60" customFormat="1" ht="12" customHeight="1" x14ac:dyDescent="0.2">
      <c r="A55" s="110" t="s">
        <v>41</v>
      </c>
      <c r="B55" s="110"/>
      <c r="C55" s="6">
        <f t="shared" ref="C55:G55" si="41">SUM(C56:C66)</f>
        <v>30111</v>
      </c>
      <c r="D55" s="6">
        <f t="shared" si="41"/>
        <v>438</v>
      </c>
      <c r="E55" s="6">
        <f t="shared" si="41"/>
        <v>52</v>
      </c>
      <c r="F55" s="6">
        <f t="shared" si="41"/>
        <v>19</v>
      </c>
      <c r="G55" s="6">
        <f t="shared" si="41"/>
        <v>471</v>
      </c>
    </row>
    <row r="56" spans="1:7" s="60" customFormat="1" ht="12" customHeight="1" x14ac:dyDescent="0.2">
      <c r="A56" s="107" t="s">
        <v>42</v>
      </c>
      <c r="B56" s="107"/>
      <c r="C56" s="10">
        <v>2005</v>
      </c>
      <c r="D56" s="10">
        <v>33</v>
      </c>
      <c r="E56" s="10">
        <v>14</v>
      </c>
      <c r="F56" s="10">
        <v>0</v>
      </c>
      <c r="G56" s="10">
        <v>47</v>
      </c>
    </row>
    <row r="57" spans="1:7" s="60" customFormat="1" ht="12" customHeight="1" x14ac:dyDescent="0.2">
      <c r="A57" s="107" t="s">
        <v>43</v>
      </c>
      <c r="B57" s="107"/>
      <c r="C57" s="10">
        <v>1455</v>
      </c>
      <c r="D57" s="10">
        <v>1</v>
      </c>
      <c r="E57" s="10">
        <v>0</v>
      </c>
      <c r="F57" s="10">
        <v>0</v>
      </c>
      <c r="G57" s="10">
        <v>1</v>
      </c>
    </row>
    <row r="58" spans="1:7" s="60" customFormat="1" ht="12" customHeight="1" x14ac:dyDescent="0.2">
      <c r="A58" s="107" t="s">
        <v>44</v>
      </c>
      <c r="B58" s="107"/>
      <c r="C58" s="10">
        <v>1249</v>
      </c>
      <c r="D58" s="10">
        <v>6</v>
      </c>
      <c r="E58" s="10">
        <v>2</v>
      </c>
      <c r="F58" s="10">
        <v>0</v>
      </c>
      <c r="G58" s="10">
        <v>8</v>
      </c>
    </row>
    <row r="59" spans="1:7" s="60" customFormat="1" ht="12" customHeight="1" x14ac:dyDescent="0.2">
      <c r="A59" s="107" t="s">
        <v>45</v>
      </c>
      <c r="B59" s="107"/>
      <c r="C59" s="10">
        <v>5457</v>
      </c>
      <c r="D59" s="10">
        <v>141</v>
      </c>
      <c r="E59" s="10">
        <v>1</v>
      </c>
      <c r="F59" s="10">
        <v>0</v>
      </c>
      <c r="G59" s="10">
        <v>142</v>
      </c>
    </row>
    <row r="60" spans="1:7" s="60" customFormat="1" ht="12" customHeight="1" x14ac:dyDescent="0.2">
      <c r="A60" s="107" t="s">
        <v>46</v>
      </c>
      <c r="B60" s="107"/>
      <c r="C60" s="10">
        <v>1589</v>
      </c>
      <c r="D60" s="10">
        <v>4</v>
      </c>
      <c r="E60" s="10">
        <v>2</v>
      </c>
      <c r="F60" s="10">
        <v>0</v>
      </c>
      <c r="G60" s="10">
        <v>6</v>
      </c>
    </row>
    <row r="61" spans="1:7" s="60" customFormat="1" ht="12" customHeight="1" x14ac:dyDescent="0.2">
      <c r="A61" s="107" t="s">
        <v>47</v>
      </c>
      <c r="B61" s="107"/>
      <c r="C61" s="10">
        <v>8931</v>
      </c>
      <c r="D61" s="10">
        <v>176</v>
      </c>
      <c r="E61" s="10">
        <v>22</v>
      </c>
      <c r="F61" s="10">
        <v>12</v>
      </c>
      <c r="G61" s="10">
        <v>186</v>
      </c>
    </row>
    <row r="62" spans="1:7" s="60" customFormat="1" ht="12" customHeight="1" x14ac:dyDescent="0.2">
      <c r="A62" s="107" t="s">
        <v>48</v>
      </c>
      <c r="B62" s="107"/>
      <c r="C62" s="10">
        <v>2363</v>
      </c>
      <c r="D62" s="10">
        <v>2</v>
      </c>
      <c r="E62" s="10">
        <v>3</v>
      </c>
      <c r="F62" s="10">
        <v>0</v>
      </c>
      <c r="G62" s="10">
        <v>5</v>
      </c>
    </row>
    <row r="63" spans="1:7" s="60" customFormat="1" ht="12" customHeight="1" x14ac:dyDescent="0.2">
      <c r="A63" s="107" t="s">
        <v>49</v>
      </c>
      <c r="B63" s="107"/>
      <c r="C63" s="10">
        <v>1288</v>
      </c>
      <c r="D63" s="10">
        <v>11</v>
      </c>
      <c r="E63" s="10">
        <v>0</v>
      </c>
      <c r="F63" s="10">
        <v>0</v>
      </c>
      <c r="G63" s="10">
        <v>11</v>
      </c>
    </row>
    <row r="64" spans="1:7" s="60" customFormat="1" ht="12" customHeight="1" x14ac:dyDescent="0.2">
      <c r="A64" s="107" t="s">
        <v>50</v>
      </c>
      <c r="B64" s="107"/>
      <c r="C64" s="10">
        <v>1545</v>
      </c>
      <c r="D64" s="10">
        <v>2</v>
      </c>
      <c r="E64" s="10">
        <v>0</v>
      </c>
      <c r="F64" s="10">
        <v>0</v>
      </c>
      <c r="G64" s="10">
        <v>2</v>
      </c>
    </row>
    <row r="65" spans="1:7" s="60" customFormat="1" ht="12" customHeight="1" x14ac:dyDescent="0.2">
      <c r="A65" s="107" t="s">
        <v>51</v>
      </c>
      <c r="B65" s="107"/>
      <c r="C65" s="10">
        <v>2313</v>
      </c>
      <c r="D65" s="10">
        <v>3</v>
      </c>
      <c r="E65" s="10">
        <v>4</v>
      </c>
      <c r="F65" s="10">
        <v>4</v>
      </c>
      <c r="G65" s="10">
        <v>3</v>
      </c>
    </row>
    <row r="66" spans="1:7" s="60" customFormat="1" ht="12" customHeight="1" x14ac:dyDescent="0.2">
      <c r="A66" s="105" t="s">
        <v>52</v>
      </c>
      <c r="B66" s="105"/>
      <c r="C66" s="15">
        <v>1916</v>
      </c>
      <c r="D66" s="15">
        <v>59</v>
      </c>
      <c r="E66" s="15">
        <v>4</v>
      </c>
      <c r="F66" s="15">
        <v>3</v>
      </c>
      <c r="G66" s="15">
        <v>60</v>
      </c>
    </row>
    <row r="67" spans="1:7" s="60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60" customFormat="1" ht="12" customHeight="1" x14ac:dyDescent="0.2">
      <c r="A68" s="106" t="s">
        <v>53</v>
      </c>
      <c r="B68" s="106"/>
      <c r="C68" s="8">
        <f t="shared" ref="C68:G68" si="42">SUM(C69:C120)</f>
        <v>95173</v>
      </c>
      <c r="D68" s="8">
        <f t="shared" si="42"/>
        <v>722</v>
      </c>
      <c r="E68" s="8">
        <f t="shared" si="42"/>
        <v>100</v>
      </c>
      <c r="F68" s="8">
        <f t="shared" si="42"/>
        <v>64</v>
      </c>
      <c r="G68" s="8">
        <f t="shared" si="42"/>
        <v>758</v>
      </c>
    </row>
    <row r="69" spans="1:7" s="60" customFormat="1" ht="12" customHeight="1" x14ac:dyDescent="0.2">
      <c r="A69" s="107" t="s">
        <v>54</v>
      </c>
      <c r="B69" s="107"/>
      <c r="C69" s="10">
        <v>2655</v>
      </c>
      <c r="D69" s="10">
        <v>60</v>
      </c>
      <c r="E69" s="10">
        <v>1</v>
      </c>
      <c r="F69" s="10">
        <v>0</v>
      </c>
      <c r="G69" s="10">
        <v>61</v>
      </c>
    </row>
    <row r="70" spans="1:7" s="60" customFormat="1" ht="12" customHeight="1" x14ac:dyDescent="0.2">
      <c r="A70" s="107" t="s">
        <v>55</v>
      </c>
      <c r="B70" s="107"/>
      <c r="C70" s="10">
        <v>1096</v>
      </c>
      <c r="D70" s="10">
        <v>6</v>
      </c>
      <c r="E70" s="10">
        <v>1</v>
      </c>
      <c r="F70" s="10">
        <v>0</v>
      </c>
      <c r="G70" s="10">
        <v>7</v>
      </c>
    </row>
    <row r="71" spans="1:7" s="60" customFormat="1" ht="12" customHeight="1" x14ac:dyDescent="0.2">
      <c r="A71" s="107" t="s">
        <v>56</v>
      </c>
      <c r="B71" s="107"/>
      <c r="C71" s="10">
        <v>252</v>
      </c>
      <c r="D71" s="10">
        <v>2</v>
      </c>
      <c r="E71" s="10">
        <v>1</v>
      </c>
      <c r="F71" s="10">
        <v>0</v>
      </c>
      <c r="G71" s="10">
        <v>3</v>
      </c>
    </row>
    <row r="72" spans="1:7" s="60" customFormat="1" ht="12" customHeight="1" x14ac:dyDescent="0.2">
      <c r="A72" s="107" t="s">
        <v>57</v>
      </c>
      <c r="B72" s="107"/>
      <c r="C72" s="10">
        <v>682</v>
      </c>
      <c r="D72" s="10">
        <v>0</v>
      </c>
      <c r="E72" s="10">
        <v>2</v>
      </c>
      <c r="F72" s="10">
        <v>1</v>
      </c>
      <c r="G72" s="10">
        <v>1</v>
      </c>
    </row>
    <row r="73" spans="1:7" s="60" customFormat="1" ht="12" customHeight="1" x14ac:dyDescent="0.2">
      <c r="A73" s="107" t="s">
        <v>58</v>
      </c>
      <c r="B73" s="107"/>
      <c r="C73" s="10">
        <v>366</v>
      </c>
      <c r="D73" s="10">
        <v>0</v>
      </c>
      <c r="E73" s="10">
        <v>2</v>
      </c>
      <c r="F73" s="10">
        <v>0</v>
      </c>
      <c r="G73" s="10">
        <v>2</v>
      </c>
    </row>
    <row r="74" spans="1:7" s="60" customFormat="1" ht="12" customHeight="1" x14ac:dyDescent="0.2">
      <c r="A74" s="107" t="s">
        <v>59</v>
      </c>
      <c r="B74" s="107"/>
      <c r="C74" s="10">
        <v>689</v>
      </c>
      <c r="D74" s="10">
        <v>3</v>
      </c>
      <c r="E74" s="10">
        <v>0</v>
      </c>
      <c r="F74" s="10">
        <v>0</v>
      </c>
      <c r="G74" s="10">
        <v>3</v>
      </c>
    </row>
    <row r="75" spans="1:7" s="60" customFormat="1" ht="12" customHeight="1" x14ac:dyDescent="0.2">
      <c r="A75" s="107" t="s">
        <v>60</v>
      </c>
      <c r="B75" s="107"/>
      <c r="C75" s="10">
        <v>423</v>
      </c>
      <c r="D75" s="10">
        <v>0</v>
      </c>
      <c r="E75" s="10">
        <v>1</v>
      </c>
      <c r="F75" s="10">
        <v>0</v>
      </c>
      <c r="G75" s="10">
        <v>1</v>
      </c>
    </row>
    <row r="76" spans="1:7" s="60" customFormat="1" ht="12" customHeight="1" x14ac:dyDescent="0.2">
      <c r="A76" s="107" t="s">
        <v>61</v>
      </c>
      <c r="B76" s="107"/>
      <c r="C76" s="10">
        <v>1512</v>
      </c>
      <c r="D76" s="10">
        <v>10</v>
      </c>
      <c r="E76" s="10">
        <v>2</v>
      </c>
      <c r="F76" s="10">
        <v>0</v>
      </c>
      <c r="G76" s="10">
        <v>12</v>
      </c>
    </row>
    <row r="77" spans="1:7" s="60" customFormat="1" ht="12" customHeight="1" x14ac:dyDescent="0.2">
      <c r="A77" s="107" t="s">
        <v>62</v>
      </c>
      <c r="B77" s="107"/>
      <c r="C77" s="10">
        <v>808</v>
      </c>
      <c r="D77" s="10">
        <v>0</v>
      </c>
      <c r="E77" s="10">
        <v>0</v>
      </c>
      <c r="F77" s="10">
        <v>0</v>
      </c>
      <c r="G77" s="10">
        <v>0</v>
      </c>
    </row>
    <row r="78" spans="1:7" s="60" customFormat="1" ht="12" customHeight="1" x14ac:dyDescent="0.2">
      <c r="A78" s="107" t="s">
        <v>63</v>
      </c>
      <c r="B78" s="107"/>
      <c r="C78" s="10">
        <v>514</v>
      </c>
      <c r="D78" s="10">
        <v>2</v>
      </c>
      <c r="E78" s="10">
        <v>0</v>
      </c>
      <c r="F78" s="10">
        <v>0</v>
      </c>
      <c r="G78" s="10">
        <v>2</v>
      </c>
    </row>
    <row r="79" spans="1:7" s="60" customFormat="1" ht="12" customHeight="1" x14ac:dyDescent="0.2">
      <c r="A79" s="107" t="s">
        <v>64</v>
      </c>
      <c r="B79" s="107"/>
      <c r="C79" s="10">
        <v>588</v>
      </c>
      <c r="D79" s="10">
        <v>0</v>
      </c>
      <c r="E79" s="10">
        <v>0</v>
      </c>
      <c r="F79" s="10">
        <v>0</v>
      </c>
      <c r="G79" s="10">
        <v>0</v>
      </c>
    </row>
    <row r="80" spans="1:7" s="60" customFormat="1" ht="12" customHeight="1" x14ac:dyDescent="0.2">
      <c r="A80" s="107" t="s">
        <v>65</v>
      </c>
      <c r="B80" s="107"/>
      <c r="C80" s="10">
        <v>733</v>
      </c>
      <c r="D80" s="10">
        <v>26</v>
      </c>
      <c r="E80" s="10">
        <v>0</v>
      </c>
      <c r="F80" s="10">
        <v>0</v>
      </c>
      <c r="G80" s="10">
        <v>26</v>
      </c>
    </row>
    <row r="81" spans="1:7" s="60" customFormat="1" ht="12" customHeight="1" x14ac:dyDescent="0.2">
      <c r="A81" s="107" t="s">
        <v>66</v>
      </c>
      <c r="B81" s="107"/>
      <c r="C81" s="10">
        <v>1234</v>
      </c>
      <c r="D81" s="10">
        <v>48</v>
      </c>
      <c r="E81" s="10">
        <v>1</v>
      </c>
      <c r="F81" s="10">
        <v>0</v>
      </c>
      <c r="G81" s="10">
        <v>49</v>
      </c>
    </row>
    <row r="82" spans="1:7" s="60" customFormat="1" ht="12" customHeight="1" x14ac:dyDescent="0.2">
      <c r="A82" s="107" t="s">
        <v>67</v>
      </c>
      <c r="B82" s="107"/>
      <c r="C82" s="10">
        <v>4375</v>
      </c>
      <c r="D82" s="10">
        <v>14</v>
      </c>
      <c r="E82" s="10">
        <v>6</v>
      </c>
      <c r="F82" s="10">
        <v>4</v>
      </c>
      <c r="G82" s="10">
        <v>16</v>
      </c>
    </row>
    <row r="83" spans="1:7" s="60" customFormat="1" ht="12" customHeight="1" x14ac:dyDescent="0.2">
      <c r="A83" s="107" t="s">
        <v>68</v>
      </c>
      <c r="B83" s="107"/>
      <c r="C83" s="10">
        <v>2891</v>
      </c>
      <c r="D83" s="10">
        <v>14</v>
      </c>
      <c r="E83" s="10">
        <v>0</v>
      </c>
      <c r="F83" s="10">
        <v>3</v>
      </c>
      <c r="G83" s="10">
        <v>11</v>
      </c>
    </row>
    <row r="84" spans="1:7" s="60" customFormat="1" ht="12" customHeight="1" x14ac:dyDescent="0.2">
      <c r="A84" s="107" t="s">
        <v>69</v>
      </c>
      <c r="B84" s="107"/>
      <c r="C84" s="10">
        <v>2885</v>
      </c>
      <c r="D84" s="10">
        <v>31</v>
      </c>
      <c r="E84" s="10">
        <v>1</v>
      </c>
      <c r="F84" s="10">
        <v>4</v>
      </c>
      <c r="G84" s="10">
        <v>28</v>
      </c>
    </row>
    <row r="85" spans="1:7" s="60" customFormat="1" ht="12" customHeight="1" x14ac:dyDescent="0.2">
      <c r="A85" s="107" t="s">
        <v>70</v>
      </c>
      <c r="B85" s="107"/>
      <c r="C85" s="10">
        <v>1042</v>
      </c>
      <c r="D85" s="10">
        <v>30</v>
      </c>
      <c r="E85" s="10">
        <v>1</v>
      </c>
      <c r="F85" s="10">
        <v>4</v>
      </c>
      <c r="G85" s="10">
        <v>27</v>
      </c>
    </row>
    <row r="86" spans="1:7" s="60" customFormat="1" ht="12" customHeight="1" x14ac:dyDescent="0.2">
      <c r="A86" s="107" t="s">
        <v>71</v>
      </c>
      <c r="B86" s="107"/>
      <c r="C86" s="10">
        <v>608</v>
      </c>
      <c r="D86" s="10">
        <v>1</v>
      </c>
      <c r="E86" s="10">
        <v>4</v>
      </c>
      <c r="F86" s="10">
        <v>0</v>
      </c>
      <c r="G86" s="10">
        <v>5</v>
      </c>
    </row>
    <row r="87" spans="1:7" s="60" customFormat="1" ht="12" customHeight="1" x14ac:dyDescent="0.2">
      <c r="A87" s="107" t="s">
        <v>72</v>
      </c>
      <c r="B87" s="107"/>
      <c r="C87" s="10">
        <v>762</v>
      </c>
      <c r="D87" s="10">
        <v>27</v>
      </c>
      <c r="E87" s="10">
        <v>4</v>
      </c>
      <c r="F87" s="10">
        <v>0</v>
      </c>
      <c r="G87" s="10">
        <v>31</v>
      </c>
    </row>
    <row r="88" spans="1:7" s="60" customFormat="1" ht="12" customHeight="1" x14ac:dyDescent="0.2">
      <c r="A88" s="107" t="s">
        <v>73</v>
      </c>
      <c r="B88" s="107"/>
      <c r="C88" s="10">
        <v>395</v>
      </c>
      <c r="D88" s="10">
        <v>17</v>
      </c>
      <c r="E88" s="10">
        <v>5</v>
      </c>
      <c r="F88" s="10">
        <v>4</v>
      </c>
      <c r="G88" s="10">
        <v>18</v>
      </c>
    </row>
    <row r="89" spans="1:7" s="60" customFormat="1" ht="12" customHeight="1" x14ac:dyDescent="0.2">
      <c r="A89" s="107" t="s">
        <v>74</v>
      </c>
      <c r="B89" s="107"/>
      <c r="C89" s="10">
        <v>244</v>
      </c>
      <c r="D89" s="10">
        <v>0</v>
      </c>
      <c r="E89" s="10">
        <v>0</v>
      </c>
      <c r="F89" s="10">
        <v>0</v>
      </c>
      <c r="G89" s="10">
        <v>0</v>
      </c>
    </row>
    <row r="90" spans="1:7" s="60" customFormat="1" ht="12" customHeight="1" x14ac:dyDescent="0.2">
      <c r="A90" s="107" t="s">
        <v>75</v>
      </c>
      <c r="B90" s="107"/>
      <c r="C90" s="10">
        <v>676</v>
      </c>
      <c r="D90" s="10">
        <v>2</v>
      </c>
      <c r="E90" s="10">
        <v>0</v>
      </c>
      <c r="F90" s="10">
        <v>0</v>
      </c>
      <c r="G90" s="10">
        <v>2</v>
      </c>
    </row>
    <row r="91" spans="1:7" s="60" customFormat="1" ht="12" customHeight="1" x14ac:dyDescent="0.2">
      <c r="A91" s="107" t="s">
        <v>76</v>
      </c>
      <c r="B91" s="107"/>
      <c r="C91" s="10">
        <v>902</v>
      </c>
      <c r="D91" s="10">
        <v>6</v>
      </c>
      <c r="E91" s="10">
        <v>0</v>
      </c>
      <c r="F91" s="10">
        <v>1</v>
      </c>
      <c r="G91" s="10">
        <v>5</v>
      </c>
    </row>
    <row r="92" spans="1:7" s="60" customFormat="1" ht="12" customHeight="1" x14ac:dyDescent="0.2">
      <c r="A92" s="107" t="s">
        <v>77</v>
      </c>
      <c r="B92" s="107"/>
      <c r="C92" s="10">
        <v>40459</v>
      </c>
      <c r="D92" s="10">
        <v>247</v>
      </c>
      <c r="E92" s="10">
        <v>28</v>
      </c>
      <c r="F92" s="10">
        <v>32</v>
      </c>
      <c r="G92" s="10">
        <v>243</v>
      </c>
    </row>
    <row r="93" spans="1:7" s="60" customFormat="1" ht="12" customHeight="1" x14ac:dyDescent="0.2">
      <c r="A93" s="107" t="s">
        <v>78</v>
      </c>
      <c r="B93" s="107"/>
      <c r="C93" s="10">
        <v>966</v>
      </c>
      <c r="D93" s="10">
        <v>19</v>
      </c>
      <c r="E93" s="10">
        <v>2</v>
      </c>
      <c r="F93" s="10">
        <v>0</v>
      </c>
      <c r="G93" s="10">
        <v>21</v>
      </c>
    </row>
    <row r="94" spans="1:7" s="60" customFormat="1" ht="12" customHeight="1" x14ac:dyDescent="0.2">
      <c r="A94" s="107" t="s">
        <v>79</v>
      </c>
      <c r="B94" s="107"/>
      <c r="C94" s="10">
        <v>639</v>
      </c>
      <c r="D94" s="10">
        <v>12</v>
      </c>
      <c r="E94" s="10">
        <v>4</v>
      </c>
      <c r="F94" s="10">
        <v>0</v>
      </c>
      <c r="G94" s="10">
        <v>16</v>
      </c>
    </row>
    <row r="95" spans="1:7" s="60" customFormat="1" ht="12" customHeight="1" x14ac:dyDescent="0.2">
      <c r="A95" s="107" t="s">
        <v>80</v>
      </c>
      <c r="B95" s="107"/>
      <c r="C95" s="10">
        <v>553</v>
      </c>
      <c r="D95" s="10">
        <v>0</v>
      </c>
      <c r="E95" s="10">
        <v>0</v>
      </c>
      <c r="F95" s="10">
        <v>0</v>
      </c>
      <c r="G95" s="10">
        <v>0</v>
      </c>
    </row>
    <row r="96" spans="1:7" s="60" customFormat="1" ht="12" customHeight="1" x14ac:dyDescent="0.2">
      <c r="A96" s="107" t="s">
        <v>81</v>
      </c>
      <c r="B96" s="107"/>
      <c r="C96" s="10">
        <v>3730</v>
      </c>
      <c r="D96" s="10">
        <v>28</v>
      </c>
      <c r="E96" s="10">
        <v>0</v>
      </c>
      <c r="F96" s="10">
        <v>1</v>
      </c>
      <c r="G96" s="10">
        <v>27</v>
      </c>
    </row>
    <row r="97" spans="1:7" s="60" customFormat="1" ht="12" customHeight="1" x14ac:dyDescent="0.2">
      <c r="A97" s="107" t="s">
        <v>82</v>
      </c>
      <c r="B97" s="107"/>
      <c r="C97" s="10">
        <v>830</v>
      </c>
      <c r="D97" s="10">
        <v>14</v>
      </c>
      <c r="E97" s="10">
        <v>7</v>
      </c>
      <c r="F97" s="10">
        <v>0</v>
      </c>
      <c r="G97" s="10">
        <v>21</v>
      </c>
    </row>
    <row r="98" spans="1:7" s="60" customFormat="1" ht="12" customHeight="1" x14ac:dyDescent="0.2">
      <c r="A98" s="107" t="s">
        <v>83</v>
      </c>
      <c r="B98" s="107"/>
      <c r="C98" s="10">
        <v>1294</v>
      </c>
      <c r="D98" s="10">
        <v>4</v>
      </c>
      <c r="E98" s="10">
        <v>1</v>
      </c>
      <c r="F98" s="10">
        <v>3</v>
      </c>
      <c r="G98" s="10">
        <v>2</v>
      </c>
    </row>
    <row r="99" spans="1:7" s="60" customFormat="1" ht="12" customHeight="1" x14ac:dyDescent="0.2">
      <c r="A99" s="107" t="s">
        <v>84</v>
      </c>
      <c r="B99" s="107"/>
      <c r="C99" s="10">
        <v>702</v>
      </c>
      <c r="D99" s="10">
        <v>5</v>
      </c>
      <c r="E99" s="10">
        <v>9</v>
      </c>
      <c r="F99" s="10">
        <v>0</v>
      </c>
      <c r="G99" s="10">
        <v>14</v>
      </c>
    </row>
    <row r="100" spans="1:7" s="60" customFormat="1" ht="12" customHeight="1" x14ac:dyDescent="0.2">
      <c r="A100" s="107" t="s">
        <v>85</v>
      </c>
      <c r="B100" s="107"/>
      <c r="C100" s="10">
        <v>239</v>
      </c>
      <c r="D100" s="10">
        <v>0</v>
      </c>
      <c r="E100" s="10">
        <v>0</v>
      </c>
      <c r="F100" s="10">
        <v>0</v>
      </c>
      <c r="G100" s="10">
        <v>0</v>
      </c>
    </row>
    <row r="101" spans="1:7" s="60" customFormat="1" ht="12" customHeight="1" x14ac:dyDescent="0.2">
      <c r="A101" s="107" t="s">
        <v>86</v>
      </c>
      <c r="B101" s="107"/>
      <c r="C101" s="10">
        <v>2604</v>
      </c>
      <c r="D101" s="10">
        <v>5</v>
      </c>
      <c r="E101" s="10">
        <v>2</v>
      </c>
      <c r="F101" s="10">
        <v>2</v>
      </c>
      <c r="G101" s="10">
        <v>5</v>
      </c>
    </row>
    <row r="102" spans="1:7" s="60" customFormat="1" ht="12" customHeight="1" x14ac:dyDescent="0.2">
      <c r="A102" s="107" t="s">
        <v>87</v>
      </c>
      <c r="B102" s="107"/>
      <c r="C102" s="10">
        <v>727</v>
      </c>
      <c r="D102" s="10">
        <v>1</v>
      </c>
      <c r="E102" s="10">
        <v>2</v>
      </c>
      <c r="F102" s="10">
        <v>0</v>
      </c>
      <c r="G102" s="10">
        <v>3</v>
      </c>
    </row>
    <row r="103" spans="1:7" s="60" customFormat="1" ht="12" customHeight="1" x14ac:dyDescent="0.2">
      <c r="A103" s="107" t="s">
        <v>88</v>
      </c>
      <c r="B103" s="107"/>
      <c r="C103" s="10">
        <v>912</v>
      </c>
      <c r="D103" s="10">
        <v>0</v>
      </c>
      <c r="E103" s="10">
        <v>7</v>
      </c>
      <c r="F103" s="10">
        <v>0</v>
      </c>
      <c r="G103" s="10">
        <v>7</v>
      </c>
    </row>
    <row r="104" spans="1:7" s="60" customFormat="1" ht="12" customHeight="1" x14ac:dyDescent="0.2">
      <c r="A104" s="107" t="s">
        <v>89</v>
      </c>
      <c r="B104" s="107"/>
      <c r="C104" s="10">
        <v>467</v>
      </c>
      <c r="D104" s="10">
        <v>1</v>
      </c>
      <c r="E104" s="10">
        <v>7</v>
      </c>
      <c r="F104" s="10">
        <v>0</v>
      </c>
      <c r="G104" s="10">
        <v>8</v>
      </c>
    </row>
    <row r="105" spans="1:7" s="60" customFormat="1" ht="12" customHeight="1" x14ac:dyDescent="0.2">
      <c r="A105" s="107" t="s">
        <v>90</v>
      </c>
      <c r="B105" s="107"/>
      <c r="C105" s="10">
        <v>203</v>
      </c>
      <c r="D105" s="10">
        <v>0</v>
      </c>
      <c r="E105" s="10">
        <v>0</v>
      </c>
      <c r="F105" s="10">
        <v>0</v>
      </c>
      <c r="G105" s="10">
        <v>0</v>
      </c>
    </row>
    <row r="106" spans="1:7" s="60" customFormat="1" ht="12" customHeight="1" x14ac:dyDescent="0.2">
      <c r="A106" s="107" t="s">
        <v>91</v>
      </c>
      <c r="B106" s="107"/>
      <c r="C106" s="10">
        <v>578</v>
      </c>
      <c r="D106" s="10">
        <v>0</v>
      </c>
      <c r="E106" s="10">
        <v>1</v>
      </c>
      <c r="F106" s="10">
        <v>0</v>
      </c>
      <c r="G106" s="10">
        <v>1</v>
      </c>
    </row>
    <row r="107" spans="1:7" s="60" customFormat="1" ht="12" customHeight="1" x14ac:dyDescent="0.2">
      <c r="A107" s="107" t="s">
        <v>92</v>
      </c>
      <c r="B107" s="107"/>
      <c r="C107" s="10">
        <v>724</v>
      </c>
      <c r="D107" s="10">
        <v>13</v>
      </c>
      <c r="E107" s="10">
        <v>0</v>
      </c>
      <c r="F107" s="10">
        <v>1</v>
      </c>
      <c r="G107" s="10">
        <v>12</v>
      </c>
    </row>
    <row r="108" spans="1:7" s="60" customFormat="1" ht="12" customHeight="1" x14ac:dyDescent="0.2">
      <c r="A108" s="107" t="s">
        <v>93</v>
      </c>
      <c r="B108" s="107"/>
      <c r="C108" s="10">
        <v>3177</v>
      </c>
      <c r="D108" s="10">
        <v>5</v>
      </c>
      <c r="E108" s="10">
        <v>-10</v>
      </c>
      <c r="F108" s="10">
        <v>0</v>
      </c>
      <c r="G108" s="10">
        <v>-5</v>
      </c>
    </row>
    <row r="109" spans="1:7" s="60" customFormat="1" ht="12" customHeight="1" x14ac:dyDescent="0.2">
      <c r="A109" s="107" t="s">
        <v>94</v>
      </c>
      <c r="B109" s="107"/>
      <c r="C109" s="10">
        <v>960</v>
      </c>
      <c r="D109" s="10">
        <v>4</v>
      </c>
      <c r="E109" s="10">
        <v>0</v>
      </c>
      <c r="F109" s="10">
        <v>0</v>
      </c>
      <c r="G109" s="10">
        <v>4</v>
      </c>
    </row>
    <row r="110" spans="1:7" s="60" customFormat="1" ht="12" customHeight="1" x14ac:dyDescent="0.2">
      <c r="A110" s="107" t="s">
        <v>95</v>
      </c>
      <c r="B110" s="107"/>
      <c r="C110" s="10">
        <v>671</v>
      </c>
      <c r="D110" s="10">
        <v>0</v>
      </c>
      <c r="E110" s="10">
        <v>5</v>
      </c>
      <c r="F110" s="10">
        <v>0</v>
      </c>
      <c r="G110" s="10">
        <v>5</v>
      </c>
    </row>
    <row r="111" spans="1:7" s="60" customFormat="1" ht="12" customHeight="1" x14ac:dyDescent="0.2">
      <c r="A111" s="107" t="s">
        <v>96</v>
      </c>
      <c r="B111" s="107"/>
      <c r="C111" s="10">
        <v>864</v>
      </c>
      <c r="D111" s="10">
        <v>4</v>
      </c>
      <c r="E111" s="10">
        <v>1</v>
      </c>
      <c r="F111" s="10">
        <v>0</v>
      </c>
      <c r="G111" s="10">
        <v>5</v>
      </c>
    </row>
    <row r="112" spans="1:7" s="60" customFormat="1" ht="12" customHeight="1" x14ac:dyDescent="0.2">
      <c r="A112" s="107" t="s">
        <v>97</v>
      </c>
      <c r="B112" s="107"/>
      <c r="C112" s="10">
        <v>901</v>
      </c>
      <c r="D112" s="10">
        <v>9</v>
      </c>
      <c r="E112" s="10">
        <v>0</v>
      </c>
      <c r="F112" s="10">
        <v>0</v>
      </c>
      <c r="G112" s="10">
        <v>9</v>
      </c>
    </row>
    <row r="113" spans="1:7" s="60" customFormat="1" ht="12" customHeight="1" x14ac:dyDescent="0.2">
      <c r="A113" s="107" t="s">
        <v>98</v>
      </c>
      <c r="B113" s="107"/>
      <c r="C113" s="10">
        <v>608</v>
      </c>
      <c r="D113" s="10">
        <v>1</v>
      </c>
      <c r="E113" s="10">
        <v>0</v>
      </c>
      <c r="F113" s="10">
        <v>0</v>
      </c>
      <c r="G113" s="10">
        <v>1</v>
      </c>
    </row>
    <row r="114" spans="1:7" s="60" customFormat="1" ht="12" customHeight="1" x14ac:dyDescent="0.2">
      <c r="A114" s="107" t="s">
        <v>99</v>
      </c>
      <c r="B114" s="107"/>
      <c r="C114" s="10">
        <v>1176</v>
      </c>
      <c r="D114" s="10">
        <v>4</v>
      </c>
      <c r="E114" s="10">
        <v>0</v>
      </c>
      <c r="F114" s="10">
        <v>4</v>
      </c>
      <c r="G114" s="10">
        <v>0</v>
      </c>
    </row>
    <row r="115" spans="1:7" s="60" customFormat="1" ht="12" customHeight="1" x14ac:dyDescent="0.2">
      <c r="A115" s="107" t="s">
        <v>100</v>
      </c>
      <c r="B115" s="107"/>
      <c r="C115" s="10">
        <v>540</v>
      </c>
      <c r="D115" s="10">
        <v>0</v>
      </c>
      <c r="E115" s="10">
        <v>0</v>
      </c>
      <c r="F115" s="10">
        <v>0</v>
      </c>
      <c r="G115" s="10">
        <v>0</v>
      </c>
    </row>
    <row r="116" spans="1:7" s="60" customFormat="1" ht="12" customHeight="1" x14ac:dyDescent="0.2">
      <c r="A116" s="107" t="s">
        <v>101</v>
      </c>
      <c r="B116" s="107"/>
      <c r="C116" s="10">
        <v>941</v>
      </c>
      <c r="D116" s="10">
        <v>16</v>
      </c>
      <c r="E116" s="10">
        <v>0</v>
      </c>
      <c r="F116" s="10">
        <v>0</v>
      </c>
      <c r="G116" s="10">
        <v>16</v>
      </c>
    </row>
    <row r="117" spans="1:7" s="60" customFormat="1" ht="12" customHeight="1" x14ac:dyDescent="0.2">
      <c r="A117" s="107" t="s">
        <v>102</v>
      </c>
      <c r="B117" s="107"/>
      <c r="C117" s="10">
        <v>1505</v>
      </c>
      <c r="D117" s="10">
        <v>26</v>
      </c>
      <c r="E117" s="10">
        <v>1</v>
      </c>
      <c r="F117" s="10">
        <v>0</v>
      </c>
      <c r="G117" s="10">
        <v>27</v>
      </c>
    </row>
    <row r="118" spans="1:7" s="60" customFormat="1" ht="12" customHeight="1" x14ac:dyDescent="0.2">
      <c r="A118" s="107" t="s">
        <v>103</v>
      </c>
      <c r="B118" s="107"/>
      <c r="C118" s="10">
        <v>438</v>
      </c>
      <c r="D118" s="10">
        <v>0</v>
      </c>
      <c r="E118" s="10">
        <v>0</v>
      </c>
      <c r="F118" s="10">
        <v>0</v>
      </c>
      <c r="G118" s="10">
        <v>0</v>
      </c>
    </row>
    <row r="119" spans="1:7" s="60" customFormat="1" ht="12" customHeight="1" x14ac:dyDescent="0.2">
      <c r="A119" s="107" t="s">
        <v>104</v>
      </c>
      <c r="B119" s="107"/>
      <c r="C119" s="10">
        <v>952</v>
      </c>
      <c r="D119" s="10">
        <v>0</v>
      </c>
      <c r="E119" s="10">
        <v>0</v>
      </c>
      <c r="F119" s="10">
        <v>0</v>
      </c>
      <c r="G119" s="10">
        <v>0</v>
      </c>
    </row>
    <row r="120" spans="1:7" s="60" customFormat="1" ht="12" customHeight="1" x14ac:dyDescent="0.2">
      <c r="A120" s="108" t="s">
        <v>105</v>
      </c>
      <c r="B120" s="108"/>
      <c r="C120" s="15">
        <v>481</v>
      </c>
      <c r="D120" s="15">
        <v>5</v>
      </c>
      <c r="E120" s="15">
        <v>1</v>
      </c>
      <c r="F120" s="15">
        <v>0</v>
      </c>
      <c r="G120" s="15">
        <v>6</v>
      </c>
    </row>
    <row r="121" spans="1:7" s="60" customFormat="1" ht="12" customHeight="1" x14ac:dyDescent="0.2">
      <c r="A121" s="13"/>
      <c r="B121" s="13"/>
      <c r="C121" s="13"/>
      <c r="D121" s="13"/>
      <c r="E121" s="13"/>
      <c r="F121" s="13"/>
      <c r="G121" s="13"/>
    </row>
    <row r="122" spans="1:7" s="60" customFormat="1" ht="12" customHeight="1" x14ac:dyDescent="0.2">
      <c r="A122" s="106" t="s">
        <v>106</v>
      </c>
      <c r="B122" s="106"/>
      <c r="C122" s="8">
        <f t="shared" ref="C122:G122" si="43">SUM(C123:C145)</f>
        <v>58234</v>
      </c>
      <c r="D122" s="8">
        <f t="shared" si="43"/>
        <v>357</v>
      </c>
      <c r="E122" s="8">
        <f t="shared" si="43"/>
        <v>47</v>
      </c>
      <c r="F122" s="8">
        <f t="shared" si="43"/>
        <v>34</v>
      </c>
      <c r="G122" s="8">
        <f t="shared" si="43"/>
        <v>370</v>
      </c>
    </row>
    <row r="123" spans="1:7" s="60" customFormat="1" ht="12" customHeight="1" x14ac:dyDescent="0.2">
      <c r="A123" s="107" t="s">
        <v>107</v>
      </c>
      <c r="B123" s="107"/>
      <c r="C123" s="10">
        <v>6162</v>
      </c>
      <c r="D123" s="10">
        <v>121</v>
      </c>
      <c r="E123" s="10">
        <v>1</v>
      </c>
      <c r="F123" s="10">
        <v>2</v>
      </c>
      <c r="G123" s="10">
        <v>120</v>
      </c>
    </row>
    <row r="124" spans="1:7" s="60" customFormat="1" ht="12" customHeight="1" x14ac:dyDescent="0.2">
      <c r="A124" s="107" t="s">
        <v>108</v>
      </c>
      <c r="B124" s="107"/>
      <c r="C124" s="10">
        <v>336</v>
      </c>
      <c r="D124" s="10">
        <v>0</v>
      </c>
      <c r="E124" s="10">
        <v>0</v>
      </c>
      <c r="F124" s="10">
        <v>0</v>
      </c>
      <c r="G124" s="10">
        <v>0</v>
      </c>
    </row>
    <row r="125" spans="1:7" s="60" customFormat="1" ht="12" customHeight="1" x14ac:dyDescent="0.2">
      <c r="A125" s="107" t="s">
        <v>109</v>
      </c>
      <c r="B125" s="107"/>
      <c r="C125" s="10">
        <v>754</v>
      </c>
      <c r="D125" s="10">
        <v>1</v>
      </c>
      <c r="E125" s="10">
        <v>2</v>
      </c>
      <c r="F125" s="10">
        <v>0</v>
      </c>
      <c r="G125" s="10">
        <v>3</v>
      </c>
    </row>
    <row r="126" spans="1:7" s="60" customFormat="1" ht="12" customHeight="1" x14ac:dyDescent="0.2">
      <c r="A126" s="107" t="s">
        <v>110</v>
      </c>
      <c r="B126" s="107"/>
      <c r="C126" s="10">
        <v>3167</v>
      </c>
      <c r="D126" s="10">
        <v>0</v>
      </c>
      <c r="E126" s="10">
        <v>2</v>
      </c>
      <c r="F126" s="10">
        <v>0</v>
      </c>
      <c r="G126" s="10">
        <v>2</v>
      </c>
    </row>
    <row r="127" spans="1:7" s="60" customFormat="1" ht="12" customHeight="1" x14ac:dyDescent="0.2">
      <c r="A127" s="107" t="s">
        <v>111</v>
      </c>
      <c r="B127" s="107"/>
      <c r="C127" s="10">
        <v>1718</v>
      </c>
      <c r="D127" s="10">
        <v>2</v>
      </c>
      <c r="E127" s="10">
        <v>1</v>
      </c>
      <c r="F127" s="10">
        <v>0</v>
      </c>
      <c r="G127" s="10">
        <v>3</v>
      </c>
    </row>
    <row r="128" spans="1:7" s="60" customFormat="1" ht="12" customHeight="1" x14ac:dyDescent="0.2">
      <c r="A128" s="107" t="s">
        <v>112</v>
      </c>
      <c r="B128" s="107"/>
      <c r="C128" s="10">
        <v>72</v>
      </c>
      <c r="D128" s="10">
        <v>0</v>
      </c>
      <c r="E128" s="10">
        <v>2</v>
      </c>
      <c r="F128" s="10">
        <v>0</v>
      </c>
      <c r="G128" s="10">
        <v>2</v>
      </c>
    </row>
    <row r="129" spans="1:7" s="60" customFormat="1" ht="12" customHeight="1" x14ac:dyDescent="0.2">
      <c r="A129" s="107" t="s">
        <v>113</v>
      </c>
      <c r="B129" s="107"/>
      <c r="C129" s="10">
        <v>2025</v>
      </c>
      <c r="D129" s="10">
        <v>8</v>
      </c>
      <c r="E129" s="10">
        <v>4</v>
      </c>
      <c r="F129" s="10">
        <v>0</v>
      </c>
      <c r="G129" s="10">
        <v>12</v>
      </c>
    </row>
    <row r="130" spans="1:7" s="60" customFormat="1" ht="12" customHeight="1" x14ac:dyDescent="0.2">
      <c r="A130" s="107" t="s">
        <v>114</v>
      </c>
      <c r="B130" s="107"/>
      <c r="C130" s="10">
        <v>280</v>
      </c>
      <c r="D130" s="10">
        <v>0</v>
      </c>
      <c r="E130" s="10">
        <v>0</v>
      </c>
      <c r="F130" s="10">
        <v>0</v>
      </c>
      <c r="G130" s="10">
        <v>0</v>
      </c>
    </row>
    <row r="131" spans="1:7" s="60" customFormat="1" ht="12" customHeight="1" x14ac:dyDescent="0.2">
      <c r="A131" s="107" t="s">
        <v>115</v>
      </c>
      <c r="B131" s="107"/>
      <c r="C131" s="21">
        <v>6606</v>
      </c>
      <c r="D131" s="21">
        <v>20</v>
      </c>
      <c r="E131" s="21">
        <v>4</v>
      </c>
      <c r="F131" s="21">
        <v>1</v>
      </c>
      <c r="G131" s="21">
        <v>23</v>
      </c>
    </row>
    <row r="132" spans="1:7" s="60" customFormat="1" ht="12" customHeight="1" x14ac:dyDescent="0.2">
      <c r="A132" s="107" t="s">
        <v>116</v>
      </c>
      <c r="B132" s="107"/>
      <c r="C132" s="10">
        <v>2981</v>
      </c>
      <c r="D132" s="10">
        <v>14</v>
      </c>
      <c r="E132" s="10">
        <v>5</v>
      </c>
      <c r="F132" s="10">
        <v>3</v>
      </c>
      <c r="G132" s="10">
        <v>16</v>
      </c>
    </row>
    <row r="133" spans="1:7" s="60" customFormat="1" ht="12" customHeight="1" x14ac:dyDescent="0.2">
      <c r="A133" s="107" t="s">
        <v>119</v>
      </c>
      <c r="B133" s="107"/>
      <c r="C133" s="10">
        <v>904</v>
      </c>
      <c r="D133" s="10">
        <v>6</v>
      </c>
      <c r="E133" s="10">
        <v>0</v>
      </c>
      <c r="F133" s="10">
        <v>1</v>
      </c>
      <c r="G133" s="10">
        <v>5</v>
      </c>
    </row>
    <row r="134" spans="1:7" s="60" customFormat="1" ht="12" customHeight="1" x14ac:dyDescent="0.2">
      <c r="A134" s="107" t="s">
        <v>120</v>
      </c>
      <c r="B134" s="107"/>
      <c r="C134" s="10">
        <v>11323</v>
      </c>
      <c r="D134" s="10">
        <v>42</v>
      </c>
      <c r="E134" s="10">
        <v>5</v>
      </c>
      <c r="F134" s="10">
        <v>13</v>
      </c>
      <c r="G134" s="10">
        <v>34</v>
      </c>
    </row>
    <row r="135" spans="1:7" s="60" customFormat="1" ht="12" customHeight="1" x14ac:dyDescent="0.2">
      <c r="A135" s="107" t="s">
        <v>121</v>
      </c>
      <c r="B135" s="107"/>
      <c r="C135" s="10">
        <v>4081</v>
      </c>
      <c r="D135" s="10">
        <v>26</v>
      </c>
      <c r="E135" s="10">
        <v>1</v>
      </c>
      <c r="F135" s="10">
        <v>6</v>
      </c>
      <c r="G135" s="10">
        <v>21</v>
      </c>
    </row>
    <row r="136" spans="1:7" s="60" customFormat="1" ht="12" customHeight="1" x14ac:dyDescent="0.2">
      <c r="A136" s="107" t="s">
        <v>122</v>
      </c>
      <c r="B136" s="107"/>
      <c r="C136" s="10">
        <v>534</v>
      </c>
      <c r="D136" s="10">
        <v>0</v>
      </c>
      <c r="E136" s="10">
        <v>0</v>
      </c>
      <c r="F136" s="10">
        <v>0</v>
      </c>
      <c r="G136" s="10">
        <v>0</v>
      </c>
    </row>
    <row r="137" spans="1:7" s="60" customFormat="1" ht="12" customHeight="1" x14ac:dyDescent="0.2">
      <c r="A137" s="107" t="s">
        <v>123</v>
      </c>
      <c r="B137" s="107"/>
      <c r="C137" s="10">
        <v>6014</v>
      </c>
      <c r="D137" s="10">
        <v>58</v>
      </c>
      <c r="E137" s="10">
        <v>5</v>
      </c>
      <c r="F137" s="10">
        <v>8</v>
      </c>
      <c r="G137" s="10">
        <v>55</v>
      </c>
    </row>
    <row r="138" spans="1:7" s="60" customFormat="1" ht="12" customHeight="1" x14ac:dyDescent="0.2">
      <c r="A138" s="107" t="s">
        <v>125</v>
      </c>
      <c r="B138" s="107"/>
      <c r="C138" s="10">
        <v>2676</v>
      </c>
      <c r="D138" s="10">
        <v>22</v>
      </c>
      <c r="E138" s="10">
        <v>5</v>
      </c>
      <c r="F138" s="10">
        <v>0</v>
      </c>
      <c r="G138" s="10">
        <v>27</v>
      </c>
    </row>
    <row r="139" spans="1:7" s="60" customFormat="1" ht="12" customHeight="1" x14ac:dyDescent="0.2">
      <c r="A139" s="107" t="s">
        <v>126</v>
      </c>
      <c r="B139" s="107"/>
      <c r="C139" s="10">
        <v>1514</v>
      </c>
      <c r="D139" s="10">
        <v>0</v>
      </c>
      <c r="E139" s="10">
        <v>0</v>
      </c>
      <c r="F139" s="10">
        <v>0</v>
      </c>
      <c r="G139" s="10">
        <v>0</v>
      </c>
    </row>
    <row r="140" spans="1:7" s="60" customFormat="1" ht="12" customHeight="1" x14ac:dyDescent="0.2">
      <c r="A140" s="107" t="s">
        <v>127</v>
      </c>
      <c r="B140" s="107"/>
      <c r="C140" s="10">
        <v>1234</v>
      </c>
      <c r="D140" s="10">
        <v>0</v>
      </c>
      <c r="E140" s="10">
        <v>1</v>
      </c>
      <c r="F140" s="10">
        <v>0</v>
      </c>
      <c r="G140" s="10">
        <v>1</v>
      </c>
    </row>
    <row r="141" spans="1:7" s="60" customFormat="1" ht="12" customHeight="1" x14ac:dyDescent="0.2">
      <c r="A141" s="107" t="s">
        <v>128</v>
      </c>
      <c r="B141" s="107"/>
      <c r="C141" s="10">
        <v>1283</v>
      </c>
      <c r="D141" s="10">
        <v>0</v>
      </c>
      <c r="E141" s="10">
        <v>0</v>
      </c>
      <c r="F141" s="10">
        <v>0</v>
      </c>
      <c r="G141" s="10">
        <v>0</v>
      </c>
    </row>
    <row r="142" spans="1:7" s="60" customFormat="1" ht="12" customHeight="1" x14ac:dyDescent="0.2">
      <c r="A142" s="107" t="s">
        <v>129</v>
      </c>
      <c r="B142" s="107"/>
      <c r="C142" s="10">
        <v>197</v>
      </c>
      <c r="D142" s="10">
        <v>0</v>
      </c>
      <c r="E142" s="10">
        <v>0</v>
      </c>
      <c r="F142" s="10">
        <v>0</v>
      </c>
      <c r="G142" s="10">
        <v>0</v>
      </c>
    </row>
    <row r="143" spans="1:7" s="60" customFormat="1" ht="12" customHeight="1" x14ac:dyDescent="0.2">
      <c r="A143" s="107" t="s">
        <v>130</v>
      </c>
      <c r="B143" s="107"/>
      <c r="C143" s="10">
        <v>1999</v>
      </c>
      <c r="D143" s="10">
        <v>3</v>
      </c>
      <c r="E143" s="10">
        <v>5</v>
      </c>
      <c r="F143" s="10">
        <v>0</v>
      </c>
      <c r="G143" s="10">
        <v>8</v>
      </c>
    </row>
    <row r="144" spans="1:7" s="60" customFormat="1" ht="12" customHeight="1" x14ac:dyDescent="0.2">
      <c r="A144" s="107" t="s">
        <v>131</v>
      </c>
      <c r="B144" s="107"/>
      <c r="C144" s="10">
        <v>1762</v>
      </c>
      <c r="D144" s="10">
        <v>34</v>
      </c>
      <c r="E144" s="10">
        <v>3</v>
      </c>
      <c r="F144" s="10">
        <v>0</v>
      </c>
      <c r="G144" s="10">
        <v>37</v>
      </c>
    </row>
    <row r="145" spans="1:7" s="60" customFormat="1" ht="12" customHeight="1" x14ac:dyDescent="0.2">
      <c r="A145" s="105" t="s">
        <v>133</v>
      </c>
      <c r="B145" s="105"/>
      <c r="C145" s="15">
        <v>612</v>
      </c>
      <c r="D145" s="15">
        <v>0</v>
      </c>
      <c r="E145" s="15">
        <v>1</v>
      </c>
      <c r="F145" s="15">
        <v>0</v>
      </c>
      <c r="G145" s="15">
        <v>1</v>
      </c>
    </row>
    <row r="146" spans="1:7" s="60" customFormat="1" ht="12" customHeight="1" x14ac:dyDescent="0.2">
      <c r="A146" s="13"/>
      <c r="B146" s="13"/>
      <c r="C146" s="13"/>
      <c r="D146" s="13"/>
      <c r="E146" s="13"/>
      <c r="F146" s="13"/>
      <c r="G146" s="13"/>
    </row>
    <row r="147" spans="1:7" s="60" customFormat="1" ht="12" customHeight="1" x14ac:dyDescent="0.2">
      <c r="A147" s="106" t="s">
        <v>134</v>
      </c>
      <c r="B147" s="106"/>
      <c r="C147" s="8">
        <f t="shared" ref="C147:G147" si="44">SUM(C148:C155)</f>
        <v>6691</v>
      </c>
      <c r="D147" s="8">
        <f t="shared" si="44"/>
        <v>49</v>
      </c>
      <c r="E147" s="8">
        <f t="shared" si="44"/>
        <v>12</v>
      </c>
      <c r="F147" s="8">
        <f t="shared" si="44"/>
        <v>0</v>
      </c>
      <c r="G147" s="8">
        <f t="shared" si="44"/>
        <v>61</v>
      </c>
    </row>
    <row r="148" spans="1:7" s="60" customFormat="1" ht="12" customHeight="1" x14ac:dyDescent="0.2">
      <c r="A148" s="107" t="s">
        <v>135</v>
      </c>
      <c r="B148" s="107"/>
      <c r="C148" s="10">
        <v>991</v>
      </c>
      <c r="D148" s="10">
        <v>8</v>
      </c>
      <c r="E148" s="10">
        <v>1</v>
      </c>
      <c r="F148" s="10">
        <v>0</v>
      </c>
      <c r="G148" s="10">
        <v>9</v>
      </c>
    </row>
    <row r="149" spans="1:7" s="60" customFormat="1" ht="12" customHeight="1" x14ac:dyDescent="0.2">
      <c r="A149" s="107" t="s">
        <v>136</v>
      </c>
      <c r="B149" s="107"/>
      <c r="C149" s="10">
        <v>204</v>
      </c>
      <c r="D149" s="10">
        <v>0</v>
      </c>
      <c r="E149" s="10">
        <v>0</v>
      </c>
      <c r="F149" s="10">
        <v>0</v>
      </c>
      <c r="G149" s="10">
        <v>0</v>
      </c>
    </row>
    <row r="150" spans="1:7" s="60" customFormat="1" ht="12" customHeight="1" x14ac:dyDescent="0.2">
      <c r="A150" s="107" t="s">
        <v>137</v>
      </c>
      <c r="B150" s="107"/>
      <c r="C150" s="10">
        <v>294</v>
      </c>
      <c r="D150" s="10">
        <v>1</v>
      </c>
      <c r="E150" s="10">
        <v>1</v>
      </c>
      <c r="F150" s="10">
        <v>0</v>
      </c>
      <c r="G150" s="10">
        <v>2</v>
      </c>
    </row>
    <row r="151" spans="1:7" s="60" customFormat="1" ht="12" customHeight="1" x14ac:dyDescent="0.2">
      <c r="A151" s="107" t="s">
        <v>138</v>
      </c>
      <c r="B151" s="107"/>
      <c r="C151" s="10">
        <v>156</v>
      </c>
      <c r="D151" s="10">
        <v>0</v>
      </c>
      <c r="E151" s="10">
        <v>2</v>
      </c>
      <c r="F151" s="10">
        <v>0</v>
      </c>
      <c r="G151" s="10">
        <v>2</v>
      </c>
    </row>
    <row r="152" spans="1:7" s="60" customFormat="1" ht="12" customHeight="1" x14ac:dyDescent="0.2">
      <c r="A152" s="107" t="s">
        <v>139</v>
      </c>
      <c r="B152" s="107"/>
      <c r="C152" s="10">
        <v>1362</v>
      </c>
      <c r="D152" s="10">
        <v>2</v>
      </c>
      <c r="E152" s="10">
        <v>4</v>
      </c>
      <c r="F152" s="10">
        <v>0</v>
      </c>
      <c r="G152" s="10">
        <v>6</v>
      </c>
    </row>
    <row r="153" spans="1:7" s="60" customFormat="1" ht="12" customHeight="1" x14ac:dyDescent="0.2">
      <c r="A153" s="107" t="s">
        <v>140</v>
      </c>
      <c r="B153" s="107"/>
      <c r="C153" s="10">
        <v>970</v>
      </c>
      <c r="D153" s="10">
        <v>1</v>
      </c>
      <c r="E153" s="10">
        <v>1</v>
      </c>
      <c r="F153" s="10">
        <v>0</v>
      </c>
      <c r="G153" s="10">
        <v>2</v>
      </c>
    </row>
    <row r="154" spans="1:7" s="60" customFormat="1" ht="12" customHeight="1" x14ac:dyDescent="0.2">
      <c r="A154" s="107" t="s">
        <v>141</v>
      </c>
      <c r="B154" s="107"/>
      <c r="C154" s="10">
        <v>133</v>
      </c>
      <c r="D154" s="10">
        <v>0</v>
      </c>
      <c r="E154" s="10">
        <v>0</v>
      </c>
      <c r="F154" s="10">
        <v>0</v>
      </c>
      <c r="G154" s="10">
        <v>0</v>
      </c>
    </row>
    <row r="155" spans="1:7" s="60" customFormat="1" ht="12" customHeight="1" x14ac:dyDescent="0.2">
      <c r="A155" s="105" t="s">
        <v>142</v>
      </c>
      <c r="B155" s="105"/>
      <c r="C155" s="15">
        <v>2581</v>
      </c>
      <c r="D155" s="15">
        <v>37</v>
      </c>
      <c r="E155" s="15">
        <v>3</v>
      </c>
      <c r="F155" s="15">
        <v>0</v>
      </c>
      <c r="G155" s="15">
        <v>40</v>
      </c>
    </row>
    <row r="156" spans="1:7" s="60" customFormat="1" ht="12" customHeight="1" x14ac:dyDescent="0.2">
      <c r="A156" s="13"/>
      <c r="B156" s="13"/>
      <c r="C156" s="13"/>
      <c r="D156" s="13"/>
      <c r="E156" s="13"/>
      <c r="F156" s="13"/>
      <c r="G156" s="13"/>
    </row>
    <row r="157" spans="1:7" s="60" customFormat="1" ht="12" customHeight="1" x14ac:dyDescent="0.2">
      <c r="A157" s="106" t="s">
        <v>143</v>
      </c>
      <c r="B157" s="106"/>
      <c r="C157" s="8">
        <f>SUM(C158:C163)</f>
        <v>32185</v>
      </c>
      <c r="D157" s="8">
        <f t="shared" ref="D157:G157" si="45">SUM(D158:D163)</f>
        <v>724</v>
      </c>
      <c r="E157" s="8">
        <f t="shared" si="45"/>
        <v>37</v>
      </c>
      <c r="F157" s="8">
        <f t="shared" si="45"/>
        <v>65</v>
      </c>
      <c r="G157" s="8">
        <f t="shared" si="45"/>
        <v>696</v>
      </c>
    </row>
    <row r="158" spans="1:7" s="60" customFormat="1" ht="12" customHeight="1" x14ac:dyDescent="0.2">
      <c r="A158" s="107" t="s">
        <v>144</v>
      </c>
      <c r="B158" s="107"/>
      <c r="C158" s="10">
        <v>2610</v>
      </c>
      <c r="D158" s="10">
        <v>25</v>
      </c>
      <c r="E158" s="10">
        <v>8</v>
      </c>
      <c r="F158" s="10">
        <v>1</v>
      </c>
      <c r="G158" s="10">
        <v>32</v>
      </c>
    </row>
    <row r="159" spans="1:7" s="60" customFormat="1" ht="12" customHeight="1" x14ac:dyDescent="0.2">
      <c r="A159" s="107" t="s">
        <v>145</v>
      </c>
      <c r="B159" s="107"/>
      <c r="C159" s="10">
        <v>25565</v>
      </c>
      <c r="D159" s="10">
        <v>576</v>
      </c>
      <c r="E159" s="10">
        <v>21</v>
      </c>
      <c r="F159" s="10">
        <v>63</v>
      </c>
      <c r="G159" s="10">
        <v>534</v>
      </c>
    </row>
    <row r="160" spans="1:7" s="60" customFormat="1" ht="12" customHeight="1" x14ac:dyDescent="0.2">
      <c r="A160" s="107" t="s">
        <v>146</v>
      </c>
      <c r="B160" s="107"/>
      <c r="C160" s="10">
        <v>1558</v>
      </c>
      <c r="D160" s="10">
        <v>73</v>
      </c>
      <c r="E160" s="10">
        <v>1</v>
      </c>
      <c r="F160" s="10">
        <v>0</v>
      </c>
      <c r="G160" s="10">
        <v>74</v>
      </c>
    </row>
    <row r="161" spans="1:7" s="60" customFormat="1" ht="12" customHeight="1" x14ac:dyDescent="0.2">
      <c r="A161" s="107" t="s">
        <v>152</v>
      </c>
      <c r="B161" s="107"/>
      <c r="C161" s="10">
        <v>285</v>
      </c>
      <c r="D161" s="10">
        <v>3</v>
      </c>
      <c r="E161" s="10">
        <v>4</v>
      </c>
      <c r="F161" s="10">
        <v>0</v>
      </c>
      <c r="G161" s="10">
        <v>7</v>
      </c>
    </row>
    <row r="162" spans="1:7" s="60" customFormat="1" ht="12" customHeight="1" x14ac:dyDescent="0.2">
      <c r="A162" s="107" t="s">
        <v>153</v>
      </c>
      <c r="B162" s="107"/>
      <c r="C162" s="10">
        <v>867</v>
      </c>
      <c r="D162" s="10">
        <v>29</v>
      </c>
      <c r="E162" s="10">
        <v>1</v>
      </c>
      <c r="F162" s="10">
        <v>1</v>
      </c>
      <c r="G162" s="10">
        <v>29</v>
      </c>
    </row>
    <row r="163" spans="1:7" s="60" customFormat="1" ht="12" customHeight="1" x14ac:dyDescent="0.2">
      <c r="A163" s="108" t="s">
        <v>158</v>
      </c>
      <c r="B163" s="108"/>
      <c r="C163" s="15">
        <v>1300</v>
      </c>
      <c r="D163" s="15">
        <v>18</v>
      </c>
      <c r="E163" s="15">
        <v>2</v>
      </c>
      <c r="F163" s="15">
        <v>0</v>
      </c>
      <c r="G163" s="15">
        <v>20</v>
      </c>
    </row>
    <row r="164" spans="1:7" s="60" customFormat="1" ht="12" customHeight="1" x14ac:dyDescent="0.2">
      <c r="A164" s="13"/>
      <c r="B164" s="13"/>
      <c r="C164" s="13"/>
      <c r="D164" s="13"/>
      <c r="E164" s="13"/>
      <c r="F164" s="13"/>
      <c r="G164" s="13"/>
    </row>
    <row r="165" spans="1:7" s="60" customFormat="1" ht="12" customHeight="1" x14ac:dyDescent="0.2">
      <c r="A165" s="106" t="s">
        <v>161</v>
      </c>
      <c r="B165" s="106"/>
      <c r="C165" s="8">
        <f>SUM(C166:C167)</f>
        <v>5901</v>
      </c>
      <c r="D165" s="8">
        <f t="shared" ref="D165:G165" si="46">SUM(D166:D167)</f>
        <v>60</v>
      </c>
      <c r="E165" s="8">
        <f t="shared" si="46"/>
        <v>28</v>
      </c>
      <c r="F165" s="8">
        <f t="shared" si="46"/>
        <v>0</v>
      </c>
      <c r="G165" s="8">
        <f t="shared" si="46"/>
        <v>88</v>
      </c>
    </row>
    <row r="166" spans="1:7" s="60" customFormat="1" ht="12" customHeight="1" x14ac:dyDescent="0.2">
      <c r="A166" s="107" t="s">
        <v>162</v>
      </c>
      <c r="B166" s="107"/>
      <c r="C166" s="10">
        <v>3545</v>
      </c>
      <c r="D166" s="10">
        <v>37</v>
      </c>
      <c r="E166" s="10">
        <v>13</v>
      </c>
      <c r="F166" s="10">
        <v>0</v>
      </c>
      <c r="G166" s="10">
        <v>50</v>
      </c>
    </row>
    <row r="167" spans="1:7" s="60" customFormat="1" ht="12" customHeight="1" x14ac:dyDescent="0.2">
      <c r="A167" s="108" t="s">
        <v>230</v>
      </c>
      <c r="B167" s="108"/>
      <c r="C167" s="15">
        <v>2356</v>
      </c>
      <c r="D167" s="15">
        <v>23</v>
      </c>
      <c r="E167" s="15">
        <v>15</v>
      </c>
      <c r="F167" s="15">
        <v>0</v>
      </c>
      <c r="G167" s="15">
        <v>38</v>
      </c>
    </row>
    <row r="168" spans="1:7" s="60" customFormat="1" ht="12" customHeight="1" x14ac:dyDescent="0.2">
      <c r="A168" s="13"/>
      <c r="B168" s="13"/>
      <c r="C168" s="13"/>
      <c r="D168" s="13"/>
      <c r="E168" s="13"/>
      <c r="F168" s="13"/>
      <c r="G168" s="13"/>
    </row>
    <row r="169" spans="1:7" s="60" customFormat="1" ht="12" customHeight="1" x14ac:dyDescent="0.2">
      <c r="A169" s="106" t="s">
        <v>168</v>
      </c>
      <c r="B169" s="106"/>
      <c r="C169" s="8">
        <f t="shared" ref="C169:G169" si="47">SUM(C170:C172)</f>
        <v>7003</v>
      </c>
      <c r="D169" s="8">
        <f t="shared" si="47"/>
        <v>16</v>
      </c>
      <c r="E169" s="8">
        <f t="shared" si="47"/>
        <v>9</v>
      </c>
      <c r="F169" s="8">
        <f t="shared" si="47"/>
        <v>1</v>
      </c>
      <c r="G169" s="8">
        <f t="shared" si="47"/>
        <v>24</v>
      </c>
    </row>
    <row r="170" spans="1:7" s="60" customFormat="1" ht="12" customHeight="1" x14ac:dyDescent="0.2">
      <c r="A170" s="107" t="s">
        <v>169</v>
      </c>
      <c r="B170" s="107"/>
      <c r="C170" s="10">
        <v>2228</v>
      </c>
      <c r="D170" s="10">
        <v>6</v>
      </c>
      <c r="E170" s="10">
        <v>2</v>
      </c>
      <c r="F170" s="10">
        <v>1</v>
      </c>
      <c r="G170" s="10">
        <v>7</v>
      </c>
    </row>
    <row r="171" spans="1:7" s="60" customFormat="1" ht="12" customHeight="1" x14ac:dyDescent="0.2">
      <c r="A171" s="107" t="s">
        <v>170</v>
      </c>
      <c r="B171" s="107"/>
      <c r="C171" s="10">
        <v>2431</v>
      </c>
      <c r="D171" s="10">
        <v>2</v>
      </c>
      <c r="E171" s="10">
        <v>3</v>
      </c>
      <c r="F171" s="10">
        <v>0</v>
      </c>
      <c r="G171" s="10">
        <v>5</v>
      </c>
    </row>
    <row r="172" spans="1:7" s="60" customFormat="1" ht="12" customHeight="1" x14ac:dyDescent="0.2">
      <c r="A172" s="108" t="s">
        <v>171</v>
      </c>
      <c r="B172" s="108"/>
      <c r="C172" s="22">
        <v>2344</v>
      </c>
      <c r="D172" s="22">
        <v>8</v>
      </c>
      <c r="E172" s="22">
        <v>4</v>
      </c>
      <c r="F172" s="22">
        <v>0</v>
      </c>
      <c r="G172" s="22">
        <v>12</v>
      </c>
    </row>
    <row r="173" spans="1:7" s="60" customFormat="1" ht="12" customHeight="1" x14ac:dyDescent="0.2">
      <c r="A173" s="13"/>
      <c r="B173" s="13"/>
      <c r="C173" s="13"/>
      <c r="D173" s="13"/>
      <c r="E173" s="13"/>
      <c r="F173" s="13"/>
      <c r="G173" s="13"/>
    </row>
    <row r="174" spans="1:7" s="60" customFormat="1" ht="12" customHeight="1" x14ac:dyDescent="0.2">
      <c r="A174" s="106" t="s">
        <v>172</v>
      </c>
      <c r="B174" s="106"/>
      <c r="C174" s="8">
        <f t="shared" ref="C174:G174" si="48">SUM(C175:C184)</f>
        <v>9500</v>
      </c>
      <c r="D174" s="8">
        <f t="shared" si="48"/>
        <v>36</v>
      </c>
      <c r="E174" s="8">
        <f t="shared" si="48"/>
        <v>9</v>
      </c>
      <c r="F174" s="8">
        <f t="shared" si="48"/>
        <v>0</v>
      </c>
      <c r="G174" s="8">
        <f t="shared" si="48"/>
        <v>45</v>
      </c>
    </row>
    <row r="175" spans="1:7" s="60" customFormat="1" ht="12" customHeight="1" x14ac:dyDescent="0.2">
      <c r="A175" s="107" t="s">
        <v>173</v>
      </c>
      <c r="B175" s="107"/>
      <c r="C175" s="10">
        <v>1509</v>
      </c>
      <c r="D175" s="10">
        <v>2</v>
      </c>
      <c r="E175" s="10">
        <v>-4</v>
      </c>
      <c r="F175" s="10">
        <v>0</v>
      </c>
      <c r="G175" s="10">
        <v>-2</v>
      </c>
    </row>
    <row r="176" spans="1:7" s="60" customFormat="1" ht="12" customHeight="1" x14ac:dyDescent="0.2">
      <c r="A176" s="107" t="s">
        <v>174</v>
      </c>
      <c r="B176" s="107"/>
      <c r="C176" s="10">
        <v>194</v>
      </c>
      <c r="D176" s="10">
        <v>1</v>
      </c>
      <c r="E176" s="10">
        <v>0</v>
      </c>
      <c r="F176" s="10">
        <v>0</v>
      </c>
      <c r="G176" s="10">
        <v>1</v>
      </c>
    </row>
    <row r="177" spans="1:7" s="60" customFormat="1" ht="12" customHeight="1" x14ac:dyDescent="0.2">
      <c r="A177" s="107" t="s">
        <v>175</v>
      </c>
      <c r="B177" s="107"/>
      <c r="C177" s="10">
        <v>717</v>
      </c>
      <c r="D177" s="10">
        <v>0</v>
      </c>
      <c r="E177" s="10">
        <v>1</v>
      </c>
      <c r="F177" s="10">
        <v>0</v>
      </c>
      <c r="G177" s="10">
        <v>1</v>
      </c>
    </row>
    <row r="178" spans="1:7" s="60" customFormat="1" ht="12" customHeight="1" x14ac:dyDescent="0.2">
      <c r="A178" s="107" t="s">
        <v>176</v>
      </c>
      <c r="B178" s="107"/>
      <c r="C178" s="10">
        <v>335</v>
      </c>
      <c r="D178" s="10">
        <v>1</v>
      </c>
      <c r="E178" s="10">
        <v>0</v>
      </c>
      <c r="F178" s="10">
        <v>0</v>
      </c>
      <c r="G178" s="10">
        <v>1</v>
      </c>
    </row>
    <row r="179" spans="1:7" s="60" customFormat="1" ht="12" customHeight="1" x14ac:dyDescent="0.2">
      <c r="A179" s="107" t="s">
        <v>177</v>
      </c>
      <c r="B179" s="107"/>
      <c r="C179" s="10">
        <v>3872</v>
      </c>
      <c r="D179" s="10">
        <v>5</v>
      </c>
      <c r="E179" s="10">
        <v>5</v>
      </c>
      <c r="F179" s="10">
        <v>0</v>
      </c>
      <c r="G179" s="10">
        <v>10</v>
      </c>
    </row>
    <row r="180" spans="1:7" s="60" customFormat="1" ht="12" customHeight="1" x14ac:dyDescent="0.2">
      <c r="A180" s="107" t="s">
        <v>178</v>
      </c>
      <c r="B180" s="107"/>
      <c r="C180" s="10">
        <v>604</v>
      </c>
      <c r="D180" s="10">
        <v>3</v>
      </c>
      <c r="E180" s="10">
        <v>5</v>
      </c>
      <c r="F180" s="10">
        <v>0</v>
      </c>
      <c r="G180" s="10">
        <v>8</v>
      </c>
    </row>
    <row r="181" spans="1:7" s="60" customFormat="1" ht="12" customHeight="1" x14ac:dyDescent="0.2">
      <c r="A181" s="107" t="s">
        <v>179</v>
      </c>
      <c r="B181" s="107"/>
      <c r="C181" s="10">
        <v>246</v>
      </c>
      <c r="D181" s="10">
        <v>0</v>
      </c>
      <c r="E181" s="10">
        <v>0</v>
      </c>
      <c r="F181" s="10">
        <v>0</v>
      </c>
      <c r="G181" s="10">
        <v>0</v>
      </c>
    </row>
    <row r="182" spans="1:7" s="60" customFormat="1" ht="12" customHeight="1" x14ac:dyDescent="0.2">
      <c r="A182" s="107" t="s">
        <v>180</v>
      </c>
      <c r="B182" s="107"/>
      <c r="C182" s="10">
        <v>487</v>
      </c>
      <c r="D182" s="10">
        <v>22</v>
      </c>
      <c r="E182" s="10">
        <v>1</v>
      </c>
      <c r="F182" s="10">
        <v>0</v>
      </c>
      <c r="G182" s="10">
        <v>23</v>
      </c>
    </row>
    <row r="183" spans="1:7" s="60" customFormat="1" ht="12" customHeight="1" x14ac:dyDescent="0.2">
      <c r="A183" s="107" t="s">
        <v>181</v>
      </c>
      <c r="B183" s="107"/>
      <c r="C183" s="10">
        <v>394</v>
      </c>
      <c r="D183" s="10">
        <v>2</v>
      </c>
      <c r="E183" s="10">
        <v>0</v>
      </c>
      <c r="F183" s="10">
        <v>0</v>
      </c>
      <c r="G183" s="10">
        <v>2</v>
      </c>
    </row>
    <row r="184" spans="1:7" s="60" customFormat="1" ht="12" customHeight="1" x14ac:dyDescent="0.2">
      <c r="A184" s="108" t="s">
        <v>182</v>
      </c>
      <c r="B184" s="108"/>
      <c r="C184" s="15">
        <v>1142</v>
      </c>
      <c r="D184" s="15">
        <v>0</v>
      </c>
      <c r="E184" s="15">
        <v>1</v>
      </c>
      <c r="F184" s="15">
        <v>0</v>
      </c>
      <c r="G184" s="15">
        <v>1</v>
      </c>
    </row>
    <row r="185" spans="1:7" s="60" customFormat="1" ht="12" customHeight="1" x14ac:dyDescent="0.2">
      <c r="A185" s="13"/>
      <c r="B185" s="13"/>
      <c r="C185" s="13"/>
      <c r="D185" s="13"/>
      <c r="E185" s="13"/>
      <c r="F185" s="13"/>
      <c r="G185" s="13"/>
    </row>
    <row r="186" spans="1:7" s="60" customFormat="1" ht="12" customHeight="1" x14ac:dyDescent="0.2">
      <c r="A186" s="106" t="s">
        <v>184</v>
      </c>
      <c r="B186" s="106"/>
      <c r="C186" s="8">
        <f t="shared" ref="C186:G186" si="49">SUM(C187:C194)</f>
        <v>244798</v>
      </c>
      <c r="D186" s="8">
        <f t="shared" si="49"/>
        <v>2402</v>
      </c>
      <c r="E186" s="8">
        <f t="shared" si="49"/>
        <v>294</v>
      </c>
      <c r="F186" s="8">
        <f t="shared" si="49"/>
        <v>183</v>
      </c>
      <c r="G186" s="8">
        <f t="shared" si="49"/>
        <v>2513</v>
      </c>
    </row>
    <row r="187" spans="1:7" s="60" customFormat="1" ht="12" customHeight="1" x14ac:dyDescent="0.2">
      <c r="A187" s="107" t="s">
        <v>185</v>
      </c>
      <c r="B187" s="107"/>
      <c r="C187" s="10">
        <f>SUM(C56:C66)</f>
        <v>30111</v>
      </c>
      <c r="D187" s="10">
        <f t="shared" ref="D187:G187" si="50">SUM(D56:D66)</f>
        <v>438</v>
      </c>
      <c r="E187" s="10">
        <f t="shared" si="50"/>
        <v>52</v>
      </c>
      <c r="F187" s="10">
        <f t="shared" si="50"/>
        <v>19</v>
      </c>
      <c r="G187" s="10">
        <f t="shared" si="50"/>
        <v>471</v>
      </c>
    </row>
    <row r="188" spans="1:7" s="60" customFormat="1" ht="12" customHeight="1" x14ac:dyDescent="0.2">
      <c r="A188" s="107" t="s">
        <v>186</v>
      </c>
      <c r="B188" s="107"/>
      <c r="C188" s="10">
        <f>SUM(C69:C120)</f>
        <v>95173</v>
      </c>
      <c r="D188" s="10">
        <f t="shared" ref="D188:G188" si="51">SUM(D69:D120)</f>
        <v>722</v>
      </c>
      <c r="E188" s="10">
        <f t="shared" si="51"/>
        <v>100</v>
      </c>
      <c r="F188" s="10">
        <f t="shared" si="51"/>
        <v>64</v>
      </c>
      <c r="G188" s="10">
        <f t="shared" si="51"/>
        <v>758</v>
      </c>
    </row>
    <row r="189" spans="1:7" s="60" customFormat="1" ht="12" customHeight="1" x14ac:dyDescent="0.2">
      <c r="A189" s="107" t="s">
        <v>187</v>
      </c>
      <c r="B189" s="107"/>
      <c r="C189" s="10">
        <f>SUM(C123:C145)</f>
        <v>58234</v>
      </c>
      <c r="D189" s="10">
        <f t="shared" ref="D189:G189" si="52">SUM(D123:D145)</f>
        <v>357</v>
      </c>
      <c r="E189" s="10">
        <f t="shared" si="52"/>
        <v>47</v>
      </c>
      <c r="F189" s="10">
        <f t="shared" si="52"/>
        <v>34</v>
      </c>
      <c r="G189" s="10">
        <f t="shared" si="52"/>
        <v>370</v>
      </c>
    </row>
    <row r="190" spans="1:7" s="60" customFormat="1" ht="12" customHeight="1" x14ac:dyDescent="0.2">
      <c r="A190" s="107" t="s">
        <v>188</v>
      </c>
      <c r="B190" s="107"/>
      <c r="C190" s="10">
        <f>SUM(C148:C155)</f>
        <v>6691</v>
      </c>
      <c r="D190" s="10">
        <f t="shared" ref="D190:G190" si="53">SUM(D148:D155)</f>
        <v>49</v>
      </c>
      <c r="E190" s="10">
        <f t="shared" si="53"/>
        <v>12</v>
      </c>
      <c r="F190" s="10">
        <f t="shared" si="53"/>
        <v>0</v>
      </c>
      <c r="G190" s="10">
        <f t="shared" si="53"/>
        <v>61</v>
      </c>
    </row>
    <row r="191" spans="1:7" s="60" customFormat="1" ht="12" customHeight="1" x14ac:dyDescent="0.2">
      <c r="A191" s="107" t="s">
        <v>189</v>
      </c>
      <c r="B191" s="107"/>
      <c r="C191" s="10">
        <f>SUM(C158:C163)</f>
        <v>32185</v>
      </c>
      <c r="D191" s="10">
        <f t="shared" ref="D191:G191" si="54">SUM(D158:D163)</f>
        <v>724</v>
      </c>
      <c r="E191" s="10">
        <f t="shared" si="54"/>
        <v>37</v>
      </c>
      <c r="F191" s="10">
        <f t="shared" si="54"/>
        <v>65</v>
      </c>
      <c r="G191" s="10">
        <f t="shared" si="54"/>
        <v>696</v>
      </c>
    </row>
    <row r="192" spans="1:7" s="60" customFormat="1" ht="12" customHeight="1" x14ac:dyDescent="0.2">
      <c r="A192" s="107" t="s">
        <v>190</v>
      </c>
      <c r="B192" s="107"/>
      <c r="C192" s="10">
        <f>SUM(C166:C167)</f>
        <v>5901</v>
      </c>
      <c r="D192" s="10">
        <f t="shared" ref="D192:G192" si="55">SUM(D166:D167)</f>
        <v>60</v>
      </c>
      <c r="E192" s="10">
        <f t="shared" si="55"/>
        <v>28</v>
      </c>
      <c r="F192" s="10">
        <f t="shared" si="55"/>
        <v>0</v>
      </c>
      <c r="G192" s="10">
        <f t="shared" si="55"/>
        <v>88</v>
      </c>
    </row>
    <row r="193" spans="1:7" s="60" customFormat="1" ht="12" customHeight="1" x14ac:dyDescent="0.2">
      <c r="A193" s="107" t="s">
        <v>191</v>
      </c>
      <c r="B193" s="107"/>
      <c r="C193" s="10">
        <f t="shared" ref="C193:G193" si="56">SUM(C170:C172)</f>
        <v>7003</v>
      </c>
      <c r="D193" s="10">
        <f t="shared" si="56"/>
        <v>16</v>
      </c>
      <c r="E193" s="10">
        <f t="shared" si="56"/>
        <v>9</v>
      </c>
      <c r="F193" s="10">
        <f t="shared" si="56"/>
        <v>1</v>
      </c>
      <c r="G193" s="10">
        <f t="shared" si="56"/>
        <v>24</v>
      </c>
    </row>
    <row r="194" spans="1:7" s="60" customFormat="1" ht="12" customHeight="1" x14ac:dyDescent="0.2">
      <c r="A194" s="105" t="s">
        <v>192</v>
      </c>
      <c r="B194" s="105"/>
      <c r="C194" s="15">
        <f t="shared" ref="C194:G194" si="57">SUM(C175:C184)</f>
        <v>9500</v>
      </c>
      <c r="D194" s="15">
        <f t="shared" si="57"/>
        <v>36</v>
      </c>
      <c r="E194" s="15">
        <f t="shared" si="57"/>
        <v>9</v>
      </c>
      <c r="F194" s="15">
        <f t="shared" si="57"/>
        <v>0</v>
      </c>
      <c r="G194" s="15">
        <f t="shared" si="57"/>
        <v>45</v>
      </c>
    </row>
    <row r="195" spans="1:7" s="60" customFormat="1" ht="12" customHeight="1" x14ac:dyDescent="0.2">
      <c r="A195" s="81"/>
      <c r="B195" s="81"/>
      <c r="C195" s="22"/>
      <c r="D195" s="22"/>
      <c r="E195" s="22"/>
      <c r="F195" s="22"/>
      <c r="G195" s="22"/>
    </row>
    <row r="196" spans="1:7" s="60" customFormat="1" ht="12" customHeight="1" x14ac:dyDescent="0.2">
      <c r="A196" s="106" t="s">
        <v>232</v>
      </c>
      <c r="B196" s="106"/>
      <c r="C196" s="8">
        <f>+C197+C198+C199+C200+C201</f>
        <v>216137</v>
      </c>
      <c r="D196" s="8">
        <f t="shared" ref="D196:G196" si="58">+D197+D198+D199+D200+D201</f>
        <v>2309</v>
      </c>
      <c r="E196" s="8">
        <f t="shared" si="58"/>
        <v>252</v>
      </c>
      <c r="F196" s="8">
        <f t="shared" si="58"/>
        <v>182</v>
      </c>
      <c r="G196" s="8">
        <f t="shared" si="58"/>
        <v>2379</v>
      </c>
    </row>
    <row r="197" spans="1:7" s="60" customFormat="1" ht="12" customHeight="1" x14ac:dyDescent="0.2">
      <c r="A197" s="107" t="s">
        <v>216</v>
      </c>
      <c r="B197" s="107"/>
      <c r="C197" s="10">
        <f>+C158+C159+C162+C163</f>
        <v>30342</v>
      </c>
      <c r="D197" s="10">
        <f t="shared" ref="D197:G197" si="59">+D158+D159+D162+D163</f>
        <v>648</v>
      </c>
      <c r="E197" s="10">
        <f t="shared" si="59"/>
        <v>32</v>
      </c>
      <c r="F197" s="10">
        <f t="shared" si="59"/>
        <v>65</v>
      </c>
      <c r="G197" s="10">
        <f t="shared" si="59"/>
        <v>615</v>
      </c>
    </row>
    <row r="198" spans="1:7" s="60" customFormat="1" ht="12" customHeight="1" x14ac:dyDescent="0.2">
      <c r="A198" s="107" t="s">
        <v>217</v>
      </c>
      <c r="B198" s="107"/>
      <c r="C198" s="12">
        <f>+C56+C57+C78+C58+C59+C60+C61+C62+C63+C64+C65+C66</f>
        <v>30625</v>
      </c>
      <c r="D198" s="12">
        <f t="shared" ref="D198:G198" si="60">+D56+D57+D78+D58+D59+D60+D61+D62+D63+D64+D65+D66</f>
        <v>440</v>
      </c>
      <c r="E198" s="12">
        <f t="shared" si="60"/>
        <v>52</v>
      </c>
      <c r="F198" s="12">
        <f t="shared" si="60"/>
        <v>19</v>
      </c>
      <c r="G198" s="12">
        <f t="shared" si="60"/>
        <v>473</v>
      </c>
    </row>
    <row r="199" spans="1:7" s="60" customFormat="1" ht="12" customHeight="1" x14ac:dyDescent="0.2">
      <c r="A199" s="107" t="s">
        <v>218</v>
      </c>
      <c r="B199" s="107"/>
      <c r="C199" s="10">
        <f>+C123+C148+C125+C127+C128+C132+C134+C135+C155+C136+C137+C138+C140+C141+C143+C144</f>
        <v>46165</v>
      </c>
      <c r="D199" s="10">
        <f t="shared" ref="D199:G199" si="61">+D123+D148+D125+D127+D128+D132+D134+D135+D155+D136+D137+D138+D139+D141+D143+D144</f>
        <v>368</v>
      </c>
      <c r="E199" s="10">
        <f t="shared" si="61"/>
        <v>39</v>
      </c>
      <c r="F199" s="10">
        <f t="shared" si="61"/>
        <v>32</v>
      </c>
      <c r="G199" s="10">
        <f t="shared" si="61"/>
        <v>375</v>
      </c>
    </row>
    <row r="200" spans="1:7" s="60" customFormat="1" ht="12" customHeight="1" x14ac:dyDescent="0.2">
      <c r="A200" s="107" t="s">
        <v>219</v>
      </c>
      <c r="B200" s="107"/>
      <c r="C200" s="10">
        <f>+C69+C70+C71+C72+C73+C74+C75+C76+C77+C79+C80+C81+C82+C83+C84+C85+C86+C87+C88+C89+C90+C91+C92+C93+C94+C95+C96+C97+C98+C99+C100+C101+C102+C103+C104+C105+C106+C107+C108+C109+C110+C111+C112+C113+C114+C115+C116+C117+C118+C119+C120</f>
        <v>94659</v>
      </c>
      <c r="D200" s="10">
        <f t="shared" ref="D200:G200" si="62">+D69+D70+D71+D72+D73+D74+D75+D76+D77+D79+D80+D81+D82+D83+D84+D85+D86+D87+D88+D89+D90+D91+D92+D93+D94+D95+D96+D97+D98+D99+D100+D101+D102+D103+D104+D105+D106+D107+D108+D109+D110+D111+D112+D113+D114+D115+D116+D117+D118+D119+D120</f>
        <v>720</v>
      </c>
      <c r="E200" s="10">
        <f t="shared" si="62"/>
        <v>100</v>
      </c>
      <c r="F200" s="10">
        <f t="shared" si="62"/>
        <v>64</v>
      </c>
      <c r="G200" s="10">
        <f t="shared" si="62"/>
        <v>756</v>
      </c>
    </row>
    <row r="201" spans="1:7" s="60" customFormat="1" ht="12" customHeight="1" x14ac:dyDescent="0.2">
      <c r="A201" s="82" t="s">
        <v>220</v>
      </c>
      <c r="B201" s="82"/>
      <c r="C201" s="15">
        <f>+C160+C129+C131+C161+C133+C145+C167</f>
        <v>14346</v>
      </c>
      <c r="D201" s="15">
        <f t="shared" ref="D201:G201" si="63">+D160+D129+D131+D161+D133+D145+D167</f>
        <v>133</v>
      </c>
      <c r="E201" s="15">
        <f t="shared" si="63"/>
        <v>29</v>
      </c>
      <c r="F201" s="15">
        <f t="shared" si="63"/>
        <v>2</v>
      </c>
      <c r="G201" s="15">
        <f t="shared" si="63"/>
        <v>160</v>
      </c>
    </row>
    <row r="202" spans="1:7" s="60" customFormat="1" ht="12" customHeight="1" x14ac:dyDescent="0.2">
      <c r="A202" s="83"/>
      <c r="B202" s="83"/>
      <c r="C202" s="19"/>
      <c r="D202" s="19"/>
      <c r="E202" s="19"/>
      <c r="F202" s="19"/>
      <c r="G202" s="19"/>
    </row>
    <row r="203" spans="1:7" s="60" customFormat="1" ht="12" customHeight="1" x14ac:dyDescent="0.2">
      <c r="A203" s="57" t="s">
        <v>233</v>
      </c>
      <c r="B203" s="57"/>
      <c r="C203" s="62">
        <f>+C186-C196</f>
        <v>28661</v>
      </c>
      <c r="D203" s="62">
        <f t="shared" ref="D203:G203" si="64">+D186-D196</f>
        <v>93</v>
      </c>
      <c r="E203" s="62">
        <f t="shared" si="64"/>
        <v>42</v>
      </c>
      <c r="F203" s="62">
        <f t="shared" si="64"/>
        <v>1</v>
      </c>
      <c r="G203" s="62">
        <f t="shared" si="64"/>
        <v>134</v>
      </c>
    </row>
    <row r="204" spans="1:7" s="70" customFormat="1" ht="12" customHeight="1" x14ac:dyDescent="0.15"/>
    <row r="205" spans="1:7" s="71" customFormat="1" ht="24" customHeight="1" x14ac:dyDescent="0.2">
      <c r="A205" s="124" t="s">
        <v>242</v>
      </c>
      <c r="B205" s="124"/>
      <c r="C205" s="124"/>
      <c r="D205" s="125"/>
      <c r="E205" s="125"/>
      <c r="F205" s="125"/>
      <c r="G205" s="125"/>
    </row>
    <row r="206" spans="1:7" customFormat="1" ht="12.75" customHeight="1" x14ac:dyDescent="0.2">
      <c r="A206" s="98" t="s">
        <v>240</v>
      </c>
      <c r="B206" s="98"/>
      <c r="C206" s="98"/>
      <c r="D206" s="98"/>
      <c r="E206" s="98"/>
      <c r="F206" s="98"/>
      <c r="G206" s="98"/>
    </row>
    <row r="207" spans="1:7" customFormat="1" ht="12.75" x14ac:dyDescent="0.2">
      <c r="A207" s="98" t="s">
        <v>203</v>
      </c>
      <c r="B207" s="98"/>
      <c r="C207" s="98"/>
      <c r="D207" s="98"/>
      <c r="E207" s="98"/>
      <c r="F207" s="98"/>
      <c r="G207" s="98"/>
    </row>
    <row r="208" spans="1:7" customFormat="1" ht="12.75" x14ac:dyDescent="0.2">
      <c r="A208" s="98" t="s">
        <v>204</v>
      </c>
      <c r="B208" s="98"/>
      <c r="C208" s="98"/>
      <c r="D208" s="98"/>
      <c r="E208" s="98"/>
      <c r="F208" s="98"/>
      <c r="G208" s="98"/>
    </row>
    <row r="209" spans="1:7" s="71" customFormat="1" ht="12" customHeight="1" x14ac:dyDescent="0.2">
      <c r="A209" s="101" t="s">
        <v>231</v>
      </c>
      <c r="B209" s="114"/>
      <c r="C209" s="114"/>
      <c r="D209" s="114"/>
      <c r="E209" s="114"/>
      <c r="F209" s="114"/>
      <c r="G209" s="114"/>
    </row>
    <row r="210" spans="1:7" s="23" customFormat="1" ht="5.25" customHeight="1" x14ac:dyDescent="0.15">
      <c r="A210" s="103"/>
      <c r="B210" s="103"/>
      <c r="C210" s="103"/>
      <c r="D210" s="103"/>
      <c r="E210" s="103"/>
      <c r="F210" s="103"/>
      <c r="G210" s="103"/>
    </row>
    <row r="211" spans="1:7" s="80" customFormat="1" ht="12" customHeight="1" x14ac:dyDescent="0.2">
      <c r="A211" s="104" t="s">
        <v>238</v>
      </c>
      <c r="B211" s="104"/>
      <c r="C211" s="104"/>
      <c r="D211" s="104"/>
      <c r="E211" s="104"/>
      <c r="F211" s="104"/>
      <c r="G211" s="104"/>
    </row>
    <row r="212" spans="1:7" s="23" customFormat="1" ht="5.25" customHeight="1" x14ac:dyDescent="0.15">
      <c r="A212" s="103"/>
      <c r="B212" s="103"/>
      <c r="C212" s="103"/>
      <c r="D212" s="103"/>
      <c r="E212" s="103"/>
      <c r="F212" s="103"/>
      <c r="G212" s="103"/>
    </row>
    <row r="213" spans="1:7" s="9" customFormat="1" ht="12" customHeight="1" x14ac:dyDescent="0.2">
      <c r="A213" s="98" t="s">
        <v>244</v>
      </c>
      <c r="B213" s="98"/>
      <c r="C213" s="98"/>
      <c r="D213" s="98"/>
      <c r="E213" s="98"/>
      <c r="F213" s="98"/>
      <c r="G213" s="98"/>
    </row>
    <row r="214" spans="1:7" s="9" customFormat="1" ht="12" customHeight="1" x14ac:dyDescent="0.2">
      <c r="A214" s="98" t="s">
        <v>199</v>
      </c>
      <c r="B214" s="98"/>
      <c r="C214" s="98"/>
      <c r="D214" s="98"/>
      <c r="E214" s="98"/>
      <c r="F214" s="98"/>
      <c r="G214" s="98"/>
    </row>
    <row r="215" spans="1:7" ht="12" customHeight="1" x14ac:dyDescent="0.2"/>
    <row r="216" spans="1:7" ht="12" customHeight="1" x14ac:dyDescent="0.2"/>
    <row r="217" spans="1:7" ht="12" customHeight="1" x14ac:dyDescent="0.2"/>
    <row r="218" spans="1:7" ht="12" customHeight="1" x14ac:dyDescent="0.2"/>
    <row r="219" spans="1:7" ht="12" customHeight="1" x14ac:dyDescent="0.2"/>
    <row r="220" spans="1:7" ht="12" customHeight="1" x14ac:dyDescent="0.2">
      <c r="C220" s="72"/>
      <c r="D220" s="72"/>
      <c r="E220" s="72"/>
      <c r="F220" s="72"/>
      <c r="G220" s="72"/>
    </row>
    <row r="221" spans="1:7" ht="12" customHeight="1" x14ac:dyDescent="0.2">
      <c r="C221" s="72"/>
      <c r="D221" s="72"/>
      <c r="E221" s="72"/>
      <c r="F221" s="72"/>
      <c r="G221" s="72"/>
    </row>
    <row r="222" spans="1:7" ht="12" customHeight="1" x14ac:dyDescent="0.2">
      <c r="C222" s="72"/>
      <c r="D222" s="72"/>
      <c r="E222" s="72"/>
      <c r="F222" s="72"/>
      <c r="G222" s="72"/>
    </row>
    <row r="223" spans="1:7" ht="12" customHeight="1" x14ac:dyDescent="0.2">
      <c r="C223" s="72"/>
      <c r="D223" s="72"/>
      <c r="E223" s="72"/>
      <c r="F223" s="72"/>
      <c r="G223" s="72"/>
    </row>
    <row r="224" spans="1:7" ht="12" customHeight="1" x14ac:dyDescent="0.2">
      <c r="C224" s="72"/>
      <c r="D224" s="72"/>
      <c r="E224" s="72"/>
      <c r="F224" s="72"/>
      <c r="G224" s="72"/>
    </row>
    <row r="225" spans="3:7" ht="12" customHeight="1" x14ac:dyDescent="0.2">
      <c r="C225" s="72"/>
      <c r="D225" s="72"/>
      <c r="E225" s="72"/>
      <c r="F225" s="72"/>
      <c r="G225" s="72"/>
    </row>
    <row r="226" spans="3:7" ht="12" customHeight="1" x14ac:dyDescent="0.2">
      <c r="C226" s="72"/>
      <c r="D226" s="72"/>
      <c r="E226" s="72"/>
      <c r="F226" s="72"/>
      <c r="G226" s="72"/>
    </row>
    <row r="227" spans="3:7" ht="12" customHeight="1" x14ac:dyDescent="0.2">
      <c r="C227" s="72"/>
      <c r="D227" s="72"/>
      <c r="E227" s="72"/>
      <c r="F227" s="72"/>
      <c r="G227" s="72"/>
    </row>
    <row r="228" spans="3:7" ht="12" customHeight="1" x14ac:dyDescent="0.2">
      <c r="C228" s="72"/>
      <c r="D228" s="72"/>
      <c r="E228" s="72"/>
      <c r="F228" s="72"/>
      <c r="G228" s="72"/>
    </row>
    <row r="229" spans="3:7" ht="12" customHeight="1" x14ac:dyDescent="0.2">
      <c r="C229" s="72"/>
      <c r="D229" s="72"/>
      <c r="E229" s="72"/>
      <c r="F229" s="72"/>
      <c r="G229" s="72"/>
    </row>
    <row r="230" spans="3:7" ht="12" customHeight="1" x14ac:dyDescent="0.2">
      <c r="C230" s="72"/>
      <c r="D230" s="72"/>
      <c r="E230" s="72"/>
      <c r="F230" s="72"/>
      <c r="G230" s="72"/>
    </row>
  </sheetData>
  <mergeCells count="176">
    <mergeCell ref="A1:G1"/>
    <mergeCell ref="A2:G2"/>
    <mergeCell ref="A3:G3"/>
    <mergeCell ref="A4:G4"/>
    <mergeCell ref="A5:B5"/>
    <mergeCell ref="A6:B6"/>
    <mergeCell ref="A22:B22"/>
    <mergeCell ref="A23:B23"/>
    <mergeCell ref="A24:B24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9:B149"/>
    <mergeCell ref="A150:B150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7:B147"/>
    <mergeCell ref="A148:B148"/>
    <mergeCell ref="A162:B162"/>
    <mergeCell ref="A163:B163"/>
    <mergeCell ref="A165:B165"/>
    <mergeCell ref="A166:B166"/>
    <mergeCell ref="A167:B167"/>
    <mergeCell ref="A169:B169"/>
    <mergeCell ref="A155:B155"/>
    <mergeCell ref="A157:B157"/>
    <mergeCell ref="A158:B158"/>
    <mergeCell ref="A159:B159"/>
    <mergeCell ref="A160:B160"/>
    <mergeCell ref="A161:B161"/>
    <mergeCell ref="A177:B177"/>
    <mergeCell ref="A178:B178"/>
    <mergeCell ref="A179:B179"/>
    <mergeCell ref="A180:B180"/>
    <mergeCell ref="A181:B181"/>
    <mergeCell ref="A182:B182"/>
    <mergeCell ref="A170:B170"/>
    <mergeCell ref="A171:B171"/>
    <mergeCell ref="A172:B172"/>
    <mergeCell ref="A174:B174"/>
    <mergeCell ref="A175:B175"/>
    <mergeCell ref="A176:B176"/>
    <mergeCell ref="A190:B190"/>
    <mergeCell ref="A191:B191"/>
    <mergeCell ref="A192:B192"/>
    <mergeCell ref="A193:B193"/>
    <mergeCell ref="A194:B194"/>
    <mergeCell ref="A196:B196"/>
    <mergeCell ref="A183:B183"/>
    <mergeCell ref="A184:B184"/>
    <mergeCell ref="A186:B186"/>
    <mergeCell ref="A187:B187"/>
    <mergeCell ref="A188:B188"/>
    <mergeCell ref="A189:B189"/>
    <mergeCell ref="A214:G214"/>
    <mergeCell ref="A209:G209"/>
    <mergeCell ref="A207:G207"/>
    <mergeCell ref="A208:G208"/>
    <mergeCell ref="A210:G210"/>
    <mergeCell ref="A211:G211"/>
    <mergeCell ref="A212:G212"/>
    <mergeCell ref="A213:G213"/>
    <mergeCell ref="A197:B197"/>
    <mergeCell ref="A198:B198"/>
    <mergeCell ref="A199:B199"/>
    <mergeCell ref="A200:B200"/>
    <mergeCell ref="A205:G205"/>
    <mergeCell ref="A206:G2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pane ySplit="7" topLeftCell="A8" activePane="bottomLeft" state="frozen"/>
      <selection pane="bottomLeft" sqref="A1:G1"/>
    </sheetView>
  </sheetViews>
  <sheetFormatPr defaultColWidth="9.140625" defaultRowHeight="12" x14ac:dyDescent="0.2"/>
  <cols>
    <col min="1" max="1" width="2.7109375" style="72" customWidth="1"/>
    <col min="2" max="2" width="31" style="72" customWidth="1"/>
    <col min="3" max="7" width="18.7109375" style="73" customWidth="1"/>
    <col min="8" max="16384" width="9.140625" style="72"/>
  </cols>
  <sheetData>
    <row r="1" spans="1:7" s="47" customFormat="1" ht="12.75" customHeight="1" x14ac:dyDescent="0.2">
      <c r="A1" s="113"/>
      <c r="B1" s="113"/>
      <c r="C1" s="113"/>
      <c r="D1" s="114"/>
      <c r="E1" s="114"/>
      <c r="F1" s="114"/>
      <c r="G1" s="114"/>
    </row>
    <row r="2" spans="1:7" s="48" customFormat="1" ht="12.75" customHeight="1" x14ac:dyDescent="0.2">
      <c r="A2" s="115" t="s">
        <v>234</v>
      </c>
      <c r="B2" s="115"/>
      <c r="C2" s="115"/>
      <c r="D2" s="115"/>
      <c r="E2" s="115"/>
      <c r="F2" s="115"/>
      <c r="G2" s="115"/>
    </row>
    <row r="3" spans="1:7" s="78" customFormat="1" ht="12.75" customHeight="1" x14ac:dyDescent="0.2">
      <c r="A3" s="116"/>
      <c r="B3" s="114"/>
      <c r="C3" s="114"/>
      <c r="D3" s="114"/>
      <c r="E3" s="114"/>
      <c r="F3" s="114"/>
      <c r="G3" s="114"/>
    </row>
    <row r="4" spans="1:7" s="78" customFormat="1" ht="12.75" customHeight="1" x14ac:dyDescent="0.25">
      <c r="A4" s="117"/>
      <c r="B4" s="117"/>
      <c r="C4" s="117"/>
      <c r="D4" s="118"/>
      <c r="E4" s="118"/>
      <c r="F4" s="118"/>
      <c r="G4" s="118"/>
    </row>
    <row r="5" spans="1:7" s="51" customFormat="1" ht="12" customHeight="1" x14ac:dyDescent="0.2">
      <c r="A5" s="119"/>
      <c r="B5" s="120"/>
      <c r="C5" s="50" t="s">
        <v>202</v>
      </c>
      <c r="D5" s="50" t="s">
        <v>195</v>
      </c>
      <c r="E5" s="50"/>
      <c r="F5" s="50" t="s">
        <v>201</v>
      </c>
      <c r="G5" s="50" t="s">
        <v>196</v>
      </c>
    </row>
    <row r="6" spans="1:7" s="79" customFormat="1" ht="12" customHeight="1" x14ac:dyDescent="0.2">
      <c r="A6" s="121"/>
      <c r="B6" s="122"/>
      <c r="C6" s="58"/>
      <c r="D6" s="58" t="s">
        <v>197</v>
      </c>
      <c r="E6" s="58" t="s">
        <v>198</v>
      </c>
      <c r="F6" s="58"/>
      <c r="G6" s="58"/>
    </row>
    <row r="7" spans="1:7" s="51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1" customFormat="1" ht="12" customHeight="1" x14ac:dyDescent="0.2">
      <c r="A8" s="112" t="s">
        <v>0</v>
      </c>
      <c r="B8" s="112"/>
      <c r="C8" s="4">
        <f t="shared" ref="C8:G8" si="0">C10+C21+C36+C40+C50</f>
        <v>241607</v>
      </c>
      <c r="D8" s="4">
        <f t="shared" si="0"/>
        <v>2018</v>
      </c>
      <c r="E8" s="4">
        <f t="shared" si="0"/>
        <v>518</v>
      </c>
      <c r="F8" s="4">
        <f t="shared" si="0"/>
        <v>137</v>
      </c>
      <c r="G8" s="4">
        <f t="shared" si="0"/>
        <v>2399</v>
      </c>
    </row>
    <row r="9" spans="1:7" s="61" customFormat="1" ht="12" customHeight="1" x14ac:dyDescent="0.2">
      <c r="A9" s="5"/>
      <c r="B9" s="5"/>
      <c r="C9" s="6"/>
      <c r="D9" s="6"/>
      <c r="E9" s="6"/>
      <c r="F9" s="6"/>
      <c r="G9" s="6"/>
    </row>
    <row r="10" spans="1:7" s="69" customFormat="1" ht="12" customHeight="1" x14ac:dyDescent="0.2">
      <c r="A10" s="106" t="s">
        <v>1</v>
      </c>
      <c r="B10" s="106"/>
      <c r="C10" s="8">
        <f t="shared" ref="C10:G10" si="1">C11+C15+C19</f>
        <v>22180</v>
      </c>
      <c r="D10" s="8">
        <f t="shared" si="1"/>
        <v>166</v>
      </c>
      <c r="E10" s="8">
        <f t="shared" si="1"/>
        <v>47</v>
      </c>
      <c r="F10" s="8">
        <f t="shared" si="1"/>
        <v>3</v>
      </c>
      <c r="G10" s="8">
        <f t="shared" si="1"/>
        <v>210</v>
      </c>
    </row>
    <row r="11" spans="1:7" s="60" customFormat="1" ht="12" customHeight="1" x14ac:dyDescent="0.2">
      <c r="A11" s="107" t="s">
        <v>2</v>
      </c>
      <c r="B11" s="107"/>
      <c r="C11" s="10">
        <f t="shared" ref="C11:G11" si="2">C12+C13+C14</f>
        <v>9443</v>
      </c>
      <c r="D11" s="10">
        <f t="shared" si="2"/>
        <v>24</v>
      </c>
      <c r="E11" s="10">
        <f t="shared" si="2"/>
        <v>14</v>
      </c>
      <c r="F11" s="10">
        <f t="shared" si="2"/>
        <v>1</v>
      </c>
      <c r="G11" s="10">
        <f t="shared" si="2"/>
        <v>37</v>
      </c>
    </row>
    <row r="12" spans="1:7" s="60" customFormat="1" ht="12" customHeight="1" x14ac:dyDescent="0.2">
      <c r="A12" s="11"/>
      <c r="B12" s="12" t="s">
        <v>3</v>
      </c>
      <c r="C12" s="10">
        <f>C175+C176+C178+C183+C184</f>
        <v>3569</v>
      </c>
      <c r="D12" s="10">
        <f t="shared" ref="D12:G12" si="3">D175+D176+D178+D183+D184</f>
        <v>0</v>
      </c>
      <c r="E12" s="10">
        <f t="shared" si="3"/>
        <v>9</v>
      </c>
      <c r="F12" s="10">
        <f t="shared" si="3"/>
        <v>1</v>
      </c>
      <c r="G12" s="10">
        <f t="shared" si="3"/>
        <v>8</v>
      </c>
    </row>
    <row r="13" spans="1:7" s="60" customFormat="1" ht="12" customHeight="1" x14ac:dyDescent="0.2">
      <c r="A13" s="11"/>
      <c r="B13" s="12" t="s">
        <v>4</v>
      </c>
      <c r="C13" s="10">
        <f>+C179</f>
        <v>3854</v>
      </c>
      <c r="D13" s="10">
        <f t="shared" ref="D13:G13" si="4">+D179</f>
        <v>2</v>
      </c>
      <c r="E13" s="10">
        <f t="shared" si="4"/>
        <v>1</v>
      </c>
      <c r="F13" s="10">
        <f t="shared" si="4"/>
        <v>0</v>
      </c>
      <c r="G13" s="10">
        <f t="shared" si="4"/>
        <v>3</v>
      </c>
    </row>
    <row r="14" spans="1:7" s="60" customFormat="1" ht="12" customHeight="1" x14ac:dyDescent="0.2">
      <c r="A14" s="11"/>
      <c r="B14" s="13" t="s">
        <v>5</v>
      </c>
      <c r="C14" s="10">
        <f>C177+C180+C181+C182</f>
        <v>2020</v>
      </c>
      <c r="D14" s="10">
        <f t="shared" ref="D14:G14" si="5">D177+D180+D181+D182</f>
        <v>22</v>
      </c>
      <c r="E14" s="10">
        <f t="shared" si="5"/>
        <v>4</v>
      </c>
      <c r="F14" s="10">
        <f t="shared" si="5"/>
        <v>0</v>
      </c>
      <c r="G14" s="10">
        <f t="shared" si="5"/>
        <v>26</v>
      </c>
    </row>
    <row r="15" spans="1:7" s="60" customFormat="1" ht="12" customHeight="1" x14ac:dyDescent="0.2">
      <c r="A15" s="107" t="s">
        <v>6</v>
      </c>
      <c r="B15" s="107"/>
      <c r="C15" s="10">
        <f t="shared" ref="C15:G15" si="6">C16+C17+C18</f>
        <v>6973</v>
      </c>
      <c r="D15" s="10">
        <f t="shared" si="6"/>
        <v>22</v>
      </c>
      <c r="E15" s="10">
        <f t="shared" si="6"/>
        <v>15</v>
      </c>
      <c r="F15" s="10">
        <f t="shared" si="6"/>
        <v>0</v>
      </c>
      <c r="G15" s="10">
        <f t="shared" si="6"/>
        <v>37</v>
      </c>
    </row>
    <row r="16" spans="1:7" s="60" customFormat="1" ht="12" customHeight="1" x14ac:dyDescent="0.2">
      <c r="A16" s="11"/>
      <c r="B16" s="12" t="s">
        <v>7</v>
      </c>
      <c r="C16" s="10">
        <f>+C171</f>
        <v>2420</v>
      </c>
      <c r="D16" s="10">
        <f t="shared" ref="D16:G16" si="7">+D171</f>
        <v>3</v>
      </c>
      <c r="E16" s="10">
        <f t="shared" si="7"/>
        <v>2</v>
      </c>
      <c r="F16" s="10">
        <f t="shared" si="7"/>
        <v>0</v>
      </c>
      <c r="G16" s="10">
        <f t="shared" si="7"/>
        <v>5</v>
      </c>
    </row>
    <row r="17" spans="1:7" s="60" customFormat="1" ht="12" customHeight="1" x14ac:dyDescent="0.2">
      <c r="A17" s="11"/>
      <c r="B17" s="12" t="s">
        <v>8</v>
      </c>
      <c r="C17" s="10">
        <f>+C170</f>
        <v>2221</v>
      </c>
      <c r="D17" s="10">
        <f t="shared" ref="D17:G17" si="8">+D170</f>
        <v>6</v>
      </c>
      <c r="E17" s="10">
        <f t="shared" si="8"/>
        <v>5</v>
      </c>
      <c r="F17" s="10">
        <f t="shared" si="8"/>
        <v>0</v>
      </c>
      <c r="G17" s="10">
        <f t="shared" si="8"/>
        <v>11</v>
      </c>
    </row>
    <row r="18" spans="1:7" s="60" customFormat="1" ht="12" customHeight="1" x14ac:dyDescent="0.2">
      <c r="A18" s="14"/>
      <c r="B18" s="12" t="s">
        <v>9</v>
      </c>
      <c r="C18" s="10">
        <f>C172</f>
        <v>2332</v>
      </c>
      <c r="D18" s="10">
        <f t="shared" ref="D18:G18" si="9">D172</f>
        <v>13</v>
      </c>
      <c r="E18" s="10">
        <f t="shared" si="9"/>
        <v>8</v>
      </c>
      <c r="F18" s="10">
        <f t="shared" si="9"/>
        <v>0</v>
      </c>
      <c r="G18" s="10">
        <f t="shared" si="9"/>
        <v>21</v>
      </c>
    </row>
    <row r="19" spans="1:7" s="60" customFormat="1" ht="12" customHeight="1" x14ac:dyDescent="0.2">
      <c r="A19" s="105" t="s">
        <v>10</v>
      </c>
      <c r="B19" s="105"/>
      <c r="C19" s="15">
        <f>C166+C167</f>
        <v>5764</v>
      </c>
      <c r="D19" s="15">
        <f t="shared" ref="D19:G19" si="10">D166+D167</f>
        <v>120</v>
      </c>
      <c r="E19" s="15">
        <f t="shared" si="10"/>
        <v>18</v>
      </c>
      <c r="F19" s="15">
        <f t="shared" si="10"/>
        <v>2</v>
      </c>
      <c r="G19" s="15">
        <f t="shared" si="10"/>
        <v>136</v>
      </c>
    </row>
    <row r="20" spans="1:7" s="60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69" customFormat="1" ht="12" customHeight="1" x14ac:dyDescent="0.2">
      <c r="A21" s="106" t="s">
        <v>11</v>
      </c>
      <c r="B21" s="106"/>
      <c r="C21" s="8">
        <f t="shared" ref="C21:G21" si="11">C22+C23+C24+C27+C30+C31</f>
        <v>64288</v>
      </c>
      <c r="D21" s="8">
        <f t="shared" si="11"/>
        <v>346</v>
      </c>
      <c r="E21" s="8">
        <f t="shared" si="11"/>
        <v>99</v>
      </c>
      <c r="F21" s="8">
        <f t="shared" si="11"/>
        <v>27</v>
      </c>
      <c r="G21" s="8">
        <f t="shared" si="11"/>
        <v>418</v>
      </c>
    </row>
    <row r="22" spans="1:7" s="60" customFormat="1" ht="12" customHeight="1" x14ac:dyDescent="0.2">
      <c r="A22" s="107" t="s">
        <v>12</v>
      </c>
      <c r="B22" s="107"/>
      <c r="C22" s="10">
        <f t="shared" ref="C22:G22" si="12">C123+C125+C126+C134+C135+C137+C138+C140+C141</f>
        <v>36367</v>
      </c>
      <c r="D22" s="10">
        <f t="shared" si="12"/>
        <v>214</v>
      </c>
      <c r="E22" s="10">
        <f t="shared" si="12"/>
        <v>53</v>
      </c>
      <c r="F22" s="10">
        <f t="shared" si="12"/>
        <v>26</v>
      </c>
      <c r="G22" s="10">
        <f t="shared" si="12"/>
        <v>241</v>
      </c>
    </row>
    <row r="23" spans="1:7" s="60" customFormat="1" ht="12" customHeight="1" x14ac:dyDescent="0.2">
      <c r="A23" s="107" t="s">
        <v>13</v>
      </c>
      <c r="B23" s="107"/>
      <c r="C23" s="10">
        <f t="shared" ref="C23:G23" si="13">C131</f>
        <v>6530</v>
      </c>
      <c r="D23" s="10">
        <f t="shared" si="13"/>
        <v>58</v>
      </c>
      <c r="E23" s="10">
        <f t="shared" si="13"/>
        <v>4</v>
      </c>
      <c r="F23" s="10">
        <f t="shared" si="13"/>
        <v>1</v>
      </c>
      <c r="G23" s="10">
        <f t="shared" si="13"/>
        <v>61</v>
      </c>
    </row>
    <row r="24" spans="1:7" s="60" customFormat="1" ht="12" customHeight="1" x14ac:dyDescent="0.2">
      <c r="A24" s="107" t="s">
        <v>14</v>
      </c>
      <c r="B24" s="107"/>
      <c r="C24" s="10">
        <f t="shared" ref="C24:G24" si="14">C25+C26</f>
        <v>9887</v>
      </c>
      <c r="D24" s="10">
        <f t="shared" si="14"/>
        <v>48</v>
      </c>
      <c r="E24" s="10">
        <f t="shared" si="14"/>
        <v>14</v>
      </c>
      <c r="F24" s="10">
        <f t="shared" si="14"/>
        <v>0</v>
      </c>
      <c r="G24" s="10">
        <f t="shared" si="14"/>
        <v>62</v>
      </c>
    </row>
    <row r="25" spans="1:7" s="60" customFormat="1" ht="12" customHeight="1" x14ac:dyDescent="0.2">
      <c r="A25" s="16"/>
      <c r="B25" s="12" t="s">
        <v>15</v>
      </c>
      <c r="C25" s="10">
        <f t="shared" ref="C25:G25" si="15">C124+C128+C130+C136+C142+C145</f>
        <v>2017</v>
      </c>
      <c r="D25" s="10">
        <f t="shared" si="15"/>
        <v>1</v>
      </c>
      <c r="E25" s="10">
        <f t="shared" si="15"/>
        <v>2</v>
      </c>
      <c r="F25" s="10">
        <f t="shared" si="15"/>
        <v>0</v>
      </c>
      <c r="G25" s="10">
        <f t="shared" si="15"/>
        <v>3</v>
      </c>
    </row>
    <row r="26" spans="1:7" s="60" customFormat="1" ht="12" customHeight="1" x14ac:dyDescent="0.2">
      <c r="A26" s="14"/>
      <c r="B26" s="12" t="s">
        <v>16</v>
      </c>
      <c r="C26" s="10">
        <f t="shared" ref="C26:G26" si="16">C129+C132+C133+C143</f>
        <v>7870</v>
      </c>
      <c r="D26" s="10">
        <f t="shared" si="16"/>
        <v>47</v>
      </c>
      <c r="E26" s="10">
        <f t="shared" si="16"/>
        <v>12</v>
      </c>
      <c r="F26" s="10">
        <f t="shared" si="16"/>
        <v>0</v>
      </c>
      <c r="G26" s="10">
        <f t="shared" si="16"/>
        <v>59</v>
      </c>
    </row>
    <row r="27" spans="1:7" s="60" customFormat="1" ht="12" customHeight="1" x14ac:dyDescent="0.2">
      <c r="A27" s="107" t="s">
        <v>17</v>
      </c>
      <c r="B27" s="107"/>
      <c r="C27" s="10">
        <f t="shared" ref="C27:G27" si="17">C28+C29</f>
        <v>3418</v>
      </c>
      <c r="D27" s="10">
        <f t="shared" si="17"/>
        <v>8</v>
      </c>
      <c r="E27" s="10">
        <f t="shared" si="17"/>
        <v>1</v>
      </c>
      <c r="F27" s="10">
        <f t="shared" si="17"/>
        <v>0</v>
      </c>
      <c r="G27" s="10">
        <f t="shared" si="17"/>
        <v>9</v>
      </c>
    </row>
    <row r="28" spans="1:7" s="60" customFormat="1" ht="12" customHeight="1" x14ac:dyDescent="0.2">
      <c r="A28" s="16"/>
      <c r="B28" s="12" t="s">
        <v>18</v>
      </c>
      <c r="C28" s="10">
        <f t="shared" ref="C28:G28" si="18">+C127</f>
        <v>1700</v>
      </c>
      <c r="D28" s="10">
        <f t="shared" si="18"/>
        <v>0</v>
      </c>
      <c r="E28" s="10">
        <f t="shared" si="18"/>
        <v>0</v>
      </c>
      <c r="F28" s="10">
        <f t="shared" si="18"/>
        <v>0</v>
      </c>
      <c r="G28" s="10">
        <f t="shared" si="18"/>
        <v>0</v>
      </c>
    </row>
    <row r="29" spans="1:7" s="60" customFormat="1" ht="12" customHeight="1" x14ac:dyDescent="0.2">
      <c r="A29" s="14"/>
      <c r="B29" s="12" t="s">
        <v>19</v>
      </c>
      <c r="C29" s="10">
        <f t="shared" ref="C29:G29" si="19">C144</f>
        <v>1718</v>
      </c>
      <c r="D29" s="10">
        <f t="shared" si="19"/>
        <v>8</v>
      </c>
      <c r="E29" s="10">
        <f t="shared" si="19"/>
        <v>1</v>
      </c>
      <c r="F29" s="10">
        <f t="shared" si="19"/>
        <v>0</v>
      </c>
      <c r="G29" s="10">
        <f t="shared" si="19"/>
        <v>9</v>
      </c>
    </row>
    <row r="30" spans="1:7" s="60" customFormat="1" ht="12" customHeight="1" x14ac:dyDescent="0.2">
      <c r="A30" s="107" t="s">
        <v>20</v>
      </c>
      <c r="B30" s="107"/>
      <c r="C30" s="10">
        <f>C139</f>
        <v>1511</v>
      </c>
      <c r="D30" s="10">
        <f t="shared" ref="D30:G30" si="20">D139</f>
        <v>0</v>
      </c>
      <c r="E30" s="10">
        <f t="shared" si="20"/>
        <v>1</v>
      </c>
      <c r="F30" s="10">
        <f t="shared" si="20"/>
        <v>0</v>
      </c>
      <c r="G30" s="10">
        <f t="shared" si="20"/>
        <v>1</v>
      </c>
    </row>
    <row r="31" spans="1:7" s="60" customFormat="1" ht="12" customHeight="1" x14ac:dyDescent="0.2">
      <c r="A31" s="107" t="s">
        <v>21</v>
      </c>
      <c r="B31" s="107"/>
      <c r="C31" s="10">
        <f t="shared" ref="C31:G31" si="21">C32+C33+C34</f>
        <v>6575</v>
      </c>
      <c r="D31" s="10">
        <f t="shared" si="21"/>
        <v>18</v>
      </c>
      <c r="E31" s="10">
        <f t="shared" si="21"/>
        <v>26</v>
      </c>
      <c r="F31" s="10">
        <f t="shared" si="21"/>
        <v>0</v>
      </c>
      <c r="G31" s="10">
        <f t="shared" si="21"/>
        <v>44</v>
      </c>
    </row>
    <row r="32" spans="1:7" s="60" customFormat="1" ht="12" customHeight="1" x14ac:dyDescent="0.2">
      <c r="A32" s="16"/>
      <c r="B32" s="12" t="s">
        <v>22</v>
      </c>
      <c r="C32" s="10">
        <f t="shared" ref="C32:G32" si="22">C153</f>
        <v>944</v>
      </c>
      <c r="D32" s="10">
        <f t="shared" si="22"/>
        <v>0</v>
      </c>
      <c r="E32" s="10">
        <f t="shared" si="22"/>
        <v>2</v>
      </c>
      <c r="F32" s="10">
        <f t="shared" si="22"/>
        <v>0</v>
      </c>
      <c r="G32" s="10">
        <f t="shared" si="22"/>
        <v>2</v>
      </c>
    </row>
    <row r="33" spans="1:7" s="60" customFormat="1" ht="12" customHeight="1" x14ac:dyDescent="0.2">
      <c r="A33" s="11"/>
      <c r="B33" s="12" t="s">
        <v>23</v>
      </c>
      <c r="C33" s="10">
        <f t="shared" ref="C33:G33" si="23">C149+C150+C151+C154</f>
        <v>784</v>
      </c>
      <c r="D33" s="10">
        <f t="shared" si="23"/>
        <v>0</v>
      </c>
      <c r="E33" s="10">
        <f t="shared" si="23"/>
        <v>1</v>
      </c>
      <c r="F33" s="10">
        <f t="shared" si="23"/>
        <v>0</v>
      </c>
      <c r="G33" s="10">
        <f t="shared" si="23"/>
        <v>1</v>
      </c>
    </row>
    <row r="34" spans="1:7" s="60" customFormat="1" ht="12" customHeight="1" x14ac:dyDescent="0.2">
      <c r="A34" s="11"/>
      <c r="B34" s="17" t="s">
        <v>24</v>
      </c>
      <c r="C34" s="15">
        <f t="shared" ref="C34:G34" si="24">C148+C152+C155</f>
        <v>4847</v>
      </c>
      <c r="D34" s="15">
        <f t="shared" si="24"/>
        <v>18</v>
      </c>
      <c r="E34" s="15">
        <f t="shared" si="24"/>
        <v>23</v>
      </c>
      <c r="F34" s="15">
        <f t="shared" si="24"/>
        <v>0</v>
      </c>
      <c r="G34" s="15">
        <f t="shared" si="24"/>
        <v>41</v>
      </c>
    </row>
    <row r="35" spans="1:7" s="60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69" customFormat="1" ht="12" customHeight="1" x14ac:dyDescent="0.2">
      <c r="A36" s="106" t="s">
        <v>25</v>
      </c>
      <c r="B36" s="106"/>
      <c r="C36" s="8">
        <f t="shared" ref="C36:G36" si="25">C37+C38</f>
        <v>31146</v>
      </c>
      <c r="D36" s="8">
        <f t="shared" si="25"/>
        <v>470</v>
      </c>
      <c r="E36" s="8">
        <f t="shared" si="25"/>
        <v>57</v>
      </c>
      <c r="F36" s="8">
        <f t="shared" si="25"/>
        <v>17</v>
      </c>
      <c r="G36" s="8">
        <f t="shared" si="25"/>
        <v>510</v>
      </c>
    </row>
    <row r="37" spans="1:7" s="60" customFormat="1" ht="12" customHeight="1" x14ac:dyDescent="0.2">
      <c r="A37" s="107" t="s">
        <v>26</v>
      </c>
      <c r="B37" s="107"/>
      <c r="C37" s="10">
        <f>C158+C159+C162</f>
        <v>28397</v>
      </c>
      <c r="D37" s="10">
        <f t="shared" ref="D37:G37" si="26">D158+D159+D162</f>
        <v>410</v>
      </c>
      <c r="E37" s="10">
        <f t="shared" si="26"/>
        <v>53</v>
      </c>
      <c r="F37" s="10">
        <f t="shared" si="26"/>
        <v>14</v>
      </c>
      <c r="G37" s="10">
        <f t="shared" si="26"/>
        <v>449</v>
      </c>
    </row>
    <row r="38" spans="1:7" s="60" customFormat="1" ht="12" customHeight="1" x14ac:dyDescent="0.2">
      <c r="A38" s="105" t="s">
        <v>27</v>
      </c>
      <c r="B38" s="105"/>
      <c r="C38" s="15">
        <f>+C160+C163</f>
        <v>2749</v>
      </c>
      <c r="D38" s="15">
        <f t="shared" ref="D38:G38" si="27">+D160+D163</f>
        <v>60</v>
      </c>
      <c r="E38" s="15">
        <f t="shared" si="27"/>
        <v>4</v>
      </c>
      <c r="F38" s="15">
        <f t="shared" si="27"/>
        <v>3</v>
      </c>
      <c r="G38" s="15">
        <f t="shared" si="27"/>
        <v>61</v>
      </c>
    </row>
    <row r="39" spans="1:7" s="60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69" customFormat="1" ht="12" customHeight="1" x14ac:dyDescent="0.2">
      <c r="A40" s="106" t="s">
        <v>28</v>
      </c>
      <c r="B40" s="106"/>
      <c r="C40" s="8">
        <f t="shared" ref="C40:G40" si="28">C41+C42+C45</f>
        <v>90475</v>
      </c>
      <c r="D40" s="8">
        <f t="shared" si="28"/>
        <v>716</v>
      </c>
      <c r="E40" s="8">
        <f t="shared" si="28"/>
        <v>193</v>
      </c>
      <c r="F40" s="8">
        <f t="shared" si="28"/>
        <v>69</v>
      </c>
      <c r="G40" s="8">
        <f t="shared" si="28"/>
        <v>840</v>
      </c>
    </row>
    <row r="41" spans="1:7" s="60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61597</v>
      </c>
      <c r="D41" s="10">
        <f t="shared" si="29"/>
        <v>454</v>
      </c>
      <c r="E41" s="10">
        <f t="shared" si="29"/>
        <v>124</v>
      </c>
      <c r="F41" s="10">
        <f t="shared" si="29"/>
        <v>57</v>
      </c>
      <c r="G41" s="10">
        <f t="shared" si="29"/>
        <v>521</v>
      </c>
    </row>
    <row r="42" spans="1:7" s="60" customFormat="1" ht="12" customHeight="1" x14ac:dyDescent="0.2">
      <c r="A42" s="111" t="s">
        <v>30</v>
      </c>
      <c r="B42" s="111"/>
      <c r="C42" s="10">
        <f t="shared" ref="C42:G42" si="30">C43+C44</f>
        <v>13027</v>
      </c>
      <c r="D42" s="10">
        <f t="shared" si="30"/>
        <v>120</v>
      </c>
      <c r="E42" s="10">
        <f t="shared" si="30"/>
        <v>43</v>
      </c>
      <c r="F42" s="10">
        <f t="shared" si="30"/>
        <v>7</v>
      </c>
      <c r="G42" s="10">
        <f t="shared" si="30"/>
        <v>156</v>
      </c>
    </row>
    <row r="43" spans="1:7" s="60" customFormat="1" ht="12" customHeight="1" x14ac:dyDescent="0.2">
      <c r="A43" s="17"/>
      <c r="B43" s="12" t="s">
        <v>31</v>
      </c>
      <c r="C43" s="10">
        <f>C74+C101+C90+C161+C94+C99+C117</f>
        <v>6998</v>
      </c>
      <c r="D43" s="10">
        <f t="shared" ref="D43:G43" si="31">D74+D101+D90+D161+D94+D99+D117</f>
        <v>83</v>
      </c>
      <c r="E43" s="10">
        <f t="shared" si="31"/>
        <v>31</v>
      </c>
      <c r="F43" s="10">
        <f t="shared" si="31"/>
        <v>7</v>
      </c>
      <c r="G43" s="10">
        <f t="shared" si="31"/>
        <v>107</v>
      </c>
    </row>
    <row r="44" spans="1:7" s="60" customFormat="1" ht="12" customHeight="1" x14ac:dyDescent="0.2">
      <c r="A44" s="17"/>
      <c r="B44" s="12" t="s">
        <v>32</v>
      </c>
      <c r="C44" s="10">
        <f t="shared" ref="C44:G44" si="32">C82+C107+C109</f>
        <v>6029</v>
      </c>
      <c r="D44" s="10">
        <f t="shared" si="32"/>
        <v>37</v>
      </c>
      <c r="E44" s="10">
        <f t="shared" si="32"/>
        <v>12</v>
      </c>
      <c r="F44" s="10">
        <f t="shared" si="32"/>
        <v>0</v>
      </c>
      <c r="G44" s="10">
        <f t="shared" si="32"/>
        <v>49</v>
      </c>
    </row>
    <row r="45" spans="1:7" s="60" customFormat="1" ht="12" customHeight="1" x14ac:dyDescent="0.2">
      <c r="A45" s="107" t="s">
        <v>33</v>
      </c>
      <c r="B45" s="107"/>
      <c r="C45" s="10">
        <f t="shared" ref="C45:G45" si="33">C46+C47+C48</f>
        <v>15851</v>
      </c>
      <c r="D45" s="10">
        <f t="shared" si="33"/>
        <v>142</v>
      </c>
      <c r="E45" s="10">
        <f t="shared" si="33"/>
        <v>26</v>
      </c>
      <c r="F45" s="10">
        <f t="shared" si="33"/>
        <v>5</v>
      </c>
      <c r="G45" s="10">
        <f t="shared" si="33"/>
        <v>163</v>
      </c>
    </row>
    <row r="46" spans="1:7" s="60" customFormat="1" ht="12" customHeight="1" x14ac:dyDescent="0.2">
      <c r="A46" s="17"/>
      <c r="B46" s="12" t="s">
        <v>34</v>
      </c>
      <c r="C46" s="10">
        <f t="shared" ref="C46:G46" si="34">+C70+C71+C79+C100</f>
        <v>2156</v>
      </c>
      <c r="D46" s="10">
        <f t="shared" si="34"/>
        <v>3</v>
      </c>
      <c r="E46" s="10">
        <f t="shared" si="34"/>
        <v>0</v>
      </c>
      <c r="F46" s="10">
        <f t="shared" si="34"/>
        <v>0</v>
      </c>
      <c r="G46" s="10">
        <f t="shared" si="34"/>
        <v>3</v>
      </c>
    </row>
    <row r="47" spans="1:7" s="60" customFormat="1" ht="12" customHeight="1" x14ac:dyDescent="0.2">
      <c r="A47" s="17"/>
      <c r="B47" s="12" t="s">
        <v>35</v>
      </c>
      <c r="C47" s="10">
        <f t="shared" ref="C47:G47" si="35">C73+C75+C86+C88+C102+C106+C112+C115</f>
        <v>4491</v>
      </c>
      <c r="D47" s="10">
        <f t="shared" si="35"/>
        <v>14</v>
      </c>
      <c r="E47" s="10">
        <f t="shared" si="35"/>
        <v>15</v>
      </c>
      <c r="F47" s="10">
        <f t="shared" si="35"/>
        <v>0</v>
      </c>
      <c r="G47" s="10">
        <f t="shared" si="35"/>
        <v>29</v>
      </c>
    </row>
    <row r="48" spans="1:7" s="60" customFormat="1" ht="12" customHeight="1" x14ac:dyDescent="0.2">
      <c r="A48" s="17"/>
      <c r="B48" s="17" t="s">
        <v>36</v>
      </c>
      <c r="C48" s="15">
        <f t="shared" ref="C48:G48" si="36">C69+C76+C83+C93+C105+C110+C118</f>
        <v>9204</v>
      </c>
      <c r="D48" s="15">
        <f t="shared" si="36"/>
        <v>125</v>
      </c>
      <c r="E48" s="15">
        <f t="shared" si="36"/>
        <v>11</v>
      </c>
      <c r="F48" s="15">
        <f t="shared" si="36"/>
        <v>5</v>
      </c>
      <c r="G48" s="15">
        <f t="shared" si="36"/>
        <v>131</v>
      </c>
    </row>
    <row r="49" spans="1:7" s="60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69" customFormat="1" ht="12" customHeight="1" x14ac:dyDescent="0.2">
      <c r="A50" s="106" t="s">
        <v>37</v>
      </c>
      <c r="B50" s="106"/>
      <c r="C50" s="8">
        <f t="shared" ref="C50:G50" si="37">C51+C52+C53</f>
        <v>33518</v>
      </c>
      <c r="D50" s="8">
        <f t="shared" si="37"/>
        <v>320</v>
      </c>
      <c r="E50" s="8">
        <f t="shared" si="37"/>
        <v>122</v>
      </c>
      <c r="F50" s="8">
        <f t="shared" si="37"/>
        <v>21</v>
      </c>
      <c r="G50" s="8">
        <f t="shared" si="37"/>
        <v>421</v>
      </c>
    </row>
    <row r="51" spans="1:7" s="60" customFormat="1" ht="12" customHeight="1" x14ac:dyDescent="0.2">
      <c r="A51" s="107" t="s">
        <v>38</v>
      </c>
      <c r="B51" s="107"/>
      <c r="C51" s="10">
        <f t="shared" ref="C51:G51" si="38">C56+C59+C62+C66</f>
        <v>11472</v>
      </c>
      <c r="D51" s="10">
        <f t="shared" si="38"/>
        <v>85</v>
      </c>
      <c r="E51" s="10">
        <f t="shared" si="38"/>
        <v>43</v>
      </c>
      <c r="F51" s="10">
        <f t="shared" si="38"/>
        <v>11</v>
      </c>
      <c r="G51" s="10">
        <f t="shared" si="38"/>
        <v>117</v>
      </c>
    </row>
    <row r="52" spans="1:7" s="60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19357</v>
      </c>
      <c r="D52" s="10">
        <f t="shared" si="39"/>
        <v>233</v>
      </c>
      <c r="E52" s="10">
        <f t="shared" si="39"/>
        <v>58</v>
      </c>
      <c r="F52" s="10">
        <f t="shared" si="39"/>
        <v>10</v>
      </c>
      <c r="G52" s="10">
        <f t="shared" si="39"/>
        <v>281</v>
      </c>
    </row>
    <row r="53" spans="1:7" s="60" customFormat="1" ht="12" customHeight="1" x14ac:dyDescent="0.2">
      <c r="A53" s="105" t="s">
        <v>40</v>
      </c>
      <c r="B53" s="105"/>
      <c r="C53" s="15">
        <f t="shared" ref="C53:G53" si="40">C58+C57</f>
        <v>2689</v>
      </c>
      <c r="D53" s="15">
        <f t="shared" si="40"/>
        <v>2</v>
      </c>
      <c r="E53" s="15">
        <f t="shared" si="40"/>
        <v>21</v>
      </c>
      <c r="F53" s="15">
        <f t="shared" si="40"/>
        <v>0</v>
      </c>
      <c r="G53" s="15">
        <f t="shared" si="40"/>
        <v>23</v>
      </c>
    </row>
    <row r="54" spans="1:7" s="60" customFormat="1" ht="12" customHeight="1" x14ac:dyDescent="0.2">
      <c r="A54" s="13"/>
      <c r="B54" s="77"/>
      <c r="C54" s="19"/>
      <c r="D54" s="19"/>
      <c r="E54" s="19"/>
      <c r="F54" s="19"/>
      <c r="G54" s="19"/>
    </row>
    <row r="55" spans="1:7" s="60" customFormat="1" ht="12" customHeight="1" x14ac:dyDescent="0.2">
      <c r="A55" s="110" t="s">
        <v>41</v>
      </c>
      <c r="B55" s="110"/>
      <c r="C55" s="6">
        <f t="shared" ref="C55:G55" si="41">SUM(C56:C66)</f>
        <v>29571</v>
      </c>
      <c r="D55" s="6">
        <f t="shared" si="41"/>
        <v>319</v>
      </c>
      <c r="E55" s="6">
        <f t="shared" si="41"/>
        <v>117</v>
      </c>
      <c r="F55" s="6">
        <f t="shared" si="41"/>
        <v>21</v>
      </c>
      <c r="G55" s="6">
        <f t="shared" si="41"/>
        <v>415</v>
      </c>
    </row>
    <row r="56" spans="1:7" s="60" customFormat="1" ht="12" customHeight="1" x14ac:dyDescent="0.2">
      <c r="A56" s="107" t="s">
        <v>42</v>
      </c>
      <c r="B56" s="107"/>
      <c r="C56" s="10">
        <v>1951</v>
      </c>
      <c r="D56" s="10">
        <v>37</v>
      </c>
      <c r="E56" s="10">
        <v>14</v>
      </c>
      <c r="F56" s="10">
        <v>6</v>
      </c>
      <c r="G56" s="10">
        <v>45</v>
      </c>
    </row>
    <row r="57" spans="1:7" s="60" customFormat="1" ht="12" customHeight="1" x14ac:dyDescent="0.2">
      <c r="A57" s="107" t="s">
        <v>43</v>
      </c>
      <c r="B57" s="107"/>
      <c r="C57" s="10">
        <v>1449</v>
      </c>
      <c r="D57" s="10">
        <v>0</v>
      </c>
      <c r="E57" s="10">
        <v>13</v>
      </c>
      <c r="F57" s="10">
        <v>0</v>
      </c>
      <c r="G57" s="10">
        <v>13</v>
      </c>
    </row>
    <row r="58" spans="1:7" s="60" customFormat="1" ht="12" customHeight="1" x14ac:dyDescent="0.2">
      <c r="A58" s="107" t="s">
        <v>44</v>
      </c>
      <c r="B58" s="107"/>
      <c r="C58" s="10">
        <v>1240</v>
      </c>
      <c r="D58" s="10">
        <v>2</v>
      </c>
      <c r="E58" s="10">
        <v>8</v>
      </c>
      <c r="F58" s="10">
        <v>0</v>
      </c>
      <c r="G58" s="10">
        <v>10</v>
      </c>
    </row>
    <row r="59" spans="1:7" s="60" customFormat="1" ht="12" customHeight="1" x14ac:dyDescent="0.2">
      <c r="A59" s="107" t="s">
        <v>45</v>
      </c>
      <c r="B59" s="107"/>
      <c r="C59" s="10">
        <v>5315</v>
      </c>
      <c r="D59" s="10">
        <v>20</v>
      </c>
      <c r="E59" s="10">
        <v>23</v>
      </c>
      <c r="F59" s="10">
        <v>2</v>
      </c>
      <c r="G59" s="10">
        <v>41</v>
      </c>
    </row>
    <row r="60" spans="1:7" s="60" customFormat="1" ht="12" customHeight="1" x14ac:dyDescent="0.2">
      <c r="A60" s="107" t="s">
        <v>46</v>
      </c>
      <c r="B60" s="107"/>
      <c r="C60" s="10">
        <v>1580</v>
      </c>
      <c r="D60" s="10">
        <v>26</v>
      </c>
      <c r="E60" s="10">
        <v>0</v>
      </c>
      <c r="F60" s="10">
        <v>7</v>
      </c>
      <c r="G60" s="10">
        <v>19</v>
      </c>
    </row>
    <row r="61" spans="1:7" s="60" customFormat="1" ht="12" customHeight="1" x14ac:dyDescent="0.2">
      <c r="A61" s="107" t="s">
        <v>47</v>
      </c>
      <c r="B61" s="107"/>
      <c r="C61" s="10">
        <v>8737</v>
      </c>
      <c r="D61" s="10">
        <v>86</v>
      </c>
      <c r="E61" s="10">
        <v>29</v>
      </c>
      <c r="F61" s="10">
        <v>3</v>
      </c>
      <c r="G61" s="10">
        <v>112</v>
      </c>
    </row>
    <row r="62" spans="1:7" s="60" customFormat="1" ht="12" customHeight="1" x14ac:dyDescent="0.2">
      <c r="A62" s="107" t="s">
        <v>48</v>
      </c>
      <c r="B62" s="107"/>
      <c r="C62" s="10">
        <v>2351</v>
      </c>
      <c r="D62" s="10">
        <v>25</v>
      </c>
      <c r="E62" s="10">
        <v>4</v>
      </c>
      <c r="F62" s="10">
        <v>1</v>
      </c>
      <c r="G62" s="10">
        <v>28</v>
      </c>
    </row>
    <row r="63" spans="1:7" s="60" customFormat="1" ht="12" customHeight="1" x14ac:dyDescent="0.2">
      <c r="A63" s="107" t="s">
        <v>49</v>
      </c>
      <c r="B63" s="107"/>
      <c r="C63" s="10">
        <v>1273</v>
      </c>
      <c r="D63" s="10">
        <v>2</v>
      </c>
      <c r="E63" s="10">
        <v>0</v>
      </c>
      <c r="F63" s="10">
        <v>0</v>
      </c>
      <c r="G63" s="10">
        <v>2</v>
      </c>
    </row>
    <row r="64" spans="1:7" s="60" customFormat="1" ht="12" customHeight="1" x14ac:dyDescent="0.2">
      <c r="A64" s="107" t="s">
        <v>50</v>
      </c>
      <c r="B64" s="107"/>
      <c r="C64" s="10">
        <v>1519</v>
      </c>
      <c r="D64" s="10">
        <v>89</v>
      </c>
      <c r="E64" s="10">
        <v>5</v>
      </c>
      <c r="F64" s="10">
        <v>0</v>
      </c>
      <c r="G64" s="10">
        <v>94</v>
      </c>
    </row>
    <row r="65" spans="1:7" s="60" customFormat="1" ht="12" customHeight="1" x14ac:dyDescent="0.2">
      <c r="A65" s="107" t="s">
        <v>51</v>
      </c>
      <c r="B65" s="107"/>
      <c r="C65" s="10">
        <v>2301</v>
      </c>
      <c r="D65" s="10">
        <v>29</v>
      </c>
      <c r="E65" s="10">
        <v>19</v>
      </c>
      <c r="F65" s="10">
        <v>0</v>
      </c>
      <c r="G65" s="10">
        <v>48</v>
      </c>
    </row>
    <row r="66" spans="1:7" s="60" customFormat="1" ht="12" customHeight="1" x14ac:dyDescent="0.2">
      <c r="A66" s="105" t="s">
        <v>52</v>
      </c>
      <c r="B66" s="105"/>
      <c r="C66" s="15">
        <v>1855</v>
      </c>
      <c r="D66" s="15">
        <v>3</v>
      </c>
      <c r="E66" s="15">
        <v>2</v>
      </c>
      <c r="F66" s="15">
        <v>2</v>
      </c>
      <c r="G66" s="15">
        <v>3</v>
      </c>
    </row>
    <row r="67" spans="1:7" s="60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60" customFormat="1" ht="12" customHeight="1" x14ac:dyDescent="0.2">
      <c r="A68" s="106" t="s">
        <v>53</v>
      </c>
      <c r="B68" s="106"/>
      <c r="C68" s="8">
        <f t="shared" ref="C68:G68" si="42">SUM(C69:C120)</f>
        <v>94141</v>
      </c>
      <c r="D68" s="8">
        <f t="shared" si="42"/>
        <v>717</v>
      </c>
      <c r="E68" s="8">
        <f t="shared" si="42"/>
        <v>198</v>
      </c>
      <c r="F68" s="8">
        <f t="shared" si="42"/>
        <v>69</v>
      </c>
      <c r="G68" s="8">
        <f t="shared" si="42"/>
        <v>846</v>
      </c>
    </row>
    <row r="69" spans="1:7" s="60" customFormat="1" ht="12" customHeight="1" x14ac:dyDescent="0.2">
      <c r="A69" s="107" t="s">
        <v>54</v>
      </c>
      <c r="B69" s="107"/>
      <c r="C69" s="10">
        <v>2597</v>
      </c>
      <c r="D69" s="10">
        <v>3</v>
      </c>
      <c r="E69" s="10">
        <v>1</v>
      </c>
      <c r="F69" s="10">
        <v>0</v>
      </c>
      <c r="G69" s="10">
        <v>4</v>
      </c>
    </row>
    <row r="70" spans="1:7" s="60" customFormat="1" ht="12" customHeight="1" x14ac:dyDescent="0.2">
      <c r="A70" s="107" t="s">
        <v>55</v>
      </c>
      <c r="B70" s="107"/>
      <c r="C70" s="10">
        <v>1088</v>
      </c>
      <c r="D70" s="10">
        <v>0</v>
      </c>
      <c r="E70" s="10">
        <v>0</v>
      </c>
      <c r="F70" s="10">
        <v>0</v>
      </c>
      <c r="G70" s="10">
        <v>0</v>
      </c>
    </row>
    <row r="71" spans="1:7" s="60" customFormat="1" ht="12" customHeight="1" x14ac:dyDescent="0.2">
      <c r="A71" s="107" t="s">
        <v>56</v>
      </c>
      <c r="B71" s="107"/>
      <c r="C71" s="10">
        <v>248</v>
      </c>
      <c r="D71" s="10">
        <v>0</v>
      </c>
      <c r="E71" s="10">
        <v>0</v>
      </c>
      <c r="F71" s="10">
        <v>0</v>
      </c>
      <c r="G71" s="10">
        <v>0</v>
      </c>
    </row>
    <row r="72" spans="1:7" s="60" customFormat="1" ht="12" customHeight="1" x14ac:dyDescent="0.2">
      <c r="A72" s="107" t="s">
        <v>57</v>
      </c>
      <c r="B72" s="107"/>
      <c r="C72" s="10">
        <v>678</v>
      </c>
      <c r="D72" s="10">
        <v>0</v>
      </c>
      <c r="E72" s="10">
        <v>4</v>
      </c>
      <c r="F72" s="10">
        <v>0</v>
      </c>
      <c r="G72" s="10">
        <v>4</v>
      </c>
    </row>
    <row r="73" spans="1:7" s="60" customFormat="1" ht="12" customHeight="1" x14ac:dyDescent="0.2">
      <c r="A73" s="107" t="s">
        <v>58</v>
      </c>
      <c r="B73" s="107"/>
      <c r="C73" s="10">
        <v>362</v>
      </c>
      <c r="D73" s="10">
        <v>0</v>
      </c>
      <c r="E73" s="10">
        <v>1</v>
      </c>
      <c r="F73" s="10">
        <v>0</v>
      </c>
      <c r="G73" s="10">
        <v>1</v>
      </c>
    </row>
    <row r="74" spans="1:7" s="60" customFormat="1" ht="12" customHeight="1" x14ac:dyDescent="0.2">
      <c r="A74" s="107" t="s">
        <v>59</v>
      </c>
      <c r="B74" s="107"/>
      <c r="C74" s="10">
        <v>688</v>
      </c>
      <c r="D74" s="10">
        <v>1</v>
      </c>
      <c r="E74" s="10">
        <v>0</v>
      </c>
      <c r="F74" s="10">
        <v>0</v>
      </c>
      <c r="G74" s="10">
        <v>1</v>
      </c>
    </row>
    <row r="75" spans="1:7" s="60" customFormat="1" ht="12" customHeight="1" x14ac:dyDescent="0.2">
      <c r="A75" s="107" t="s">
        <v>60</v>
      </c>
      <c r="B75" s="107"/>
      <c r="C75" s="10">
        <v>421</v>
      </c>
      <c r="D75" s="10">
        <v>0</v>
      </c>
      <c r="E75" s="10">
        <v>1</v>
      </c>
      <c r="F75" s="10">
        <v>0</v>
      </c>
      <c r="G75" s="10">
        <v>1</v>
      </c>
    </row>
    <row r="76" spans="1:7" s="60" customFormat="1" ht="12" customHeight="1" x14ac:dyDescent="0.2">
      <c r="A76" s="107" t="s">
        <v>61</v>
      </c>
      <c r="B76" s="107"/>
      <c r="C76" s="10">
        <v>1488</v>
      </c>
      <c r="D76" s="10">
        <v>38</v>
      </c>
      <c r="E76" s="10">
        <v>7</v>
      </c>
      <c r="F76" s="10">
        <v>0</v>
      </c>
      <c r="G76" s="10">
        <v>45</v>
      </c>
    </row>
    <row r="77" spans="1:7" s="60" customFormat="1" ht="12" customHeight="1" x14ac:dyDescent="0.2">
      <c r="A77" s="107" t="s">
        <v>62</v>
      </c>
      <c r="B77" s="107"/>
      <c r="C77" s="10">
        <v>806</v>
      </c>
      <c r="D77" s="10">
        <v>0</v>
      </c>
      <c r="E77" s="10">
        <v>0</v>
      </c>
      <c r="F77" s="10">
        <v>0</v>
      </c>
      <c r="G77" s="10">
        <v>0</v>
      </c>
    </row>
    <row r="78" spans="1:7" s="60" customFormat="1" ht="12" customHeight="1" x14ac:dyDescent="0.2">
      <c r="A78" s="107" t="s">
        <v>63</v>
      </c>
      <c r="B78" s="107"/>
      <c r="C78" s="10">
        <v>510</v>
      </c>
      <c r="D78" s="10">
        <v>0</v>
      </c>
      <c r="E78" s="10">
        <v>0</v>
      </c>
      <c r="F78" s="10">
        <v>0</v>
      </c>
      <c r="G78" s="10">
        <v>0</v>
      </c>
    </row>
    <row r="79" spans="1:7" s="60" customFormat="1" ht="12" customHeight="1" x14ac:dyDescent="0.2">
      <c r="A79" s="107" t="s">
        <v>64</v>
      </c>
      <c r="B79" s="107"/>
      <c r="C79" s="10">
        <v>584</v>
      </c>
      <c r="D79" s="10">
        <v>1</v>
      </c>
      <c r="E79" s="10">
        <v>0</v>
      </c>
      <c r="F79" s="10">
        <v>0</v>
      </c>
      <c r="G79" s="10">
        <v>1</v>
      </c>
    </row>
    <row r="80" spans="1:7" s="60" customFormat="1" ht="12" customHeight="1" x14ac:dyDescent="0.2">
      <c r="A80" s="107" t="s">
        <v>65</v>
      </c>
      <c r="B80" s="107"/>
      <c r="C80" s="10">
        <v>707</v>
      </c>
      <c r="D80" s="10">
        <v>3</v>
      </c>
      <c r="E80" s="10">
        <v>0</v>
      </c>
      <c r="F80" s="10">
        <v>3</v>
      </c>
      <c r="G80" s="10">
        <v>0</v>
      </c>
    </row>
    <row r="81" spans="1:7" s="60" customFormat="1" ht="12" customHeight="1" x14ac:dyDescent="0.2">
      <c r="A81" s="107" t="s">
        <v>66</v>
      </c>
      <c r="B81" s="107"/>
      <c r="C81" s="10">
        <v>1177</v>
      </c>
      <c r="D81" s="10">
        <v>25</v>
      </c>
      <c r="E81" s="10">
        <v>2</v>
      </c>
      <c r="F81" s="10">
        <v>3</v>
      </c>
      <c r="G81" s="10">
        <v>24</v>
      </c>
    </row>
    <row r="82" spans="1:7" s="60" customFormat="1" ht="12" customHeight="1" x14ac:dyDescent="0.2">
      <c r="A82" s="107" t="s">
        <v>67</v>
      </c>
      <c r="B82" s="107"/>
      <c r="C82" s="10">
        <v>4358</v>
      </c>
      <c r="D82" s="10">
        <v>27</v>
      </c>
      <c r="E82" s="10">
        <v>12</v>
      </c>
      <c r="F82" s="10">
        <v>0</v>
      </c>
      <c r="G82" s="10">
        <v>39</v>
      </c>
    </row>
    <row r="83" spans="1:7" s="60" customFormat="1" ht="12" customHeight="1" x14ac:dyDescent="0.2">
      <c r="A83" s="107" t="s">
        <v>68</v>
      </c>
      <c r="B83" s="107"/>
      <c r="C83" s="10">
        <v>2870</v>
      </c>
      <c r="D83" s="10">
        <v>25</v>
      </c>
      <c r="E83" s="10">
        <v>1</v>
      </c>
      <c r="F83" s="10">
        <v>4</v>
      </c>
      <c r="G83" s="10">
        <v>22</v>
      </c>
    </row>
    <row r="84" spans="1:7" s="60" customFormat="1" ht="12" customHeight="1" x14ac:dyDescent="0.2">
      <c r="A84" s="107" t="s">
        <v>69</v>
      </c>
      <c r="B84" s="107"/>
      <c r="C84" s="10">
        <v>2867</v>
      </c>
      <c r="D84" s="10">
        <v>44</v>
      </c>
      <c r="E84" s="10">
        <v>11</v>
      </c>
      <c r="F84" s="10">
        <v>3</v>
      </c>
      <c r="G84" s="10">
        <v>52</v>
      </c>
    </row>
    <row r="85" spans="1:7" s="60" customFormat="1" ht="12" customHeight="1" x14ac:dyDescent="0.2">
      <c r="A85" s="107" t="s">
        <v>70</v>
      </c>
      <c r="B85" s="107"/>
      <c r="C85" s="10">
        <v>1016</v>
      </c>
      <c r="D85" s="10">
        <v>3</v>
      </c>
      <c r="E85" s="10">
        <v>1</v>
      </c>
      <c r="F85" s="10">
        <v>0</v>
      </c>
      <c r="G85" s="10">
        <v>4</v>
      </c>
    </row>
    <row r="86" spans="1:7" s="60" customFormat="1" ht="12" customHeight="1" x14ac:dyDescent="0.2">
      <c r="A86" s="107" t="s">
        <v>71</v>
      </c>
      <c r="B86" s="107"/>
      <c r="C86" s="10">
        <v>603</v>
      </c>
      <c r="D86" s="10">
        <v>3</v>
      </c>
      <c r="E86" s="10">
        <v>0</v>
      </c>
      <c r="F86" s="10">
        <v>0</v>
      </c>
      <c r="G86" s="10">
        <v>3</v>
      </c>
    </row>
    <row r="87" spans="1:7" s="60" customFormat="1" ht="12" customHeight="1" x14ac:dyDescent="0.2">
      <c r="A87" s="107" t="s">
        <v>72</v>
      </c>
      <c r="B87" s="107"/>
      <c r="C87" s="10">
        <v>749</v>
      </c>
      <c r="D87" s="10">
        <v>23</v>
      </c>
      <c r="E87" s="10">
        <v>0</v>
      </c>
      <c r="F87" s="10">
        <v>0</v>
      </c>
      <c r="G87" s="10">
        <v>23</v>
      </c>
    </row>
    <row r="88" spans="1:7" s="60" customFormat="1" ht="12" customHeight="1" x14ac:dyDescent="0.2">
      <c r="A88" s="107" t="s">
        <v>73</v>
      </c>
      <c r="B88" s="107"/>
      <c r="C88" s="10">
        <v>372</v>
      </c>
      <c r="D88" s="10">
        <v>8</v>
      </c>
      <c r="E88" s="10">
        <v>1</v>
      </c>
      <c r="F88" s="10">
        <v>0</v>
      </c>
      <c r="G88" s="10">
        <v>9</v>
      </c>
    </row>
    <row r="89" spans="1:7" s="60" customFormat="1" ht="12" customHeight="1" x14ac:dyDescent="0.2">
      <c r="A89" s="107" t="s">
        <v>74</v>
      </c>
      <c r="B89" s="107"/>
      <c r="C89" s="10">
        <v>244</v>
      </c>
      <c r="D89" s="10">
        <v>0</v>
      </c>
      <c r="E89" s="10">
        <v>0</v>
      </c>
      <c r="F89" s="10">
        <v>0</v>
      </c>
      <c r="G89" s="10">
        <v>0</v>
      </c>
    </row>
    <row r="90" spans="1:7" s="60" customFormat="1" ht="12" customHeight="1" x14ac:dyDescent="0.2">
      <c r="A90" s="107" t="s">
        <v>75</v>
      </c>
      <c r="B90" s="107"/>
      <c r="C90" s="10">
        <v>673</v>
      </c>
      <c r="D90" s="10">
        <v>1</v>
      </c>
      <c r="E90" s="10">
        <v>1</v>
      </c>
      <c r="F90" s="10">
        <v>1</v>
      </c>
      <c r="G90" s="10">
        <v>1</v>
      </c>
    </row>
    <row r="91" spans="1:7" s="60" customFormat="1" ht="12" customHeight="1" x14ac:dyDescent="0.2">
      <c r="A91" s="107" t="s">
        <v>76</v>
      </c>
      <c r="B91" s="107"/>
      <c r="C91" s="10">
        <v>893</v>
      </c>
      <c r="D91" s="10">
        <v>11</v>
      </c>
      <c r="E91" s="10">
        <v>5</v>
      </c>
      <c r="F91" s="10">
        <v>1</v>
      </c>
      <c r="G91" s="10">
        <v>15</v>
      </c>
    </row>
    <row r="92" spans="1:7" s="60" customFormat="1" ht="12" customHeight="1" x14ac:dyDescent="0.2">
      <c r="A92" s="107" t="s">
        <v>77</v>
      </c>
      <c r="B92" s="107"/>
      <c r="C92" s="10">
        <v>40134</v>
      </c>
      <c r="D92" s="10">
        <v>239</v>
      </c>
      <c r="E92" s="10">
        <v>97</v>
      </c>
      <c r="F92" s="10">
        <v>22</v>
      </c>
      <c r="G92" s="10">
        <v>314</v>
      </c>
    </row>
    <row r="93" spans="1:7" s="60" customFormat="1" ht="12" customHeight="1" x14ac:dyDescent="0.2">
      <c r="A93" s="107" t="s">
        <v>78</v>
      </c>
      <c r="B93" s="107"/>
      <c r="C93" s="10">
        <v>941</v>
      </c>
      <c r="D93" s="10">
        <v>37</v>
      </c>
      <c r="E93" s="10">
        <v>1</v>
      </c>
      <c r="F93" s="10">
        <v>1</v>
      </c>
      <c r="G93" s="10">
        <v>37</v>
      </c>
    </row>
    <row r="94" spans="1:7" s="60" customFormat="1" ht="12" customHeight="1" x14ac:dyDescent="0.2">
      <c r="A94" s="107" t="s">
        <v>79</v>
      </c>
      <c r="B94" s="107"/>
      <c r="C94" s="10">
        <v>623</v>
      </c>
      <c r="D94" s="10">
        <v>7</v>
      </c>
      <c r="E94" s="10">
        <v>1</v>
      </c>
      <c r="F94" s="10">
        <v>0</v>
      </c>
      <c r="G94" s="10">
        <v>8</v>
      </c>
    </row>
    <row r="95" spans="1:7" s="60" customFormat="1" ht="12" customHeight="1" x14ac:dyDescent="0.2">
      <c r="A95" s="107" t="s">
        <v>80</v>
      </c>
      <c r="B95" s="107"/>
      <c r="C95" s="10">
        <v>551</v>
      </c>
      <c r="D95" s="10">
        <v>0</v>
      </c>
      <c r="E95" s="10">
        <v>0</v>
      </c>
      <c r="F95" s="10">
        <v>0</v>
      </c>
      <c r="G95" s="10">
        <v>0</v>
      </c>
    </row>
    <row r="96" spans="1:7" s="60" customFormat="1" ht="12" customHeight="1" x14ac:dyDescent="0.2">
      <c r="A96" s="107" t="s">
        <v>81</v>
      </c>
      <c r="B96" s="107"/>
      <c r="C96" s="10">
        <v>3704</v>
      </c>
      <c r="D96" s="10">
        <v>10</v>
      </c>
      <c r="E96" s="10">
        <v>4</v>
      </c>
      <c r="F96" s="10">
        <v>2</v>
      </c>
      <c r="G96" s="10">
        <v>12</v>
      </c>
    </row>
    <row r="97" spans="1:7" s="60" customFormat="1" ht="12" customHeight="1" x14ac:dyDescent="0.2">
      <c r="A97" s="107" t="s">
        <v>82</v>
      </c>
      <c r="B97" s="107"/>
      <c r="C97" s="10">
        <v>801</v>
      </c>
      <c r="D97" s="10">
        <v>0</v>
      </c>
      <c r="E97" s="10">
        <v>1</v>
      </c>
      <c r="F97" s="10">
        <v>0</v>
      </c>
      <c r="G97" s="10">
        <v>1</v>
      </c>
    </row>
    <row r="98" spans="1:7" s="60" customFormat="1" ht="12" customHeight="1" x14ac:dyDescent="0.2">
      <c r="A98" s="107" t="s">
        <v>83</v>
      </c>
      <c r="B98" s="107"/>
      <c r="C98" s="10">
        <v>1283</v>
      </c>
      <c r="D98" s="10">
        <v>1</v>
      </c>
      <c r="E98" s="10">
        <v>2</v>
      </c>
      <c r="F98" s="10">
        <v>2</v>
      </c>
      <c r="G98" s="10">
        <v>1</v>
      </c>
    </row>
    <row r="99" spans="1:7" s="60" customFormat="1" ht="12" customHeight="1" x14ac:dyDescent="0.2">
      <c r="A99" s="107" t="s">
        <v>84</v>
      </c>
      <c r="B99" s="107"/>
      <c r="C99" s="10">
        <v>687</v>
      </c>
      <c r="D99" s="10">
        <v>4</v>
      </c>
      <c r="E99" s="10">
        <v>4</v>
      </c>
      <c r="F99" s="10">
        <v>1</v>
      </c>
      <c r="G99" s="10">
        <v>7</v>
      </c>
    </row>
    <row r="100" spans="1:7" s="60" customFormat="1" ht="12" customHeight="1" x14ac:dyDescent="0.2">
      <c r="A100" s="107" t="s">
        <v>85</v>
      </c>
      <c r="B100" s="107"/>
      <c r="C100" s="10">
        <v>236</v>
      </c>
      <c r="D100" s="10">
        <v>2</v>
      </c>
      <c r="E100" s="10">
        <v>0</v>
      </c>
      <c r="F100" s="10">
        <v>0</v>
      </c>
      <c r="G100" s="10">
        <v>2</v>
      </c>
    </row>
    <row r="101" spans="1:7" s="60" customFormat="1" ht="12" customHeight="1" x14ac:dyDescent="0.2">
      <c r="A101" s="107" t="s">
        <v>86</v>
      </c>
      <c r="B101" s="107"/>
      <c r="C101" s="10">
        <v>2574</v>
      </c>
      <c r="D101" s="10">
        <v>46</v>
      </c>
      <c r="E101" s="10">
        <v>14</v>
      </c>
      <c r="F101" s="10">
        <v>5</v>
      </c>
      <c r="G101" s="10">
        <v>55</v>
      </c>
    </row>
    <row r="102" spans="1:7" s="60" customFormat="1" ht="12" customHeight="1" x14ac:dyDescent="0.2">
      <c r="A102" s="107" t="s">
        <v>87</v>
      </c>
      <c r="B102" s="107"/>
      <c r="C102" s="10">
        <v>722</v>
      </c>
      <c r="D102" s="10">
        <v>1</v>
      </c>
      <c r="E102" s="10">
        <v>8</v>
      </c>
      <c r="F102" s="10">
        <v>0</v>
      </c>
      <c r="G102" s="10">
        <v>9</v>
      </c>
    </row>
    <row r="103" spans="1:7" s="60" customFormat="1" ht="12" customHeight="1" x14ac:dyDescent="0.2">
      <c r="A103" s="107" t="s">
        <v>88</v>
      </c>
      <c r="B103" s="107"/>
      <c r="C103" s="10">
        <v>914</v>
      </c>
      <c r="D103" s="10">
        <v>0</v>
      </c>
      <c r="E103" s="10">
        <v>0</v>
      </c>
      <c r="F103" s="10">
        <v>0</v>
      </c>
      <c r="G103" s="10">
        <v>0</v>
      </c>
    </row>
    <row r="104" spans="1:7" s="60" customFormat="1" ht="12" customHeight="1" x14ac:dyDescent="0.2">
      <c r="A104" s="107" t="s">
        <v>89</v>
      </c>
      <c r="B104" s="107"/>
      <c r="C104" s="10">
        <v>458</v>
      </c>
      <c r="D104" s="10">
        <v>0</v>
      </c>
      <c r="E104" s="10">
        <v>-1</v>
      </c>
      <c r="F104" s="10">
        <v>3</v>
      </c>
      <c r="G104" s="10">
        <v>-4</v>
      </c>
    </row>
    <row r="105" spans="1:7" s="60" customFormat="1" ht="12" customHeight="1" x14ac:dyDescent="0.2">
      <c r="A105" s="107" t="s">
        <v>90</v>
      </c>
      <c r="B105" s="107"/>
      <c r="C105" s="10">
        <v>202</v>
      </c>
      <c r="D105" s="10">
        <v>7</v>
      </c>
      <c r="E105" s="10">
        <v>0</v>
      </c>
      <c r="F105" s="10">
        <v>0</v>
      </c>
      <c r="G105" s="10">
        <v>7</v>
      </c>
    </row>
    <row r="106" spans="1:7" s="60" customFormat="1" ht="12" customHeight="1" x14ac:dyDescent="0.2">
      <c r="A106" s="107" t="s">
        <v>91</v>
      </c>
      <c r="B106" s="107"/>
      <c r="C106" s="10">
        <v>579</v>
      </c>
      <c r="D106" s="10">
        <v>0</v>
      </c>
      <c r="E106" s="10">
        <v>1</v>
      </c>
      <c r="F106" s="10">
        <v>0</v>
      </c>
      <c r="G106" s="10">
        <v>1</v>
      </c>
    </row>
    <row r="107" spans="1:7" s="60" customFormat="1" ht="12" customHeight="1" x14ac:dyDescent="0.2">
      <c r="A107" s="107" t="s">
        <v>92</v>
      </c>
      <c r="B107" s="107"/>
      <c r="C107" s="10">
        <v>712</v>
      </c>
      <c r="D107" s="10">
        <v>3</v>
      </c>
      <c r="E107" s="10">
        <v>0</v>
      </c>
      <c r="F107" s="10">
        <v>0</v>
      </c>
      <c r="G107" s="10">
        <v>3</v>
      </c>
    </row>
    <row r="108" spans="1:7" s="60" customFormat="1" ht="12" customHeight="1" x14ac:dyDescent="0.2">
      <c r="A108" s="107" t="s">
        <v>93</v>
      </c>
      <c r="B108" s="107"/>
      <c r="C108" s="10">
        <v>3145</v>
      </c>
      <c r="D108" s="10">
        <v>82</v>
      </c>
      <c r="E108" s="10">
        <v>0</v>
      </c>
      <c r="F108" s="10">
        <v>0</v>
      </c>
      <c r="G108" s="10">
        <v>82</v>
      </c>
    </row>
    <row r="109" spans="1:7" s="60" customFormat="1" ht="12" customHeight="1" x14ac:dyDescent="0.2">
      <c r="A109" s="107" t="s">
        <v>94</v>
      </c>
      <c r="B109" s="107"/>
      <c r="C109" s="10">
        <v>959</v>
      </c>
      <c r="D109" s="10">
        <v>7</v>
      </c>
      <c r="E109" s="10">
        <v>0</v>
      </c>
      <c r="F109" s="10">
        <v>0</v>
      </c>
      <c r="G109" s="10">
        <v>7</v>
      </c>
    </row>
    <row r="110" spans="1:7" s="60" customFormat="1" ht="12" customHeight="1" x14ac:dyDescent="0.2">
      <c r="A110" s="107" t="s">
        <v>95</v>
      </c>
      <c r="B110" s="107"/>
      <c r="C110" s="10">
        <v>668</v>
      </c>
      <c r="D110" s="10">
        <v>6</v>
      </c>
      <c r="E110" s="10">
        <v>0</v>
      </c>
      <c r="F110" s="10">
        <v>0</v>
      </c>
      <c r="G110" s="10">
        <v>6</v>
      </c>
    </row>
    <row r="111" spans="1:7" s="60" customFormat="1" ht="12" customHeight="1" x14ac:dyDescent="0.2">
      <c r="A111" s="107" t="s">
        <v>96</v>
      </c>
      <c r="B111" s="107"/>
      <c r="C111" s="10">
        <v>860</v>
      </c>
      <c r="D111" s="10">
        <v>0</v>
      </c>
      <c r="E111" s="10">
        <v>1</v>
      </c>
      <c r="F111" s="10">
        <v>14</v>
      </c>
      <c r="G111" s="10">
        <v>-13</v>
      </c>
    </row>
    <row r="112" spans="1:7" s="60" customFormat="1" ht="12" customHeight="1" x14ac:dyDescent="0.2">
      <c r="A112" s="107" t="s">
        <v>97</v>
      </c>
      <c r="B112" s="107"/>
      <c r="C112" s="10">
        <v>892</v>
      </c>
      <c r="D112" s="10">
        <v>0</v>
      </c>
      <c r="E112" s="10">
        <v>3</v>
      </c>
      <c r="F112" s="10">
        <v>0</v>
      </c>
      <c r="G112" s="10">
        <v>3</v>
      </c>
    </row>
    <row r="113" spans="1:7" s="60" customFormat="1" ht="12" customHeight="1" x14ac:dyDescent="0.2">
      <c r="A113" s="107" t="s">
        <v>98</v>
      </c>
      <c r="B113" s="107"/>
      <c r="C113" s="10">
        <v>601</v>
      </c>
      <c r="D113" s="10">
        <v>1</v>
      </c>
      <c r="E113" s="10">
        <v>0</v>
      </c>
      <c r="F113" s="10">
        <v>0</v>
      </c>
      <c r="G113" s="10">
        <v>1</v>
      </c>
    </row>
    <row r="114" spans="1:7" s="60" customFormat="1" ht="12" customHeight="1" x14ac:dyDescent="0.2">
      <c r="A114" s="107" t="s">
        <v>99</v>
      </c>
      <c r="B114" s="107"/>
      <c r="C114" s="10">
        <v>1176</v>
      </c>
      <c r="D114" s="10">
        <v>0</v>
      </c>
      <c r="E114" s="10">
        <v>0</v>
      </c>
      <c r="F114" s="10">
        <v>0</v>
      </c>
      <c r="G114" s="10">
        <v>0</v>
      </c>
    </row>
    <row r="115" spans="1:7" s="60" customFormat="1" ht="12" customHeight="1" x14ac:dyDescent="0.2">
      <c r="A115" s="107" t="s">
        <v>100</v>
      </c>
      <c r="B115" s="107"/>
      <c r="C115" s="10">
        <v>540</v>
      </c>
      <c r="D115" s="10">
        <v>2</v>
      </c>
      <c r="E115" s="10">
        <v>0</v>
      </c>
      <c r="F115" s="10">
        <v>0</v>
      </c>
      <c r="G115" s="10">
        <v>2</v>
      </c>
    </row>
    <row r="116" spans="1:7" s="60" customFormat="1" ht="12" customHeight="1" x14ac:dyDescent="0.2">
      <c r="A116" s="107" t="s">
        <v>101</v>
      </c>
      <c r="B116" s="107"/>
      <c r="C116" s="10">
        <v>844</v>
      </c>
      <c r="D116" s="10">
        <v>12</v>
      </c>
      <c r="E116" s="10">
        <v>2</v>
      </c>
      <c r="F116" s="10">
        <v>2</v>
      </c>
      <c r="G116" s="10">
        <v>12</v>
      </c>
    </row>
    <row r="117" spans="1:7" s="60" customFormat="1" ht="12" customHeight="1" x14ac:dyDescent="0.2">
      <c r="A117" s="107" t="s">
        <v>102</v>
      </c>
      <c r="B117" s="107"/>
      <c r="C117" s="10">
        <v>1472</v>
      </c>
      <c r="D117" s="10">
        <v>24</v>
      </c>
      <c r="E117" s="10">
        <v>11</v>
      </c>
      <c r="F117" s="10">
        <v>0</v>
      </c>
      <c r="G117" s="10">
        <v>35</v>
      </c>
    </row>
    <row r="118" spans="1:7" s="60" customFormat="1" ht="12" customHeight="1" x14ac:dyDescent="0.2">
      <c r="A118" s="107" t="s">
        <v>103</v>
      </c>
      <c r="B118" s="107"/>
      <c r="C118" s="10">
        <v>438</v>
      </c>
      <c r="D118" s="10">
        <v>9</v>
      </c>
      <c r="E118" s="10">
        <v>1</v>
      </c>
      <c r="F118" s="10">
        <v>0</v>
      </c>
      <c r="G118" s="10">
        <v>10</v>
      </c>
    </row>
    <row r="119" spans="1:7" s="60" customFormat="1" ht="12" customHeight="1" x14ac:dyDescent="0.2">
      <c r="A119" s="107" t="s">
        <v>104</v>
      </c>
      <c r="B119" s="107"/>
      <c r="C119" s="10">
        <v>952</v>
      </c>
      <c r="D119" s="10">
        <v>0</v>
      </c>
      <c r="E119" s="10">
        <v>0</v>
      </c>
      <c r="F119" s="10">
        <v>2</v>
      </c>
      <c r="G119" s="10">
        <v>-2</v>
      </c>
    </row>
    <row r="120" spans="1:7" s="60" customFormat="1" ht="12" customHeight="1" x14ac:dyDescent="0.2">
      <c r="A120" s="108" t="s">
        <v>105</v>
      </c>
      <c r="B120" s="108"/>
      <c r="C120" s="15">
        <v>474</v>
      </c>
      <c r="D120" s="15">
        <v>1</v>
      </c>
      <c r="E120" s="15">
        <v>0</v>
      </c>
      <c r="F120" s="15">
        <v>0</v>
      </c>
      <c r="G120" s="15">
        <v>1</v>
      </c>
    </row>
    <row r="121" spans="1:7" s="60" customFormat="1" ht="12" customHeight="1" x14ac:dyDescent="0.2">
      <c r="A121" s="13"/>
      <c r="B121" s="13"/>
      <c r="C121" s="13"/>
      <c r="D121" s="13"/>
      <c r="E121" s="13"/>
      <c r="F121" s="13"/>
      <c r="G121" s="13"/>
    </row>
    <row r="122" spans="1:7" s="60" customFormat="1" ht="12" customHeight="1" x14ac:dyDescent="0.2">
      <c r="A122" s="106" t="s">
        <v>106</v>
      </c>
      <c r="B122" s="106"/>
      <c r="C122" s="8">
        <f t="shared" ref="C122:G122" si="43">SUM(C123:C145)</f>
        <v>57713</v>
      </c>
      <c r="D122" s="8">
        <f t="shared" si="43"/>
        <v>328</v>
      </c>
      <c r="E122" s="8">
        <f t="shared" si="43"/>
        <v>73</v>
      </c>
      <c r="F122" s="8">
        <f t="shared" si="43"/>
        <v>27</v>
      </c>
      <c r="G122" s="8">
        <f t="shared" si="43"/>
        <v>374</v>
      </c>
    </row>
    <row r="123" spans="1:7" s="60" customFormat="1" ht="12" customHeight="1" x14ac:dyDescent="0.2">
      <c r="A123" s="107" t="s">
        <v>107</v>
      </c>
      <c r="B123" s="107"/>
      <c r="C123" s="10">
        <v>6048</v>
      </c>
      <c r="D123" s="10">
        <v>2</v>
      </c>
      <c r="E123" s="10">
        <v>0</v>
      </c>
      <c r="F123" s="10">
        <v>0</v>
      </c>
      <c r="G123" s="10">
        <v>2</v>
      </c>
    </row>
    <row r="124" spans="1:7" s="60" customFormat="1" ht="12" customHeight="1" x14ac:dyDescent="0.2">
      <c r="A124" s="107" t="s">
        <v>108</v>
      </c>
      <c r="B124" s="107"/>
      <c r="C124" s="10">
        <v>333</v>
      </c>
      <c r="D124" s="10">
        <v>0</v>
      </c>
      <c r="E124" s="10">
        <v>0</v>
      </c>
      <c r="F124" s="10">
        <v>0</v>
      </c>
      <c r="G124" s="10">
        <v>0</v>
      </c>
    </row>
    <row r="125" spans="1:7" s="60" customFormat="1" ht="12" customHeight="1" x14ac:dyDescent="0.2">
      <c r="A125" s="107" t="s">
        <v>109</v>
      </c>
      <c r="B125" s="107"/>
      <c r="C125" s="10">
        <v>751</v>
      </c>
      <c r="D125" s="10">
        <v>1</v>
      </c>
      <c r="E125" s="10">
        <v>1</v>
      </c>
      <c r="F125" s="10">
        <v>0</v>
      </c>
      <c r="G125" s="10">
        <v>2</v>
      </c>
    </row>
    <row r="126" spans="1:7" s="60" customFormat="1" ht="12" customHeight="1" x14ac:dyDescent="0.2">
      <c r="A126" s="107" t="s">
        <v>110</v>
      </c>
      <c r="B126" s="107"/>
      <c r="C126" s="10">
        <v>3163</v>
      </c>
      <c r="D126" s="10">
        <v>4</v>
      </c>
      <c r="E126" s="10">
        <v>8</v>
      </c>
      <c r="F126" s="10">
        <v>0</v>
      </c>
      <c r="G126" s="10">
        <v>12</v>
      </c>
    </row>
    <row r="127" spans="1:7" s="60" customFormat="1" ht="12" customHeight="1" x14ac:dyDescent="0.2">
      <c r="A127" s="107" t="s">
        <v>111</v>
      </c>
      <c r="B127" s="107"/>
      <c r="C127" s="10">
        <v>1700</v>
      </c>
      <c r="D127" s="10">
        <v>0</v>
      </c>
      <c r="E127" s="10">
        <v>0</v>
      </c>
      <c r="F127" s="10">
        <v>0</v>
      </c>
      <c r="G127" s="10">
        <v>0</v>
      </c>
    </row>
    <row r="128" spans="1:7" s="60" customFormat="1" ht="12" customHeight="1" x14ac:dyDescent="0.2">
      <c r="A128" s="107" t="s">
        <v>112</v>
      </c>
      <c r="B128" s="107"/>
      <c r="C128" s="10">
        <v>70</v>
      </c>
      <c r="D128" s="10">
        <v>0</v>
      </c>
      <c r="E128" s="10">
        <v>0</v>
      </c>
      <c r="F128" s="10">
        <v>0</v>
      </c>
      <c r="G128" s="10">
        <v>0</v>
      </c>
    </row>
    <row r="129" spans="1:7" s="60" customFormat="1" ht="12" customHeight="1" x14ac:dyDescent="0.2">
      <c r="A129" s="107" t="s">
        <v>113</v>
      </c>
      <c r="B129" s="107"/>
      <c r="C129" s="10">
        <v>2009</v>
      </c>
      <c r="D129" s="10">
        <v>8</v>
      </c>
      <c r="E129" s="10">
        <v>6</v>
      </c>
      <c r="F129" s="10">
        <v>0</v>
      </c>
      <c r="G129" s="10">
        <v>14</v>
      </c>
    </row>
    <row r="130" spans="1:7" s="60" customFormat="1" ht="12" customHeight="1" x14ac:dyDescent="0.2">
      <c r="A130" s="107" t="s">
        <v>114</v>
      </c>
      <c r="B130" s="107"/>
      <c r="C130" s="10">
        <v>277</v>
      </c>
      <c r="D130" s="10">
        <v>0</v>
      </c>
      <c r="E130" s="10">
        <v>1</v>
      </c>
      <c r="F130" s="10">
        <v>0</v>
      </c>
      <c r="G130" s="10">
        <v>1</v>
      </c>
    </row>
    <row r="131" spans="1:7" s="60" customFormat="1" ht="12" customHeight="1" x14ac:dyDescent="0.2">
      <c r="A131" s="107" t="s">
        <v>115</v>
      </c>
      <c r="B131" s="107"/>
      <c r="C131" s="21">
        <v>6530</v>
      </c>
      <c r="D131" s="21">
        <v>58</v>
      </c>
      <c r="E131" s="21">
        <v>4</v>
      </c>
      <c r="F131" s="21">
        <v>1</v>
      </c>
      <c r="G131" s="21">
        <v>61</v>
      </c>
    </row>
    <row r="132" spans="1:7" s="60" customFormat="1" ht="12" customHeight="1" x14ac:dyDescent="0.2">
      <c r="A132" s="107" t="s">
        <v>116</v>
      </c>
      <c r="B132" s="107"/>
      <c r="C132" s="10">
        <v>2979</v>
      </c>
      <c r="D132" s="10">
        <v>20</v>
      </c>
      <c r="E132" s="10">
        <v>3</v>
      </c>
      <c r="F132" s="10">
        <v>0</v>
      </c>
      <c r="G132" s="10">
        <v>23</v>
      </c>
    </row>
    <row r="133" spans="1:7" s="60" customFormat="1" ht="12" customHeight="1" x14ac:dyDescent="0.2">
      <c r="A133" s="107" t="s">
        <v>119</v>
      </c>
      <c r="B133" s="107"/>
      <c r="C133" s="10">
        <v>897</v>
      </c>
      <c r="D133" s="10">
        <v>1</v>
      </c>
      <c r="E133" s="10">
        <v>1</v>
      </c>
      <c r="F133" s="10">
        <v>0</v>
      </c>
      <c r="G133" s="10">
        <v>2</v>
      </c>
    </row>
    <row r="134" spans="1:7" s="60" customFormat="1" ht="12" customHeight="1" x14ac:dyDescent="0.2">
      <c r="A134" s="107" t="s">
        <v>120</v>
      </c>
      <c r="B134" s="107"/>
      <c r="C134" s="10">
        <v>11292</v>
      </c>
      <c r="D134" s="10">
        <v>43</v>
      </c>
      <c r="E134" s="10">
        <v>38</v>
      </c>
      <c r="F134" s="10">
        <v>15</v>
      </c>
      <c r="G134" s="10">
        <v>66</v>
      </c>
    </row>
    <row r="135" spans="1:7" s="60" customFormat="1" ht="12" customHeight="1" x14ac:dyDescent="0.2">
      <c r="A135" s="107" t="s">
        <v>121</v>
      </c>
      <c r="B135" s="107"/>
      <c r="C135" s="10">
        <v>4059</v>
      </c>
      <c r="D135" s="10">
        <v>102</v>
      </c>
      <c r="E135" s="10">
        <v>5</v>
      </c>
      <c r="F135" s="10">
        <v>6</v>
      </c>
      <c r="G135" s="10">
        <v>101</v>
      </c>
    </row>
    <row r="136" spans="1:7" s="60" customFormat="1" ht="12" customHeight="1" x14ac:dyDescent="0.2">
      <c r="A136" s="107" t="s">
        <v>122</v>
      </c>
      <c r="B136" s="107"/>
      <c r="C136" s="10">
        <v>530</v>
      </c>
      <c r="D136" s="10">
        <v>1</v>
      </c>
      <c r="E136" s="10">
        <v>0</v>
      </c>
      <c r="F136" s="10">
        <v>0</v>
      </c>
      <c r="G136" s="10">
        <v>1</v>
      </c>
    </row>
    <row r="137" spans="1:7" s="60" customFormat="1" ht="12" customHeight="1" x14ac:dyDescent="0.2">
      <c r="A137" s="107" t="s">
        <v>123</v>
      </c>
      <c r="B137" s="107"/>
      <c r="C137" s="10">
        <v>5901</v>
      </c>
      <c r="D137" s="10">
        <v>34</v>
      </c>
      <c r="E137" s="10">
        <v>4</v>
      </c>
      <c r="F137" s="10">
        <v>5</v>
      </c>
      <c r="G137" s="10">
        <v>33</v>
      </c>
    </row>
    <row r="138" spans="1:7" s="60" customFormat="1" ht="12" customHeight="1" x14ac:dyDescent="0.2">
      <c r="A138" s="107" t="s">
        <v>125</v>
      </c>
      <c r="B138" s="107"/>
      <c r="C138" s="10">
        <v>2644</v>
      </c>
      <c r="D138" s="10">
        <v>27</v>
      </c>
      <c r="E138" s="10">
        <v>-3</v>
      </c>
      <c r="F138" s="10">
        <v>0</v>
      </c>
      <c r="G138" s="10">
        <v>24</v>
      </c>
    </row>
    <row r="139" spans="1:7" s="60" customFormat="1" ht="12" customHeight="1" x14ac:dyDescent="0.2">
      <c r="A139" s="107" t="s">
        <v>126</v>
      </c>
      <c r="B139" s="107"/>
      <c r="C139" s="10">
        <v>1511</v>
      </c>
      <c r="D139" s="10">
        <v>0</v>
      </c>
      <c r="E139" s="10">
        <v>1</v>
      </c>
      <c r="F139" s="10">
        <v>0</v>
      </c>
      <c r="G139" s="10">
        <v>1</v>
      </c>
    </row>
    <row r="140" spans="1:7" s="60" customFormat="1" ht="12" customHeight="1" x14ac:dyDescent="0.2">
      <c r="A140" s="107" t="s">
        <v>127</v>
      </c>
      <c r="B140" s="107"/>
      <c r="C140" s="10">
        <v>1233</v>
      </c>
      <c r="D140" s="10">
        <v>1</v>
      </c>
      <c r="E140" s="10">
        <v>0</v>
      </c>
      <c r="F140" s="10">
        <v>0</v>
      </c>
      <c r="G140" s="10">
        <v>1</v>
      </c>
    </row>
    <row r="141" spans="1:7" s="60" customFormat="1" ht="12" customHeight="1" x14ac:dyDescent="0.2">
      <c r="A141" s="107" t="s">
        <v>128</v>
      </c>
      <c r="B141" s="107"/>
      <c r="C141" s="10">
        <v>1276</v>
      </c>
      <c r="D141" s="10">
        <v>0</v>
      </c>
      <c r="E141" s="10">
        <v>0</v>
      </c>
      <c r="F141" s="10">
        <v>0</v>
      </c>
      <c r="G141" s="10">
        <v>0</v>
      </c>
    </row>
    <row r="142" spans="1:7" s="60" customFormat="1" ht="12" customHeight="1" x14ac:dyDescent="0.2">
      <c r="A142" s="107" t="s">
        <v>129</v>
      </c>
      <c r="B142" s="107"/>
      <c r="C142" s="10">
        <v>197</v>
      </c>
      <c r="D142" s="10">
        <v>0</v>
      </c>
      <c r="E142" s="10">
        <v>1</v>
      </c>
      <c r="F142" s="10">
        <v>0</v>
      </c>
      <c r="G142" s="10">
        <v>1</v>
      </c>
    </row>
    <row r="143" spans="1:7" s="60" customFormat="1" ht="12" customHeight="1" x14ac:dyDescent="0.2">
      <c r="A143" s="107" t="s">
        <v>130</v>
      </c>
      <c r="B143" s="107"/>
      <c r="C143" s="10">
        <v>1985</v>
      </c>
      <c r="D143" s="10">
        <v>18</v>
      </c>
      <c r="E143" s="10">
        <v>2</v>
      </c>
      <c r="F143" s="10">
        <v>0</v>
      </c>
      <c r="G143" s="10">
        <v>20</v>
      </c>
    </row>
    <row r="144" spans="1:7" s="60" customFormat="1" ht="12" customHeight="1" x14ac:dyDescent="0.2">
      <c r="A144" s="107" t="s">
        <v>131</v>
      </c>
      <c r="B144" s="107"/>
      <c r="C144" s="10">
        <v>1718</v>
      </c>
      <c r="D144" s="10">
        <v>8</v>
      </c>
      <c r="E144" s="10">
        <v>1</v>
      </c>
      <c r="F144" s="10">
        <v>0</v>
      </c>
      <c r="G144" s="10">
        <v>9</v>
      </c>
    </row>
    <row r="145" spans="1:7" s="60" customFormat="1" ht="12" customHeight="1" x14ac:dyDescent="0.2">
      <c r="A145" s="105" t="s">
        <v>133</v>
      </c>
      <c r="B145" s="105"/>
      <c r="C145" s="15">
        <v>610</v>
      </c>
      <c r="D145" s="15">
        <v>0</v>
      </c>
      <c r="E145" s="15">
        <v>0</v>
      </c>
      <c r="F145" s="15">
        <v>0</v>
      </c>
      <c r="G145" s="15">
        <v>0</v>
      </c>
    </row>
    <row r="146" spans="1:7" s="60" customFormat="1" ht="12" customHeight="1" x14ac:dyDescent="0.2">
      <c r="A146" s="13"/>
      <c r="B146" s="13"/>
      <c r="C146" s="13"/>
      <c r="D146" s="13"/>
      <c r="E146" s="13"/>
      <c r="F146" s="13"/>
      <c r="G146" s="13"/>
    </row>
    <row r="147" spans="1:7" s="60" customFormat="1" ht="12" customHeight="1" x14ac:dyDescent="0.2">
      <c r="A147" s="106" t="s">
        <v>134</v>
      </c>
      <c r="B147" s="106"/>
      <c r="C147" s="8">
        <f t="shared" ref="C147:G147" si="44">SUM(C148:C155)</f>
        <v>6575</v>
      </c>
      <c r="D147" s="8">
        <f t="shared" si="44"/>
        <v>18</v>
      </c>
      <c r="E147" s="8">
        <f t="shared" si="44"/>
        <v>26</v>
      </c>
      <c r="F147" s="8">
        <f t="shared" si="44"/>
        <v>0</v>
      </c>
      <c r="G147" s="8">
        <f t="shared" si="44"/>
        <v>44</v>
      </c>
    </row>
    <row r="148" spans="1:7" s="60" customFormat="1" ht="12" customHeight="1" x14ac:dyDescent="0.2">
      <c r="A148" s="107" t="s">
        <v>135</v>
      </c>
      <c r="B148" s="107"/>
      <c r="C148" s="10">
        <v>980</v>
      </c>
      <c r="D148" s="10">
        <v>12</v>
      </c>
      <c r="E148" s="10">
        <v>4</v>
      </c>
      <c r="F148" s="10">
        <v>0</v>
      </c>
      <c r="G148" s="10">
        <v>16</v>
      </c>
    </row>
    <row r="149" spans="1:7" s="60" customFormat="1" ht="12" customHeight="1" x14ac:dyDescent="0.2">
      <c r="A149" s="107" t="s">
        <v>136</v>
      </c>
      <c r="B149" s="107"/>
      <c r="C149" s="10">
        <v>204</v>
      </c>
      <c r="D149" s="10">
        <v>0</v>
      </c>
      <c r="E149" s="10">
        <v>0</v>
      </c>
      <c r="F149" s="10">
        <v>0</v>
      </c>
      <c r="G149" s="10">
        <v>0</v>
      </c>
    </row>
    <row r="150" spans="1:7" s="60" customFormat="1" ht="12" customHeight="1" x14ac:dyDescent="0.2">
      <c r="A150" s="107" t="s">
        <v>137</v>
      </c>
      <c r="B150" s="107"/>
      <c r="C150" s="10">
        <v>292</v>
      </c>
      <c r="D150" s="10">
        <v>0</v>
      </c>
      <c r="E150" s="10">
        <v>0</v>
      </c>
      <c r="F150" s="10">
        <v>0</v>
      </c>
      <c r="G150" s="10">
        <v>0</v>
      </c>
    </row>
    <row r="151" spans="1:7" s="60" customFormat="1" ht="12" customHeight="1" x14ac:dyDescent="0.2">
      <c r="A151" s="107" t="s">
        <v>138</v>
      </c>
      <c r="B151" s="107"/>
      <c r="C151" s="10">
        <v>155</v>
      </c>
      <c r="D151" s="10">
        <v>0</v>
      </c>
      <c r="E151" s="10">
        <v>0</v>
      </c>
      <c r="F151" s="10">
        <v>0</v>
      </c>
      <c r="G151" s="10">
        <v>0</v>
      </c>
    </row>
    <row r="152" spans="1:7" s="60" customFormat="1" ht="12" customHeight="1" x14ac:dyDescent="0.2">
      <c r="A152" s="107" t="s">
        <v>139</v>
      </c>
      <c r="B152" s="107"/>
      <c r="C152" s="10">
        <v>1357</v>
      </c>
      <c r="D152" s="10">
        <v>0</v>
      </c>
      <c r="E152" s="10">
        <v>5</v>
      </c>
      <c r="F152" s="10">
        <v>0</v>
      </c>
      <c r="G152" s="10">
        <v>5</v>
      </c>
    </row>
    <row r="153" spans="1:7" s="60" customFormat="1" ht="12" customHeight="1" x14ac:dyDescent="0.2">
      <c r="A153" s="107" t="s">
        <v>140</v>
      </c>
      <c r="B153" s="107"/>
      <c r="C153" s="10">
        <v>944</v>
      </c>
      <c r="D153" s="10">
        <v>0</v>
      </c>
      <c r="E153" s="10">
        <v>2</v>
      </c>
      <c r="F153" s="10">
        <v>0</v>
      </c>
      <c r="G153" s="10">
        <v>2</v>
      </c>
    </row>
    <row r="154" spans="1:7" s="60" customFormat="1" ht="12" customHeight="1" x14ac:dyDescent="0.2">
      <c r="A154" s="107" t="s">
        <v>141</v>
      </c>
      <c r="B154" s="107"/>
      <c r="C154" s="10">
        <v>133</v>
      </c>
      <c r="D154" s="10">
        <v>0</v>
      </c>
      <c r="E154" s="10">
        <v>1</v>
      </c>
      <c r="F154" s="10">
        <v>0</v>
      </c>
      <c r="G154" s="10">
        <v>1</v>
      </c>
    </row>
    <row r="155" spans="1:7" s="60" customFormat="1" ht="12" customHeight="1" x14ac:dyDescent="0.2">
      <c r="A155" s="105" t="s">
        <v>142</v>
      </c>
      <c r="B155" s="105"/>
      <c r="C155" s="15">
        <v>2510</v>
      </c>
      <c r="D155" s="15">
        <v>6</v>
      </c>
      <c r="E155" s="15">
        <v>14</v>
      </c>
      <c r="F155" s="15">
        <v>0</v>
      </c>
      <c r="G155" s="15">
        <v>20</v>
      </c>
    </row>
    <row r="156" spans="1:7" s="60" customFormat="1" ht="12" customHeight="1" x14ac:dyDescent="0.2">
      <c r="A156" s="13"/>
      <c r="B156" s="13"/>
      <c r="C156" s="13"/>
      <c r="D156" s="13"/>
      <c r="E156" s="13"/>
      <c r="F156" s="13"/>
      <c r="G156" s="13"/>
    </row>
    <row r="157" spans="1:7" s="60" customFormat="1" ht="12" customHeight="1" x14ac:dyDescent="0.2">
      <c r="A157" s="106" t="s">
        <v>143</v>
      </c>
      <c r="B157" s="106"/>
      <c r="C157" s="8">
        <f>SUM(C158:C163)</f>
        <v>31427</v>
      </c>
      <c r="D157" s="8">
        <f t="shared" ref="D157:G157" si="45">SUM(D158:D163)</f>
        <v>470</v>
      </c>
      <c r="E157" s="8">
        <f t="shared" si="45"/>
        <v>57</v>
      </c>
      <c r="F157" s="8">
        <f t="shared" si="45"/>
        <v>17</v>
      </c>
      <c r="G157" s="8">
        <f t="shared" si="45"/>
        <v>510</v>
      </c>
    </row>
    <row r="158" spans="1:7" s="60" customFormat="1" ht="12" customHeight="1" x14ac:dyDescent="0.2">
      <c r="A158" s="107" t="s">
        <v>144</v>
      </c>
      <c r="B158" s="107"/>
      <c r="C158" s="10">
        <v>2581</v>
      </c>
      <c r="D158" s="10">
        <v>84</v>
      </c>
      <c r="E158" s="10">
        <v>7</v>
      </c>
      <c r="F158" s="10">
        <v>0</v>
      </c>
      <c r="G158" s="10">
        <v>91</v>
      </c>
    </row>
    <row r="159" spans="1:7" s="60" customFormat="1" ht="12" customHeight="1" x14ac:dyDescent="0.2">
      <c r="A159" s="107" t="s">
        <v>145</v>
      </c>
      <c r="B159" s="107"/>
      <c r="C159" s="10">
        <v>24978</v>
      </c>
      <c r="D159" s="10">
        <v>304</v>
      </c>
      <c r="E159" s="10">
        <v>46</v>
      </c>
      <c r="F159" s="10">
        <v>12</v>
      </c>
      <c r="G159" s="10">
        <v>338</v>
      </c>
    </row>
    <row r="160" spans="1:7" s="60" customFormat="1" ht="12" customHeight="1" x14ac:dyDescent="0.2">
      <c r="A160" s="107" t="s">
        <v>146</v>
      </c>
      <c r="B160" s="107"/>
      <c r="C160" s="10">
        <v>1473</v>
      </c>
      <c r="D160" s="10">
        <v>36</v>
      </c>
      <c r="E160" s="10">
        <v>3</v>
      </c>
      <c r="F160" s="10">
        <v>2</v>
      </c>
      <c r="G160" s="10">
        <v>37</v>
      </c>
    </row>
    <row r="161" spans="1:7" s="60" customFormat="1" ht="12" customHeight="1" x14ac:dyDescent="0.2">
      <c r="A161" s="107" t="s">
        <v>152</v>
      </c>
      <c r="B161" s="107"/>
      <c r="C161" s="10">
        <v>281</v>
      </c>
      <c r="D161" s="10">
        <v>0</v>
      </c>
      <c r="E161" s="10">
        <v>0</v>
      </c>
      <c r="F161" s="10">
        <v>0</v>
      </c>
      <c r="G161" s="10">
        <v>0</v>
      </c>
    </row>
    <row r="162" spans="1:7" s="60" customFormat="1" ht="12" customHeight="1" x14ac:dyDescent="0.2">
      <c r="A162" s="107" t="s">
        <v>153</v>
      </c>
      <c r="B162" s="107"/>
      <c r="C162" s="10">
        <v>838</v>
      </c>
      <c r="D162" s="10">
        <v>22</v>
      </c>
      <c r="E162" s="10">
        <v>0</v>
      </c>
      <c r="F162" s="10">
        <v>2</v>
      </c>
      <c r="G162" s="10">
        <v>20</v>
      </c>
    </row>
    <row r="163" spans="1:7" s="60" customFormat="1" ht="12" customHeight="1" x14ac:dyDescent="0.2">
      <c r="A163" s="108" t="s">
        <v>158</v>
      </c>
      <c r="B163" s="108"/>
      <c r="C163" s="15">
        <v>1276</v>
      </c>
      <c r="D163" s="15">
        <v>24</v>
      </c>
      <c r="E163" s="15">
        <v>1</v>
      </c>
      <c r="F163" s="15">
        <v>1</v>
      </c>
      <c r="G163" s="15">
        <v>24</v>
      </c>
    </row>
    <row r="164" spans="1:7" s="60" customFormat="1" ht="12" customHeight="1" x14ac:dyDescent="0.2">
      <c r="A164" s="13"/>
      <c r="B164" s="13"/>
      <c r="C164" s="13"/>
      <c r="D164" s="13"/>
      <c r="E164" s="13"/>
      <c r="F164" s="13"/>
      <c r="G164" s="13"/>
    </row>
    <row r="165" spans="1:7" s="60" customFormat="1" ht="12" customHeight="1" x14ac:dyDescent="0.2">
      <c r="A165" s="106" t="s">
        <v>161</v>
      </c>
      <c r="B165" s="106"/>
      <c r="C165" s="8">
        <f>SUM(C166:C167)</f>
        <v>5764</v>
      </c>
      <c r="D165" s="8">
        <f t="shared" ref="D165:G165" si="46">SUM(D166:D167)</f>
        <v>120</v>
      </c>
      <c r="E165" s="8">
        <f t="shared" si="46"/>
        <v>18</v>
      </c>
      <c r="F165" s="8">
        <f t="shared" si="46"/>
        <v>2</v>
      </c>
      <c r="G165" s="8">
        <f t="shared" si="46"/>
        <v>136</v>
      </c>
    </row>
    <row r="166" spans="1:7" s="60" customFormat="1" ht="12" customHeight="1" x14ac:dyDescent="0.2">
      <c r="A166" s="107" t="s">
        <v>162</v>
      </c>
      <c r="B166" s="107"/>
      <c r="C166" s="10">
        <v>3451</v>
      </c>
      <c r="D166" s="10">
        <v>74</v>
      </c>
      <c r="E166" s="10">
        <v>3</v>
      </c>
      <c r="F166" s="10">
        <v>0</v>
      </c>
      <c r="G166" s="10">
        <v>77</v>
      </c>
    </row>
    <row r="167" spans="1:7" s="60" customFormat="1" ht="12" customHeight="1" x14ac:dyDescent="0.2">
      <c r="A167" s="108" t="s">
        <v>230</v>
      </c>
      <c r="B167" s="108"/>
      <c r="C167" s="15">
        <v>2313</v>
      </c>
      <c r="D167" s="15">
        <v>46</v>
      </c>
      <c r="E167" s="15">
        <v>15</v>
      </c>
      <c r="F167" s="15">
        <v>2</v>
      </c>
      <c r="G167" s="15">
        <v>59</v>
      </c>
    </row>
    <row r="168" spans="1:7" s="60" customFormat="1" ht="12" customHeight="1" x14ac:dyDescent="0.2">
      <c r="A168" s="13"/>
      <c r="B168" s="13"/>
      <c r="C168" s="13"/>
      <c r="D168" s="13"/>
      <c r="E168" s="13"/>
      <c r="F168" s="13"/>
      <c r="G168" s="13"/>
    </row>
    <row r="169" spans="1:7" s="60" customFormat="1" ht="12" customHeight="1" x14ac:dyDescent="0.2">
      <c r="A169" s="106" t="s">
        <v>168</v>
      </c>
      <c r="B169" s="106"/>
      <c r="C169" s="8">
        <f t="shared" ref="C169:G169" si="47">SUM(C170:C172)</f>
        <v>6973</v>
      </c>
      <c r="D169" s="8">
        <f t="shared" si="47"/>
        <v>22</v>
      </c>
      <c r="E169" s="8">
        <f t="shared" si="47"/>
        <v>15</v>
      </c>
      <c r="F169" s="8">
        <f t="shared" si="47"/>
        <v>0</v>
      </c>
      <c r="G169" s="8">
        <f t="shared" si="47"/>
        <v>37</v>
      </c>
    </row>
    <row r="170" spans="1:7" s="60" customFormat="1" ht="12" customHeight="1" x14ac:dyDescent="0.2">
      <c r="A170" s="107" t="s">
        <v>169</v>
      </c>
      <c r="B170" s="107"/>
      <c r="C170" s="10">
        <v>2221</v>
      </c>
      <c r="D170" s="10">
        <v>6</v>
      </c>
      <c r="E170" s="10">
        <v>5</v>
      </c>
      <c r="F170" s="10">
        <v>0</v>
      </c>
      <c r="G170" s="10">
        <v>11</v>
      </c>
    </row>
    <row r="171" spans="1:7" s="60" customFormat="1" ht="12" customHeight="1" x14ac:dyDescent="0.2">
      <c r="A171" s="107" t="s">
        <v>170</v>
      </c>
      <c r="B171" s="107"/>
      <c r="C171" s="10">
        <v>2420</v>
      </c>
      <c r="D171" s="10">
        <v>3</v>
      </c>
      <c r="E171" s="10">
        <v>2</v>
      </c>
      <c r="F171" s="10">
        <v>0</v>
      </c>
      <c r="G171" s="10">
        <v>5</v>
      </c>
    </row>
    <row r="172" spans="1:7" s="60" customFormat="1" ht="12" customHeight="1" x14ac:dyDescent="0.2">
      <c r="A172" s="108" t="s">
        <v>171</v>
      </c>
      <c r="B172" s="108"/>
      <c r="C172" s="22">
        <v>2332</v>
      </c>
      <c r="D172" s="22">
        <v>13</v>
      </c>
      <c r="E172" s="22">
        <v>8</v>
      </c>
      <c r="F172" s="22">
        <v>0</v>
      </c>
      <c r="G172" s="22">
        <v>21</v>
      </c>
    </row>
    <row r="173" spans="1:7" s="60" customFormat="1" ht="12" customHeight="1" x14ac:dyDescent="0.2">
      <c r="A173" s="13"/>
      <c r="B173" s="13"/>
      <c r="C173" s="13"/>
      <c r="D173" s="13"/>
      <c r="E173" s="13"/>
      <c r="F173" s="13"/>
      <c r="G173" s="13"/>
    </row>
    <row r="174" spans="1:7" s="60" customFormat="1" ht="12" customHeight="1" x14ac:dyDescent="0.2">
      <c r="A174" s="106" t="s">
        <v>172</v>
      </c>
      <c r="B174" s="106"/>
      <c r="C174" s="8">
        <f t="shared" ref="C174:G174" si="48">SUM(C175:C184)</f>
        <v>9443</v>
      </c>
      <c r="D174" s="8">
        <f t="shared" si="48"/>
        <v>24</v>
      </c>
      <c r="E174" s="8">
        <f t="shared" si="48"/>
        <v>14</v>
      </c>
      <c r="F174" s="8">
        <f t="shared" si="48"/>
        <v>1</v>
      </c>
      <c r="G174" s="8">
        <f t="shared" si="48"/>
        <v>37</v>
      </c>
    </row>
    <row r="175" spans="1:7" s="60" customFormat="1" ht="12" customHeight="1" x14ac:dyDescent="0.2">
      <c r="A175" s="107" t="s">
        <v>173</v>
      </c>
      <c r="B175" s="107"/>
      <c r="C175" s="10">
        <v>1510</v>
      </c>
      <c r="D175" s="10">
        <v>0</v>
      </c>
      <c r="E175" s="10">
        <v>2</v>
      </c>
      <c r="F175" s="10">
        <v>0</v>
      </c>
      <c r="G175" s="10">
        <v>2</v>
      </c>
    </row>
    <row r="176" spans="1:7" s="60" customFormat="1" ht="12" customHeight="1" x14ac:dyDescent="0.2">
      <c r="A176" s="107" t="s">
        <v>174</v>
      </c>
      <c r="B176" s="107"/>
      <c r="C176" s="10">
        <v>192</v>
      </c>
      <c r="D176" s="10">
        <v>0</v>
      </c>
      <c r="E176" s="10">
        <v>0</v>
      </c>
      <c r="F176" s="10">
        <v>0</v>
      </c>
      <c r="G176" s="10">
        <v>0</v>
      </c>
    </row>
    <row r="177" spans="1:7" s="60" customFormat="1" ht="12" customHeight="1" x14ac:dyDescent="0.2">
      <c r="A177" s="107" t="s">
        <v>175</v>
      </c>
      <c r="B177" s="107"/>
      <c r="C177" s="10">
        <v>714</v>
      </c>
      <c r="D177" s="10">
        <v>8</v>
      </c>
      <c r="E177" s="10">
        <v>0</v>
      </c>
      <c r="F177" s="10">
        <v>0</v>
      </c>
      <c r="G177" s="10">
        <v>8</v>
      </c>
    </row>
    <row r="178" spans="1:7" s="60" customFormat="1" ht="12" customHeight="1" x14ac:dyDescent="0.2">
      <c r="A178" s="107" t="s">
        <v>176</v>
      </c>
      <c r="B178" s="107"/>
      <c r="C178" s="10">
        <v>334</v>
      </c>
      <c r="D178" s="10">
        <v>0</v>
      </c>
      <c r="E178" s="10">
        <v>0</v>
      </c>
      <c r="F178" s="10">
        <v>1</v>
      </c>
      <c r="G178" s="10">
        <v>-1</v>
      </c>
    </row>
    <row r="179" spans="1:7" s="60" customFormat="1" ht="12" customHeight="1" x14ac:dyDescent="0.2">
      <c r="A179" s="107" t="s">
        <v>177</v>
      </c>
      <c r="B179" s="107"/>
      <c r="C179" s="10">
        <v>3854</v>
      </c>
      <c r="D179" s="10">
        <v>2</v>
      </c>
      <c r="E179" s="10">
        <v>1</v>
      </c>
      <c r="F179" s="10">
        <v>0</v>
      </c>
      <c r="G179" s="10">
        <v>3</v>
      </c>
    </row>
    <row r="180" spans="1:7" s="60" customFormat="1" ht="12" customHeight="1" x14ac:dyDescent="0.2">
      <c r="A180" s="107" t="s">
        <v>178</v>
      </c>
      <c r="B180" s="107"/>
      <c r="C180" s="10">
        <v>597</v>
      </c>
      <c r="D180" s="10">
        <v>2</v>
      </c>
      <c r="E180" s="10">
        <v>-1</v>
      </c>
      <c r="F180" s="10">
        <v>0</v>
      </c>
      <c r="G180" s="10">
        <v>1</v>
      </c>
    </row>
    <row r="181" spans="1:7" s="60" customFormat="1" ht="12" customHeight="1" x14ac:dyDescent="0.2">
      <c r="A181" s="107" t="s">
        <v>179</v>
      </c>
      <c r="B181" s="107"/>
      <c r="C181" s="10">
        <v>247</v>
      </c>
      <c r="D181" s="10">
        <v>1</v>
      </c>
      <c r="E181" s="10">
        <v>1</v>
      </c>
      <c r="F181" s="10">
        <v>0</v>
      </c>
      <c r="G181" s="10">
        <v>2</v>
      </c>
    </row>
    <row r="182" spans="1:7" s="60" customFormat="1" ht="12" customHeight="1" x14ac:dyDescent="0.2">
      <c r="A182" s="107" t="s">
        <v>180</v>
      </c>
      <c r="B182" s="107"/>
      <c r="C182" s="10">
        <v>462</v>
      </c>
      <c r="D182" s="10">
        <v>11</v>
      </c>
      <c r="E182" s="10">
        <v>4</v>
      </c>
      <c r="F182" s="10">
        <v>0</v>
      </c>
      <c r="G182" s="10">
        <v>15</v>
      </c>
    </row>
    <row r="183" spans="1:7" s="60" customFormat="1" ht="12" customHeight="1" x14ac:dyDescent="0.2">
      <c r="A183" s="107" t="s">
        <v>181</v>
      </c>
      <c r="B183" s="107"/>
      <c r="C183" s="10">
        <v>391</v>
      </c>
      <c r="D183" s="10">
        <v>0</v>
      </c>
      <c r="E183" s="10">
        <v>0</v>
      </c>
      <c r="F183" s="10">
        <v>0</v>
      </c>
      <c r="G183" s="10">
        <v>0</v>
      </c>
    </row>
    <row r="184" spans="1:7" s="60" customFormat="1" ht="12" customHeight="1" x14ac:dyDescent="0.2">
      <c r="A184" s="108" t="s">
        <v>182</v>
      </c>
      <c r="B184" s="108"/>
      <c r="C184" s="15">
        <v>1142</v>
      </c>
      <c r="D184" s="15">
        <v>0</v>
      </c>
      <c r="E184" s="15">
        <v>7</v>
      </c>
      <c r="F184" s="15">
        <v>0</v>
      </c>
      <c r="G184" s="15">
        <v>7</v>
      </c>
    </row>
    <row r="185" spans="1:7" s="60" customFormat="1" ht="12" customHeight="1" x14ac:dyDescent="0.2">
      <c r="A185" s="13"/>
      <c r="B185" s="13"/>
      <c r="C185" s="13"/>
      <c r="D185" s="13"/>
      <c r="E185" s="13"/>
      <c r="F185" s="13"/>
      <c r="G185" s="13"/>
    </row>
    <row r="186" spans="1:7" s="60" customFormat="1" ht="12" customHeight="1" x14ac:dyDescent="0.2">
      <c r="A186" s="106" t="s">
        <v>184</v>
      </c>
      <c r="B186" s="106"/>
      <c r="C186" s="8">
        <f t="shared" ref="C186:G186" si="49">SUM(C187:C194)</f>
        <v>241607</v>
      </c>
      <c r="D186" s="8">
        <f t="shared" si="49"/>
        <v>2018</v>
      </c>
      <c r="E186" s="8">
        <f t="shared" si="49"/>
        <v>518</v>
      </c>
      <c r="F186" s="8">
        <f t="shared" si="49"/>
        <v>137</v>
      </c>
      <c r="G186" s="8">
        <f t="shared" si="49"/>
        <v>2399</v>
      </c>
    </row>
    <row r="187" spans="1:7" s="60" customFormat="1" ht="12" customHeight="1" x14ac:dyDescent="0.2">
      <c r="A187" s="107" t="s">
        <v>185</v>
      </c>
      <c r="B187" s="107"/>
      <c r="C187" s="10">
        <f>SUM(C56:C66)</f>
        <v>29571</v>
      </c>
      <c r="D187" s="10">
        <f t="shared" ref="D187:G187" si="50">SUM(D56:D66)</f>
        <v>319</v>
      </c>
      <c r="E187" s="10">
        <f t="shared" si="50"/>
        <v>117</v>
      </c>
      <c r="F187" s="10">
        <f t="shared" si="50"/>
        <v>21</v>
      </c>
      <c r="G187" s="10">
        <f t="shared" si="50"/>
        <v>415</v>
      </c>
    </row>
    <row r="188" spans="1:7" s="60" customFormat="1" ht="12" customHeight="1" x14ac:dyDescent="0.2">
      <c r="A188" s="107" t="s">
        <v>186</v>
      </c>
      <c r="B188" s="107"/>
      <c r="C188" s="10">
        <f>SUM(C69:C120)</f>
        <v>94141</v>
      </c>
      <c r="D188" s="10">
        <f t="shared" ref="D188:G188" si="51">SUM(D69:D120)</f>
        <v>717</v>
      </c>
      <c r="E188" s="10">
        <f t="shared" si="51"/>
        <v>198</v>
      </c>
      <c r="F188" s="10">
        <f t="shared" si="51"/>
        <v>69</v>
      </c>
      <c r="G188" s="10">
        <f t="shared" si="51"/>
        <v>846</v>
      </c>
    </row>
    <row r="189" spans="1:7" s="60" customFormat="1" ht="12" customHeight="1" x14ac:dyDescent="0.2">
      <c r="A189" s="107" t="s">
        <v>187</v>
      </c>
      <c r="B189" s="107"/>
      <c r="C189" s="10">
        <f>SUM(C123:C145)</f>
        <v>57713</v>
      </c>
      <c r="D189" s="10">
        <f t="shared" ref="D189:G189" si="52">SUM(D123:D145)</f>
        <v>328</v>
      </c>
      <c r="E189" s="10">
        <f t="shared" si="52"/>
        <v>73</v>
      </c>
      <c r="F189" s="10">
        <f t="shared" si="52"/>
        <v>27</v>
      </c>
      <c r="G189" s="10">
        <f t="shared" si="52"/>
        <v>374</v>
      </c>
    </row>
    <row r="190" spans="1:7" s="60" customFormat="1" ht="12" customHeight="1" x14ac:dyDescent="0.2">
      <c r="A190" s="107" t="s">
        <v>188</v>
      </c>
      <c r="B190" s="107"/>
      <c r="C190" s="10">
        <f>SUM(C148:C155)</f>
        <v>6575</v>
      </c>
      <c r="D190" s="10">
        <f t="shared" ref="D190:G190" si="53">SUM(D148:D155)</f>
        <v>18</v>
      </c>
      <c r="E190" s="10">
        <f t="shared" si="53"/>
        <v>26</v>
      </c>
      <c r="F190" s="10">
        <f t="shared" si="53"/>
        <v>0</v>
      </c>
      <c r="G190" s="10">
        <f t="shared" si="53"/>
        <v>44</v>
      </c>
    </row>
    <row r="191" spans="1:7" s="60" customFormat="1" ht="12" customHeight="1" x14ac:dyDescent="0.2">
      <c r="A191" s="107" t="s">
        <v>189</v>
      </c>
      <c r="B191" s="107"/>
      <c r="C191" s="10">
        <f>SUM(C158:C163)</f>
        <v>31427</v>
      </c>
      <c r="D191" s="10">
        <f t="shared" ref="D191:G191" si="54">SUM(D158:D163)</f>
        <v>470</v>
      </c>
      <c r="E191" s="10">
        <f t="shared" si="54"/>
        <v>57</v>
      </c>
      <c r="F191" s="10">
        <f t="shared" si="54"/>
        <v>17</v>
      </c>
      <c r="G191" s="10">
        <f t="shared" si="54"/>
        <v>510</v>
      </c>
    </row>
    <row r="192" spans="1:7" s="60" customFormat="1" ht="12" customHeight="1" x14ac:dyDescent="0.2">
      <c r="A192" s="107" t="s">
        <v>190</v>
      </c>
      <c r="B192" s="107"/>
      <c r="C192" s="10">
        <f>SUM(C166:C167)</f>
        <v>5764</v>
      </c>
      <c r="D192" s="10">
        <f t="shared" ref="D192:G192" si="55">SUM(D166:D167)</f>
        <v>120</v>
      </c>
      <c r="E192" s="10">
        <f t="shared" si="55"/>
        <v>18</v>
      </c>
      <c r="F192" s="10">
        <f t="shared" si="55"/>
        <v>2</v>
      </c>
      <c r="G192" s="10">
        <f t="shared" si="55"/>
        <v>136</v>
      </c>
    </row>
    <row r="193" spans="1:7" s="60" customFormat="1" ht="12" customHeight="1" x14ac:dyDescent="0.2">
      <c r="A193" s="107" t="s">
        <v>191</v>
      </c>
      <c r="B193" s="107"/>
      <c r="C193" s="10">
        <f t="shared" ref="C193:G193" si="56">SUM(C170:C172)</f>
        <v>6973</v>
      </c>
      <c r="D193" s="10">
        <f t="shared" si="56"/>
        <v>22</v>
      </c>
      <c r="E193" s="10">
        <f t="shared" si="56"/>
        <v>15</v>
      </c>
      <c r="F193" s="10">
        <f t="shared" si="56"/>
        <v>0</v>
      </c>
      <c r="G193" s="10">
        <f t="shared" si="56"/>
        <v>37</v>
      </c>
    </row>
    <row r="194" spans="1:7" s="60" customFormat="1" ht="12" customHeight="1" x14ac:dyDescent="0.2">
      <c r="A194" s="105" t="s">
        <v>192</v>
      </c>
      <c r="B194" s="105"/>
      <c r="C194" s="15">
        <f t="shared" ref="C194:G194" si="57">SUM(C175:C184)</f>
        <v>9443</v>
      </c>
      <c r="D194" s="15">
        <f t="shared" si="57"/>
        <v>24</v>
      </c>
      <c r="E194" s="15">
        <f t="shared" si="57"/>
        <v>14</v>
      </c>
      <c r="F194" s="15">
        <f t="shared" si="57"/>
        <v>1</v>
      </c>
      <c r="G194" s="15">
        <f t="shared" si="57"/>
        <v>37</v>
      </c>
    </row>
    <row r="195" spans="1:7" s="60" customFormat="1" ht="12" customHeight="1" x14ac:dyDescent="0.2">
      <c r="A195" s="75"/>
      <c r="B195" s="75"/>
      <c r="C195" s="22"/>
      <c r="D195" s="22"/>
      <c r="E195" s="22"/>
      <c r="F195" s="22"/>
      <c r="G195" s="22"/>
    </row>
    <row r="196" spans="1:7" s="60" customFormat="1" ht="12" customHeight="1" x14ac:dyDescent="0.2">
      <c r="A196" s="106" t="s">
        <v>232</v>
      </c>
      <c r="B196" s="106"/>
      <c r="C196" s="8">
        <f>+C197+C198+C199+C200+C201</f>
        <v>213174</v>
      </c>
      <c r="D196" s="8">
        <f t="shared" ref="D196:G196" si="58">+D197+D198+D199+D200+D201</f>
        <v>1893</v>
      </c>
      <c r="E196" s="8">
        <f t="shared" si="58"/>
        <v>468</v>
      </c>
      <c r="F196" s="8">
        <f t="shared" si="58"/>
        <v>136</v>
      </c>
      <c r="G196" s="8">
        <f t="shared" si="58"/>
        <v>2225</v>
      </c>
    </row>
    <row r="197" spans="1:7" s="60" customFormat="1" ht="12" customHeight="1" x14ac:dyDescent="0.2">
      <c r="A197" s="107" t="s">
        <v>216</v>
      </c>
      <c r="B197" s="107"/>
      <c r="C197" s="10">
        <f>+C158+C159+C162+C163</f>
        <v>29673</v>
      </c>
      <c r="D197" s="10">
        <f t="shared" ref="D197:G197" si="59">+D158+D159+D162+D163</f>
        <v>434</v>
      </c>
      <c r="E197" s="10">
        <f t="shared" si="59"/>
        <v>54</v>
      </c>
      <c r="F197" s="10">
        <f t="shared" si="59"/>
        <v>15</v>
      </c>
      <c r="G197" s="10">
        <f t="shared" si="59"/>
        <v>473</v>
      </c>
    </row>
    <row r="198" spans="1:7" s="60" customFormat="1" ht="12" customHeight="1" x14ac:dyDescent="0.2">
      <c r="A198" s="107" t="s">
        <v>217</v>
      </c>
      <c r="B198" s="107"/>
      <c r="C198" s="12">
        <f>+C56+C57+C78+C58+C59+C60+C61+C62+C63+C64+C65+C66</f>
        <v>30081</v>
      </c>
      <c r="D198" s="12">
        <f t="shared" ref="D198:G198" si="60">+D56+D57+D78+D58+D59+D60+D61+D62+D63+D64+D65+D66</f>
        <v>319</v>
      </c>
      <c r="E198" s="12">
        <f t="shared" si="60"/>
        <v>117</v>
      </c>
      <c r="F198" s="12">
        <f t="shared" si="60"/>
        <v>21</v>
      </c>
      <c r="G198" s="12">
        <f t="shared" si="60"/>
        <v>415</v>
      </c>
    </row>
    <row r="199" spans="1:7" s="60" customFormat="1" ht="12" customHeight="1" x14ac:dyDescent="0.2">
      <c r="A199" s="107" t="s">
        <v>218</v>
      </c>
      <c r="B199" s="107"/>
      <c r="C199" s="10">
        <f>+C123+C148+C125+C127+C128+C132+C134+C135+C155+C136+C137+C138+C140+C141+C143+C144</f>
        <v>45676</v>
      </c>
      <c r="D199" s="10">
        <f t="shared" ref="D199:G199" si="61">+D123+D148+D125+D127+D128+D132+D134+D135+D155+D136+D137+D138+D139+D141+D143+D144</f>
        <v>274</v>
      </c>
      <c r="E199" s="10">
        <f t="shared" si="61"/>
        <v>70</v>
      </c>
      <c r="F199" s="10">
        <f t="shared" si="61"/>
        <v>26</v>
      </c>
      <c r="G199" s="10">
        <f t="shared" si="61"/>
        <v>318</v>
      </c>
    </row>
    <row r="200" spans="1:7" s="60" customFormat="1" ht="12" customHeight="1" x14ac:dyDescent="0.2">
      <c r="A200" s="107" t="s">
        <v>219</v>
      </c>
      <c r="B200" s="107"/>
      <c r="C200" s="10">
        <f>+C69+C70+C71+C72+C73+C74+C75+C76+C77+C79+C80+C81+C82+C83+C84+C85+C86+C87+C88+C89+C90+C91+C92+C93+C94+C95+C96+C97+C98+C99+C100+C101+C102+C103+C104+C105+C106+C107+C108+C109+C110+C111+C112+C113+C114+C115+C116+C117+C118+C119+C120</f>
        <v>93631</v>
      </c>
      <c r="D200" s="10">
        <f t="shared" ref="D200:G200" si="62">+D69+D70+D71+D72+D73+D74+D75+D76+D77+D79+D80+D81+D82+D83+D84+D85+D86+D87+D88+D89+D90+D91+D92+D93+D94+D95+D96+D97+D98+D99+D100+D101+D102+D103+D104+D105+D106+D107+D108+D109+D110+D111+D112+D113+D114+D115+D116+D117+D118+D119+D120</f>
        <v>717</v>
      </c>
      <c r="E200" s="10">
        <f t="shared" si="62"/>
        <v>198</v>
      </c>
      <c r="F200" s="10">
        <f t="shared" si="62"/>
        <v>69</v>
      </c>
      <c r="G200" s="10">
        <f t="shared" si="62"/>
        <v>846</v>
      </c>
    </row>
    <row r="201" spans="1:7" s="60" customFormat="1" ht="12" customHeight="1" x14ac:dyDescent="0.2">
      <c r="A201" s="76" t="s">
        <v>220</v>
      </c>
      <c r="B201" s="76"/>
      <c r="C201" s="15">
        <f>+C160+C129+C131+C161+C133+C145+C167</f>
        <v>14113</v>
      </c>
      <c r="D201" s="15">
        <f t="shared" ref="D201:G201" si="63">+D160+D129+D131+D161+D133+D145+D167</f>
        <v>149</v>
      </c>
      <c r="E201" s="15">
        <f t="shared" si="63"/>
        <v>29</v>
      </c>
      <c r="F201" s="15">
        <f t="shared" si="63"/>
        <v>5</v>
      </c>
      <c r="G201" s="15">
        <f t="shared" si="63"/>
        <v>173</v>
      </c>
    </row>
    <row r="202" spans="1:7" s="60" customFormat="1" ht="12" customHeight="1" x14ac:dyDescent="0.2">
      <c r="A202" s="77"/>
      <c r="B202" s="77"/>
      <c r="C202" s="19"/>
      <c r="D202" s="19"/>
      <c r="E202" s="19"/>
      <c r="F202" s="19"/>
      <c r="G202" s="19"/>
    </row>
    <row r="203" spans="1:7" s="60" customFormat="1" ht="12" customHeight="1" x14ac:dyDescent="0.2">
      <c r="A203" s="57" t="s">
        <v>233</v>
      </c>
      <c r="B203" s="57"/>
      <c r="C203" s="62">
        <f>+C186-C196</f>
        <v>28433</v>
      </c>
      <c r="D203" s="62">
        <f t="shared" ref="D203:G203" si="64">+D186-D196</f>
        <v>125</v>
      </c>
      <c r="E203" s="62">
        <f t="shared" si="64"/>
        <v>50</v>
      </c>
      <c r="F203" s="62">
        <f t="shared" si="64"/>
        <v>1</v>
      </c>
      <c r="G203" s="62">
        <f t="shared" si="64"/>
        <v>174</v>
      </c>
    </row>
    <row r="204" spans="1:7" s="70" customFormat="1" ht="12" customHeight="1" x14ac:dyDescent="0.2">
      <c r="A204" s="126"/>
      <c r="B204" s="114"/>
      <c r="C204" s="114"/>
      <c r="D204" s="114"/>
      <c r="E204" s="114"/>
      <c r="F204" s="114"/>
      <c r="G204" s="114"/>
    </row>
    <row r="205" spans="1:7" s="71" customFormat="1" ht="24" customHeight="1" x14ac:dyDescent="0.2">
      <c r="A205" s="124" t="s">
        <v>243</v>
      </c>
      <c r="B205" s="124"/>
      <c r="C205" s="124"/>
      <c r="D205" s="125"/>
      <c r="E205" s="125"/>
      <c r="F205" s="125"/>
      <c r="G205" s="125"/>
    </row>
    <row r="206" spans="1:7" customFormat="1" ht="12.75" customHeight="1" x14ac:dyDescent="0.2">
      <c r="A206" s="98" t="s">
        <v>236</v>
      </c>
      <c r="B206" s="98"/>
      <c r="C206" s="98"/>
      <c r="D206" s="98"/>
      <c r="E206" s="98"/>
      <c r="F206" s="98"/>
      <c r="G206" s="98"/>
    </row>
    <row r="207" spans="1:7" customFormat="1" ht="12.75" x14ac:dyDescent="0.2">
      <c r="A207" s="98" t="s">
        <v>203</v>
      </c>
      <c r="B207" s="98"/>
      <c r="C207" s="98"/>
      <c r="D207" s="98"/>
      <c r="E207" s="98"/>
      <c r="F207" s="98"/>
      <c r="G207" s="98"/>
    </row>
    <row r="208" spans="1:7" customFormat="1" ht="12.75" x14ac:dyDescent="0.2">
      <c r="A208" s="98" t="s">
        <v>204</v>
      </c>
      <c r="B208" s="98"/>
      <c r="C208" s="98"/>
      <c r="D208" s="98"/>
      <c r="E208" s="98"/>
      <c r="F208" s="98"/>
      <c r="G208" s="98"/>
    </row>
    <row r="209" spans="1:7" s="71" customFormat="1" ht="12" customHeight="1" x14ac:dyDescent="0.2">
      <c r="A209" s="101" t="s">
        <v>231</v>
      </c>
      <c r="B209" s="114"/>
      <c r="C209" s="114"/>
      <c r="D209" s="114"/>
      <c r="E209" s="114"/>
      <c r="F209" s="114"/>
      <c r="G209" s="114"/>
    </row>
    <row r="210" spans="1:7" s="23" customFormat="1" ht="5.25" customHeight="1" x14ac:dyDescent="0.15">
      <c r="A210" s="103"/>
      <c r="B210" s="103"/>
      <c r="C210" s="103"/>
      <c r="D210" s="103"/>
      <c r="E210" s="103"/>
      <c r="F210" s="103"/>
      <c r="G210" s="103"/>
    </row>
    <row r="211" spans="1:7" s="74" customFormat="1" ht="12" customHeight="1" x14ac:dyDescent="0.2">
      <c r="A211" s="104" t="s">
        <v>238</v>
      </c>
      <c r="B211" s="104"/>
      <c r="C211" s="104"/>
      <c r="D211" s="104"/>
      <c r="E211" s="104"/>
      <c r="F211" s="104"/>
      <c r="G211" s="104"/>
    </row>
    <row r="212" spans="1:7" s="23" customFormat="1" ht="5.25" customHeight="1" x14ac:dyDescent="0.15">
      <c r="A212" s="103"/>
      <c r="B212" s="103"/>
      <c r="C212" s="103"/>
      <c r="D212" s="103"/>
      <c r="E212" s="103"/>
      <c r="F212" s="103"/>
      <c r="G212" s="103"/>
    </row>
    <row r="213" spans="1:7" s="9" customFormat="1" ht="12" customHeight="1" x14ac:dyDescent="0.2">
      <c r="A213" s="98" t="s">
        <v>237</v>
      </c>
      <c r="B213" s="98"/>
      <c r="C213" s="98"/>
      <c r="D213" s="98"/>
      <c r="E213" s="98"/>
      <c r="F213" s="98"/>
      <c r="G213" s="98"/>
    </row>
    <row r="214" spans="1:7" s="9" customFormat="1" ht="12" customHeight="1" x14ac:dyDescent="0.2">
      <c r="A214" s="98" t="s">
        <v>199</v>
      </c>
      <c r="B214" s="98"/>
      <c r="C214" s="98"/>
      <c r="D214" s="98"/>
      <c r="E214" s="98"/>
      <c r="F214" s="98"/>
      <c r="G214" s="98"/>
    </row>
    <row r="215" spans="1:7" ht="12" customHeight="1" x14ac:dyDescent="0.2"/>
    <row r="216" spans="1:7" ht="12" customHeight="1" x14ac:dyDescent="0.2"/>
    <row r="217" spans="1:7" ht="12" customHeight="1" x14ac:dyDescent="0.2"/>
    <row r="218" spans="1:7" ht="12" customHeight="1" x14ac:dyDescent="0.2"/>
    <row r="219" spans="1:7" ht="12" customHeight="1" x14ac:dyDescent="0.2"/>
    <row r="220" spans="1:7" ht="12" customHeight="1" x14ac:dyDescent="0.2">
      <c r="C220" s="72"/>
      <c r="D220" s="72"/>
      <c r="E220" s="72"/>
      <c r="F220" s="72"/>
      <c r="G220" s="72"/>
    </row>
    <row r="221" spans="1:7" ht="12" customHeight="1" x14ac:dyDescent="0.2">
      <c r="C221" s="72"/>
      <c r="D221" s="72"/>
      <c r="E221" s="72"/>
      <c r="F221" s="72"/>
      <c r="G221" s="72"/>
    </row>
    <row r="222" spans="1:7" ht="12" customHeight="1" x14ac:dyDescent="0.2">
      <c r="C222" s="72"/>
      <c r="D222" s="72"/>
      <c r="E222" s="72"/>
      <c r="F222" s="72"/>
      <c r="G222" s="72"/>
    </row>
    <row r="223" spans="1:7" ht="12" customHeight="1" x14ac:dyDescent="0.2">
      <c r="C223" s="72"/>
      <c r="D223" s="72"/>
      <c r="E223" s="72"/>
      <c r="F223" s="72"/>
      <c r="G223" s="72"/>
    </row>
    <row r="224" spans="1:7" ht="12" customHeight="1" x14ac:dyDescent="0.2">
      <c r="C224" s="72"/>
      <c r="D224" s="72"/>
      <c r="E224" s="72"/>
      <c r="F224" s="72"/>
      <c r="G224" s="72"/>
    </row>
    <row r="225" spans="3:7" ht="12" customHeight="1" x14ac:dyDescent="0.2">
      <c r="C225" s="72"/>
      <c r="D225" s="72"/>
      <c r="E225" s="72"/>
      <c r="F225" s="72"/>
      <c r="G225" s="72"/>
    </row>
    <row r="226" spans="3:7" ht="12" customHeight="1" x14ac:dyDescent="0.2">
      <c r="C226" s="72"/>
      <c r="D226" s="72"/>
      <c r="E226" s="72"/>
      <c r="F226" s="72"/>
      <c r="G226" s="72"/>
    </row>
    <row r="227" spans="3:7" ht="12" customHeight="1" x14ac:dyDescent="0.2">
      <c r="C227" s="72"/>
      <c r="D227" s="72"/>
      <c r="E227" s="72"/>
      <c r="F227" s="72"/>
      <c r="G227" s="72"/>
    </row>
    <row r="228" spans="3:7" ht="12" customHeight="1" x14ac:dyDescent="0.2">
      <c r="C228" s="72"/>
      <c r="D228" s="72"/>
      <c r="E228" s="72"/>
      <c r="F228" s="72"/>
      <c r="G228" s="72"/>
    </row>
    <row r="229" spans="3:7" ht="12" customHeight="1" x14ac:dyDescent="0.2">
      <c r="C229" s="72"/>
      <c r="D229" s="72"/>
      <c r="E229" s="72"/>
      <c r="F229" s="72"/>
      <c r="G229" s="72"/>
    </row>
    <row r="230" spans="3:7" ht="12" customHeight="1" x14ac:dyDescent="0.2">
      <c r="C230" s="72"/>
      <c r="D230" s="72"/>
      <c r="E230" s="72"/>
      <c r="F230" s="72"/>
      <c r="G230" s="72"/>
    </row>
  </sheetData>
  <mergeCells count="177">
    <mergeCell ref="A1:G1"/>
    <mergeCell ref="A2:G2"/>
    <mergeCell ref="A3:G3"/>
    <mergeCell ref="A4:G4"/>
    <mergeCell ref="A5:B5"/>
    <mergeCell ref="A6:B6"/>
    <mergeCell ref="A22:B22"/>
    <mergeCell ref="A23:B23"/>
    <mergeCell ref="A24:B24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9:B149"/>
    <mergeCell ref="A150:B150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7:B147"/>
    <mergeCell ref="A148:B148"/>
    <mergeCell ref="A162:B162"/>
    <mergeCell ref="A163:B163"/>
    <mergeCell ref="A165:B165"/>
    <mergeCell ref="A166:B166"/>
    <mergeCell ref="A167:B167"/>
    <mergeCell ref="A169:B169"/>
    <mergeCell ref="A155:B155"/>
    <mergeCell ref="A157:B157"/>
    <mergeCell ref="A158:B158"/>
    <mergeCell ref="A159:B159"/>
    <mergeCell ref="A160:B160"/>
    <mergeCell ref="A161:B161"/>
    <mergeCell ref="A177:B177"/>
    <mergeCell ref="A178:B178"/>
    <mergeCell ref="A179:B179"/>
    <mergeCell ref="A180:B180"/>
    <mergeCell ref="A181:B181"/>
    <mergeCell ref="A182:B182"/>
    <mergeCell ref="A170:B170"/>
    <mergeCell ref="A171:B171"/>
    <mergeCell ref="A172:B172"/>
    <mergeCell ref="A174:B174"/>
    <mergeCell ref="A175:B175"/>
    <mergeCell ref="A176:B176"/>
    <mergeCell ref="A190:B190"/>
    <mergeCell ref="A191:B191"/>
    <mergeCell ref="A192:B192"/>
    <mergeCell ref="A193:B193"/>
    <mergeCell ref="A194:B194"/>
    <mergeCell ref="A196:B196"/>
    <mergeCell ref="A183:B183"/>
    <mergeCell ref="A184:B184"/>
    <mergeCell ref="A186:B186"/>
    <mergeCell ref="A187:B187"/>
    <mergeCell ref="A188:B188"/>
    <mergeCell ref="A189:B189"/>
    <mergeCell ref="A214:G214"/>
    <mergeCell ref="A207:G207"/>
    <mergeCell ref="A208:G208"/>
    <mergeCell ref="A210:G210"/>
    <mergeCell ref="A211:G211"/>
    <mergeCell ref="A212:G212"/>
    <mergeCell ref="A213:G213"/>
    <mergeCell ref="A197:B197"/>
    <mergeCell ref="A198:B198"/>
    <mergeCell ref="A199:B199"/>
    <mergeCell ref="A200:B200"/>
    <mergeCell ref="A205:G205"/>
    <mergeCell ref="A206:G206"/>
    <mergeCell ref="A209:G209"/>
    <mergeCell ref="A204:G20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Normal="100" workbookViewId="0">
      <pane ySplit="7" topLeftCell="A8" activePane="bottomLeft" state="frozen"/>
      <selection pane="bottomLeft" sqref="A1:G1"/>
    </sheetView>
  </sheetViews>
  <sheetFormatPr defaultColWidth="9.140625" defaultRowHeight="12" x14ac:dyDescent="0.2"/>
  <cols>
    <col min="1" max="1" width="2.7109375" style="72" customWidth="1"/>
    <col min="2" max="2" width="31" style="72" customWidth="1"/>
    <col min="3" max="7" width="18.7109375" style="73" customWidth="1"/>
    <col min="8" max="16384" width="9.140625" style="72"/>
  </cols>
  <sheetData>
    <row r="1" spans="1:7" s="47" customFormat="1" ht="12.75" customHeight="1" x14ac:dyDescent="0.2">
      <c r="A1" s="113"/>
      <c r="B1" s="113"/>
      <c r="C1" s="113"/>
      <c r="D1" s="114"/>
      <c r="E1" s="114"/>
      <c r="F1" s="114"/>
      <c r="G1" s="114"/>
    </row>
    <row r="2" spans="1:7" s="48" customFormat="1" ht="12.75" customHeight="1" x14ac:dyDescent="0.2">
      <c r="A2" s="115" t="s">
        <v>228</v>
      </c>
      <c r="B2" s="115"/>
      <c r="C2" s="115"/>
      <c r="D2" s="115"/>
      <c r="E2" s="115"/>
      <c r="F2" s="115"/>
      <c r="G2" s="115"/>
    </row>
    <row r="3" spans="1:7" s="63" customFormat="1" ht="12.75" customHeight="1" x14ac:dyDescent="0.2">
      <c r="A3" s="116"/>
      <c r="B3" s="114"/>
      <c r="C3" s="114"/>
      <c r="D3" s="114"/>
      <c r="E3" s="114"/>
      <c r="F3" s="114"/>
      <c r="G3" s="114"/>
    </row>
    <row r="4" spans="1:7" s="63" customFormat="1" ht="12.75" customHeight="1" x14ac:dyDescent="0.25">
      <c r="A4" s="117"/>
      <c r="B4" s="117"/>
      <c r="C4" s="117"/>
      <c r="D4" s="118"/>
      <c r="E4" s="118"/>
      <c r="F4" s="118"/>
      <c r="G4" s="118"/>
    </row>
    <row r="5" spans="1:7" s="51" customFormat="1" ht="12" customHeight="1" x14ac:dyDescent="0.2">
      <c r="A5" s="119"/>
      <c r="B5" s="120"/>
      <c r="C5" s="50" t="s">
        <v>202</v>
      </c>
      <c r="D5" s="50" t="s">
        <v>195</v>
      </c>
      <c r="E5" s="50"/>
      <c r="F5" s="50" t="s">
        <v>201</v>
      </c>
      <c r="G5" s="50" t="s">
        <v>196</v>
      </c>
    </row>
    <row r="6" spans="1:7" s="64" customFormat="1" ht="12" customHeight="1" x14ac:dyDescent="0.2">
      <c r="A6" s="121"/>
      <c r="B6" s="122"/>
      <c r="C6" s="58"/>
      <c r="D6" s="58" t="s">
        <v>197</v>
      </c>
      <c r="E6" s="58" t="s">
        <v>198</v>
      </c>
      <c r="F6" s="58"/>
      <c r="G6" s="58"/>
    </row>
    <row r="7" spans="1:7" s="51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1" customFormat="1" ht="12" customHeight="1" x14ac:dyDescent="0.2">
      <c r="A8" s="112" t="s">
        <v>0</v>
      </c>
      <c r="B8" s="112"/>
      <c r="C8" s="4">
        <f t="shared" ref="C8:G8" si="0">C10+C21+C36+C40+C50</f>
        <v>238791</v>
      </c>
      <c r="D8" s="4">
        <f t="shared" si="0"/>
        <v>2538</v>
      </c>
      <c r="E8" s="4">
        <f t="shared" si="0"/>
        <v>365</v>
      </c>
      <c r="F8" s="4">
        <f t="shared" si="0"/>
        <v>120</v>
      </c>
      <c r="G8" s="4">
        <f t="shared" si="0"/>
        <v>2783</v>
      </c>
    </row>
    <row r="9" spans="1:7" s="61" customFormat="1" ht="12" customHeight="1" x14ac:dyDescent="0.2">
      <c r="A9" s="5"/>
      <c r="B9" s="5"/>
      <c r="C9" s="6"/>
      <c r="D9" s="6"/>
      <c r="E9" s="6"/>
      <c r="F9" s="6"/>
      <c r="G9" s="6"/>
    </row>
    <row r="10" spans="1:7" s="69" customFormat="1" ht="12" customHeight="1" x14ac:dyDescent="0.2">
      <c r="A10" s="106" t="s">
        <v>1</v>
      </c>
      <c r="B10" s="106"/>
      <c r="C10" s="8">
        <f t="shared" ref="C10:G10" si="1">C11+C15+C19</f>
        <v>21944</v>
      </c>
      <c r="D10" s="8">
        <f t="shared" si="1"/>
        <v>127</v>
      </c>
      <c r="E10" s="8">
        <f t="shared" si="1"/>
        <v>39</v>
      </c>
      <c r="F10" s="8">
        <f t="shared" si="1"/>
        <v>2</v>
      </c>
      <c r="G10" s="8">
        <f t="shared" si="1"/>
        <v>164</v>
      </c>
    </row>
    <row r="11" spans="1:7" s="60" customFormat="1" ht="12" customHeight="1" x14ac:dyDescent="0.2">
      <c r="A11" s="107" t="s">
        <v>2</v>
      </c>
      <c r="B11" s="107"/>
      <c r="C11" s="10">
        <f t="shared" ref="C11:G11" si="2">C12+C13+C14</f>
        <v>9378</v>
      </c>
      <c r="D11" s="10">
        <f t="shared" si="2"/>
        <v>36</v>
      </c>
      <c r="E11" s="10">
        <f t="shared" si="2"/>
        <v>16</v>
      </c>
      <c r="F11" s="10">
        <f t="shared" si="2"/>
        <v>0</v>
      </c>
      <c r="G11" s="10">
        <f t="shared" si="2"/>
        <v>52</v>
      </c>
    </row>
    <row r="12" spans="1:7" s="60" customFormat="1" ht="12" customHeight="1" x14ac:dyDescent="0.2">
      <c r="A12" s="11"/>
      <c r="B12" s="12" t="s">
        <v>3</v>
      </c>
      <c r="C12" s="10">
        <f>C175+C176+C178+C183+C184</f>
        <v>3538</v>
      </c>
      <c r="D12" s="10">
        <f t="shared" ref="D12:G12" si="3">D175+D176+D178+D183+D184</f>
        <v>10</v>
      </c>
      <c r="E12" s="10">
        <f t="shared" si="3"/>
        <v>5</v>
      </c>
      <c r="F12" s="10">
        <f t="shared" si="3"/>
        <v>0</v>
      </c>
      <c r="G12" s="10">
        <f t="shared" si="3"/>
        <v>15</v>
      </c>
    </row>
    <row r="13" spans="1:7" s="60" customFormat="1" ht="12" customHeight="1" x14ac:dyDescent="0.2">
      <c r="A13" s="11"/>
      <c r="B13" s="12" t="s">
        <v>4</v>
      </c>
      <c r="C13" s="10">
        <f>+C179</f>
        <v>3840</v>
      </c>
      <c r="D13" s="10">
        <f t="shared" ref="D13:G13" si="4">+D179</f>
        <v>5</v>
      </c>
      <c r="E13" s="10">
        <f t="shared" si="4"/>
        <v>8</v>
      </c>
      <c r="F13" s="10">
        <f t="shared" si="4"/>
        <v>0</v>
      </c>
      <c r="G13" s="10">
        <f t="shared" si="4"/>
        <v>13</v>
      </c>
    </row>
    <row r="14" spans="1:7" s="60" customFormat="1" ht="12" customHeight="1" x14ac:dyDescent="0.2">
      <c r="A14" s="11"/>
      <c r="B14" s="13" t="s">
        <v>5</v>
      </c>
      <c r="C14" s="10">
        <f>C177+C180+C181+C182</f>
        <v>2000</v>
      </c>
      <c r="D14" s="10">
        <f t="shared" ref="D14:G14" si="5">D177+D180+D181+D182</f>
        <v>21</v>
      </c>
      <c r="E14" s="10">
        <f t="shared" si="5"/>
        <v>3</v>
      </c>
      <c r="F14" s="10">
        <f t="shared" si="5"/>
        <v>0</v>
      </c>
      <c r="G14" s="10">
        <f t="shared" si="5"/>
        <v>24</v>
      </c>
    </row>
    <row r="15" spans="1:7" s="60" customFormat="1" ht="12" customHeight="1" x14ac:dyDescent="0.2">
      <c r="A15" s="107" t="s">
        <v>6</v>
      </c>
      <c r="B15" s="107"/>
      <c r="C15" s="10">
        <f t="shared" ref="C15:G15" si="6">C16+C17+C18</f>
        <v>6932</v>
      </c>
      <c r="D15" s="10">
        <f t="shared" si="6"/>
        <v>22</v>
      </c>
      <c r="E15" s="10">
        <f t="shared" si="6"/>
        <v>9</v>
      </c>
      <c r="F15" s="10">
        <f t="shared" si="6"/>
        <v>0</v>
      </c>
      <c r="G15" s="10">
        <f t="shared" si="6"/>
        <v>31</v>
      </c>
    </row>
    <row r="16" spans="1:7" s="60" customFormat="1" ht="12" customHeight="1" x14ac:dyDescent="0.2">
      <c r="A16" s="11"/>
      <c r="B16" s="12" t="s">
        <v>7</v>
      </c>
      <c r="C16" s="10">
        <f>+C171</f>
        <v>2411</v>
      </c>
      <c r="D16" s="10">
        <f t="shared" ref="D16:G16" si="7">+D171</f>
        <v>4</v>
      </c>
      <c r="E16" s="10">
        <f t="shared" si="7"/>
        <v>2</v>
      </c>
      <c r="F16" s="10">
        <f t="shared" si="7"/>
        <v>0</v>
      </c>
      <c r="G16" s="10">
        <f t="shared" si="7"/>
        <v>6</v>
      </c>
    </row>
    <row r="17" spans="1:7" s="60" customFormat="1" ht="12" customHeight="1" x14ac:dyDescent="0.2">
      <c r="A17" s="11"/>
      <c r="B17" s="12" t="s">
        <v>8</v>
      </c>
      <c r="C17" s="10">
        <f>+C170</f>
        <v>2214</v>
      </c>
      <c r="D17" s="10">
        <f t="shared" ref="D17:G17" si="8">+D170</f>
        <v>15</v>
      </c>
      <c r="E17" s="10">
        <f t="shared" si="8"/>
        <v>4</v>
      </c>
      <c r="F17" s="10">
        <f t="shared" si="8"/>
        <v>0</v>
      </c>
      <c r="G17" s="10">
        <f t="shared" si="8"/>
        <v>19</v>
      </c>
    </row>
    <row r="18" spans="1:7" s="60" customFormat="1" ht="12" customHeight="1" x14ac:dyDescent="0.2">
      <c r="A18" s="14"/>
      <c r="B18" s="12" t="s">
        <v>9</v>
      </c>
      <c r="C18" s="10">
        <f>C172</f>
        <v>2307</v>
      </c>
      <c r="D18" s="10">
        <f t="shared" ref="D18:G18" si="9">D172</f>
        <v>3</v>
      </c>
      <c r="E18" s="10">
        <f t="shared" si="9"/>
        <v>3</v>
      </c>
      <c r="F18" s="10">
        <f t="shared" si="9"/>
        <v>0</v>
      </c>
      <c r="G18" s="10">
        <f t="shared" si="9"/>
        <v>6</v>
      </c>
    </row>
    <row r="19" spans="1:7" s="60" customFormat="1" ht="12" customHeight="1" x14ac:dyDescent="0.2">
      <c r="A19" s="105" t="s">
        <v>10</v>
      </c>
      <c r="B19" s="105"/>
      <c r="C19" s="15">
        <f>C166+C167</f>
        <v>5634</v>
      </c>
      <c r="D19" s="15">
        <f t="shared" ref="D19:G19" si="10">D166+D167</f>
        <v>69</v>
      </c>
      <c r="E19" s="15">
        <f t="shared" si="10"/>
        <v>14</v>
      </c>
      <c r="F19" s="15">
        <f t="shared" si="10"/>
        <v>2</v>
      </c>
      <c r="G19" s="15">
        <f t="shared" si="10"/>
        <v>81</v>
      </c>
    </row>
    <row r="20" spans="1:7" s="60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69" customFormat="1" ht="12" customHeight="1" x14ac:dyDescent="0.2">
      <c r="A21" s="106" t="s">
        <v>11</v>
      </c>
      <c r="B21" s="106"/>
      <c r="C21" s="8">
        <f t="shared" ref="C21:G21" si="11">C22+C23+C24+C27+C30+C31</f>
        <v>63592</v>
      </c>
      <c r="D21" s="8">
        <f t="shared" si="11"/>
        <v>665</v>
      </c>
      <c r="E21" s="8">
        <f t="shared" si="11"/>
        <v>98</v>
      </c>
      <c r="F21" s="8">
        <f t="shared" si="11"/>
        <v>27</v>
      </c>
      <c r="G21" s="8">
        <f t="shared" si="11"/>
        <v>736</v>
      </c>
    </row>
    <row r="22" spans="1:7" s="60" customFormat="1" ht="12" customHeight="1" x14ac:dyDescent="0.2">
      <c r="A22" s="107" t="s">
        <v>12</v>
      </c>
      <c r="B22" s="107"/>
      <c r="C22" s="10">
        <f t="shared" ref="C22:G22" si="12">C123+C125+C126+C134+C135+C137+C138+C140+C141</f>
        <v>36031</v>
      </c>
      <c r="D22" s="10">
        <f t="shared" si="12"/>
        <v>351</v>
      </c>
      <c r="E22" s="10">
        <f t="shared" si="12"/>
        <v>45</v>
      </c>
      <c r="F22" s="10">
        <f t="shared" si="12"/>
        <v>27</v>
      </c>
      <c r="G22" s="10">
        <f t="shared" si="12"/>
        <v>369</v>
      </c>
    </row>
    <row r="23" spans="1:7" s="60" customFormat="1" ht="12" customHeight="1" x14ac:dyDescent="0.2">
      <c r="A23" s="107" t="s">
        <v>13</v>
      </c>
      <c r="B23" s="107"/>
      <c r="C23" s="10">
        <f t="shared" ref="C23:G23" si="13">C131</f>
        <v>6458</v>
      </c>
      <c r="D23" s="10">
        <f t="shared" si="13"/>
        <v>11</v>
      </c>
      <c r="E23" s="10">
        <f t="shared" si="13"/>
        <v>22</v>
      </c>
      <c r="F23" s="10">
        <f t="shared" si="13"/>
        <v>0</v>
      </c>
      <c r="G23" s="10">
        <f t="shared" si="13"/>
        <v>33</v>
      </c>
    </row>
    <row r="24" spans="1:7" s="60" customFormat="1" ht="12" customHeight="1" x14ac:dyDescent="0.2">
      <c r="A24" s="107" t="s">
        <v>14</v>
      </c>
      <c r="B24" s="107"/>
      <c r="C24" s="10">
        <f t="shared" ref="C24:G24" si="14">C25+C26</f>
        <v>9796</v>
      </c>
      <c r="D24" s="10">
        <f t="shared" si="14"/>
        <v>272</v>
      </c>
      <c r="E24" s="10">
        <f t="shared" si="14"/>
        <v>8</v>
      </c>
      <c r="F24" s="10">
        <f t="shared" si="14"/>
        <v>0</v>
      </c>
      <c r="G24" s="10">
        <f t="shared" si="14"/>
        <v>280</v>
      </c>
    </row>
    <row r="25" spans="1:7" s="60" customFormat="1" ht="12" customHeight="1" x14ac:dyDescent="0.2">
      <c r="A25" s="16"/>
      <c r="B25" s="12" t="s">
        <v>15</v>
      </c>
      <c r="C25" s="10">
        <f t="shared" ref="C25:G25" si="15">C124+C128+C130+C136+C142+C145</f>
        <v>2005</v>
      </c>
      <c r="D25" s="10">
        <f t="shared" si="15"/>
        <v>0</v>
      </c>
      <c r="E25" s="10">
        <f t="shared" si="15"/>
        <v>1</v>
      </c>
      <c r="F25" s="10">
        <f t="shared" si="15"/>
        <v>0</v>
      </c>
      <c r="G25" s="10">
        <f t="shared" si="15"/>
        <v>1</v>
      </c>
    </row>
    <row r="26" spans="1:7" s="60" customFormat="1" ht="12" customHeight="1" x14ac:dyDescent="0.2">
      <c r="A26" s="14"/>
      <c r="B26" s="12" t="s">
        <v>16</v>
      </c>
      <c r="C26" s="10">
        <f t="shared" ref="C26:G26" si="16">C129+C132+C133+C143</f>
        <v>7791</v>
      </c>
      <c r="D26" s="10">
        <f t="shared" si="16"/>
        <v>272</v>
      </c>
      <c r="E26" s="10">
        <f t="shared" si="16"/>
        <v>7</v>
      </c>
      <c r="F26" s="10">
        <f t="shared" si="16"/>
        <v>0</v>
      </c>
      <c r="G26" s="10">
        <f t="shared" si="16"/>
        <v>279</v>
      </c>
    </row>
    <row r="27" spans="1:7" s="60" customFormat="1" ht="12" customHeight="1" x14ac:dyDescent="0.2">
      <c r="A27" s="107" t="s">
        <v>17</v>
      </c>
      <c r="B27" s="107"/>
      <c r="C27" s="10">
        <f t="shared" ref="C27:G27" si="17">C28+C29</f>
        <v>3347</v>
      </c>
      <c r="D27" s="10">
        <f t="shared" si="17"/>
        <v>11</v>
      </c>
      <c r="E27" s="10">
        <f t="shared" si="17"/>
        <v>3</v>
      </c>
      <c r="F27" s="10">
        <f t="shared" si="17"/>
        <v>0</v>
      </c>
      <c r="G27" s="10">
        <f t="shared" si="17"/>
        <v>14</v>
      </c>
    </row>
    <row r="28" spans="1:7" s="60" customFormat="1" ht="12" customHeight="1" x14ac:dyDescent="0.2">
      <c r="A28" s="16"/>
      <c r="B28" s="12" t="s">
        <v>18</v>
      </c>
      <c r="C28" s="10">
        <f t="shared" ref="C28:G28" si="18">+C127</f>
        <v>1644</v>
      </c>
      <c r="D28" s="10">
        <f t="shared" si="18"/>
        <v>3</v>
      </c>
      <c r="E28" s="10">
        <f t="shared" si="18"/>
        <v>2</v>
      </c>
      <c r="F28" s="10">
        <f t="shared" si="18"/>
        <v>0</v>
      </c>
      <c r="G28" s="10">
        <f t="shared" si="18"/>
        <v>5</v>
      </c>
    </row>
    <row r="29" spans="1:7" s="60" customFormat="1" ht="12" customHeight="1" x14ac:dyDescent="0.2">
      <c r="A29" s="14"/>
      <c r="B29" s="12" t="s">
        <v>19</v>
      </c>
      <c r="C29" s="10">
        <f t="shared" ref="C29:G29" si="19">C144</f>
        <v>1703</v>
      </c>
      <c r="D29" s="10">
        <f t="shared" si="19"/>
        <v>8</v>
      </c>
      <c r="E29" s="10">
        <f t="shared" si="19"/>
        <v>1</v>
      </c>
      <c r="F29" s="10">
        <f t="shared" si="19"/>
        <v>0</v>
      </c>
      <c r="G29" s="10">
        <f t="shared" si="19"/>
        <v>9</v>
      </c>
    </row>
    <row r="30" spans="1:7" s="60" customFormat="1" ht="12" customHeight="1" x14ac:dyDescent="0.2">
      <c r="A30" s="107" t="s">
        <v>20</v>
      </c>
      <c r="B30" s="107"/>
      <c r="C30" s="10">
        <f>C139</f>
        <v>1508</v>
      </c>
      <c r="D30" s="10">
        <f t="shared" ref="D30:G30" si="20">D139</f>
        <v>0</v>
      </c>
      <c r="E30" s="10">
        <f t="shared" si="20"/>
        <v>0</v>
      </c>
      <c r="F30" s="10">
        <f t="shared" si="20"/>
        <v>0</v>
      </c>
      <c r="G30" s="10">
        <f t="shared" si="20"/>
        <v>0</v>
      </c>
    </row>
    <row r="31" spans="1:7" s="60" customFormat="1" ht="12" customHeight="1" x14ac:dyDescent="0.2">
      <c r="A31" s="107" t="s">
        <v>21</v>
      </c>
      <c r="B31" s="107"/>
      <c r="C31" s="10">
        <f t="shared" ref="C31:G31" si="21">C32+C33+C34</f>
        <v>6452</v>
      </c>
      <c r="D31" s="10">
        <f t="shared" si="21"/>
        <v>20</v>
      </c>
      <c r="E31" s="10">
        <f t="shared" si="21"/>
        <v>20</v>
      </c>
      <c r="F31" s="10">
        <f t="shared" si="21"/>
        <v>0</v>
      </c>
      <c r="G31" s="10">
        <f t="shared" si="21"/>
        <v>40</v>
      </c>
    </row>
    <row r="32" spans="1:7" s="60" customFormat="1" ht="12" customHeight="1" x14ac:dyDescent="0.2">
      <c r="A32" s="16"/>
      <c r="B32" s="12" t="s">
        <v>22</v>
      </c>
      <c r="C32" s="10">
        <f t="shared" ref="C32:G32" si="22">C153</f>
        <v>905</v>
      </c>
      <c r="D32" s="10">
        <f t="shared" si="22"/>
        <v>1</v>
      </c>
      <c r="E32" s="10">
        <f t="shared" si="22"/>
        <v>3</v>
      </c>
      <c r="F32" s="10">
        <f t="shared" si="22"/>
        <v>0</v>
      </c>
      <c r="G32" s="10">
        <f t="shared" si="22"/>
        <v>4</v>
      </c>
    </row>
    <row r="33" spans="1:7" s="60" customFormat="1" ht="12" customHeight="1" x14ac:dyDescent="0.2">
      <c r="A33" s="11"/>
      <c r="B33" s="12" t="s">
        <v>23</v>
      </c>
      <c r="C33" s="10">
        <f t="shared" ref="C33:G33" si="23">C149+C150+C151+C154</f>
        <v>779</v>
      </c>
      <c r="D33" s="10">
        <f t="shared" si="23"/>
        <v>0</v>
      </c>
      <c r="E33" s="10">
        <f t="shared" si="23"/>
        <v>2</v>
      </c>
      <c r="F33" s="10">
        <f t="shared" si="23"/>
        <v>0</v>
      </c>
      <c r="G33" s="10">
        <f t="shared" si="23"/>
        <v>2</v>
      </c>
    </row>
    <row r="34" spans="1:7" s="60" customFormat="1" ht="12" customHeight="1" x14ac:dyDescent="0.2">
      <c r="A34" s="11"/>
      <c r="B34" s="17" t="s">
        <v>24</v>
      </c>
      <c r="C34" s="15">
        <f t="shared" ref="C34:G34" si="24">C148+C152+C155</f>
        <v>4768</v>
      </c>
      <c r="D34" s="15">
        <f t="shared" si="24"/>
        <v>19</v>
      </c>
      <c r="E34" s="15">
        <f t="shared" si="24"/>
        <v>15</v>
      </c>
      <c r="F34" s="15">
        <f t="shared" si="24"/>
        <v>0</v>
      </c>
      <c r="G34" s="15">
        <f t="shared" si="24"/>
        <v>34</v>
      </c>
    </row>
    <row r="35" spans="1:7" s="60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69" customFormat="1" ht="12" customHeight="1" x14ac:dyDescent="0.2">
      <c r="A36" s="106" t="s">
        <v>25</v>
      </c>
      <c r="B36" s="106"/>
      <c r="C36" s="8">
        <f t="shared" ref="C36:G36" si="25">C37+C38</f>
        <v>30571</v>
      </c>
      <c r="D36" s="8">
        <f t="shared" si="25"/>
        <v>622</v>
      </c>
      <c r="E36" s="8">
        <f t="shared" si="25"/>
        <v>52</v>
      </c>
      <c r="F36" s="8">
        <f t="shared" si="25"/>
        <v>23</v>
      </c>
      <c r="G36" s="8">
        <f t="shared" si="25"/>
        <v>651</v>
      </c>
    </row>
    <row r="37" spans="1:7" s="60" customFormat="1" ht="12" customHeight="1" x14ac:dyDescent="0.2">
      <c r="A37" s="107" t="s">
        <v>26</v>
      </c>
      <c r="B37" s="107"/>
      <c r="C37" s="10">
        <f>C158+C159+C162</f>
        <v>27890</v>
      </c>
      <c r="D37" s="10">
        <f t="shared" ref="D37:G37" si="26">D158+D159+D162</f>
        <v>558</v>
      </c>
      <c r="E37" s="10">
        <f t="shared" si="26"/>
        <v>32</v>
      </c>
      <c r="F37" s="10">
        <f t="shared" si="26"/>
        <v>23</v>
      </c>
      <c r="G37" s="10">
        <f t="shared" si="26"/>
        <v>567</v>
      </c>
    </row>
    <row r="38" spans="1:7" s="60" customFormat="1" ht="12" customHeight="1" x14ac:dyDescent="0.2">
      <c r="A38" s="105" t="s">
        <v>27</v>
      </c>
      <c r="B38" s="105"/>
      <c r="C38" s="15">
        <f>+C160+C163</f>
        <v>2681</v>
      </c>
      <c r="D38" s="15">
        <f t="shared" ref="D38:G38" si="27">+D160+D163</f>
        <v>64</v>
      </c>
      <c r="E38" s="15">
        <f t="shared" si="27"/>
        <v>20</v>
      </c>
      <c r="F38" s="15">
        <f t="shared" si="27"/>
        <v>0</v>
      </c>
      <c r="G38" s="15">
        <f t="shared" si="27"/>
        <v>84</v>
      </c>
    </row>
    <row r="39" spans="1:7" s="60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69" customFormat="1" ht="12" customHeight="1" x14ac:dyDescent="0.2">
      <c r="A40" s="106" t="s">
        <v>28</v>
      </c>
      <c r="B40" s="106"/>
      <c r="C40" s="8">
        <f t="shared" ref="C40:G40" si="28">C41+C42+C45</f>
        <v>89583</v>
      </c>
      <c r="D40" s="8">
        <f t="shared" si="28"/>
        <v>875</v>
      </c>
      <c r="E40" s="8">
        <f t="shared" si="28"/>
        <v>88</v>
      </c>
      <c r="F40" s="8">
        <f t="shared" si="28"/>
        <v>63</v>
      </c>
      <c r="G40" s="8">
        <f t="shared" si="28"/>
        <v>900</v>
      </c>
    </row>
    <row r="41" spans="1:7" s="60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61022</v>
      </c>
      <c r="D41" s="10">
        <f t="shared" si="29"/>
        <v>598</v>
      </c>
      <c r="E41" s="10">
        <f t="shared" si="29"/>
        <v>47</v>
      </c>
      <c r="F41" s="10">
        <f t="shared" si="29"/>
        <v>49</v>
      </c>
      <c r="G41" s="10">
        <f t="shared" si="29"/>
        <v>596</v>
      </c>
    </row>
    <row r="42" spans="1:7" s="60" customFormat="1" ht="12" customHeight="1" x14ac:dyDescent="0.2">
      <c r="A42" s="111" t="s">
        <v>30</v>
      </c>
      <c r="B42" s="111"/>
      <c r="C42" s="10">
        <f t="shared" ref="C42:G42" si="30">C43+C44</f>
        <v>12835</v>
      </c>
      <c r="D42" s="10">
        <f t="shared" si="30"/>
        <v>181</v>
      </c>
      <c r="E42" s="10">
        <f t="shared" si="30"/>
        <v>14</v>
      </c>
      <c r="F42" s="10">
        <f t="shared" si="30"/>
        <v>9</v>
      </c>
      <c r="G42" s="10">
        <f t="shared" si="30"/>
        <v>186</v>
      </c>
    </row>
    <row r="43" spans="1:7" s="60" customFormat="1" ht="12" customHeight="1" x14ac:dyDescent="0.2">
      <c r="A43" s="17"/>
      <c r="B43" s="12" t="s">
        <v>31</v>
      </c>
      <c r="C43" s="10">
        <f>C74+C101+C90+C161+C94+C99+C117</f>
        <v>6875</v>
      </c>
      <c r="D43" s="10">
        <f t="shared" ref="D43:G43" si="31">D74+D101+D90+D161+D94+D99+D117</f>
        <v>92</v>
      </c>
      <c r="E43" s="10">
        <f t="shared" si="31"/>
        <v>8</v>
      </c>
      <c r="F43" s="10">
        <f t="shared" si="31"/>
        <v>2</v>
      </c>
      <c r="G43" s="10">
        <f t="shared" si="31"/>
        <v>98</v>
      </c>
    </row>
    <row r="44" spans="1:7" s="60" customFormat="1" ht="12" customHeight="1" x14ac:dyDescent="0.2">
      <c r="A44" s="17"/>
      <c r="B44" s="12" t="s">
        <v>32</v>
      </c>
      <c r="C44" s="10">
        <f t="shared" ref="C44:G44" si="32">C82+C107+C109</f>
        <v>5960</v>
      </c>
      <c r="D44" s="10">
        <f t="shared" si="32"/>
        <v>89</v>
      </c>
      <c r="E44" s="10">
        <f t="shared" si="32"/>
        <v>6</v>
      </c>
      <c r="F44" s="10">
        <f t="shared" si="32"/>
        <v>7</v>
      </c>
      <c r="G44" s="10">
        <f t="shared" si="32"/>
        <v>88</v>
      </c>
    </row>
    <row r="45" spans="1:7" s="60" customFormat="1" ht="12" customHeight="1" x14ac:dyDescent="0.2">
      <c r="A45" s="107" t="s">
        <v>33</v>
      </c>
      <c r="B45" s="107"/>
      <c r="C45" s="10">
        <f t="shared" ref="C45:G45" si="33">C46+C47+C48</f>
        <v>15726</v>
      </c>
      <c r="D45" s="10">
        <f t="shared" si="33"/>
        <v>96</v>
      </c>
      <c r="E45" s="10">
        <f t="shared" si="33"/>
        <v>27</v>
      </c>
      <c r="F45" s="10">
        <f t="shared" si="33"/>
        <v>5</v>
      </c>
      <c r="G45" s="10">
        <f t="shared" si="33"/>
        <v>118</v>
      </c>
    </row>
    <row r="46" spans="1:7" s="60" customFormat="1" ht="12" customHeight="1" x14ac:dyDescent="0.2">
      <c r="A46" s="17"/>
      <c r="B46" s="12" t="s">
        <v>34</v>
      </c>
      <c r="C46" s="10">
        <f t="shared" ref="C46:G46" si="34">+C70+C71+C79+C100</f>
        <v>2150</v>
      </c>
      <c r="D46" s="10">
        <f t="shared" si="34"/>
        <v>9</v>
      </c>
      <c r="E46" s="10">
        <f t="shared" si="34"/>
        <v>2</v>
      </c>
      <c r="F46" s="10">
        <f t="shared" si="34"/>
        <v>0</v>
      </c>
      <c r="G46" s="10">
        <f t="shared" si="34"/>
        <v>11</v>
      </c>
    </row>
    <row r="47" spans="1:7" s="60" customFormat="1" ht="12" customHeight="1" x14ac:dyDescent="0.2">
      <c r="A47" s="17"/>
      <c r="B47" s="12" t="s">
        <v>35</v>
      </c>
      <c r="C47" s="10">
        <f t="shared" ref="C47:G47" si="35">C73+C75+C86+C88+C102+C106+C112+C115</f>
        <v>4450</v>
      </c>
      <c r="D47" s="10">
        <f t="shared" si="35"/>
        <v>26</v>
      </c>
      <c r="E47" s="10">
        <f t="shared" si="35"/>
        <v>17</v>
      </c>
      <c r="F47" s="10">
        <f t="shared" si="35"/>
        <v>2</v>
      </c>
      <c r="G47" s="10">
        <f t="shared" si="35"/>
        <v>41</v>
      </c>
    </row>
    <row r="48" spans="1:7" s="60" customFormat="1" ht="12" customHeight="1" x14ac:dyDescent="0.2">
      <c r="A48" s="17"/>
      <c r="B48" s="17" t="s">
        <v>36</v>
      </c>
      <c r="C48" s="15">
        <f t="shared" ref="C48:G48" si="36">C69+C76+C83+C93+C105+C110+C118</f>
        <v>9126</v>
      </c>
      <c r="D48" s="15">
        <f t="shared" si="36"/>
        <v>61</v>
      </c>
      <c r="E48" s="15">
        <f t="shared" si="36"/>
        <v>8</v>
      </c>
      <c r="F48" s="15">
        <f t="shared" si="36"/>
        <v>3</v>
      </c>
      <c r="G48" s="15">
        <f t="shared" si="36"/>
        <v>66</v>
      </c>
    </row>
    <row r="49" spans="1:7" s="60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69" customFormat="1" ht="12" customHeight="1" x14ac:dyDescent="0.2">
      <c r="A50" s="106" t="s">
        <v>37</v>
      </c>
      <c r="B50" s="106"/>
      <c r="C50" s="8">
        <f t="shared" ref="C50:G50" si="37">C51+C52+C53</f>
        <v>33101</v>
      </c>
      <c r="D50" s="8">
        <f t="shared" si="37"/>
        <v>249</v>
      </c>
      <c r="E50" s="8">
        <f t="shared" si="37"/>
        <v>88</v>
      </c>
      <c r="F50" s="8">
        <f t="shared" si="37"/>
        <v>5</v>
      </c>
      <c r="G50" s="8">
        <f t="shared" si="37"/>
        <v>332</v>
      </c>
    </row>
    <row r="51" spans="1:7" s="60" customFormat="1" ht="12" customHeight="1" x14ac:dyDescent="0.2">
      <c r="A51" s="107" t="s">
        <v>38</v>
      </c>
      <c r="B51" s="107"/>
      <c r="C51" s="10">
        <f t="shared" ref="C51:G51" si="38">C56+C59+C62+C66</f>
        <v>11370</v>
      </c>
      <c r="D51" s="10">
        <f t="shared" si="38"/>
        <v>67</v>
      </c>
      <c r="E51" s="10">
        <f t="shared" si="38"/>
        <v>18</v>
      </c>
      <c r="F51" s="10">
        <f t="shared" si="38"/>
        <v>1</v>
      </c>
      <c r="G51" s="10">
        <f t="shared" si="38"/>
        <v>84</v>
      </c>
    </row>
    <row r="52" spans="1:7" s="60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19064</v>
      </c>
      <c r="D52" s="10">
        <f t="shared" si="39"/>
        <v>174</v>
      </c>
      <c r="E52" s="10">
        <f t="shared" si="39"/>
        <v>60</v>
      </c>
      <c r="F52" s="10">
        <f t="shared" si="39"/>
        <v>3</v>
      </c>
      <c r="G52" s="10">
        <f t="shared" si="39"/>
        <v>231</v>
      </c>
    </row>
    <row r="53" spans="1:7" s="60" customFormat="1" ht="12" customHeight="1" x14ac:dyDescent="0.2">
      <c r="A53" s="105" t="s">
        <v>40</v>
      </c>
      <c r="B53" s="105"/>
      <c r="C53" s="15">
        <f t="shared" ref="C53:G53" si="40">C58+C57</f>
        <v>2667</v>
      </c>
      <c r="D53" s="15">
        <f t="shared" si="40"/>
        <v>8</v>
      </c>
      <c r="E53" s="15">
        <f t="shared" si="40"/>
        <v>10</v>
      </c>
      <c r="F53" s="15">
        <f t="shared" si="40"/>
        <v>1</v>
      </c>
      <c r="G53" s="15">
        <f t="shared" si="40"/>
        <v>17</v>
      </c>
    </row>
    <row r="54" spans="1:7" s="60" customFormat="1" ht="12" customHeight="1" x14ac:dyDescent="0.2">
      <c r="A54" s="13"/>
      <c r="B54" s="66"/>
      <c r="C54" s="19"/>
      <c r="D54" s="19"/>
      <c r="E54" s="19"/>
      <c r="F54" s="19"/>
      <c r="G54" s="19"/>
    </row>
    <row r="55" spans="1:7" s="60" customFormat="1" ht="12" customHeight="1" x14ac:dyDescent="0.2">
      <c r="A55" s="110" t="s">
        <v>41</v>
      </c>
      <c r="B55" s="110"/>
      <c r="C55" s="6">
        <f t="shared" ref="C55:G55" si="41">SUM(C56:C66)</f>
        <v>29159</v>
      </c>
      <c r="D55" s="6">
        <f t="shared" si="41"/>
        <v>226</v>
      </c>
      <c r="E55" s="6">
        <f t="shared" si="41"/>
        <v>87</v>
      </c>
      <c r="F55" s="6">
        <f t="shared" si="41"/>
        <v>4</v>
      </c>
      <c r="G55" s="6">
        <f t="shared" si="41"/>
        <v>309</v>
      </c>
    </row>
    <row r="56" spans="1:7" s="60" customFormat="1" ht="12" customHeight="1" x14ac:dyDescent="0.2">
      <c r="A56" s="107" t="s">
        <v>42</v>
      </c>
      <c r="B56" s="107"/>
      <c r="C56" s="10">
        <v>1898</v>
      </c>
      <c r="D56" s="10">
        <v>18</v>
      </c>
      <c r="E56" s="10">
        <v>0</v>
      </c>
      <c r="F56" s="10">
        <v>0</v>
      </c>
      <c r="G56" s="10">
        <v>18</v>
      </c>
    </row>
    <row r="57" spans="1:7" s="60" customFormat="1" ht="12" customHeight="1" x14ac:dyDescent="0.2">
      <c r="A57" s="107" t="s">
        <v>43</v>
      </c>
      <c r="B57" s="107"/>
      <c r="C57" s="10">
        <v>1437</v>
      </c>
      <c r="D57" s="10">
        <v>1</v>
      </c>
      <c r="E57" s="10">
        <v>6</v>
      </c>
      <c r="F57" s="10">
        <v>0</v>
      </c>
      <c r="G57" s="10">
        <v>7</v>
      </c>
    </row>
    <row r="58" spans="1:7" s="60" customFormat="1" ht="12" customHeight="1" x14ac:dyDescent="0.2">
      <c r="A58" s="107" t="s">
        <v>44</v>
      </c>
      <c r="B58" s="107"/>
      <c r="C58" s="10">
        <v>1230</v>
      </c>
      <c r="D58" s="10">
        <v>7</v>
      </c>
      <c r="E58" s="10">
        <v>4</v>
      </c>
      <c r="F58" s="10">
        <v>1</v>
      </c>
      <c r="G58" s="10">
        <v>10</v>
      </c>
    </row>
    <row r="59" spans="1:7" s="60" customFormat="1" ht="12" customHeight="1" x14ac:dyDescent="0.2">
      <c r="A59" s="107" t="s">
        <v>45</v>
      </c>
      <c r="B59" s="107"/>
      <c r="C59" s="10">
        <v>5279</v>
      </c>
      <c r="D59" s="10">
        <v>0</v>
      </c>
      <c r="E59" s="10">
        <v>8</v>
      </c>
      <c r="F59" s="10">
        <v>1</v>
      </c>
      <c r="G59" s="10">
        <v>7</v>
      </c>
    </row>
    <row r="60" spans="1:7" s="60" customFormat="1" ht="12" customHeight="1" x14ac:dyDescent="0.2">
      <c r="A60" s="107" t="s">
        <v>46</v>
      </c>
      <c r="B60" s="107"/>
      <c r="C60" s="10">
        <v>1558</v>
      </c>
      <c r="D60" s="10">
        <v>19</v>
      </c>
      <c r="E60" s="10">
        <v>8</v>
      </c>
      <c r="F60" s="10">
        <v>1</v>
      </c>
      <c r="G60" s="10">
        <v>26</v>
      </c>
    </row>
    <row r="61" spans="1:7" s="60" customFormat="1" ht="12" customHeight="1" x14ac:dyDescent="0.2">
      <c r="A61" s="107" t="s">
        <v>47</v>
      </c>
      <c r="B61" s="107"/>
      <c r="C61" s="10">
        <v>8622</v>
      </c>
      <c r="D61" s="10">
        <v>55</v>
      </c>
      <c r="E61" s="10">
        <v>26</v>
      </c>
      <c r="F61" s="10">
        <v>1</v>
      </c>
      <c r="G61" s="10">
        <v>80</v>
      </c>
    </row>
    <row r="62" spans="1:7" s="60" customFormat="1" ht="12" customHeight="1" x14ac:dyDescent="0.2">
      <c r="A62" s="107" t="s">
        <v>48</v>
      </c>
      <c r="B62" s="107"/>
      <c r="C62" s="10">
        <v>2340</v>
      </c>
      <c r="D62" s="10">
        <v>16</v>
      </c>
      <c r="E62" s="10">
        <v>7</v>
      </c>
      <c r="F62" s="10">
        <v>0</v>
      </c>
      <c r="G62" s="10">
        <v>23</v>
      </c>
    </row>
    <row r="63" spans="1:7" s="60" customFormat="1" ht="12" customHeight="1" x14ac:dyDescent="0.2">
      <c r="A63" s="107" t="s">
        <v>49</v>
      </c>
      <c r="B63" s="107"/>
      <c r="C63" s="10">
        <v>1270</v>
      </c>
      <c r="D63" s="10">
        <v>40</v>
      </c>
      <c r="E63" s="10">
        <v>5</v>
      </c>
      <c r="F63" s="10">
        <v>0</v>
      </c>
      <c r="G63" s="10">
        <v>45</v>
      </c>
    </row>
    <row r="64" spans="1:7" s="60" customFormat="1" ht="12" customHeight="1" x14ac:dyDescent="0.2">
      <c r="A64" s="107" t="s">
        <v>50</v>
      </c>
      <c r="B64" s="107"/>
      <c r="C64" s="10">
        <v>1417</v>
      </c>
      <c r="D64" s="10">
        <v>10</v>
      </c>
      <c r="E64" s="10">
        <v>13</v>
      </c>
      <c r="F64" s="10">
        <v>0</v>
      </c>
      <c r="G64" s="10">
        <v>23</v>
      </c>
    </row>
    <row r="65" spans="1:7" s="60" customFormat="1" ht="12" customHeight="1" x14ac:dyDescent="0.2">
      <c r="A65" s="107" t="s">
        <v>51</v>
      </c>
      <c r="B65" s="107"/>
      <c r="C65" s="10">
        <v>2255</v>
      </c>
      <c r="D65" s="10">
        <v>27</v>
      </c>
      <c r="E65" s="10">
        <v>7</v>
      </c>
      <c r="F65" s="10">
        <v>0</v>
      </c>
      <c r="G65" s="10">
        <v>34</v>
      </c>
    </row>
    <row r="66" spans="1:7" s="60" customFormat="1" ht="12" customHeight="1" x14ac:dyDescent="0.2">
      <c r="A66" s="105" t="s">
        <v>52</v>
      </c>
      <c r="B66" s="105"/>
      <c r="C66" s="15">
        <v>1853</v>
      </c>
      <c r="D66" s="15">
        <v>33</v>
      </c>
      <c r="E66" s="15">
        <v>3</v>
      </c>
      <c r="F66" s="15">
        <v>0</v>
      </c>
      <c r="G66" s="15">
        <v>36</v>
      </c>
    </row>
    <row r="67" spans="1:7" s="60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60" customFormat="1" ht="12" customHeight="1" x14ac:dyDescent="0.2">
      <c r="A68" s="106" t="s">
        <v>53</v>
      </c>
      <c r="B68" s="106"/>
      <c r="C68" s="8">
        <f t="shared" ref="C68:G68" si="42">SUM(C69:C120)</f>
        <v>93247</v>
      </c>
      <c r="D68" s="8">
        <f t="shared" si="42"/>
        <v>898</v>
      </c>
      <c r="E68" s="8">
        <f t="shared" si="42"/>
        <v>88</v>
      </c>
      <c r="F68" s="8">
        <f t="shared" si="42"/>
        <v>64</v>
      </c>
      <c r="G68" s="8">
        <f t="shared" si="42"/>
        <v>922</v>
      </c>
    </row>
    <row r="69" spans="1:7" s="60" customFormat="1" ht="12" customHeight="1" x14ac:dyDescent="0.2">
      <c r="A69" s="107" t="s">
        <v>54</v>
      </c>
      <c r="B69" s="107"/>
      <c r="C69" s="10">
        <v>2599</v>
      </c>
      <c r="D69" s="10">
        <v>2</v>
      </c>
      <c r="E69" s="10">
        <v>0</v>
      </c>
      <c r="F69" s="10">
        <v>0</v>
      </c>
      <c r="G69" s="10">
        <v>2</v>
      </c>
    </row>
    <row r="70" spans="1:7" s="60" customFormat="1" ht="12" customHeight="1" x14ac:dyDescent="0.2">
      <c r="A70" s="107" t="s">
        <v>55</v>
      </c>
      <c r="B70" s="107"/>
      <c r="C70" s="10">
        <v>1090</v>
      </c>
      <c r="D70" s="10">
        <v>2</v>
      </c>
      <c r="E70" s="10">
        <v>0</v>
      </c>
      <c r="F70" s="10">
        <v>0</v>
      </c>
      <c r="G70" s="10">
        <v>2</v>
      </c>
    </row>
    <row r="71" spans="1:7" s="60" customFormat="1" ht="12" customHeight="1" x14ac:dyDescent="0.2">
      <c r="A71" s="107" t="s">
        <v>56</v>
      </c>
      <c r="B71" s="107"/>
      <c r="C71" s="10">
        <v>248</v>
      </c>
      <c r="D71" s="10">
        <v>3</v>
      </c>
      <c r="E71" s="10">
        <v>0</v>
      </c>
      <c r="F71" s="10">
        <v>0</v>
      </c>
      <c r="G71" s="10">
        <v>3</v>
      </c>
    </row>
    <row r="72" spans="1:7" s="60" customFormat="1" ht="12" customHeight="1" x14ac:dyDescent="0.2">
      <c r="A72" s="107" t="s">
        <v>57</v>
      </c>
      <c r="B72" s="107"/>
      <c r="C72" s="10">
        <v>675</v>
      </c>
      <c r="D72" s="10">
        <v>0</v>
      </c>
      <c r="E72" s="10">
        <v>1</v>
      </c>
      <c r="F72" s="10">
        <v>0</v>
      </c>
      <c r="G72" s="10">
        <v>1</v>
      </c>
    </row>
    <row r="73" spans="1:7" s="60" customFormat="1" ht="12" customHeight="1" x14ac:dyDescent="0.2">
      <c r="A73" s="107" t="s">
        <v>58</v>
      </c>
      <c r="B73" s="107"/>
      <c r="C73" s="10">
        <v>361</v>
      </c>
      <c r="D73" s="10">
        <v>0</v>
      </c>
      <c r="E73" s="10">
        <v>0</v>
      </c>
      <c r="F73" s="10">
        <v>0</v>
      </c>
      <c r="G73" s="10">
        <v>0</v>
      </c>
    </row>
    <row r="74" spans="1:7" s="60" customFormat="1" ht="12" customHeight="1" x14ac:dyDescent="0.2">
      <c r="A74" s="107" t="s">
        <v>59</v>
      </c>
      <c r="B74" s="107"/>
      <c r="C74" s="10">
        <v>685</v>
      </c>
      <c r="D74" s="10">
        <v>0</v>
      </c>
      <c r="E74" s="10">
        <v>1</v>
      </c>
      <c r="F74" s="10">
        <v>0</v>
      </c>
      <c r="G74" s="10">
        <v>1</v>
      </c>
    </row>
    <row r="75" spans="1:7" s="60" customFormat="1" ht="12" customHeight="1" x14ac:dyDescent="0.2">
      <c r="A75" s="107" t="s">
        <v>60</v>
      </c>
      <c r="B75" s="107"/>
      <c r="C75" s="10">
        <v>421</v>
      </c>
      <c r="D75" s="10">
        <v>0</v>
      </c>
      <c r="E75" s="10">
        <v>1</v>
      </c>
      <c r="F75" s="10">
        <v>0</v>
      </c>
      <c r="G75" s="10">
        <v>1</v>
      </c>
    </row>
    <row r="76" spans="1:7" s="60" customFormat="1" ht="12" customHeight="1" x14ac:dyDescent="0.2">
      <c r="A76" s="107" t="s">
        <v>61</v>
      </c>
      <c r="B76" s="107"/>
      <c r="C76" s="10">
        <v>1447</v>
      </c>
      <c r="D76" s="10">
        <v>4</v>
      </c>
      <c r="E76" s="10">
        <v>1</v>
      </c>
      <c r="F76" s="10">
        <v>0</v>
      </c>
      <c r="G76" s="10">
        <v>5</v>
      </c>
    </row>
    <row r="77" spans="1:7" s="60" customFormat="1" ht="12" customHeight="1" x14ac:dyDescent="0.2">
      <c r="A77" s="107" t="s">
        <v>62</v>
      </c>
      <c r="B77" s="107"/>
      <c r="C77" s="10">
        <v>806</v>
      </c>
      <c r="D77" s="10">
        <v>22</v>
      </c>
      <c r="E77" s="10">
        <v>0</v>
      </c>
      <c r="F77" s="10">
        <v>0</v>
      </c>
      <c r="G77" s="10">
        <v>22</v>
      </c>
    </row>
    <row r="78" spans="1:7" s="60" customFormat="1" ht="12" customHeight="1" x14ac:dyDescent="0.2">
      <c r="A78" s="107" t="s">
        <v>63</v>
      </c>
      <c r="B78" s="107"/>
      <c r="C78" s="10">
        <v>509</v>
      </c>
      <c r="D78" s="10">
        <v>0</v>
      </c>
      <c r="E78" s="10">
        <v>0</v>
      </c>
      <c r="F78" s="10">
        <v>0</v>
      </c>
      <c r="G78" s="10">
        <v>0</v>
      </c>
    </row>
    <row r="79" spans="1:7" s="60" customFormat="1" ht="12" customHeight="1" x14ac:dyDescent="0.2">
      <c r="A79" s="107" t="s">
        <v>64</v>
      </c>
      <c r="B79" s="107"/>
      <c r="C79" s="10">
        <v>579</v>
      </c>
      <c r="D79" s="10">
        <v>4</v>
      </c>
      <c r="E79" s="10">
        <v>1</v>
      </c>
      <c r="F79" s="10">
        <v>0</v>
      </c>
      <c r="G79" s="10">
        <v>5</v>
      </c>
    </row>
    <row r="80" spans="1:7" s="60" customFormat="1" ht="12" customHeight="1" x14ac:dyDescent="0.2">
      <c r="A80" s="107" t="s">
        <v>65</v>
      </c>
      <c r="B80" s="107"/>
      <c r="C80" s="10">
        <v>704</v>
      </c>
      <c r="D80" s="10">
        <v>21</v>
      </c>
      <c r="E80" s="10">
        <v>2</v>
      </c>
      <c r="F80" s="10">
        <v>1</v>
      </c>
      <c r="G80" s="10">
        <v>22</v>
      </c>
    </row>
    <row r="81" spans="1:7" s="60" customFormat="1" ht="12" customHeight="1" x14ac:dyDescent="0.2">
      <c r="A81" s="107" t="s">
        <v>66</v>
      </c>
      <c r="B81" s="107"/>
      <c r="C81" s="10">
        <v>1166</v>
      </c>
      <c r="D81" s="10">
        <v>46</v>
      </c>
      <c r="E81" s="10">
        <v>2</v>
      </c>
      <c r="F81" s="10">
        <v>2</v>
      </c>
      <c r="G81" s="10">
        <v>46</v>
      </c>
    </row>
    <row r="82" spans="1:7" s="60" customFormat="1" ht="12" customHeight="1" x14ac:dyDescent="0.2">
      <c r="A82" s="107" t="s">
        <v>67</v>
      </c>
      <c r="B82" s="107"/>
      <c r="C82" s="10">
        <v>4307</v>
      </c>
      <c r="D82" s="10">
        <v>79</v>
      </c>
      <c r="E82" s="10">
        <v>3</v>
      </c>
      <c r="F82" s="10">
        <v>5</v>
      </c>
      <c r="G82" s="10">
        <v>77</v>
      </c>
    </row>
    <row r="83" spans="1:7" s="60" customFormat="1" ht="12" customHeight="1" x14ac:dyDescent="0.2">
      <c r="A83" s="107" t="s">
        <v>68</v>
      </c>
      <c r="B83" s="107"/>
      <c r="C83" s="10">
        <v>2884</v>
      </c>
      <c r="D83" s="10">
        <v>37</v>
      </c>
      <c r="E83" s="10">
        <v>0</v>
      </c>
      <c r="F83" s="10">
        <v>1</v>
      </c>
      <c r="G83" s="10">
        <v>36</v>
      </c>
    </row>
    <row r="84" spans="1:7" s="60" customFormat="1" ht="12" customHeight="1" x14ac:dyDescent="0.2">
      <c r="A84" s="107" t="s">
        <v>69</v>
      </c>
      <c r="B84" s="107"/>
      <c r="C84" s="10">
        <v>2814</v>
      </c>
      <c r="D84" s="10">
        <v>13</v>
      </c>
      <c r="E84" s="10">
        <v>1</v>
      </c>
      <c r="F84" s="10">
        <v>6</v>
      </c>
      <c r="G84" s="10">
        <v>8</v>
      </c>
    </row>
    <row r="85" spans="1:7" s="60" customFormat="1" ht="12" customHeight="1" x14ac:dyDescent="0.2">
      <c r="A85" s="107" t="s">
        <v>70</v>
      </c>
      <c r="B85" s="107"/>
      <c r="C85" s="10">
        <v>1010</v>
      </c>
      <c r="D85" s="10">
        <v>2</v>
      </c>
      <c r="E85" s="10">
        <v>0</v>
      </c>
      <c r="F85" s="10">
        <v>3</v>
      </c>
      <c r="G85" s="10">
        <v>-1</v>
      </c>
    </row>
    <row r="86" spans="1:7" s="60" customFormat="1" ht="12" customHeight="1" x14ac:dyDescent="0.2">
      <c r="A86" s="107" t="s">
        <v>71</v>
      </c>
      <c r="B86" s="107"/>
      <c r="C86" s="10">
        <v>602</v>
      </c>
      <c r="D86" s="10">
        <v>0</v>
      </c>
      <c r="E86" s="10">
        <v>1</v>
      </c>
      <c r="F86" s="10">
        <v>0</v>
      </c>
      <c r="G86" s="10">
        <v>1</v>
      </c>
    </row>
    <row r="87" spans="1:7" s="60" customFormat="1" ht="12" customHeight="1" x14ac:dyDescent="0.2">
      <c r="A87" s="107" t="s">
        <v>72</v>
      </c>
      <c r="B87" s="107"/>
      <c r="C87" s="10">
        <v>725</v>
      </c>
      <c r="D87" s="10">
        <v>26</v>
      </c>
      <c r="E87" s="10">
        <v>2</v>
      </c>
      <c r="F87" s="10">
        <v>0</v>
      </c>
      <c r="G87" s="10">
        <v>28</v>
      </c>
    </row>
    <row r="88" spans="1:7" s="60" customFormat="1" ht="12" customHeight="1" x14ac:dyDescent="0.2">
      <c r="A88" s="107" t="s">
        <v>73</v>
      </c>
      <c r="B88" s="107"/>
      <c r="C88" s="10">
        <v>363</v>
      </c>
      <c r="D88" s="10">
        <v>4</v>
      </c>
      <c r="E88" s="10">
        <v>0</v>
      </c>
      <c r="F88" s="10">
        <v>0</v>
      </c>
      <c r="G88" s="10">
        <v>4</v>
      </c>
    </row>
    <row r="89" spans="1:7" s="60" customFormat="1" ht="12" customHeight="1" x14ac:dyDescent="0.2">
      <c r="A89" s="107" t="s">
        <v>74</v>
      </c>
      <c r="B89" s="107"/>
      <c r="C89" s="10">
        <v>244</v>
      </c>
      <c r="D89" s="10">
        <v>0</v>
      </c>
      <c r="E89" s="10">
        <v>0</v>
      </c>
      <c r="F89" s="10">
        <v>0</v>
      </c>
      <c r="G89" s="10">
        <v>0</v>
      </c>
    </row>
    <row r="90" spans="1:7" s="60" customFormat="1" ht="12" customHeight="1" x14ac:dyDescent="0.2">
      <c r="A90" s="107" t="s">
        <v>75</v>
      </c>
      <c r="B90" s="107"/>
      <c r="C90" s="10">
        <v>670</v>
      </c>
      <c r="D90" s="10">
        <v>53</v>
      </c>
      <c r="E90" s="10">
        <v>2</v>
      </c>
      <c r="F90" s="10">
        <v>0</v>
      </c>
      <c r="G90" s="10">
        <v>55</v>
      </c>
    </row>
    <row r="91" spans="1:7" s="60" customFormat="1" ht="12" customHeight="1" x14ac:dyDescent="0.2">
      <c r="A91" s="107" t="s">
        <v>76</v>
      </c>
      <c r="B91" s="107"/>
      <c r="C91" s="10">
        <v>877</v>
      </c>
      <c r="D91" s="10">
        <v>0</v>
      </c>
      <c r="E91" s="10">
        <v>0</v>
      </c>
      <c r="F91" s="10">
        <v>0</v>
      </c>
      <c r="G91" s="10">
        <v>0</v>
      </c>
    </row>
    <row r="92" spans="1:7" s="60" customFormat="1" ht="12" customHeight="1" x14ac:dyDescent="0.2">
      <c r="A92" s="107" t="s">
        <v>77</v>
      </c>
      <c r="B92" s="107"/>
      <c r="C92" s="10">
        <v>39780</v>
      </c>
      <c r="D92" s="10">
        <v>319</v>
      </c>
      <c r="E92" s="10">
        <v>35</v>
      </c>
      <c r="F92" s="10">
        <v>14</v>
      </c>
      <c r="G92" s="10">
        <v>340</v>
      </c>
    </row>
    <row r="93" spans="1:7" s="60" customFormat="1" ht="12" customHeight="1" x14ac:dyDescent="0.2">
      <c r="A93" s="107" t="s">
        <v>78</v>
      </c>
      <c r="B93" s="107"/>
      <c r="C93" s="10">
        <v>918</v>
      </c>
      <c r="D93" s="10">
        <v>14</v>
      </c>
      <c r="E93" s="10">
        <v>4</v>
      </c>
      <c r="F93" s="10">
        <v>2</v>
      </c>
      <c r="G93" s="10">
        <v>16</v>
      </c>
    </row>
    <row r="94" spans="1:7" s="60" customFormat="1" ht="12" customHeight="1" x14ac:dyDescent="0.2">
      <c r="A94" s="107" t="s">
        <v>79</v>
      </c>
      <c r="B94" s="107"/>
      <c r="C94" s="10">
        <v>614</v>
      </c>
      <c r="D94" s="10">
        <v>7</v>
      </c>
      <c r="E94" s="10">
        <v>0</v>
      </c>
      <c r="F94" s="10">
        <v>0</v>
      </c>
      <c r="G94" s="10">
        <v>7</v>
      </c>
    </row>
    <row r="95" spans="1:7" s="60" customFormat="1" ht="12" customHeight="1" x14ac:dyDescent="0.2">
      <c r="A95" s="107" t="s">
        <v>80</v>
      </c>
      <c r="B95" s="107"/>
      <c r="C95" s="10">
        <v>551</v>
      </c>
      <c r="D95" s="10">
        <v>0</v>
      </c>
      <c r="E95" s="10">
        <v>0</v>
      </c>
      <c r="F95" s="10">
        <v>0</v>
      </c>
      <c r="G95" s="10">
        <v>0</v>
      </c>
    </row>
    <row r="96" spans="1:7" s="60" customFormat="1" ht="12" customHeight="1" x14ac:dyDescent="0.2">
      <c r="A96" s="107" t="s">
        <v>81</v>
      </c>
      <c r="B96" s="107"/>
      <c r="C96" s="10">
        <v>3699</v>
      </c>
      <c r="D96" s="10">
        <v>29</v>
      </c>
      <c r="E96" s="10">
        <v>2</v>
      </c>
      <c r="F96" s="10">
        <v>5</v>
      </c>
      <c r="G96" s="10">
        <v>26</v>
      </c>
    </row>
    <row r="97" spans="1:7" s="60" customFormat="1" ht="12" customHeight="1" x14ac:dyDescent="0.2">
      <c r="A97" s="107" t="s">
        <v>82</v>
      </c>
      <c r="B97" s="107"/>
      <c r="C97" s="10">
        <v>800</v>
      </c>
      <c r="D97" s="10">
        <v>1</v>
      </c>
      <c r="E97" s="10">
        <v>-1</v>
      </c>
      <c r="F97" s="10">
        <v>1</v>
      </c>
      <c r="G97" s="10">
        <v>-1</v>
      </c>
    </row>
    <row r="98" spans="1:7" s="60" customFormat="1" ht="12" customHeight="1" x14ac:dyDescent="0.2">
      <c r="A98" s="107" t="s">
        <v>83</v>
      </c>
      <c r="B98" s="107"/>
      <c r="C98" s="10">
        <v>1276</v>
      </c>
      <c r="D98" s="10">
        <v>8</v>
      </c>
      <c r="E98" s="10">
        <v>0</v>
      </c>
      <c r="F98" s="10">
        <v>5</v>
      </c>
      <c r="G98" s="10">
        <v>3</v>
      </c>
    </row>
    <row r="99" spans="1:7" s="60" customFormat="1" ht="12" customHeight="1" x14ac:dyDescent="0.2">
      <c r="A99" s="107" t="s">
        <v>84</v>
      </c>
      <c r="B99" s="107"/>
      <c r="C99" s="10">
        <v>683</v>
      </c>
      <c r="D99" s="10">
        <v>3</v>
      </c>
      <c r="E99" s="10">
        <v>2</v>
      </c>
      <c r="F99" s="10">
        <v>0</v>
      </c>
      <c r="G99" s="10">
        <v>5</v>
      </c>
    </row>
    <row r="100" spans="1:7" s="60" customFormat="1" ht="12" customHeight="1" x14ac:dyDescent="0.2">
      <c r="A100" s="107" t="s">
        <v>85</v>
      </c>
      <c r="B100" s="107"/>
      <c r="C100" s="10">
        <v>233</v>
      </c>
      <c r="D100" s="10">
        <v>0</v>
      </c>
      <c r="E100" s="10">
        <v>1</v>
      </c>
      <c r="F100" s="10">
        <v>0</v>
      </c>
      <c r="G100" s="10">
        <v>1</v>
      </c>
    </row>
    <row r="101" spans="1:7" s="60" customFormat="1" ht="12" customHeight="1" x14ac:dyDescent="0.2">
      <c r="A101" s="107" t="s">
        <v>86</v>
      </c>
      <c r="B101" s="107"/>
      <c r="C101" s="10">
        <v>2521</v>
      </c>
      <c r="D101" s="10">
        <v>26</v>
      </c>
      <c r="E101" s="10">
        <v>3</v>
      </c>
      <c r="F101" s="10">
        <v>0</v>
      </c>
      <c r="G101" s="10">
        <v>29</v>
      </c>
    </row>
    <row r="102" spans="1:7" s="60" customFormat="1" ht="12" customHeight="1" x14ac:dyDescent="0.2">
      <c r="A102" s="107" t="s">
        <v>87</v>
      </c>
      <c r="B102" s="107"/>
      <c r="C102" s="10">
        <v>710</v>
      </c>
      <c r="D102" s="10">
        <v>6</v>
      </c>
      <c r="E102" s="10">
        <v>6</v>
      </c>
      <c r="F102" s="10">
        <v>0</v>
      </c>
      <c r="G102" s="10">
        <v>12</v>
      </c>
    </row>
    <row r="103" spans="1:7" s="60" customFormat="1" ht="12" customHeight="1" x14ac:dyDescent="0.2">
      <c r="A103" s="107" t="s">
        <v>88</v>
      </c>
      <c r="B103" s="107"/>
      <c r="C103" s="10">
        <v>909</v>
      </c>
      <c r="D103" s="10">
        <v>0</v>
      </c>
      <c r="E103" s="10">
        <v>1</v>
      </c>
      <c r="F103" s="10">
        <v>1</v>
      </c>
      <c r="G103" s="10">
        <v>0</v>
      </c>
    </row>
    <row r="104" spans="1:7" s="60" customFormat="1" ht="12" customHeight="1" x14ac:dyDescent="0.2">
      <c r="A104" s="107" t="s">
        <v>89</v>
      </c>
      <c r="B104" s="107"/>
      <c r="C104" s="10">
        <v>460</v>
      </c>
      <c r="D104" s="10">
        <v>9</v>
      </c>
      <c r="E104" s="10">
        <v>0</v>
      </c>
      <c r="F104" s="10">
        <v>0</v>
      </c>
      <c r="G104" s="10">
        <v>9</v>
      </c>
    </row>
    <row r="105" spans="1:7" s="60" customFormat="1" ht="12" customHeight="1" x14ac:dyDescent="0.2">
      <c r="A105" s="107" t="s">
        <v>90</v>
      </c>
      <c r="B105" s="107"/>
      <c r="C105" s="10">
        <v>192</v>
      </c>
      <c r="D105" s="10">
        <v>0</v>
      </c>
      <c r="E105" s="10">
        <v>0</v>
      </c>
      <c r="F105" s="10">
        <v>0</v>
      </c>
      <c r="G105" s="10">
        <v>0</v>
      </c>
    </row>
    <row r="106" spans="1:7" s="60" customFormat="1" ht="12" customHeight="1" x14ac:dyDescent="0.2">
      <c r="A106" s="107" t="s">
        <v>91</v>
      </c>
      <c r="B106" s="107"/>
      <c r="C106" s="10">
        <v>569</v>
      </c>
      <c r="D106" s="10">
        <v>13</v>
      </c>
      <c r="E106" s="10">
        <v>5</v>
      </c>
      <c r="F106" s="10">
        <v>1</v>
      </c>
      <c r="G106" s="10">
        <v>17</v>
      </c>
    </row>
    <row r="107" spans="1:7" s="60" customFormat="1" ht="12" customHeight="1" x14ac:dyDescent="0.2">
      <c r="A107" s="107" t="s">
        <v>92</v>
      </c>
      <c r="B107" s="107"/>
      <c r="C107" s="10">
        <v>707</v>
      </c>
      <c r="D107" s="10">
        <v>8</v>
      </c>
      <c r="E107" s="10">
        <v>2</v>
      </c>
      <c r="F107" s="10">
        <v>2</v>
      </c>
      <c r="G107" s="10">
        <v>8</v>
      </c>
    </row>
    <row r="108" spans="1:7" s="60" customFormat="1" ht="12" customHeight="1" x14ac:dyDescent="0.2">
      <c r="A108" s="107" t="s">
        <v>93</v>
      </c>
      <c r="B108" s="107"/>
      <c r="C108" s="10">
        <v>3063</v>
      </c>
      <c r="D108" s="10">
        <v>93</v>
      </c>
      <c r="E108" s="10">
        <v>0</v>
      </c>
      <c r="F108" s="10">
        <v>10</v>
      </c>
      <c r="G108" s="10">
        <v>83</v>
      </c>
    </row>
    <row r="109" spans="1:7" s="60" customFormat="1" ht="12" customHeight="1" x14ac:dyDescent="0.2">
      <c r="A109" s="107" t="s">
        <v>94</v>
      </c>
      <c r="B109" s="107"/>
      <c r="C109" s="10">
        <v>946</v>
      </c>
      <c r="D109" s="10">
        <v>2</v>
      </c>
      <c r="E109" s="10">
        <v>1</v>
      </c>
      <c r="F109" s="10">
        <v>0</v>
      </c>
      <c r="G109" s="10">
        <v>3</v>
      </c>
    </row>
    <row r="110" spans="1:7" s="60" customFormat="1" ht="12" customHeight="1" x14ac:dyDescent="0.2">
      <c r="A110" s="107" t="s">
        <v>95</v>
      </c>
      <c r="B110" s="107"/>
      <c r="C110" s="10">
        <v>659</v>
      </c>
      <c r="D110" s="10">
        <v>0</v>
      </c>
      <c r="E110" s="10">
        <v>3</v>
      </c>
      <c r="F110" s="10">
        <v>0</v>
      </c>
      <c r="G110" s="10">
        <v>3</v>
      </c>
    </row>
    <row r="111" spans="1:7" s="60" customFormat="1" ht="12" customHeight="1" x14ac:dyDescent="0.2">
      <c r="A111" s="107" t="s">
        <v>96</v>
      </c>
      <c r="B111" s="107"/>
      <c r="C111" s="10">
        <v>867</v>
      </c>
      <c r="D111" s="10">
        <v>1</v>
      </c>
      <c r="E111" s="10">
        <v>0</v>
      </c>
      <c r="F111" s="10">
        <v>0</v>
      </c>
      <c r="G111" s="10">
        <v>1</v>
      </c>
    </row>
    <row r="112" spans="1:7" s="60" customFormat="1" ht="12" customHeight="1" x14ac:dyDescent="0.2">
      <c r="A112" s="107" t="s">
        <v>97</v>
      </c>
      <c r="B112" s="107"/>
      <c r="C112" s="10">
        <v>885</v>
      </c>
      <c r="D112" s="10">
        <v>2</v>
      </c>
      <c r="E112" s="10">
        <v>2</v>
      </c>
      <c r="F112" s="10">
        <v>1</v>
      </c>
      <c r="G112" s="10">
        <v>3</v>
      </c>
    </row>
    <row r="113" spans="1:7" s="60" customFormat="1" ht="12" customHeight="1" x14ac:dyDescent="0.2">
      <c r="A113" s="107" t="s">
        <v>98</v>
      </c>
      <c r="B113" s="107"/>
      <c r="C113" s="10">
        <v>601</v>
      </c>
      <c r="D113" s="10">
        <v>0</v>
      </c>
      <c r="E113" s="10">
        <v>1</v>
      </c>
      <c r="F113" s="10">
        <v>0</v>
      </c>
      <c r="G113" s="10">
        <v>1</v>
      </c>
    </row>
    <row r="114" spans="1:7" s="60" customFormat="1" ht="12" customHeight="1" x14ac:dyDescent="0.2">
      <c r="A114" s="107" t="s">
        <v>99</v>
      </c>
      <c r="B114" s="107"/>
      <c r="C114" s="10">
        <v>1173</v>
      </c>
      <c r="D114" s="10">
        <v>26</v>
      </c>
      <c r="E114" s="10">
        <v>0</v>
      </c>
      <c r="F114" s="10">
        <v>0</v>
      </c>
      <c r="G114" s="10">
        <v>26</v>
      </c>
    </row>
    <row r="115" spans="1:7" s="60" customFormat="1" ht="12" customHeight="1" x14ac:dyDescent="0.2">
      <c r="A115" s="107" t="s">
        <v>100</v>
      </c>
      <c r="B115" s="107"/>
      <c r="C115" s="10">
        <v>539</v>
      </c>
      <c r="D115" s="10">
        <v>1</v>
      </c>
      <c r="E115" s="10">
        <v>2</v>
      </c>
      <c r="F115" s="10">
        <v>0</v>
      </c>
      <c r="G115" s="10">
        <v>3</v>
      </c>
    </row>
    <row r="116" spans="1:7" s="60" customFormat="1" ht="12" customHeight="1" x14ac:dyDescent="0.2">
      <c r="A116" s="107" t="s">
        <v>101</v>
      </c>
      <c r="B116" s="107"/>
      <c r="C116" s="10">
        <v>832</v>
      </c>
      <c r="D116" s="10">
        <v>5</v>
      </c>
      <c r="E116" s="10">
        <v>0</v>
      </c>
      <c r="F116" s="10">
        <v>2</v>
      </c>
      <c r="G116" s="10">
        <v>3</v>
      </c>
    </row>
    <row r="117" spans="1:7" s="60" customFormat="1" ht="12" customHeight="1" x14ac:dyDescent="0.2">
      <c r="A117" s="107" t="s">
        <v>102</v>
      </c>
      <c r="B117" s="107"/>
      <c r="C117" s="10">
        <v>1424</v>
      </c>
      <c r="D117" s="10">
        <v>3</v>
      </c>
      <c r="E117" s="10">
        <v>-1</v>
      </c>
      <c r="F117" s="10">
        <v>2</v>
      </c>
      <c r="G117" s="10">
        <v>0</v>
      </c>
    </row>
    <row r="118" spans="1:7" s="60" customFormat="1" ht="12" customHeight="1" x14ac:dyDescent="0.2">
      <c r="A118" s="107" t="s">
        <v>103</v>
      </c>
      <c r="B118" s="107"/>
      <c r="C118" s="10">
        <v>427</v>
      </c>
      <c r="D118" s="10">
        <v>4</v>
      </c>
      <c r="E118" s="10">
        <v>0</v>
      </c>
      <c r="F118" s="10">
        <v>0</v>
      </c>
      <c r="G118" s="10">
        <v>4</v>
      </c>
    </row>
    <row r="119" spans="1:7" s="60" customFormat="1" ht="12" customHeight="1" x14ac:dyDescent="0.2">
      <c r="A119" s="107" t="s">
        <v>104</v>
      </c>
      <c r="B119" s="107"/>
      <c r="C119" s="10">
        <v>953</v>
      </c>
      <c r="D119" s="10">
        <v>0</v>
      </c>
      <c r="E119" s="10">
        <v>2</v>
      </c>
      <c r="F119" s="10">
        <v>0</v>
      </c>
      <c r="G119" s="10">
        <v>2</v>
      </c>
    </row>
    <row r="120" spans="1:7" s="60" customFormat="1" ht="12" customHeight="1" x14ac:dyDescent="0.2">
      <c r="A120" s="108" t="s">
        <v>105</v>
      </c>
      <c r="B120" s="108"/>
      <c r="C120" s="15">
        <v>470</v>
      </c>
      <c r="D120" s="15">
        <v>0</v>
      </c>
      <c r="E120" s="15">
        <v>0</v>
      </c>
      <c r="F120" s="15">
        <v>0</v>
      </c>
      <c r="G120" s="15">
        <v>0</v>
      </c>
    </row>
    <row r="121" spans="1:7" s="60" customFormat="1" ht="12" customHeight="1" x14ac:dyDescent="0.2">
      <c r="A121" s="13"/>
      <c r="B121" s="13"/>
      <c r="C121" s="13"/>
      <c r="D121" s="13"/>
      <c r="E121" s="13"/>
      <c r="F121" s="13"/>
      <c r="G121" s="13"/>
    </row>
    <row r="122" spans="1:7" s="60" customFormat="1" ht="12" customHeight="1" x14ac:dyDescent="0.2">
      <c r="A122" s="106" t="s">
        <v>106</v>
      </c>
      <c r="B122" s="106"/>
      <c r="C122" s="8">
        <f t="shared" ref="C122:G122" si="43">SUM(C123:C145)</f>
        <v>57140</v>
      </c>
      <c r="D122" s="8">
        <f t="shared" si="43"/>
        <v>645</v>
      </c>
      <c r="E122" s="8">
        <f t="shared" si="43"/>
        <v>78</v>
      </c>
      <c r="F122" s="8">
        <f t="shared" si="43"/>
        <v>27</v>
      </c>
      <c r="G122" s="8">
        <f t="shared" si="43"/>
        <v>696</v>
      </c>
    </row>
    <row r="123" spans="1:7" s="60" customFormat="1" ht="12" customHeight="1" x14ac:dyDescent="0.2">
      <c r="A123" s="107" t="s">
        <v>107</v>
      </c>
      <c r="B123" s="107"/>
      <c r="C123" s="10">
        <v>6042</v>
      </c>
      <c r="D123" s="10">
        <v>27</v>
      </c>
      <c r="E123" s="10">
        <v>3</v>
      </c>
      <c r="F123" s="10">
        <v>0</v>
      </c>
      <c r="G123" s="10">
        <v>30</v>
      </c>
    </row>
    <row r="124" spans="1:7" s="60" customFormat="1" ht="12" customHeight="1" x14ac:dyDescent="0.2">
      <c r="A124" s="107" t="s">
        <v>108</v>
      </c>
      <c r="B124" s="107"/>
      <c r="C124" s="10">
        <v>332</v>
      </c>
      <c r="D124" s="10">
        <v>0</v>
      </c>
      <c r="E124" s="10">
        <v>0</v>
      </c>
      <c r="F124" s="10">
        <v>0</v>
      </c>
      <c r="G124" s="10">
        <v>0</v>
      </c>
    </row>
    <row r="125" spans="1:7" s="60" customFormat="1" ht="12" customHeight="1" x14ac:dyDescent="0.2">
      <c r="A125" s="107" t="s">
        <v>109</v>
      </c>
      <c r="B125" s="107"/>
      <c r="C125" s="10">
        <v>742</v>
      </c>
      <c r="D125" s="10">
        <v>4</v>
      </c>
      <c r="E125" s="10">
        <v>0</v>
      </c>
      <c r="F125" s="10">
        <v>1</v>
      </c>
      <c r="G125" s="10">
        <v>3</v>
      </c>
    </row>
    <row r="126" spans="1:7" s="60" customFormat="1" ht="12" customHeight="1" x14ac:dyDescent="0.2">
      <c r="A126" s="107" t="s">
        <v>110</v>
      </c>
      <c r="B126" s="107"/>
      <c r="C126" s="10">
        <v>3146</v>
      </c>
      <c r="D126" s="10">
        <v>1</v>
      </c>
      <c r="E126" s="10">
        <v>14</v>
      </c>
      <c r="F126" s="10">
        <v>0</v>
      </c>
      <c r="G126" s="10">
        <v>15</v>
      </c>
    </row>
    <row r="127" spans="1:7" s="60" customFormat="1" ht="12" customHeight="1" x14ac:dyDescent="0.2">
      <c r="A127" s="107" t="s">
        <v>111</v>
      </c>
      <c r="B127" s="107"/>
      <c r="C127" s="10">
        <v>1644</v>
      </c>
      <c r="D127" s="10">
        <v>3</v>
      </c>
      <c r="E127" s="10">
        <v>2</v>
      </c>
      <c r="F127" s="10">
        <v>0</v>
      </c>
      <c r="G127" s="10">
        <v>5</v>
      </c>
    </row>
    <row r="128" spans="1:7" s="60" customFormat="1" ht="12" customHeight="1" x14ac:dyDescent="0.2">
      <c r="A128" s="107" t="s">
        <v>112</v>
      </c>
      <c r="B128" s="107"/>
      <c r="C128" s="10">
        <v>70</v>
      </c>
      <c r="D128" s="10">
        <v>0</v>
      </c>
      <c r="E128" s="10">
        <v>0</v>
      </c>
      <c r="F128" s="10">
        <v>0</v>
      </c>
      <c r="G128" s="10">
        <v>0</v>
      </c>
    </row>
    <row r="129" spans="1:7" s="60" customFormat="1" ht="12" customHeight="1" x14ac:dyDescent="0.2">
      <c r="A129" s="107" t="s">
        <v>113</v>
      </c>
      <c r="B129" s="107"/>
      <c r="C129" s="10">
        <v>1984</v>
      </c>
      <c r="D129" s="10">
        <v>7</v>
      </c>
      <c r="E129" s="10">
        <v>0</v>
      </c>
      <c r="F129" s="10">
        <v>0</v>
      </c>
      <c r="G129" s="10">
        <v>7</v>
      </c>
    </row>
    <row r="130" spans="1:7" s="60" customFormat="1" ht="12" customHeight="1" x14ac:dyDescent="0.2">
      <c r="A130" s="107" t="s">
        <v>114</v>
      </c>
      <c r="B130" s="107"/>
      <c r="C130" s="10">
        <v>275</v>
      </c>
      <c r="D130" s="10">
        <v>0</v>
      </c>
      <c r="E130" s="10">
        <v>0</v>
      </c>
      <c r="F130" s="10">
        <v>0</v>
      </c>
      <c r="G130" s="10">
        <v>0</v>
      </c>
    </row>
    <row r="131" spans="1:7" s="60" customFormat="1" ht="12" customHeight="1" x14ac:dyDescent="0.2">
      <c r="A131" s="107" t="s">
        <v>115</v>
      </c>
      <c r="B131" s="107"/>
      <c r="C131" s="21">
        <v>6458</v>
      </c>
      <c r="D131" s="21">
        <v>11</v>
      </c>
      <c r="E131" s="21">
        <v>22</v>
      </c>
      <c r="F131" s="21">
        <v>0</v>
      </c>
      <c r="G131" s="21">
        <v>33</v>
      </c>
    </row>
    <row r="132" spans="1:7" s="60" customFormat="1" ht="12" customHeight="1" x14ac:dyDescent="0.2">
      <c r="A132" s="107" t="s">
        <v>116</v>
      </c>
      <c r="B132" s="107"/>
      <c r="C132" s="10">
        <v>2954</v>
      </c>
      <c r="D132" s="10">
        <v>140</v>
      </c>
      <c r="E132" s="10">
        <v>1</v>
      </c>
      <c r="F132" s="10">
        <v>0</v>
      </c>
      <c r="G132" s="10">
        <v>141</v>
      </c>
    </row>
    <row r="133" spans="1:7" s="60" customFormat="1" ht="12" customHeight="1" x14ac:dyDescent="0.2">
      <c r="A133" s="107" t="s">
        <v>119</v>
      </c>
      <c r="B133" s="107"/>
      <c r="C133" s="10">
        <v>892</v>
      </c>
      <c r="D133" s="10">
        <v>1</v>
      </c>
      <c r="E133" s="10">
        <v>5</v>
      </c>
      <c r="F133" s="10">
        <v>0</v>
      </c>
      <c r="G133" s="10">
        <v>6</v>
      </c>
    </row>
    <row r="134" spans="1:7" s="60" customFormat="1" ht="12" customHeight="1" x14ac:dyDescent="0.2">
      <c r="A134" s="107" t="s">
        <v>120</v>
      </c>
      <c r="B134" s="107"/>
      <c r="C134" s="10">
        <v>11151</v>
      </c>
      <c r="D134" s="10">
        <v>146</v>
      </c>
      <c r="E134" s="10">
        <v>3</v>
      </c>
      <c r="F134" s="10">
        <v>8</v>
      </c>
      <c r="G134" s="10">
        <v>141</v>
      </c>
    </row>
    <row r="135" spans="1:7" s="60" customFormat="1" ht="12" customHeight="1" x14ac:dyDescent="0.2">
      <c r="A135" s="107" t="s">
        <v>121</v>
      </c>
      <c r="B135" s="107"/>
      <c r="C135" s="10">
        <v>3945</v>
      </c>
      <c r="D135" s="10">
        <v>40</v>
      </c>
      <c r="E135" s="10">
        <v>2</v>
      </c>
      <c r="F135" s="10">
        <v>2</v>
      </c>
      <c r="G135" s="10">
        <v>40</v>
      </c>
    </row>
    <row r="136" spans="1:7" s="60" customFormat="1" ht="12" customHeight="1" x14ac:dyDescent="0.2">
      <c r="A136" s="107" t="s">
        <v>122</v>
      </c>
      <c r="B136" s="107"/>
      <c r="C136" s="10">
        <v>525</v>
      </c>
      <c r="D136" s="10">
        <v>0</v>
      </c>
      <c r="E136" s="10">
        <v>0</v>
      </c>
      <c r="F136" s="10">
        <v>0</v>
      </c>
      <c r="G136" s="10">
        <v>0</v>
      </c>
    </row>
    <row r="137" spans="1:7" s="60" customFormat="1" ht="12" customHeight="1" x14ac:dyDescent="0.2">
      <c r="A137" s="107" t="s">
        <v>123</v>
      </c>
      <c r="B137" s="107"/>
      <c r="C137" s="10">
        <v>5861</v>
      </c>
      <c r="D137" s="10">
        <v>77</v>
      </c>
      <c r="E137" s="10">
        <v>20</v>
      </c>
      <c r="F137" s="10">
        <v>8</v>
      </c>
      <c r="G137" s="10">
        <v>89</v>
      </c>
    </row>
    <row r="138" spans="1:7" s="60" customFormat="1" ht="12" customHeight="1" x14ac:dyDescent="0.2">
      <c r="A138" s="107" t="s">
        <v>125</v>
      </c>
      <c r="B138" s="107"/>
      <c r="C138" s="10">
        <v>2628</v>
      </c>
      <c r="D138" s="10">
        <v>56</v>
      </c>
      <c r="E138" s="10">
        <v>3</v>
      </c>
      <c r="F138" s="10">
        <v>8</v>
      </c>
      <c r="G138" s="10">
        <v>51</v>
      </c>
    </row>
    <row r="139" spans="1:7" s="60" customFormat="1" ht="12" customHeight="1" x14ac:dyDescent="0.2">
      <c r="A139" s="107" t="s">
        <v>126</v>
      </c>
      <c r="B139" s="107"/>
      <c r="C139" s="10">
        <v>1508</v>
      </c>
      <c r="D139" s="10">
        <v>0</v>
      </c>
      <c r="E139" s="10">
        <v>0</v>
      </c>
      <c r="F139" s="10">
        <v>0</v>
      </c>
      <c r="G139" s="10">
        <v>0</v>
      </c>
    </row>
    <row r="140" spans="1:7" s="60" customFormat="1" ht="12" customHeight="1" x14ac:dyDescent="0.2">
      <c r="A140" s="107" t="s">
        <v>127</v>
      </c>
      <c r="B140" s="107"/>
      <c r="C140" s="10">
        <v>1232</v>
      </c>
      <c r="D140" s="10">
        <v>0</v>
      </c>
      <c r="E140" s="10">
        <v>0</v>
      </c>
      <c r="F140" s="10">
        <v>0</v>
      </c>
      <c r="G140" s="10">
        <v>0</v>
      </c>
    </row>
    <row r="141" spans="1:7" s="60" customFormat="1" ht="12" customHeight="1" x14ac:dyDescent="0.2">
      <c r="A141" s="107" t="s">
        <v>128</v>
      </c>
      <c r="B141" s="107"/>
      <c r="C141" s="10">
        <v>1284</v>
      </c>
      <c r="D141" s="10">
        <v>0</v>
      </c>
      <c r="E141" s="10">
        <v>0</v>
      </c>
      <c r="F141" s="10">
        <v>0</v>
      </c>
      <c r="G141" s="10">
        <v>0</v>
      </c>
    </row>
    <row r="142" spans="1:7" s="60" customFormat="1" ht="12" customHeight="1" x14ac:dyDescent="0.2">
      <c r="A142" s="107" t="s">
        <v>129</v>
      </c>
      <c r="B142" s="107"/>
      <c r="C142" s="10">
        <v>193</v>
      </c>
      <c r="D142" s="10">
        <v>0</v>
      </c>
      <c r="E142" s="10">
        <v>0</v>
      </c>
      <c r="F142" s="10">
        <v>0</v>
      </c>
      <c r="G142" s="10">
        <v>0</v>
      </c>
    </row>
    <row r="143" spans="1:7" s="60" customFormat="1" ht="12" customHeight="1" x14ac:dyDescent="0.2">
      <c r="A143" s="107" t="s">
        <v>130</v>
      </c>
      <c r="B143" s="107"/>
      <c r="C143" s="10">
        <v>1961</v>
      </c>
      <c r="D143" s="10">
        <v>124</v>
      </c>
      <c r="E143" s="10">
        <v>1</v>
      </c>
      <c r="F143" s="10">
        <v>0</v>
      </c>
      <c r="G143" s="10">
        <v>125</v>
      </c>
    </row>
    <row r="144" spans="1:7" s="60" customFormat="1" ht="12" customHeight="1" x14ac:dyDescent="0.2">
      <c r="A144" s="107" t="s">
        <v>131</v>
      </c>
      <c r="B144" s="107"/>
      <c r="C144" s="10">
        <v>1703</v>
      </c>
      <c r="D144" s="10">
        <v>8</v>
      </c>
      <c r="E144" s="10">
        <v>1</v>
      </c>
      <c r="F144" s="10">
        <v>0</v>
      </c>
      <c r="G144" s="10">
        <v>9</v>
      </c>
    </row>
    <row r="145" spans="1:7" s="60" customFormat="1" ht="12" customHeight="1" x14ac:dyDescent="0.2">
      <c r="A145" s="105" t="s">
        <v>133</v>
      </c>
      <c r="B145" s="105"/>
      <c r="C145" s="15">
        <v>610</v>
      </c>
      <c r="D145" s="15">
        <v>0</v>
      </c>
      <c r="E145" s="15">
        <v>1</v>
      </c>
      <c r="F145" s="15">
        <v>0</v>
      </c>
      <c r="G145" s="15">
        <v>1</v>
      </c>
    </row>
    <row r="146" spans="1:7" s="60" customFormat="1" ht="12" customHeight="1" x14ac:dyDescent="0.2">
      <c r="A146" s="13"/>
      <c r="B146" s="13"/>
      <c r="C146" s="13"/>
      <c r="D146" s="13"/>
      <c r="E146" s="13"/>
      <c r="F146" s="13"/>
      <c r="G146" s="13"/>
    </row>
    <row r="147" spans="1:7" s="60" customFormat="1" ht="12" customHeight="1" x14ac:dyDescent="0.2">
      <c r="A147" s="106" t="s">
        <v>134</v>
      </c>
      <c r="B147" s="106"/>
      <c r="C147" s="8">
        <f t="shared" ref="C147:G147" si="44">SUM(C148:C155)</f>
        <v>6452</v>
      </c>
      <c r="D147" s="8">
        <f t="shared" si="44"/>
        <v>20</v>
      </c>
      <c r="E147" s="8">
        <f t="shared" si="44"/>
        <v>20</v>
      </c>
      <c r="F147" s="8">
        <f t="shared" si="44"/>
        <v>0</v>
      </c>
      <c r="G147" s="8">
        <f t="shared" si="44"/>
        <v>40</v>
      </c>
    </row>
    <row r="148" spans="1:7" s="60" customFormat="1" ht="12" customHeight="1" x14ac:dyDescent="0.2">
      <c r="A148" s="107" t="s">
        <v>135</v>
      </c>
      <c r="B148" s="107"/>
      <c r="C148" s="10">
        <v>962</v>
      </c>
      <c r="D148" s="10">
        <v>4</v>
      </c>
      <c r="E148" s="10">
        <v>0</v>
      </c>
      <c r="F148" s="10">
        <v>0</v>
      </c>
      <c r="G148" s="10">
        <v>4</v>
      </c>
    </row>
    <row r="149" spans="1:7" s="60" customFormat="1" ht="12" customHeight="1" x14ac:dyDescent="0.2">
      <c r="A149" s="107" t="s">
        <v>136</v>
      </c>
      <c r="B149" s="107"/>
      <c r="C149" s="10">
        <v>204</v>
      </c>
      <c r="D149" s="10">
        <v>0</v>
      </c>
      <c r="E149" s="10">
        <v>1</v>
      </c>
      <c r="F149" s="10">
        <v>0</v>
      </c>
      <c r="G149" s="10">
        <v>1</v>
      </c>
    </row>
    <row r="150" spans="1:7" s="60" customFormat="1" ht="12" customHeight="1" x14ac:dyDescent="0.2">
      <c r="A150" s="107" t="s">
        <v>137</v>
      </c>
      <c r="B150" s="107"/>
      <c r="C150" s="10">
        <v>288</v>
      </c>
      <c r="D150" s="10">
        <v>0</v>
      </c>
      <c r="E150" s="10">
        <v>0</v>
      </c>
      <c r="F150" s="10">
        <v>0</v>
      </c>
      <c r="G150" s="10">
        <v>0</v>
      </c>
    </row>
    <row r="151" spans="1:7" s="60" customFormat="1" ht="12" customHeight="1" x14ac:dyDescent="0.2">
      <c r="A151" s="107" t="s">
        <v>138</v>
      </c>
      <c r="B151" s="107"/>
      <c r="C151" s="10">
        <v>155</v>
      </c>
      <c r="D151" s="10">
        <v>0</v>
      </c>
      <c r="E151" s="10">
        <v>1</v>
      </c>
      <c r="F151" s="10">
        <v>0</v>
      </c>
      <c r="G151" s="10">
        <v>1</v>
      </c>
    </row>
    <row r="152" spans="1:7" s="60" customFormat="1" ht="12" customHeight="1" x14ac:dyDescent="0.2">
      <c r="A152" s="107" t="s">
        <v>139</v>
      </c>
      <c r="B152" s="107"/>
      <c r="C152" s="10">
        <v>1345</v>
      </c>
      <c r="D152" s="10">
        <v>1</v>
      </c>
      <c r="E152" s="10">
        <v>1</v>
      </c>
      <c r="F152" s="10">
        <v>0</v>
      </c>
      <c r="G152" s="10">
        <v>2</v>
      </c>
    </row>
    <row r="153" spans="1:7" s="60" customFormat="1" ht="12" customHeight="1" x14ac:dyDescent="0.2">
      <c r="A153" s="107" t="s">
        <v>140</v>
      </c>
      <c r="B153" s="107"/>
      <c r="C153" s="10">
        <v>905</v>
      </c>
      <c r="D153" s="10">
        <v>1</v>
      </c>
      <c r="E153" s="10">
        <v>3</v>
      </c>
      <c r="F153" s="10">
        <v>0</v>
      </c>
      <c r="G153" s="10">
        <v>4</v>
      </c>
    </row>
    <row r="154" spans="1:7" s="60" customFormat="1" ht="12" customHeight="1" x14ac:dyDescent="0.2">
      <c r="A154" s="107" t="s">
        <v>141</v>
      </c>
      <c r="B154" s="107"/>
      <c r="C154" s="10">
        <v>132</v>
      </c>
      <c r="D154" s="10">
        <v>0</v>
      </c>
      <c r="E154" s="10">
        <v>0</v>
      </c>
      <c r="F154" s="10">
        <v>0</v>
      </c>
      <c r="G154" s="10">
        <v>0</v>
      </c>
    </row>
    <row r="155" spans="1:7" s="60" customFormat="1" ht="12" customHeight="1" x14ac:dyDescent="0.2">
      <c r="A155" s="105" t="s">
        <v>142</v>
      </c>
      <c r="B155" s="105"/>
      <c r="C155" s="15">
        <v>2461</v>
      </c>
      <c r="D155" s="15">
        <v>14</v>
      </c>
      <c r="E155" s="15">
        <v>14</v>
      </c>
      <c r="F155" s="15">
        <v>0</v>
      </c>
      <c r="G155" s="15">
        <v>28</v>
      </c>
    </row>
    <row r="156" spans="1:7" s="60" customFormat="1" ht="12" customHeight="1" x14ac:dyDescent="0.2">
      <c r="A156" s="13"/>
      <c r="B156" s="13"/>
      <c r="C156" s="13"/>
      <c r="D156" s="13"/>
      <c r="E156" s="13"/>
      <c r="F156" s="13"/>
      <c r="G156" s="13"/>
    </row>
    <row r="157" spans="1:7" s="60" customFormat="1" ht="12" customHeight="1" x14ac:dyDescent="0.2">
      <c r="A157" s="106" t="s">
        <v>143</v>
      </c>
      <c r="B157" s="106"/>
      <c r="C157" s="8">
        <f>SUM(C158:C163)</f>
        <v>30849</v>
      </c>
      <c r="D157" s="8">
        <f t="shared" ref="D157:G157" si="45">SUM(D158:D163)</f>
        <v>622</v>
      </c>
      <c r="E157" s="8">
        <f t="shared" si="45"/>
        <v>53</v>
      </c>
      <c r="F157" s="8">
        <f t="shared" si="45"/>
        <v>23</v>
      </c>
      <c r="G157" s="8">
        <f t="shared" si="45"/>
        <v>652</v>
      </c>
    </row>
    <row r="158" spans="1:7" s="60" customFormat="1" ht="12" customHeight="1" x14ac:dyDescent="0.2">
      <c r="A158" s="107" t="s">
        <v>144</v>
      </c>
      <c r="B158" s="107"/>
      <c r="C158" s="10">
        <v>2471</v>
      </c>
      <c r="D158" s="10">
        <v>34</v>
      </c>
      <c r="E158" s="10">
        <v>-2</v>
      </c>
      <c r="F158" s="10">
        <v>0</v>
      </c>
      <c r="G158" s="10">
        <v>32</v>
      </c>
    </row>
    <row r="159" spans="1:7" s="60" customFormat="1" ht="12" customHeight="1" x14ac:dyDescent="0.2">
      <c r="A159" s="107" t="s">
        <v>145</v>
      </c>
      <c r="B159" s="107"/>
      <c r="C159" s="10">
        <v>24605</v>
      </c>
      <c r="D159" s="10">
        <v>487</v>
      </c>
      <c r="E159" s="10">
        <v>33</v>
      </c>
      <c r="F159" s="10">
        <v>22</v>
      </c>
      <c r="G159" s="10">
        <v>498</v>
      </c>
    </row>
    <row r="160" spans="1:7" s="60" customFormat="1" ht="12" customHeight="1" x14ac:dyDescent="0.2">
      <c r="A160" s="107" t="s">
        <v>146</v>
      </c>
      <c r="B160" s="107"/>
      <c r="C160" s="10">
        <v>1431</v>
      </c>
      <c r="D160" s="10">
        <v>47</v>
      </c>
      <c r="E160" s="10">
        <v>18</v>
      </c>
      <c r="F160" s="10">
        <v>0</v>
      </c>
      <c r="G160" s="10">
        <v>65</v>
      </c>
    </row>
    <row r="161" spans="1:7" s="60" customFormat="1" ht="12" customHeight="1" x14ac:dyDescent="0.2">
      <c r="A161" s="107" t="s">
        <v>152</v>
      </c>
      <c r="B161" s="107"/>
      <c r="C161" s="10">
        <v>278</v>
      </c>
      <c r="D161" s="10">
        <v>0</v>
      </c>
      <c r="E161" s="10">
        <v>1</v>
      </c>
      <c r="F161" s="10">
        <v>0</v>
      </c>
      <c r="G161" s="10">
        <v>1</v>
      </c>
    </row>
    <row r="162" spans="1:7" s="60" customFormat="1" ht="12" customHeight="1" x14ac:dyDescent="0.2">
      <c r="A162" s="107" t="s">
        <v>153</v>
      </c>
      <c r="B162" s="107"/>
      <c r="C162" s="10">
        <v>814</v>
      </c>
      <c r="D162" s="10">
        <v>37</v>
      </c>
      <c r="E162" s="10">
        <v>1</v>
      </c>
      <c r="F162" s="10">
        <v>1</v>
      </c>
      <c r="G162" s="10">
        <v>37</v>
      </c>
    </row>
    <row r="163" spans="1:7" s="60" customFormat="1" ht="12" customHeight="1" x14ac:dyDescent="0.2">
      <c r="A163" s="108" t="s">
        <v>158</v>
      </c>
      <c r="B163" s="108"/>
      <c r="C163" s="15">
        <v>1250</v>
      </c>
      <c r="D163" s="15">
        <v>17</v>
      </c>
      <c r="E163" s="15">
        <v>2</v>
      </c>
      <c r="F163" s="15">
        <v>0</v>
      </c>
      <c r="G163" s="15">
        <v>19</v>
      </c>
    </row>
    <row r="164" spans="1:7" s="60" customFormat="1" ht="12" customHeight="1" x14ac:dyDescent="0.2">
      <c r="A164" s="13"/>
      <c r="B164" s="13"/>
      <c r="C164" s="13"/>
      <c r="D164" s="13"/>
      <c r="E164" s="13"/>
      <c r="F164" s="13"/>
      <c r="G164" s="13"/>
    </row>
    <row r="165" spans="1:7" s="60" customFormat="1" ht="12" customHeight="1" x14ac:dyDescent="0.2">
      <c r="A165" s="106" t="s">
        <v>161</v>
      </c>
      <c r="B165" s="106"/>
      <c r="C165" s="8">
        <f>SUM(C166:C167)</f>
        <v>5634</v>
      </c>
      <c r="D165" s="8">
        <f t="shared" ref="D165:G165" si="46">SUM(D166:D167)</f>
        <v>69</v>
      </c>
      <c r="E165" s="8">
        <f t="shared" si="46"/>
        <v>14</v>
      </c>
      <c r="F165" s="8">
        <f t="shared" si="46"/>
        <v>2</v>
      </c>
      <c r="G165" s="8">
        <f t="shared" si="46"/>
        <v>81</v>
      </c>
    </row>
    <row r="166" spans="1:7" s="60" customFormat="1" ht="12" customHeight="1" x14ac:dyDescent="0.2">
      <c r="A166" s="107" t="s">
        <v>162</v>
      </c>
      <c r="B166" s="107"/>
      <c r="C166" s="10">
        <v>3375</v>
      </c>
      <c r="D166" s="10">
        <v>32</v>
      </c>
      <c r="E166" s="10">
        <v>10</v>
      </c>
      <c r="F166" s="10">
        <v>2</v>
      </c>
      <c r="G166" s="10">
        <v>40</v>
      </c>
    </row>
    <row r="167" spans="1:7" s="60" customFormat="1" ht="12" customHeight="1" x14ac:dyDescent="0.2">
      <c r="A167" s="108" t="s">
        <v>230</v>
      </c>
      <c r="B167" s="108"/>
      <c r="C167" s="15">
        <v>2259</v>
      </c>
      <c r="D167" s="15">
        <v>37</v>
      </c>
      <c r="E167" s="15">
        <v>4</v>
      </c>
      <c r="F167" s="15">
        <v>0</v>
      </c>
      <c r="G167" s="15">
        <v>41</v>
      </c>
    </row>
    <row r="168" spans="1:7" s="60" customFormat="1" ht="12" customHeight="1" x14ac:dyDescent="0.2">
      <c r="A168" s="13"/>
      <c r="B168" s="13"/>
      <c r="C168" s="13"/>
      <c r="D168" s="13"/>
      <c r="E168" s="13"/>
      <c r="F168" s="13"/>
      <c r="G168" s="13"/>
    </row>
    <row r="169" spans="1:7" s="60" customFormat="1" ht="12" customHeight="1" x14ac:dyDescent="0.2">
      <c r="A169" s="106" t="s">
        <v>168</v>
      </c>
      <c r="B169" s="106"/>
      <c r="C169" s="8">
        <f t="shared" ref="C169:G169" si="47">SUM(C170:C172)</f>
        <v>6932</v>
      </c>
      <c r="D169" s="8">
        <f t="shared" si="47"/>
        <v>22</v>
      </c>
      <c r="E169" s="8">
        <f t="shared" si="47"/>
        <v>9</v>
      </c>
      <c r="F169" s="8">
        <f t="shared" si="47"/>
        <v>0</v>
      </c>
      <c r="G169" s="8">
        <f t="shared" si="47"/>
        <v>31</v>
      </c>
    </row>
    <row r="170" spans="1:7" s="60" customFormat="1" ht="12" customHeight="1" x14ac:dyDescent="0.2">
      <c r="A170" s="107" t="s">
        <v>169</v>
      </c>
      <c r="B170" s="107"/>
      <c r="C170" s="10">
        <v>2214</v>
      </c>
      <c r="D170" s="10">
        <v>15</v>
      </c>
      <c r="E170" s="10">
        <v>4</v>
      </c>
      <c r="F170" s="10">
        <v>0</v>
      </c>
      <c r="G170" s="10">
        <v>19</v>
      </c>
    </row>
    <row r="171" spans="1:7" s="60" customFormat="1" ht="12" customHeight="1" x14ac:dyDescent="0.2">
      <c r="A171" s="107" t="s">
        <v>170</v>
      </c>
      <c r="B171" s="107"/>
      <c r="C171" s="10">
        <v>2411</v>
      </c>
      <c r="D171" s="10">
        <v>4</v>
      </c>
      <c r="E171" s="10">
        <v>2</v>
      </c>
      <c r="F171" s="10">
        <v>0</v>
      </c>
      <c r="G171" s="10">
        <v>6</v>
      </c>
    </row>
    <row r="172" spans="1:7" s="60" customFormat="1" ht="12" customHeight="1" x14ac:dyDescent="0.2">
      <c r="A172" s="108" t="s">
        <v>171</v>
      </c>
      <c r="B172" s="108"/>
      <c r="C172" s="22">
        <v>2307</v>
      </c>
      <c r="D172" s="22">
        <v>3</v>
      </c>
      <c r="E172" s="22">
        <v>3</v>
      </c>
      <c r="F172" s="22">
        <v>0</v>
      </c>
      <c r="G172" s="22">
        <v>6</v>
      </c>
    </row>
    <row r="173" spans="1:7" s="60" customFormat="1" ht="12" customHeight="1" x14ac:dyDescent="0.2">
      <c r="A173" s="13"/>
      <c r="B173" s="13"/>
      <c r="C173" s="13"/>
      <c r="D173" s="13"/>
      <c r="E173" s="13"/>
      <c r="F173" s="13"/>
      <c r="G173" s="13"/>
    </row>
    <row r="174" spans="1:7" s="60" customFormat="1" ht="12" customHeight="1" x14ac:dyDescent="0.2">
      <c r="A174" s="106" t="s">
        <v>172</v>
      </c>
      <c r="B174" s="106"/>
      <c r="C174" s="8">
        <f t="shared" ref="C174:G174" si="48">SUM(C175:C184)</f>
        <v>9378</v>
      </c>
      <c r="D174" s="8">
        <f t="shared" si="48"/>
        <v>36</v>
      </c>
      <c r="E174" s="8">
        <f t="shared" si="48"/>
        <v>16</v>
      </c>
      <c r="F174" s="8">
        <f t="shared" si="48"/>
        <v>0</v>
      </c>
      <c r="G174" s="8">
        <f t="shared" si="48"/>
        <v>52</v>
      </c>
    </row>
    <row r="175" spans="1:7" s="60" customFormat="1" ht="12" customHeight="1" x14ac:dyDescent="0.2">
      <c r="A175" s="107" t="s">
        <v>173</v>
      </c>
      <c r="B175" s="107"/>
      <c r="C175" s="10">
        <v>1499</v>
      </c>
      <c r="D175" s="10">
        <v>2</v>
      </c>
      <c r="E175" s="10">
        <v>0</v>
      </c>
      <c r="F175" s="10">
        <v>0</v>
      </c>
      <c r="G175" s="10">
        <v>2</v>
      </c>
    </row>
    <row r="176" spans="1:7" s="60" customFormat="1" ht="12" customHeight="1" x14ac:dyDescent="0.2">
      <c r="A176" s="107" t="s">
        <v>174</v>
      </c>
      <c r="B176" s="107"/>
      <c r="C176" s="10">
        <v>192</v>
      </c>
      <c r="D176" s="10">
        <v>0</v>
      </c>
      <c r="E176" s="10">
        <v>1</v>
      </c>
      <c r="F176" s="10">
        <v>0</v>
      </c>
      <c r="G176" s="10">
        <v>1</v>
      </c>
    </row>
    <row r="177" spans="1:7" s="60" customFormat="1" ht="12" customHeight="1" x14ac:dyDescent="0.2">
      <c r="A177" s="107" t="s">
        <v>175</v>
      </c>
      <c r="B177" s="107"/>
      <c r="C177" s="10">
        <v>712</v>
      </c>
      <c r="D177" s="10">
        <v>1</v>
      </c>
      <c r="E177" s="10">
        <v>1</v>
      </c>
      <c r="F177" s="10">
        <v>0</v>
      </c>
      <c r="G177" s="10">
        <v>2</v>
      </c>
    </row>
    <row r="178" spans="1:7" s="60" customFormat="1" ht="12" customHeight="1" x14ac:dyDescent="0.2">
      <c r="A178" s="107" t="s">
        <v>176</v>
      </c>
      <c r="B178" s="107"/>
      <c r="C178" s="10">
        <v>331</v>
      </c>
      <c r="D178" s="10">
        <v>5</v>
      </c>
      <c r="E178" s="10">
        <v>0</v>
      </c>
      <c r="F178" s="10">
        <v>0</v>
      </c>
      <c r="G178" s="10">
        <v>5</v>
      </c>
    </row>
    <row r="179" spans="1:7" s="60" customFormat="1" ht="12" customHeight="1" x14ac:dyDescent="0.2">
      <c r="A179" s="107" t="s">
        <v>177</v>
      </c>
      <c r="B179" s="107"/>
      <c r="C179" s="10">
        <v>3840</v>
      </c>
      <c r="D179" s="10">
        <v>5</v>
      </c>
      <c r="E179" s="10">
        <v>8</v>
      </c>
      <c r="F179" s="10">
        <v>0</v>
      </c>
      <c r="G179" s="10">
        <v>13</v>
      </c>
    </row>
    <row r="180" spans="1:7" s="60" customFormat="1" ht="12" customHeight="1" x14ac:dyDescent="0.2">
      <c r="A180" s="107" t="s">
        <v>178</v>
      </c>
      <c r="B180" s="107"/>
      <c r="C180" s="10">
        <v>605</v>
      </c>
      <c r="D180" s="10">
        <v>6</v>
      </c>
      <c r="E180" s="10">
        <v>1</v>
      </c>
      <c r="F180" s="10">
        <v>0</v>
      </c>
      <c r="G180" s="10">
        <v>7</v>
      </c>
    </row>
    <row r="181" spans="1:7" s="60" customFormat="1" ht="12" customHeight="1" x14ac:dyDescent="0.2">
      <c r="A181" s="107" t="s">
        <v>179</v>
      </c>
      <c r="B181" s="107"/>
      <c r="C181" s="10">
        <v>240</v>
      </c>
      <c r="D181" s="10">
        <v>0</v>
      </c>
      <c r="E181" s="10">
        <v>1</v>
      </c>
      <c r="F181" s="10">
        <v>0</v>
      </c>
      <c r="G181" s="10">
        <v>1</v>
      </c>
    </row>
    <row r="182" spans="1:7" s="60" customFormat="1" ht="12" customHeight="1" x14ac:dyDescent="0.2">
      <c r="A182" s="107" t="s">
        <v>180</v>
      </c>
      <c r="B182" s="107"/>
      <c r="C182" s="10">
        <v>443</v>
      </c>
      <c r="D182" s="10">
        <v>14</v>
      </c>
      <c r="E182" s="10">
        <v>0</v>
      </c>
      <c r="F182" s="10">
        <v>0</v>
      </c>
      <c r="G182" s="10">
        <v>14</v>
      </c>
    </row>
    <row r="183" spans="1:7" s="60" customFormat="1" ht="12" customHeight="1" x14ac:dyDescent="0.2">
      <c r="A183" s="107" t="s">
        <v>181</v>
      </c>
      <c r="B183" s="107"/>
      <c r="C183" s="10">
        <v>391</v>
      </c>
      <c r="D183" s="10">
        <v>1</v>
      </c>
      <c r="E183" s="10">
        <v>0</v>
      </c>
      <c r="F183" s="10">
        <v>0</v>
      </c>
      <c r="G183" s="10">
        <v>1</v>
      </c>
    </row>
    <row r="184" spans="1:7" s="60" customFormat="1" ht="12" customHeight="1" x14ac:dyDescent="0.2">
      <c r="A184" s="108" t="s">
        <v>182</v>
      </c>
      <c r="B184" s="108"/>
      <c r="C184" s="15">
        <v>1125</v>
      </c>
      <c r="D184" s="15">
        <v>2</v>
      </c>
      <c r="E184" s="15">
        <v>4</v>
      </c>
      <c r="F184" s="15">
        <v>0</v>
      </c>
      <c r="G184" s="15">
        <v>6</v>
      </c>
    </row>
    <row r="185" spans="1:7" s="60" customFormat="1" ht="12" customHeight="1" x14ac:dyDescent="0.2">
      <c r="A185" s="13"/>
      <c r="B185" s="13"/>
      <c r="C185" s="13"/>
      <c r="D185" s="13"/>
      <c r="E185" s="13"/>
      <c r="F185" s="13"/>
      <c r="G185" s="13"/>
    </row>
    <row r="186" spans="1:7" s="60" customFormat="1" ht="12" customHeight="1" x14ac:dyDescent="0.2">
      <c r="A186" s="106" t="s">
        <v>184</v>
      </c>
      <c r="B186" s="106"/>
      <c r="C186" s="8">
        <f t="shared" ref="C186:G186" si="49">SUM(C187:C194)</f>
        <v>238791</v>
      </c>
      <c r="D186" s="8">
        <f t="shared" si="49"/>
        <v>2538</v>
      </c>
      <c r="E186" s="8">
        <f t="shared" si="49"/>
        <v>365</v>
      </c>
      <c r="F186" s="8">
        <f t="shared" si="49"/>
        <v>120</v>
      </c>
      <c r="G186" s="8">
        <f t="shared" si="49"/>
        <v>2783</v>
      </c>
    </row>
    <row r="187" spans="1:7" s="60" customFormat="1" ht="12" customHeight="1" x14ac:dyDescent="0.2">
      <c r="A187" s="107" t="s">
        <v>185</v>
      </c>
      <c r="B187" s="107"/>
      <c r="C187" s="10">
        <f>SUM(C56:C66)</f>
        <v>29159</v>
      </c>
      <c r="D187" s="10">
        <f t="shared" ref="D187:G187" si="50">SUM(D56:D66)</f>
        <v>226</v>
      </c>
      <c r="E187" s="10">
        <f t="shared" si="50"/>
        <v>87</v>
      </c>
      <c r="F187" s="10">
        <f t="shared" si="50"/>
        <v>4</v>
      </c>
      <c r="G187" s="10">
        <f t="shared" si="50"/>
        <v>309</v>
      </c>
    </row>
    <row r="188" spans="1:7" s="60" customFormat="1" ht="12" customHeight="1" x14ac:dyDescent="0.2">
      <c r="A188" s="107" t="s">
        <v>186</v>
      </c>
      <c r="B188" s="107"/>
      <c r="C188" s="10">
        <f>SUM(C69:C120)</f>
        <v>93247</v>
      </c>
      <c r="D188" s="10">
        <f t="shared" ref="D188:G188" si="51">SUM(D69:D120)</f>
        <v>898</v>
      </c>
      <c r="E188" s="10">
        <f t="shared" si="51"/>
        <v>88</v>
      </c>
      <c r="F188" s="10">
        <f t="shared" si="51"/>
        <v>64</v>
      </c>
      <c r="G188" s="10">
        <f t="shared" si="51"/>
        <v>922</v>
      </c>
    </row>
    <row r="189" spans="1:7" s="60" customFormat="1" ht="12" customHeight="1" x14ac:dyDescent="0.2">
      <c r="A189" s="107" t="s">
        <v>187</v>
      </c>
      <c r="B189" s="107"/>
      <c r="C189" s="10">
        <f>SUM(C123:C145)</f>
        <v>57140</v>
      </c>
      <c r="D189" s="10">
        <f t="shared" ref="D189:G189" si="52">SUM(D123:D145)</f>
        <v>645</v>
      </c>
      <c r="E189" s="10">
        <f t="shared" si="52"/>
        <v>78</v>
      </c>
      <c r="F189" s="10">
        <f t="shared" si="52"/>
        <v>27</v>
      </c>
      <c r="G189" s="10">
        <f t="shared" si="52"/>
        <v>696</v>
      </c>
    </row>
    <row r="190" spans="1:7" s="60" customFormat="1" ht="12" customHeight="1" x14ac:dyDescent="0.2">
      <c r="A190" s="107" t="s">
        <v>188</v>
      </c>
      <c r="B190" s="107"/>
      <c r="C190" s="10">
        <f>SUM(C148:C155)</f>
        <v>6452</v>
      </c>
      <c r="D190" s="10">
        <f t="shared" ref="D190:G190" si="53">SUM(D148:D155)</f>
        <v>20</v>
      </c>
      <c r="E190" s="10">
        <f t="shared" si="53"/>
        <v>20</v>
      </c>
      <c r="F190" s="10">
        <f t="shared" si="53"/>
        <v>0</v>
      </c>
      <c r="G190" s="10">
        <f t="shared" si="53"/>
        <v>40</v>
      </c>
    </row>
    <row r="191" spans="1:7" s="60" customFormat="1" ht="12" customHeight="1" x14ac:dyDescent="0.2">
      <c r="A191" s="107" t="s">
        <v>189</v>
      </c>
      <c r="B191" s="107"/>
      <c r="C191" s="10">
        <f>SUM(C158:C163)</f>
        <v>30849</v>
      </c>
      <c r="D191" s="10">
        <f t="shared" ref="D191:G191" si="54">SUM(D158:D163)</f>
        <v>622</v>
      </c>
      <c r="E191" s="10">
        <f t="shared" si="54"/>
        <v>53</v>
      </c>
      <c r="F191" s="10">
        <f t="shared" si="54"/>
        <v>23</v>
      </c>
      <c r="G191" s="10">
        <f t="shared" si="54"/>
        <v>652</v>
      </c>
    </row>
    <row r="192" spans="1:7" s="60" customFormat="1" ht="12" customHeight="1" x14ac:dyDescent="0.2">
      <c r="A192" s="107" t="s">
        <v>190</v>
      </c>
      <c r="B192" s="107"/>
      <c r="C192" s="10">
        <f>SUM(C166:C167)</f>
        <v>5634</v>
      </c>
      <c r="D192" s="10">
        <f t="shared" ref="D192:G192" si="55">SUM(D166:D167)</f>
        <v>69</v>
      </c>
      <c r="E192" s="10">
        <f t="shared" si="55"/>
        <v>14</v>
      </c>
      <c r="F192" s="10">
        <f t="shared" si="55"/>
        <v>2</v>
      </c>
      <c r="G192" s="10">
        <f t="shared" si="55"/>
        <v>81</v>
      </c>
    </row>
    <row r="193" spans="1:7" s="60" customFormat="1" ht="12" customHeight="1" x14ac:dyDescent="0.2">
      <c r="A193" s="107" t="s">
        <v>191</v>
      </c>
      <c r="B193" s="107"/>
      <c r="C193" s="10">
        <f t="shared" ref="C193:G193" si="56">SUM(C170:C172)</f>
        <v>6932</v>
      </c>
      <c r="D193" s="10">
        <f t="shared" si="56"/>
        <v>22</v>
      </c>
      <c r="E193" s="10">
        <f t="shared" si="56"/>
        <v>9</v>
      </c>
      <c r="F193" s="10">
        <f t="shared" si="56"/>
        <v>0</v>
      </c>
      <c r="G193" s="10">
        <f t="shared" si="56"/>
        <v>31</v>
      </c>
    </row>
    <row r="194" spans="1:7" s="60" customFormat="1" ht="12" customHeight="1" x14ac:dyDescent="0.2">
      <c r="A194" s="105" t="s">
        <v>192</v>
      </c>
      <c r="B194" s="105"/>
      <c r="C194" s="15">
        <f t="shared" ref="C194:G194" si="57">SUM(C175:C184)</f>
        <v>9378</v>
      </c>
      <c r="D194" s="15">
        <f t="shared" si="57"/>
        <v>36</v>
      </c>
      <c r="E194" s="15">
        <f t="shared" si="57"/>
        <v>16</v>
      </c>
      <c r="F194" s="15">
        <f t="shared" si="57"/>
        <v>0</v>
      </c>
      <c r="G194" s="15">
        <f t="shared" si="57"/>
        <v>52</v>
      </c>
    </row>
    <row r="195" spans="1:7" s="60" customFormat="1" ht="12" customHeight="1" x14ac:dyDescent="0.2">
      <c r="A195" s="65"/>
      <c r="B195" s="65"/>
      <c r="C195" s="22"/>
      <c r="D195" s="22"/>
      <c r="E195" s="22"/>
      <c r="F195" s="22"/>
      <c r="G195" s="22"/>
    </row>
    <row r="196" spans="1:7" s="60" customFormat="1" ht="12" customHeight="1" x14ac:dyDescent="0.2">
      <c r="A196" s="106" t="s">
        <v>232</v>
      </c>
      <c r="B196" s="106"/>
      <c r="C196" s="8">
        <f>+C197+C198+C199+C200+C201</f>
        <v>210623</v>
      </c>
      <c r="D196" s="8">
        <f t="shared" ref="D196:G196" si="58">+D197+D198+D199+D200+D201</f>
        <v>2445</v>
      </c>
      <c r="E196" s="8">
        <f t="shared" si="58"/>
        <v>310</v>
      </c>
      <c r="F196" s="8">
        <f t="shared" si="58"/>
        <v>118</v>
      </c>
      <c r="G196" s="8">
        <f t="shared" si="58"/>
        <v>2637</v>
      </c>
    </row>
    <row r="197" spans="1:7" s="60" customFormat="1" ht="12" customHeight="1" x14ac:dyDescent="0.2">
      <c r="A197" s="107" t="s">
        <v>216</v>
      </c>
      <c r="B197" s="107"/>
      <c r="C197" s="10">
        <f>+C158+C159+C162+C163</f>
        <v>29140</v>
      </c>
      <c r="D197" s="10">
        <f t="shared" ref="D197:G197" si="59">+D158+D159+D162+D163</f>
        <v>575</v>
      </c>
      <c r="E197" s="10">
        <f t="shared" si="59"/>
        <v>34</v>
      </c>
      <c r="F197" s="10">
        <f t="shared" si="59"/>
        <v>23</v>
      </c>
      <c r="G197" s="10">
        <f t="shared" si="59"/>
        <v>586</v>
      </c>
    </row>
    <row r="198" spans="1:7" s="60" customFormat="1" ht="12" customHeight="1" x14ac:dyDescent="0.2">
      <c r="A198" s="107" t="s">
        <v>217</v>
      </c>
      <c r="B198" s="107"/>
      <c r="C198" s="12">
        <f>+C56+C57+C78+C58+C59+C60+C61+C62+C63+C64+C65+C66</f>
        <v>29668</v>
      </c>
      <c r="D198" s="12">
        <f t="shared" ref="D198:G198" si="60">+D56+D57+D78+D58+D59+D60+D61+D62+D63+D64+D65+D66</f>
        <v>226</v>
      </c>
      <c r="E198" s="12">
        <f t="shared" si="60"/>
        <v>87</v>
      </c>
      <c r="F198" s="12">
        <f t="shared" si="60"/>
        <v>4</v>
      </c>
      <c r="G198" s="12">
        <f t="shared" si="60"/>
        <v>309</v>
      </c>
    </row>
    <row r="199" spans="1:7" s="60" customFormat="1" ht="12" customHeight="1" x14ac:dyDescent="0.2">
      <c r="A199" s="107" t="s">
        <v>218</v>
      </c>
      <c r="B199" s="107"/>
      <c r="C199" s="10">
        <f>+C123+C148+C125+C127+C128+C132+C134+C135+C155+C136+C137+C138+C140+C141+C143+C144</f>
        <v>45165</v>
      </c>
      <c r="D199" s="10">
        <f t="shared" ref="D199:G199" si="61">+D123+D148+D125+D127+D128+D132+D134+D135+D155+D136+D137+D138+D139+D141+D143+D144</f>
        <v>643</v>
      </c>
      <c r="E199" s="10">
        <f t="shared" si="61"/>
        <v>50</v>
      </c>
      <c r="F199" s="10">
        <f t="shared" si="61"/>
        <v>27</v>
      </c>
      <c r="G199" s="10">
        <f t="shared" si="61"/>
        <v>666</v>
      </c>
    </row>
    <row r="200" spans="1:7" s="60" customFormat="1" ht="12" customHeight="1" x14ac:dyDescent="0.2">
      <c r="A200" s="107" t="s">
        <v>219</v>
      </c>
      <c r="B200" s="107"/>
      <c r="C200" s="10">
        <f>+C69+C70+C71+C72+C73+C74+C75+C76+C77+C79+C80+C81+C82+C83+C84+C85+C86+C87+C88+C89+C90+C91+C92+C93+C94+C95+C96+C97+C98+C99+C100+C101+C102+C103+C104+C105+C106+C107+C108+C109+C110+C111+C112+C113+C114+C115+C116+C117+C118+C119+C120</f>
        <v>92738</v>
      </c>
      <c r="D200" s="10">
        <f t="shared" ref="D200:G200" si="62">+D69+D70+D71+D72+D73+D74+D75+D76+D77+D79+D80+D81+D82+D83+D84+D85+D86+D87+D88+D89+D90+D91+D92+D93+D94+D95+D96+D97+D98+D99+D100+D101+D102+D103+D104+D105+D106+D107+D108+D109+D110+D111+D112+D113+D114+D115+D116+D117+D118+D119+D120</f>
        <v>898</v>
      </c>
      <c r="E200" s="10">
        <f t="shared" si="62"/>
        <v>88</v>
      </c>
      <c r="F200" s="10">
        <f t="shared" si="62"/>
        <v>64</v>
      </c>
      <c r="G200" s="10">
        <f t="shared" si="62"/>
        <v>922</v>
      </c>
    </row>
    <row r="201" spans="1:7" s="60" customFormat="1" ht="12" customHeight="1" x14ac:dyDescent="0.2">
      <c r="A201" s="67" t="s">
        <v>220</v>
      </c>
      <c r="B201" s="67"/>
      <c r="C201" s="15">
        <f>+C160+C129+C131+C161+C133+C145+C167</f>
        <v>13912</v>
      </c>
      <c r="D201" s="15">
        <f t="shared" ref="D201:G201" si="63">+D160+D129+D131+D161+D133+D145+D167</f>
        <v>103</v>
      </c>
      <c r="E201" s="15">
        <f t="shared" si="63"/>
        <v>51</v>
      </c>
      <c r="F201" s="15">
        <f t="shared" si="63"/>
        <v>0</v>
      </c>
      <c r="G201" s="15">
        <f t="shared" si="63"/>
        <v>154</v>
      </c>
    </row>
    <row r="202" spans="1:7" s="60" customFormat="1" ht="12" customHeight="1" x14ac:dyDescent="0.2">
      <c r="A202" s="66"/>
      <c r="B202" s="66"/>
      <c r="C202" s="19"/>
      <c r="D202" s="19"/>
      <c r="E202" s="19"/>
      <c r="F202" s="19"/>
      <c r="G202" s="19"/>
    </row>
    <row r="203" spans="1:7" s="60" customFormat="1" ht="12" customHeight="1" x14ac:dyDescent="0.2">
      <c r="A203" s="57" t="s">
        <v>233</v>
      </c>
      <c r="B203" s="57"/>
      <c r="C203" s="62">
        <f>+C186-C196</f>
        <v>28168</v>
      </c>
      <c r="D203" s="62">
        <f t="shared" ref="D203:G203" si="64">+D186-D196</f>
        <v>93</v>
      </c>
      <c r="E203" s="62">
        <f t="shared" si="64"/>
        <v>55</v>
      </c>
      <c r="F203" s="62">
        <f t="shared" si="64"/>
        <v>2</v>
      </c>
      <c r="G203" s="62">
        <f t="shared" si="64"/>
        <v>146</v>
      </c>
    </row>
    <row r="204" spans="1:7" s="70" customFormat="1" ht="12" customHeight="1" x14ac:dyDescent="0.2">
      <c r="A204" s="126"/>
      <c r="B204" s="114"/>
      <c r="C204" s="114"/>
      <c r="D204" s="114"/>
      <c r="E204" s="114"/>
      <c r="F204" s="114"/>
      <c r="G204" s="114"/>
    </row>
    <row r="205" spans="1:7" s="71" customFormat="1" ht="24" customHeight="1" x14ac:dyDescent="0.2">
      <c r="A205" s="124" t="s">
        <v>241</v>
      </c>
      <c r="B205" s="124"/>
      <c r="C205" s="124"/>
      <c r="D205" s="125"/>
      <c r="E205" s="125"/>
      <c r="F205" s="125"/>
      <c r="G205" s="125"/>
    </row>
    <row r="206" spans="1:7" customFormat="1" ht="12.75" customHeight="1" x14ac:dyDescent="0.2">
      <c r="A206" s="98" t="s">
        <v>235</v>
      </c>
      <c r="B206" s="98"/>
      <c r="C206" s="98"/>
      <c r="D206" s="98"/>
      <c r="E206" s="98"/>
      <c r="F206" s="98"/>
      <c r="G206" s="98"/>
    </row>
    <row r="207" spans="1:7" customFormat="1" ht="12.75" x14ac:dyDescent="0.2">
      <c r="A207" s="98" t="s">
        <v>203</v>
      </c>
      <c r="B207" s="98"/>
      <c r="C207" s="98"/>
      <c r="D207" s="98"/>
      <c r="E207" s="98"/>
      <c r="F207" s="98"/>
      <c r="G207" s="98"/>
    </row>
    <row r="208" spans="1:7" customFormat="1" ht="12.75" x14ac:dyDescent="0.2">
      <c r="A208" s="98" t="s">
        <v>204</v>
      </c>
      <c r="B208" s="98"/>
      <c r="C208" s="98"/>
      <c r="D208" s="98"/>
      <c r="E208" s="98"/>
      <c r="F208" s="98"/>
      <c r="G208" s="98"/>
    </row>
    <row r="209" spans="1:7" s="71" customFormat="1" ht="12" customHeight="1" x14ac:dyDescent="0.2">
      <c r="A209" s="101" t="s">
        <v>231</v>
      </c>
      <c r="B209" s="114"/>
      <c r="C209" s="114"/>
      <c r="D209" s="114"/>
      <c r="E209" s="114"/>
      <c r="F209" s="114"/>
      <c r="G209" s="114"/>
    </row>
    <row r="210" spans="1:7" s="23" customFormat="1" ht="5.25" customHeight="1" x14ac:dyDescent="0.15">
      <c r="A210" s="103"/>
      <c r="B210" s="103"/>
      <c r="C210" s="103"/>
      <c r="D210" s="103"/>
      <c r="E210" s="103"/>
      <c r="F210" s="103"/>
      <c r="G210" s="103"/>
    </row>
    <row r="211" spans="1:7" s="68" customFormat="1" ht="12" customHeight="1" x14ac:dyDescent="0.2">
      <c r="A211" s="104" t="s">
        <v>238</v>
      </c>
      <c r="B211" s="104"/>
      <c r="C211" s="104"/>
      <c r="D211" s="104"/>
      <c r="E211" s="104"/>
      <c r="F211" s="104"/>
      <c r="G211" s="104"/>
    </row>
    <row r="212" spans="1:7" s="23" customFormat="1" ht="5.25" customHeight="1" x14ac:dyDescent="0.15">
      <c r="A212" s="103"/>
      <c r="B212" s="103"/>
      <c r="C212" s="103"/>
      <c r="D212" s="103"/>
      <c r="E212" s="103"/>
      <c r="F212" s="103"/>
      <c r="G212" s="103"/>
    </row>
    <row r="213" spans="1:7" s="9" customFormat="1" ht="12" customHeight="1" x14ac:dyDescent="0.2">
      <c r="A213" s="98" t="s">
        <v>229</v>
      </c>
      <c r="B213" s="98"/>
      <c r="C213" s="98"/>
      <c r="D213" s="98"/>
      <c r="E213" s="98"/>
      <c r="F213" s="98"/>
      <c r="G213" s="98"/>
    </row>
    <row r="214" spans="1:7" s="9" customFormat="1" ht="12" customHeight="1" x14ac:dyDescent="0.2">
      <c r="A214" s="98" t="s">
        <v>199</v>
      </c>
      <c r="B214" s="98"/>
      <c r="C214" s="98"/>
      <c r="D214" s="98"/>
      <c r="E214" s="98"/>
      <c r="F214" s="98"/>
      <c r="G214" s="98"/>
    </row>
    <row r="215" spans="1:7" ht="12" customHeight="1" x14ac:dyDescent="0.2"/>
    <row r="216" spans="1:7" ht="12" customHeight="1" x14ac:dyDescent="0.2"/>
    <row r="217" spans="1:7" ht="12" customHeight="1" x14ac:dyDescent="0.2"/>
    <row r="218" spans="1:7" ht="12" customHeight="1" x14ac:dyDescent="0.2"/>
    <row r="219" spans="1:7" ht="12" customHeight="1" x14ac:dyDescent="0.2"/>
    <row r="220" spans="1:7" ht="12" customHeight="1" x14ac:dyDescent="0.2">
      <c r="C220" s="72"/>
      <c r="D220" s="72"/>
      <c r="E220" s="72"/>
      <c r="F220" s="72"/>
      <c r="G220" s="72"/>
    </row>
    <row r="221" spans="1:7" ht="12" customHeight="1" x14ac:dyDescent="0.2">
      <c r="C221" s="72"/>
      <c r="D221" s="72"/>
      <c r="E221" s="72"/>
      <c r="F221" s="72"/>
      <c r="G221" s="72"/>
    </row>
    <row r="222" spans="1:7" ht="12" customHeight="1" x14ac:dyDescent="0.2">
      <c r="C222" s="72"/>
      <c r="D222" s="72"/>
      <c r="E222" s="72"/>
      <c r="F222" s="72"/>
      <c r="G222" s="72"/>
    </row>
    <row r="223" spans="1:7" ht="12" customHeight="1" x14ac:dyDescent="0.2">
      <c r="C223" s="72"/>
      <c r="D223" s="72"/>
      <c r="E223" s="72"/>
      <c r="F223" s="72"/>
      <c r="G223" s="72"/>
    </row>
    <row r="224" spans="1:7" ht="12" customHeight="1" x14ac:dyDescent="0.2">
      <c r="C224" s="72"/>
      <c r="D224" s="72"/>
      <c r="E224" s="72"/>
      <c r="F224" s="72"/>
      <c r="G224" s="72"/>
    </row>
    <row r="225" spans="3:7" ht="12" customHeight="1" x14ac:dyDescent="0.2">
      <c r="C225" s="72"/>
      <c r="D225" s="72"/>
      <c r="E225" s="72"/>
      <c r="F225" s="72"/>
      <c r="G225" s="72"/>
    </row>
    <row r="226" spans="3:7" ht="12" customHeight="1" x14ac:dyDescent="0.2">
      <c r="C226" s="72"/>
      <c r="D226" s="72"/>
      <c r="E226" s="72"/>
      <c r="F226" s="72"/>
      <c r="G226" s="72"/>
    </row>
    <row r="227" spans="3:7" ht="12" customHeight="1" x14ac:dyDescent="0.2">
      <c r="C227" s="72"/>
      <c r="D227" s="72"/>
      <c r="E227" s="72"/>
      <c r="F227" s="72"/>
      <c r="G227" s="72"/>
    </row>
    <row r="228" spans="3:7" ht="12" customHeight="1" x14ac:dyDescent="0.2">
      <c r="C228" s="72"/>
      <c r="D228" s="72"/>
      <c r="E228" s="72"/>
      <c r="F228" s="72"/>
      <c r="G228" s="72"/>
    </row>
    <row r="229" spans="3:7" ht="12" customHeight="1" x14ac:dyDescent="0.2">
      <c r="C229" s="72"/>
      <c r="D229" s="72"/>
      <c r="E229" s="72"/>
      <c r="F229" s="72"/>
      <c r="G229" s="72"/>
    </row>
    <row r="230" spans="3:7" ht="12" customHeight="1" x14ac:dyDescent="0.2">
      <c r="C230" s="72"/>
      <c r="D230" s="72"/>
      <c r="E230" s="72"/>
      <c r="F230" s="72"/>
      <c r="G230" s="72"/>
    </row>
  </sheetData>
  <mergeCells count="177">
    <mergeCell ref="A8:B8"/>
    <mergeCell ref="A10:B10"/>
    <mergeCell ref="A11:B11"/>
    <mergeCell ref="A15:B15"/>
    <mergeCell ref="A19:B19"/>
    <mergeCell ref="A21:B21"/>
    <mergeCell ref="A1:G1"/>
    <mergeCell ref="A2:G2"/>
    <mergeCell ref="A3:G3"/>
    <mergeCell ref="A4:G4"/>
    <mergeCell ref="A5:B5"/>
    <mergeCell ref="A6:B6"/>
    <mergeCell ref="A36:B36"/>
    <mergeCell ref="A37:B37"/>
    <mergeCell ref="A38:B38"/>
    <mergeCell ref="A40:B40"/>
    <mergeCell ref="A41:B41"/>
    <mergeCell ref="A42:B42"/>
    <mergeCell ref="A22:B22"/>
    <mergeCell ref="A23:B23"/>
    <mergeCell ref="A24:B24"/>
    <mergeCell ref="A27:B27"/>
    <mergeCell ref="A30:B30"/>
    <mergeCell ref="A31:B31"/>
    <mergeCell ref="A56:B56"/>
    <mergeCell ref="A57:B57"/>
    <mergeCell ref="A58:B58"/>
    <mergeCell ref="A59:B59"/>
    <mergeCell ref="A60:B60"/>
    <mergeCell ref="A61:B61"/>
    <mergeCell ref="A45:B45"/>
    <mergeCell ref="A50:B50"/>
    <mergeCell ref="A51:B51"/>
    <mergeCell ref="A52:B52"/>
    <mergeCell ref="A53:B53"/>
    <mergeCell ref="A55:B55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17:B117"/>
    <mergeCell ref="A118:B118"/>
    <mergeCell ref="A119:B119"/>
    <mergeCell ref="A120:B120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7:B147"/>
    <mergeCell ref="A148:B148"/>
    <mergeCell ref="A136:B136"/>
    <mergeCell ref="A137:B137"/>
    <mergeCell ref="A138:B138"/>
    <mergeCell ref="A139:B139"/>
    <mergeCell ref="A140:B140"/>
    <mergeCell ref="A141:B141"/>
    <mergeCell ref="A155:B155"/>
    <mergeCell ref="A157:B157"/>
    <mergeCell ref="A158:B158"/>
    <mergeCell ref="A159:B159"/>
    <mergeCell ref="A160:B160"/>
    <mergeCell ref="A161:B161"/>
    <mergeCell ref="A149:B149"/>
    <mergeCell ref="A150:B150"/>
    <mergeCell ref="A151:B151"/>
    <mergeCell ref="A152:B152"/>
    <mergeCell ref="A153:B153"/>
    <mergeCell ref="A154:B154"/>
    <mergeCell ref="A169:B169"/>
    <mergeCell ref="A170:B170"/>
    <mergeCell ref="A171:B171"/>
    <mergeCell ref="A172:B172"/>
    <mergeCell ref="A162:B162"/>
    <mergeCell ref="A163:B163"/>
    <mergeCell ref="A165:B165"/>
    <mergeCell ref="A166:B166"/>
    <mergeCell ref="A167:B167"/>
    <mergeCell ref="A194:B194"/>
    <mergeCell ref="A181:B181"/>
    <mergeCell ref="A182:B182"/>
    <mergeCell ref="A184:B184"/>
    <mergeCell ref="A186:B186"/>
    <mergeCell ref="A187:B187"/>
    <mergeCell ref="A174:B174"/>
    <mergeCell ref="A176:B176"/>
    <mergeCell ref="A177:B177"/>
    <mergeCell ref="A178:B178"/>
    <mergeCell ref="A179:B179"/>
    <mergeCell ref="A180:B180"/>
    <mergeCell ref="A204:G204"/>
    <mergeCell ref="A209:G209"/>
    <mergeCell ref="A213:G213"/>
    <mergeCell ref="A214:G214"/>
    <mergeCell ref="A205:G205"/>
    <mergeCell ref="A175:B175"/>
    <mergeCell ref="A183:B183"/>
    <mergeCell ref="A188:B188"/>
    <mergeCell ref="A200:B200"/>
    <mergeCell ref="A208:G208"/>
    <mergeCell ref="A210:G210"/>
    <mergeCell ref="A211:G211"/>
    <mergeCell ref="A212:G212"/>
    <mergeCell ref="A206:G206"/>
    <mergeCell ref="A207:G207"/>
    <mergeCell ref="A196:B196"/>
    <mergeCell ref="A197:B197"/>
    <mergeCell ref="A198:B198"/>
    <mergeCell ref="A199:B199"/>
    <mergeCell ref="A189:B189"/>
    <mergeCell ref="A190:B190"/>
    <mergeCell ref="A191:B191"/>
    <mergeCell ref="A192:B192"/>
    <mergeCell ref="A193:B19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>
      <pane ySplit="7" topLeftCell="A8" activePane="bottomLeft" state="frozen"/>
      <selection pane="bottomLeft" sqref="A1:G1"/>
    </sheetView>
  </sheetViews>
  <sheetFormatPr defaultColWidth="9.140625" defaultRowHeight="12" x14ac:dyDescent="0.2"/>
  <cols>
    <col min="1" max="1" width="2" style="1" customWidth="1"/>
    <col min="2" max="2" width="31" style="1" customWidth="1"/>
    <col min="3" max="7" width="18.7109375" style="2" customWidth="1"/>
    <col min="8" max="16384" width="9.140625" style="1"/>
  </cols>
  <sheetData>
    <row r="1" spans="1:7" s="47" customFormat="1" ht="12.75" customHeight="1" x14ac:dyDescent="0.2">
      <c r="A1" s="113"/>
      <c r="B1" s="113"/>
      <c r="C1" s="113"/>
      <c r="D1" s="114"/>
      <c r="E1" s="114"/>
      <c r="F1" s="114"/>
      <c r="G1" s="114"/>
    </row>
    <row r="2" spans="1:7" s="48" customFormat="1" ht="12.75" customHeight="1" x14ac:dyDescent="0.2">
      <c r="A2" s="115" t="s">
        <v>225</v>
      </c>
      <c r="B2" s="115"/>
      <c r="C2" s="115"/>
      <c r="D2" s="115"/>
      <c r="E2" s="115"/>
      <c r="F2" s="115"/>
      <c r="G2" s="115"/>
    </row>
    <row r="3" spans="1:7" s="49" customFormat="1" ht="12.75" customHeight="1" x14ac:dyDescent="0.2">
      <c r="A3" s="116"/>
      <c r="B3" s="114"/>
      <c r="C3" s="114"/>
      <c r="D3" s="114"/>
      <c r="E3" s="114"/>
      <c r="F3" s="114"/>
      <c r="G3" s="114"/>
    </row>
    <row r="4" spans="1:7" s="49" customFormat="1" ht="12.75" customHeight="1" x14ac:dyDescent="0.25">
      <c r="A4" s="117"/>
      <c r="B4" s="117"/>
      <c r="C4" s="117"/>
      <c r="D4" s="118"/>
      <c r="E4" s="118"/>
      <c r="F4" s="118"/>
      <c r="G4" s="118"/>
    </row>
    <row r="5" spans="1:7" s="51" customFormat="1" ht="12" customHeight="1" x14ac:dyDescent="0.2">
      <c r="A5" s="119"/>
      <c r="B5" s="120"/>
      <c r="C5" s="50" t="s">
        <v>202</v>
      </c>
      <c r="D5" s="50" t="s">
        <v>195</v>
      </c>
      <c r="E5" s="50"/>
      <c r="F5" s="50" t="s">
        <v>201</v>
      </c>
      <c r="G5" s="50" t="s">
        <v>196</v>
      </c>
    </row>
    <row r="6" spans="1:7" s="59" customFormat="1" ht="12" customHeight="1" x14ac:dyDescent="0.2">
      <c r="A6" s="121"/>
      <c r="B6" s="122"/>
      <c r="C6" s="58"/>
      <c r="D6" s="58" t="s">
        <v>197</v>
      </c>
      <c r="E6" s="58" t="s">
        <v>198</v>
      </c>
      <c r="F6" s="58"/>
      <c r="G6" s="58"/>
    </row>
    <row r="7" spans="1:7" s="51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1" customFormat="1" ht="12" customHeight="1" x14ac:dyDescent="0.2">
      <c r="A8" s="112" t="s">
        <v>0</v>
      </c>
      <c r="B8" s="112"/>
      <c r="C8" s="4">
        <f t="shared" ref="C8:G8" si="0">C10+C21+C36+C40+C50</f>
        <v>236570</v>
      </c>
      <c r="D8" s="4">
        <f t="shared" si="0"/>
        <v>2280</v>
      </c>
      <c r="E8" s="4">
        <f t="shared" si="0"/>
        <v>378</v>
      </c>
      <c r="F8" s="4">
        <f t="shared" si="0"/>
        <v>122</v>
      </c>
      <c r="G8" s="4">
        <f t="shared" si="0"/>
        <v>2536</v>
      </c>
    </row>
    <row r="9" spans="1:7" s="3" customFormat="1" ht="12" customHeight="1" x14ac:dyDescent="0.2">
      <c r="A9" s="5"/>
      <c r="B9" s="5"/>
      <c r="C9" s="6"/>
      <c r="D9" s="6"/>
      <c r="E9" s="6"/>
      <c r="F9" s="6"/>
      <c r="G9" s="6"/>
    </row>
    <row r="10" spans="1:7" s="7" customFormat="1" ht="12" customHeight="1" x14ac:dyDescent="0.2">
      <c r="A10" s="106" t="s">
        <v>1</v>
      </c>
      <c r="B10" s="106"/>
      <c r="C10" s="8">
        <f t="shared" ref="C10:G10" si="1">C11+C15+C19</f>
        <v>24165</v>
      </c>
      <c r="D10" s="8">
        <f t="shared" si="1"/>
        <v>138</v>
      </c>
      <c r="E10" s="8">
        <f t="shared" si="1"/>
        <v>45</v>
      </c>
      <c r="F10" s="8">
        <f t="shared" si="1"/>
        <v>18</v>
      </c>
      <c r="G10" s="8">
        <f t="shared" si="1"/>
        <v>165</v>
      </c>
    </row>
    <row r="11" spans="1:7" s="9" customFormat="1" ht="12" customHeight="1" x14ac:dyDescent="0.2">
      <c r="A11" s="107" t="s">
        <v>2</v>
      </c>
      <c r="B11" s="107"/>
      <c r="C11" s="10">
        <f t="shared" ref="C11:G11" si="2">C12+C13+C14</f>
        <v>9275</v>
      </c>
      <c r="D11" s="10">
        <f t="shared" si="2"/>
        <v>14</v>
      </c>
      <c r="E11" s="10">
        <f t="shared" si="2"/>
        <v>10</v>
      </c>
      <c r="F11" s="10">
        <f t="shared" si="2"/>
        <v>3</v>
      </c>
      <c r="G11" s="10">
        <f t="shared" si="2"/>
        <v>21</v>
      </c>
    </row>
    <row r="12" spans="1:7" s="9" customFormat="1" ht="12" customHeight="1" x14ac:dyDescent="0.2">
      <c r="A12" s="11"/>
      <c r="B12" s="12" t="s">
        <v>3</v>
      </c>
      <c r="C12" s="10">
        <f t="shared" ref="C12:G12" si="3">C190+C191+C193+C198+C199</f>
        <v>3491</v>
      </c>
      <c r="D12" s="10">
        <f t="shared" si="3"/>
        <v>5</v>
      </c>
      <c r="E12" s="10">
        <f t="shared" si="3"/>
        <v>6</v>
      </c>
      <c r="F12" s="10">
        <f t="shared" si="3"/>
        <v>0</v>
      </c>
      <c r="G12" s="10">
        <f t="shared" si="3"/>
        <v>11</v>
      </c>
    </row>
    <row r="13" spans="1:7" s="9" customFormat="1" ht="12" customHeight="1" x14ac:dyDescent="0.2">
      <c r="A13" s="11"/>
      <c r="B13" s="12" t="s">
        <v>4</v>
      </c>
      <c r="C13" s="10">
        <f>+C194</f>
        <v>3830</v>
      </c>
      <c r="D13" s="10">
        <f t="shared" ref="D13:G13" si="4">+D194</f>
        <v>2</v>
      </c>
      <c r="E13" s="10">
        <f t="shared" si="4"/>
        <v>3</v>
      </c>
      <c r="F13" s="10">
        <f t="shared" si="4"/>
        <v>3</v>
      </c>
      <c r="G13" s="10">
        <f t="shared" si="4"/>
        <v>2</v>
      </c>
    </row>
    <row r="14" spans="1:7" s="9" customFormat="1" ht="12" customHeight="1" x14ac:dyDescent="0.2">
      <c r="A14" s="11"/>
      <c r="B14" s="13" t="s">
        <v>5</v>
      </c>
      <c r="C14" s="10">
        <f t="shared" ref="C14:G14" si="5">C192+C195+C196+C197</f>
        <v>1954</v>
      </c>
      <c r="D14" s="10">
        <f t="shared" si="5"/>
        <v>7</v>
      </c>
      <c r="E14" s="10">
        <f t="shared" si="5"/>
        <v>1</v>
      </c>
      <c r="F14" s="10">
        <f t="shared" si="5"/>
        <v>0</v>
      </c>
      <c r="G14" s="10">
        <f t="shared" si="5"/>
        <v>8</v>
      </c>
    </row>
    <row r="15" spans="1:7" s="9" customFormat="1" ht="12" customHeight="1" x14ac:dyDescent="0.2">
      <c r="A15" s="107" t="s">
        <v>6</v>
      </c>
      <c r="B15" s="107"/>
      <c r="C15" s="10">
        <f t="shared" ref="C15:G15" si="6">C16+C17+C18</f>
        <v>6905</v>
      </c>
      <c r="D15" s="10">
        <f t="shared" si="6"/>
        <v>18</v>
      </c>
      <c r="E15" s="10">
        <f t="shared" si="6"/>
        <v>25</v>
      </c>
      <c r="F15" s="10">
        <f t="shared" si="6"/>
        <v>1</v>
      </c>
      <c r="G15" s="10">
        <f t="shared" si="6"/>
        <v>42</v>
      </c>
    </row>
    <row r="16" spans="1:7" s="9" customFormat="1" ht="12" customHeight="1" x14ac:dyDescent="0.2">
      <c r="A16" s="11"/>
      <c r="B16" s="12" t="s">
        <v>7</v>
      </c>
      <c r="C16" s="10">
        <f t="shared" ref="C16:G16" si="7">+C186</f>
        <v>2397</v>
      </c>
      <c r="D16" s="10">
        <f t="shared" si="7"/>
        <v>10</v>
      </c>
      <c r="E16" s="10">
        <f t="shared" si="7"/>
        <v>16</v>
      </c>
      <c r="F16" s="10">
        <f t="shared" si="7"/>
        <v>0</v>
      </c>
      <c r="G16" s="10">
        <f t="shared" si="7"/>
        <v>26</v>
      </c>
    </row>
    <row r="17" spans="1:7" s="9" customFormat="1" ht="12" customHeight="1" x14ac:dyDescent="0.2">
      <c r="A17" s="11"/>
      <c r="B17" s="12" t="s">
        <v>8</v>
      </c>
      <c r="C17" s="10">
        <f t="shared" ref="C17:G17" si="8">+C185</f>
        <v>2202</v>
      </c>
      <c r="D17" s="10">
        <f t="shared" si="8"/>
        <v>1</v>
      </c>
      <c r="E17" s="10">
        <f t="shared" si="8"/>
        <v>4</v>
      </c>
      <c r="F17" s="10">
        <f t="shared" si="8"/>
        <v>0</v>
      </c>
      <c r="G17" s="10">
        <f t="shared" si="8"/>
        <v>5</v>
      </c>
    </row>
    <row r="18" spans="1:7" s="9" customFormat="1" ht="12" customHeight="1" x14ac:dyDescent="0.2">
      <c r="A18" s="14"/>
      <c r="B18" s="12" t="s">
        <v>9</v>
      </c>
      <c r="C18" s="10">
        <f t="shared" ref="C18:G18" si="9">C187</f>
        <v>2306</v>
      </c>
      <c r="D18" s="10">
        <f t="shared" si="9"/>
        <v>7</v>
      </c>
      <c r="E18" s="10">
        <f t="shared" si="9"/>
        <v>5</v>
      </c>
      <c r="F18" s="10">
        <f t="shared" si="9"/>
        <v>1</v>
      </c>
      <c r="G18" s="10">
        <f t="shared" si="9"/>
        <v>11</v>
      </c>
    </row>
    <row r="19" spans="1:7" s="9" customFormat="1" ht="12" customHeight="1" x14ac:dyDescent="0.2">
      <c r="A19" s="105" t="s">
        <v>10</v>
      </c>
      <c r="B19" s="105"/>
      <c r="C19" s="15">
        <f t="shared" ref="C19:G19" si="10">C177+C178+C179+C163+C180+C181+C168+C182+C171</f>
        <v>7985</v>
      </c>
      <c r="D19" s="15">
        <f t="shared" si="10"/>
        <v>106</v>
      </c>
      <c r="E19" s="15">
        <f t="shared" si="10"/>
        <v>10</v>
      </c>
      <c r="F19" s="15">
        <f t="shared" si="10"/>
        <v>14</v>
      </c>
      <c r="G19" s="15">
        <f t="shared" si="10"/>
        <v>102</v>
      </c>
    </row>
    <row r="20" spans="1:7" s="9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7" customFormat="1" ht="12" customHeight="1" x14ac:dyDescent="0.2">
      <c r="A21" s="106" t="s">
        <v>11</v>
      </c>
      <c r="B21" s="106"/>
      <c r="C21" s="8">
        <f t="shared" ref="C21:G21" si="11">C22+C23+C24+C27+C30+C31</f>
        <v>62963</v>
      </c>
      <c r="D21" s="8">
        <f t="shared" si="11"/>
        <v>563</v>
      </c>
      <c r="E21" s="8">
        <f t="shared" si="11"/>
        <v>63</v>
      </c>
      <c r="F21" s="8">
        <f t="shared" si="11"/>
        <v>31</v>
      </c>
      <c r="G21" s="8">
        <f t="shared" si="11"/>
        <v>595</v>
      </c>
    </row>
    <row r="22" spans="1:7" s="9" customFormat="1" ht="12" customHeight="1" x14ac:dyDescent="0.2">
      <c r="A22" s="107" t="s">
        <v>12</v>
      </c>
      <c r="B22" s="107"/>
      <c r="C22" s="10">
        <f t="shared" ref="C22:G22" si="12">C123+C125+C126+C134+C135+C137+C138+C140+C141</f>
        <v>35796</v>
      </c>
      <c r="D22" s="10">
        <f t="shared" si="12"/>
        <v>380</v>
      </c>
      <c r="E22" s="10">
        <f t="shared" si="12"/>
        <v>26</v>
      </c>
      <c r="F22" s="10">
        <f t="shared" si="12"/>
        <v>28</v>
      </c>
      <c r="G22" s="10">
        <f t="shared" si="12"/>
        <v>378</v>
      </c>
    </row>
    <row r="23" spans="1:7" s="9" customFormat="1" ht="12" customHeight="1" x14ac:dyDescent="0.2">
      <c r="A23" s="107" t="s">
        <v>13</v>
      </c>
      <c r="B23" s="107"/>
      <c r="C23" s="10">
        <f t="shared" ref="C23:G23" si="13">C131</f>
        <v>6430</v>
      </c>
      <c r="D23" s="10">
        <f t="shared" si="13"/>
        <v>32</v>
      </c>
      <c r="E23" s="10">
        <f t="shared" si="13"/>
        <v>6</v>
      </c>
      <c r="F23" s="10">
        <f t="shared" si="13"/>
        <v>0</v>
      </c>
      <c r="G23" s="10">
        <f t="shared" si="13"/>
        <v>38</v>
      </c>
    </row>
    <row r="24" spans="1:7" s="9" customFormat="1" ht="12" customHeight="1" x14ac:dyDescent="0.2">
      <c r="A24" s="107" t="s">
        <v>14</v>
      </c>
      <c r="B24" s="107"/>
      <c r="C24" s="10">
        <f t="shared" ref="C24:G24" si="14">C25+C26</f>
        <v>9486</v>
      </c>
      <c r="D24" s="10">
        <f t="shared" si="14"/>
        <v>111</v>
      </c>
      <c r="E24" s="10">
        <f t="shared" si="14"/>
        <v>11</v>
      </c>
      <c r="F24" s="10">
        <f t="shared" si="14"/>
        <v>3</v>
      </c>
      <c r="G24" s="10">
        <f t="shared" si="14"/>
        <v>119</v>
      </c>
    </row>
    <row r="25" spans="1:7" s="9" customFormat="1" ht="12" customHeight="1" x14ac:dyDescent="0.2">
      <c r="A25" s="16"/>
      <c r="B25" s="12" t="s">
        <v>15</v>
      </c>
      <c r="C25" s="10">
        <f t="shared" ref="C25:G25" si="15">C124+C128+C130+C136+C142+C145</f>
        <v>2001</v>
      </c>
      <c r="D25" s="10">
        <f t="shared" si="15"/>
        <v>1</v>
      </c>
      <c r="E25" s="10">
        <f t="shared" si="15"/>
        <v>4</v>
      </c>
      <c r="F25" s="10">
        <f t="shared" si="15"/>
        <v>0</v>
      </c>
      <c r="G25" s="10">
        <f t="shared" si="15"/>
        <v>5</v>
      </c>
    </row>
    <row r="26" spans="1:7" s="9" customFormat="1" ht="12" customHeight="1" x14ac:dyDescent="0.2">
      <c r="A26" s="14"/>
      <c r="B26" s="12" t="s">
        <v>16</v>
      </c>
      <c r="C26" s="10">
        <f t="shared" ref="C26:G26" si="16">C129+C132+C133+C143</f>
        <v>7485</v>
      </c>
      <c r="D26" s="10">
        <f t="shared" si="16"/>
        <v>110</v>
      </c>
      <c r="E26" s="10">
        <f t="shared" si="16"/>
        <v>7</v>
      </c>
      <c r="F26" s="10">
        <f t="shared" si="16"/>
        <v>3</v>
      </c>
      <c r="G26" s="10">
        <f t="shared" si="16"/>
        <v>114</v>
      </c>
    </row>
    <row r="27" spans="1:7" s="9" customFormat="1" ht="12" customHeight="1" x14ac:dyDescent="0.2">
      <c r="A27" s="107" t="s">
        <v>17</v>
      </c>
      <c r="B27" s="107"/>
      <c r="C27" s="10">
        <f t="shared" ref="C27:G27" si="17">C28+C29</f>
        <v>3345</v>
      </c>
      <c r="D27" s="10">
        <f t="shared" si="17"/>
        <v>13</v>
      </c>
      <c r="E27" s="10">
        <f t="shared" si="17"/>
        <v>2</v>
      </c>
      <c r="F27" s="10">
        <f t="shared" si="17"/>
        <v>0</v>
      </c>
      <c r="G27" s="10">
        <f t="shared" si="17"/>
        <v>15</v>
      </c>
    </row>
    <row r="28" spans="1:7" s="9" customFormat="1" ht="12" customHeight="1" x14ac:dyDescent="0.2">
      <c r="A28" s="16"/>
      <c r="B28" s="12" t="s">
        <v>18</v>
      </c>
      <c r="C28" s="10">
        <f t="shared" ref="C28:G28" si="18">+C127</f>
        <v>1647</v>
      </c>
      <c r="D28" s="10">
        <f t="shared" si="18"/>
        <v>3</v>
      </c>
      <c r="E28" s="10">
        <f t="shared" si="18"/>
        <v>1</v>
      </c>
      <c r="F28" s="10">
        <f t="shared" si="18"/>
        <v>0</v>
      </c>
      <c r="G28" s="10">
        <f t="shared" si="18"/>
        <v>4</v>
      </c>
    </row>
    <row r="29" spans="1:7" s="9" customFormat="1" ht="12" customHeight="1" x14ac:dyDescent="0.2">
      <c r="A29" s="14"/>
      <c r="B29" s="12" t="s">
        <v>19</v>
      </c>
      <c r="C29" s="10">
        <f t="shared" ref="C29:G29" si="19">C144</f>
        <v>1698</v>
      </c>
      <c r="D29" s="10">
        <f t="shared" si="19"/>
        <v>10</v>
      </c>
      <c r="E29" s="10">
        <f t="shared" si="19"/>
        <v>1</v>
      </c>
      <c r="F29" s="10">
        <f t="shared" si="19"/>
        <v>0</v>
      </c>
      <c r="G29" s="10">
        <f t="shared" si="19"/>
        <v>11</v>
      </c>
    </row>
    <row r="30" spans="1:7" s="9" customFormat="1" ht="12" customHeight="1" x14ac:dyDescent="0.2">
      <c r="A30" s="107" t="s">
        <v>20</v>
      </c>
      <c r="B30" s="107"/>
      <c r="C30" s="10">
        <f>C139</f>
        <v>1500</v>
      </c>
      <c r="D30" s="10">
        <f t="shared" ref="D30:G30" si="20">D139</f>
        <v>1</v>
      </c>
      <c r="E30" s="10">
        <f t="shared" si="20"/>
        <v>0</v>
      </c>
      <c r="F30" s="10">
        <f t="shared" si="20"/>
        <v>0</v>
      </c>
      <c r="G30" s="10">
        <f t="shared" si="20"/>
        <v>1</v>
      </c>
    </row>
    <row r="31" spans="1:7" s="9" customFormat="1" ht="12" customHeight="1" x14ac:dyDescent="0.2">
      <c r="A31" s="107" t="s">
        <v>21</v>
      </c>
      <c r="B31" s="107"/>
      <c r="C31" s="10">
        <f t="shared" ref="C31:G31" si="21">C32+C33+C34</f>
        <v>6406</v>
      </c>
      <c r="D31" s="10">
        <f t="shared" si="21"/>
        <v>26</v>
      </c>
      <c r="E31" s="10">
        <f t="shared" si="21"/>
        <v>18</v>
      </c>
      <c r="F31" s="10">
        <f t="shared" si="21"/>
        <v>0</v>
      </c>
      <c r="G31" s="10">
        <f t="shared" si="21"/>
        <v>44</v>
      </c>
    </row>
    <row r="32" spans="1:7" s="9" customFormat="1" ht="12" customHeight="1" x14ac:dyDescent="0.2">
      <c r="A32" s="16"/>
      <c r="B32" s="12" t="s">
        <v>22</v>
      </c>
      <c r="C32" s="10">
        <f t="shared" ref="C32:G32" si="22">C153</f>
        <v>927</v>
      </c>
      <c r="D32" s="10">
        <f t="shared" si="22"/>
        <v>0</v>
      </c>
      <c r="E32" s="10">
        <f t="shared" si="22"/>
        <v>0</v>
      </c>
      <c r="F32" s="10">
        <f t="shared" si="22"/>
        <v>0</v>
      </c>
      <c r="G32" s="10">
        <f t="shared" si="22"/>
        <v>0</v>
      </c>
    </row>
    <row r="33" spans="1:7" s="9" customFormat="1" ht="12" customHeight="1" x14ac:dyDescent="0.2">
      <c r="A33" s="11"/>
      <c r="B33" s="12" t="s">
        <v>23</v>
      </c>
      <c r="C33" s="10">
        <f t="shared" ref="C33:G33" si="23">C149+C150+C151+C154</f>
        <v>787</v>
      </c>
      <c r="D33" s="10">
        <f t="shared" si="23"/>
        <v>0</v>
      </c>
      <c r="E33" s="10">
        <f t="shared" si="23"/>
        <v>1</v>
      </c>
      <c r="F33" s="10">
        <f t="shared" si="23"/>
        <v>0</v>
      </c>
      <c r="G33" s="10">
        <f t="shared" si="23"/>
        <v>1</v>
      </c>
    </row>
    <row r="34" spans="1:7" s="9" customFormat="1" ht="12" customHeight="1" x14ac:dyDescent="0.2">
      <c r="A34" s="11"/>
      <c r="B34" s="17" t="s">
        <v>24</v>
      </c>
      <c r="C34" s="15">
        <f t="shared" ref="C34:G34" si="24">C148+C152+C155</f>
        <v>4692</v>
      </c>
      <c r="D34" s="15">
        <f t="shared" si="24"/>
        <v>26</v>
      </c>
      <c r="E34" s="15">
        <f t="shared" si="24"/>
        <v>17</v>
      </c>
      <c r="F34" s="15">
        <f t="shared" si="24"/>
        <v>0</v>
      </c>
      <c r="G34" s="15">
        <f t="shared" si="24"/>
        <v>43</v>
      </c>
    </row>
    <row r="35" spans="1:7" s="9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7" customFormat="1" ht="12" customHeight="1" x14ac:dyDescent="0.2">
      <c r="A36" s="106" t="s">
        <v>25</v>
      </c>
      <c r="B36" s="106"/>
      <c r="C36" s="8">
        <f t="shared" ref="C36:G36" si="25">C37+C38</f>
        <v>27590</v>
      </c>
      <c r="D36" s="8">
        <f t="shared" si="25"/>
        <v>434</v>
      </c>
      <c r="E36" s="8">
        <f t="shared" si="25"/>
        <v>31</v>
      </c>
      <c r="F36" s="8">
        <f t="shared" si="25"/>
        <v>22</v>
      </c>
      <c r="G36" s="8">
        <f t="shared" si="25"/>
        <v>443</v>
      </c>
    </row>
    <row r="37" spans="1:7" s="9" customFormat="1" ht="12" customHeight="1" x14ac:dyDescent="0.2">
      <c r="A37" s="107" t="s">
        <v>26</v>
      </c>
      <c r="B37" s="107"/>
      <c r="C37" s="10">
        <f t="shared" ref="C37:G37" si="26">C158+C159+C161+C162+C164+C167+C169+C170+C173+C174</f>
        <v>24478</v>
      </c>
      <c r="D37" s="10">
        <f t="shared" si="26"/>
        <v>367</v>
      </c>
      <c r="E37" s="10">
        <f t="shared" si="26"/>
        <v>24</v>
      </c>
      <c r="F37" s="10">
        <f t="shared" si="26"/>
        <v>18</v>
      </c>
      <c r="G37" s="10">
        <f t="shared" si="26"/>
        <v>373</v>
      </c>
    </row>
    <row r="38" spans="1:7" s="9" customFormat="1" ht="12" customHeight="1" x14ac:dyDescent="0.2">
      <c r="A38" s="105" t="s">
        <v>27</v>
      </c>
      <c r="B38" s="105"/>
      <c r="C38" s="15">
        <f t="shared" ref="C38:G38" si="27">+C160+C165+C172</f>
        <v>3112</v>
      </c>
      <c r="D38" s="15">
        <f t="shared" si="27"/>
        <v>67</v>
      </c>
      <c r="E38" s="15">
        <f t="shared" si="27"/>
        <v>7</v>
      </c>
      <c r="F38" s="15">
        <f t="shared" si="27"/>
        <v>4</v>
      </c>
      <c r="G38" s="15">
        <f t="shared" si="27"/>
        <v>70</v>
      </c>
    </row>
    <row r="39" spans="1:7" s="9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7" customFormat="1" ht="12" customHeight="1" x14ac:dyDescent="0.2">
      <c r="A40" s="106" t="s">
        <v>28</v>
      </c>
      <c r="B40" s="106"/>
      <c r="C40" s="8">
        <f t="shared" ref="C40:G40" si="28">C41+C42+C45</f>
        <v>88954</v>
      </c>
      <c r="D40" s="8">
        <f t="shared" si="28"/>
        <v>759</v>
      </c>
      <c r="E40" s="8">
        <f t="shared" si="28"/>
        <v>152</v>
      </c>
      <c r="F40" s="8">
        <f t="shared" si="28"/>
        <v>49</v>
      </c>
      <c r="G40" s="8">
        <f t="shared" si="28"/>
        <v>862</v>
      </c>
    </row>
    <row r="41" spans="1:7" s="9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60645</v>
      </c>
      <c r="D41" s="10">
        <f t="shared" si="29"/>
        <v>583</v>
      </c>
      <c r="E41" s="10">
        <f t="shared" si="29"/>
        <v>94</v>
      </c>
      <c r="F41" s="10">
        <f t="shared" si="29"/>
        <v>41</v>
      </c>
      <c r="G41" s="10">
        <f t="shared" si="29"/>
        <v>636</v>
      </c>
    </row>
    <row r="42" spans="1:7" s="9" customFormat="1" ht="12" customHeight="1" x14ac:dyDescent="0.2">
      <c r="A42" s="111" t="s">
        <v>30</v>
      </c>
      <c r="B42" s="111"/>
      <c r="C42" s="10">
        <f t="shared" ref="C42:G42" si="30">C43+C44</f>
        <v>12673</v>
      </c>
      <c r="D42" s="10">
        <f t="shared" si="30"/>
        <v>93</v>
      </c>
      <c r="E42" s="10">
        <f t="shared" si="30"/>
        <v>43</v>
      </c>
      <c r="F42" s="10">
        <f t="shared" si="30"/>
        <v>6</v>
      </c>
      <c r="G42" s="10">
        <f t="shared" si="30"/>
        <v>130</v>
      </c>
    </row>
    <row r="43" spans="1:7" s="9" customFormat="1" ht="12" customHeight="1" x14ac:dyDescent="0.2">
      <c r="A43" s="17"/>
      <c r="B43" s="12" t="s">
        <v>31</v>
      </c>
      <c r="C43" s="10">
        <f t="shared" ref="C43:G43" si="31">C74+C101+C90+C166+C94+C99+C117</f>
        <v>6781</v>
      </c>
      <c r="D43" s="10">
        <f t="shared" si="31"/>
        <v>52</v>
      </c>
      <c r="E43" s="10">
        <f t="shared" si="31"/>
        <v>29</v>
      </c>
      <c r="F43" s="10">
        <f t="shared" si="31"/>
        <v>2</v>
      </c>
      <c r="G43" s="10">
        <f t="shared" si="31"/>
        <v>79</v>
      </c>
    </row>
    <row r="44" spans="1:7" s="9" customFormat="1" ht="12" customHeight="1" x14ac:dyDescent="0.2">
      <c r="A44" s="17"/>
      <c r="B44" s="12" t="s">
        <v>32</v>
      </c>
      <c r="C44" s="10">
        <f t="shared" ref="C44:G44" si="32">C82+C107+C109</f>
        <v>5892</v>
      </c>
      <c r="D44" s="10">
        <f t="shared" si="32"/>
        <v>41</v>
      </c>
      <c r="E44" s="10">
        <f t="shared" si="32"/>
        <v>14</v>
      </c>
      <c r="F44" s="10">
        <f t="shared" si="32"/>
        <v>4</v>
      </c>
      <c r="G44" s="10">
        <f t="shared" si="32"/>
        <v>51</v>
      </c>
    </row>
    <row r="45" spans="1:7" s="9" customFormat="1" ht="12" customHeight="1" x14ac:dyDescent="0.2">
      <c r="A45" s="107" t="s">
        <v>33</v>
      </c>
      <c r="B45" s="107"/>
      <c r="C45" s="10">
        <f t="shared" ref="C45:G45" si="33">C46+C47+C48</f>
        <v>15636</v>
      </c>
      <c r="D45" s="10">
        <f t="shared" si="33"/>
        <v>83</v>
      </c>
      <c r="E45" s="10">
        <f t="shared" si="33"/>
        <v>15</v>
      </c>
      <c r="F45" s="10">
        <f t="shared" si="33"/>
        <v>2</v>
      </c>
      <c r="G45" s="10">
        <f t="shared" si="33"/>
        <v>96</v>
      </c>
    </row>
    <row r="46" spans="1:7" s="9" customFormat="1" ht="12" customHeight="1" x14ac:dyDescent="0.2">
      <c r="A46" s="17"/>
      <c r="B46" s="12" t="s">
        <v>34</v>
      </c>
      <c r="C46" s="10">
        <f t="shared" ref="C46:G46" si="34">+C70+C71+C79+C100</f>
        <v>2158</v>
      </c>
      <c r="D46" s="10">
        <f t="shared" si="34"/>
        <v>4</v>
      </c>
      <c r="E46" s="10">
        <f t="shared" si="34"/>
        <v>3</v>
      </c>
      <c r="F46" s="10">
        <f t="shared" si="34"/>
        <v>0</v>
      </c>
      <c r="G46" s="10">
        <f t="shared" si="34"/>
        <v>7</v>
      </c>
    </row>
    <row r="47" spans="1:7" s="9" customFormat="1" ht="12" customHeight="1" x14ac:dyDescent="0.2">
      <c r="A47" s="17"/>
      <c r="B47" s="12" t="s">
        <v>35</v>
      </c>
      <c r="C47" s="10">
        <f t="shared" ref="C47:G47" si="35">C73+C75+C86+C88+C102+C106+C112+C115</f>
        <v>4423</v>
      </c>
      <c r="D47" s="10">
        <f t="shared" si="35"/>
        <v>8</v>
      </c>
      <c r="E47" s="10">
        <f t="shared" si="35"/>
        <v>5</v>
      </c>
      <c r="F47" s="10">
        <f t="shared" si="35"/>
        <v>0</v>
      </c>
      <c r="G47" s="10">
        <f t="shared" si="35"/>
        <v>13</v>
      </c>
    </row>
    <row r="48" spans="1:7" s="9" customFormat="1" ht="12" customHeight="1" x14ac:dyDescent="0.2">
      <c r="A48" s="17"/>
      <c r="B48" s="17" t="s">
        <v>36</v>
      </c>
      <c r="C48" s="15">
        <f t="shared" ref="C48:G48" si="36">C69+C76+C83+C93+C105+C110+C118</f>
        <v>9055</v>
      </c>
      <c r="D48" s="15">
        <f t="shared" si="36"/>
        <v>71</v>
      </c>
      <c r="E48" s="15">
        <f t="shared" si="36"/>
        <v>7</v>
      </c>
      <c r="F48" s="15">
        <f t="shared" si="36"/>
        <v>2</v>
      </c>
      <c r="G48" s="15">
        <f t="shared" si="36"/>
        <v>76</v>
      </c>
    </row>
    <row r="49" spans="1:7" s="9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7" customFormat="1" ht="12" customHeight="1" x14ac:dyDescent="0.2">
      <c r="A50" s="106" t="s">
        <v>37</v>
      </c>
      <c r="B50" s="106"/>
      <c r="C50" s="8">
        <f t="shared" ref="C50:G50" si="37">C51+C52+C53</f>
        <v>32898</v>
      </c>
      <c r="D50" s="8">
        <f t="shared" si="37"/>
        <v>386</v>
      </c>
      <c r="E50" s="8">
        <f t="shared" si="37"/>
        <v>87</v>
      </c>
      <c r="F50" s="8">
        <f t="shared" si="37"/>
        <v>2</v>
      </c>
      <c r="G50" s="8">
        <f t="shared" si="37"/>
        <v>471</v>
      </c>
    </row>
    <row r="51" spans="1:7" s="9" customFormat="1" ht="12" customHeight="1" x14ac:dyDescent="0.2">
      <c r="A51" s="107" t="s">
        <v>38</v>
      </c>
      <c r="B51" s="107"/>
      <c r="C51" s="10">
        <f t="shared" ref="C51:G51" si="38">C56+C59+C62+C66</f>
        <v>11285</v>
      </c>
      <c r="D51" s="10">
        <f t="shared" si="38"/>
        <v>77</v>
      </c>
      <c r="E51" s="10">
        <f t="shared" si="38"/>
        <v>36</v>
      </c>
      <c r="F51" s="10">
        <f t="shared" si="38"/>
        <v>1</v>
      </c>
      <c r="G51" s="10">
        <f t="shared" si="38"/>
        <v>112</v>
      </c>
    </row>
    <row r="52" spans="1:7" s="9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18923</v>
      </c>
      <c r="D52" s="10">
        <f t="shared" si="39"/>
        <v>264</v>
      </c>
      <c r="E52" s="10">
        <f t="shared" si="39"/>
        <v>49</v>
      </c>
      <c r="F52" s="10">
        <f t="shared" si="39"/>
        <v>1</v>
      </c>
      <c r="G52" s="10">
        <f t="shared" si="39"/>
        <v>312</v>
      </c>
    </row>
    <row r="53" spans="1:7" s="9" customFormat="1" ht="12" customHeight="1" x14ac:dyDescent="0.2">
      <c r="A53" s="105" t="s">
        <v>40</v>
      </c>
      <c r="B53" s="105"/>
      <c r="C53" s="15">
        <f t="shared" ref="C53:G53" si="40">C58+C57</f>
        <v>2690</v>
      </c>
      <c r="D53" s="15">
        <f t="shared" si="40"/>
        <v>45</v>
      </c>
      <c r="E53" s="15">
        <f t="shared" si="40"/>
        <v>2</v>
      </c>
      <c r="F53" s="15">
        <f t="shared" si="40"/>
        <v>0</v>
      </c>
      <c r="G53" s="15">
        <f t="shared" si="40"/>
        <v>47</v>
      </c>
    </row>
    <row r="54" spans="1:7" s="9" customFormat="1" ht="12" customHeight="1" x14ac:dyDescent="0.2">
      <c r="A54" s="13"/>
      <c r="B54" s="46"/>
      <c r="C54" s="19"/>
      <c r="D54" s="19"/>
      <c r="E54" s="19"/>
      <c r="F54" s="19"/>
      <c r="G54" s="19"/>
    </row>
    <row r="55" spans="1:7" s="9" customFormat="1" ht="12" customHeight="1" x14ac:dyDescent="0.2">
      <c r="A55" s="110" t="s">
        <v>41</v>
      </c>
      <c r="B55" s="110"/>
      <c r="C55" s="6">
        <f t="shared" ref="C55:G55" si="41">SUM(C56:C66)</f>
        <v>28943</v>
      </c>
      <c r="D55" s="6">
        <f t="shared" si="41"/>
        <v>330</v>
      </c>
      <c r="E55" s="6">
        <f t="shared" si="41"/>
        <v>73</v>
      </c>
      <c r="F55" s="6">
        <f t="shared" si="41"/>
        <v>2</v>
      </c>
      <c r="G55" s="6">
        <f t="shared" si="41"/>
        <v>401</v>
      </c>
    </row>
    <row r="56" spans="1:7" s="9" customFormat="1" ht="12" customHeight="1" x14ac:dyDescent="0.2">
      <c r="A56" s="107" t="s">
        <v>42</v>
      </c>
      <c r="B56" s="107"/>
      <c r="C56" s="10">
        <v>1897</v>
      </c>
      <c r="D56" s="10">
        <v>3</v>
      </c>
      <c r="E56" s="10">
        <v>8</v>
      </c>
      <c r="F56" s="10">
        <v>0</v>
      </c>
      <c r="G56" s="10">
        <v>11</v>
      </c>
    </row>
    <row r="57" spans="1:7" s="9" customFormat="1" ht="12" customHeight="1" x14ac:dyDescent="0.2">
      <c r="A57" s="107" t="s">
        <v>43</v>
      </c>
      <c r="B57" s="107"/>
      <c r="C57" s="10">
        <v>1445</v>
      </c>
      <c r="D57" s="10">
        <v>5</v>
      </c>
      <c r="E57" s="10">
        <v>1</v>
      </c>
      <c r="F57" s="10">
        <v>0</v>
      </c>
      <c r="G57" s="10">
        <v>6</v>
      </c>
    </row>
    <row r="58" spans="1:7" s="9" customFormat="1" ht="12" customHeight="1" x14ac:dyDescent="0.2">
      <c r="A58" s="107" t="s">
        <v>44</v>
      </c>
      <c r="B58" s="107"/>
      <c r="C58" s="10">
        <v>1245</v>
      </c>
      <c r="D58" s="10">
        <v>40</v>
      </c>
      <c r="E58" s="10">
        <v>1</v>
      </c>
      <c r="F58" s="10">
        <v>0</v>
      </c>
      <c r="G58" s="10">
        <v>41</v>
      </c>
    </row>
    <row r="59" spans="1:7" s="9" customFormat="1" ht="12" customHeight="1" x14ac:dyDescent="0.2">
      <c r="A59" s="107" t="s">
        <v>45</v>
      </c>
      <c r="B59" s="107"/>
      <c r="C59" s="10">
        <v>5289</v>
      </c>
      <c r="D59" s="10">
        <v>3</v>
      </c>
      <c r="E59" s="10">
        <v>23</v>
      </c>
      <c r="F59" s="10">
        <v>1</v>
      </c>
      <c r="G59" s="10">
        <v>25</v>
      </c>
    </row>
    <row r="60" spans="1:7" s="9" customFormat="1" ht="12" customHeight="1" x14ac:dyDescent="0.2">
      <c r="A60" s="107" t="s">
        <v>46</v>
      </c>
      <c r="B60" s="107"/>
      <c r="C60" s="10">
        <v>1540</v>
      </c>
      <c r="D60" s="10">
        <v>12</v>
      </c>
      <c r="E60" s="10">
        <v>8</v>
      </c>
      <c r="F60" s="10">
        <v>0</v>
      </c>
      <c r="G60" s="10">
        <v>20</v>
      </c>
    </row>
    <row r="61" spans="1:7" s="9" customFormat="1" ht="12" customHeight="1" x14ac:dyDescent="0.2">
      <c r="A61" s="107" t="s">
        <v>47</v>
      </c>
      <c r="B61" s="107"/>
      <c r="C61" s="10">
        <v>8570</v>
      </c>
      <c r="D61" s="10">
        <v>170</v>
      </c>
      <c r="E61" s="10">
        <v>11</v>
      </c>
      <c r="F61" s="10">
        <v>1</v>
      </c>
      <c r="G61" s="10">
        <v>180</v>
      </c>
    </row>
    <row r="62" spans="1:7" s="9" customFormat="1" ht="12" customHeight="1" x14ac:dyDescent="0.2">
      <c r="A62" s="107" t="s">
        <v>48</v>
      </c>
      <c r="B62" s="107"/>
      <c r="C62" s="10">
        <v>2309</v>
      </c>
      <c r="D62" s="10">
        <v>8</v>
      </c>
      <c r="E62" s="10">
        <v>4</v>
      </c>
      <c r="F62" s="10">
        <v>0</v>
      </c>
      <c r="G62" s="10">
        <v>12</v>
      </c>
    </row>
    <row r="63" spans="1:7" s="9" customFormat="1" ht="12" customHeight="1" x14ac:dyDescent="0.2">
      <c r="A63" s="107" t="s">
        <v>49</v>
      </c>
      <c r="B63" s="107"/>
      <c r="C63" s="10">
        <v>1228</v>
      </c>
      <c r="D63" s="10">
        <v>3</v>
      </c>
      <c r="E63" s="10">
        <v>3</v>
      </c>
      <c r="F63" s="10">
        <v>0</v>
      </c>
      <c r="G63" s="10">
        <v>6</v>
      </c>
    </row>
    <row r="64" spans="1:7" s="9" customFormat="1" ht="12" customHeight="1" x14ac:dyDescent="0.2">
      <c r="A64" s="107" t="s">
        <v>50</v>
      </c>
      <c r="B64" s="107"/>
      <c r="C64" s="10">
        <v>1402</v>
      </c>
      <c r="D64" s="10">
        <v>6</v>
      </c>
      <c r="E64" s="10">
        <v>1</v>
      </c>
      <c r="F64" s="10">
        <v>0</v>
      </c>
      <c r="G64" s="10">
        <v>7</v>
      </c>
    </row>
    <row r="65" spans="1:7" s="9" customFormat="1" ht="12" customHeight="1" x14ac:dyDescent="0.2">
      <c r="A65" s="107" t="s">
        <v>51</v>
      </c>
      <c r="B65" s="107"/>
      <c r="C65" s="10">
        <v>2228</v>
      </c>
      <c r="D65" s="10">
        <v>17</v>
      </c>
      <c r="E65" s="10">
        <v>12</v>
      </c>
      <c r="F65" s="10">
        <v>0</v>
      </c>
      <c r="G65" s="10">
        <v>29</v>
      </c>
    </row>
    <row r="66" spans="1:7" s="9" customFormat="1" ht="12" customHeight="1" x14ac:dyDescent="0.2">
      <c r="A66" s="105" t="s">
        <v>52</v>
      </c>
      <c r="B66" s="105"/>
      <c r="C66" s="15">
        <v>1790</v>
      </c>
      <c r="D66" s="15">
        <v>63</v>
      </c>
      <c r="E66" s="15">
        <v>1</v>
      </c>
      <c r="F66" s="15">
        <v>0</v>
      </c>
      <c r="G66" s="15">
        <v>64</v>
      </c>
    </row>
    <row r="67" spans="1:7" s="9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9" customFormat="1" ht="12" customHeight="1" x14ac:dyDescent="0.2">
      <c r="A68" s="106" t="s">
        <v>53</v>
      </c>
      <c r="B68" s="106"/>
      <c r="C68" s="8">
        <f t="shared" ref="C68:G68" si="42">SUM(C69:C120)</f>
        <v>92636</v>
      </c>
      <c r="D68" s="8">
        <f t="shared" si="42"/>
        <v>815</v>
      </c>
      <c r="E68" s="8">
        <f t="shared" si="42"/>
        <v>166</v>
      </c>
      <c r="F68" s="8">
        <f t="shared" si="42"/>
        <v>49</v>
      </c>
      <c r="G68" s="8">
        <f t="shared" si="42"/>
        <v>932</v>
      </c>
    </row>
    <row r="69" spans="1:7" s="9" customFormat="1" ht="12" customHeight="1" x14ac:dyDescent="0.2">
      <c r="A69" s="107" t="s">
        <v>54</v>
      </c>
      <c r="B69" s="107"/>
      <c r="C69" s="10">
        <v>2600</v>
      </c>
      <c r="D69" s="10">
        <v>15</v>
      </c>
      <c r="E69" s="10">
        <v>1</v>
      </c>
      <c r="F69" s="10">
        <v>2</v>
      </c>
      <c r="G69" s="10">
        <v>14</v>
      </c>
    </row>
    <row r="70" spans="1:7" s="9" customFormat="1" ht="12" customHeight="1" x14ac:dyDescent="0.2">
      <c r="A70" s="107" t="s">
        <v>55</v>
      </c>
      <c r="B70" s="107"/>
      <c r="C70" s="10">
        <v>1092</v>
      </c>
      <c r="D70" s="10">
        <v>1</v>
      </c>
      <c r="E70" s="10">
        <v>3</v>
      </c>
      <c r="F70" s="10">
        <v>0</v>
      </c>
      <c r="G70" s="10">
        <v>4</v>
      </c>
    </row>
    <row r="71" spans="1:7" s="9" customFormat="1" ht="12" customHeight="1" x14ac:dyDescent="0.2">
      <c r="A71" s="107" t="s">
        <v>56</v>
      </c>
      <c r="B71" s="107"/>
      <c r="C71" s="10">
        <v>252</v>
      </c>
      <c r="D71" s="10">
        <v>1</v>
      </c>
      <c r="E71" s="10">
        <v>0</v>
      </c>
      <c r="F71" s="10">
        <v>0</v>
      </c>
      <c r="G71" s="10">
        <v>1</v>
      </c>
    </row>
    <row r="72" spans="1:7" s="9" customFormat="1" ht="12" customHeight="1" x14ac:dyDescent="0.2">
      <c r="A72" s="107" t="s">
        <v>57</v>
      </c>
      <c r="B72" s="107"/>
      <c r="C72" s="10">
        <v>693</v>
      </c>
      <c r="D72" s="10">
        <v>3</v>
      </c>
      <c r="E72" s="10">
        <v>0</v>
      </c>
      <c r="F72" s="10">
        <v>0</v>
      </c>
      <c r="G72" s="10">
        <v>3</v>
      </c>
    </row>
    <row r="73" spans="1:7" s="9" customFormat="1" ht="12" customHeight="1" x14ac:dyDescent="0.2">
      <c r="A73" s="107" t="s">
        <v>58</v>
      </c>
      <c r="B73" s="107"/>
      <c r="C73" s="10">
        <v>362</v>
      </c>
      <c r="D73" s="10">
        <v>0</v>
      </c>
      <c r="E73" s="10">
        <v>0</v>
      </c>
      <c r="F73" s="10">
        <v>0</v>
      </c>
      <c r="G73" s="10">
        <v>0</v>
      </c>
    </row>
    <row r="74" spans="1:7" s="9" customFormat="1" ht="12" customHeight="1" x14ac:dyDescent="0.2">
      <c r="A74" s="107" t="s">
        <v>59</v>
      </c>
      <c r="B74" s="107"/>
      <c r="C74" s="10">
        <v>684</v>
      </c>
      <c r="D74" s="10">
        <v>4</v>
      </c>
      <c r="E74" s="10">
        <v>2</v>
      </c>
      <c r="F74" s="10">
        <v>0</v>
      </c>
      <c r="G74" s="10">
        <v>6</v>
      </c>
    </row>
    <row r="75" spans="1:7" s="9" customFormat="1" ht="12" customHeight="1" x14ac:dyDescent="0.2">
      <c r="A75" s="107" t="s">
        <v>60</v>
      </c>
      <c r="B75" s="107"/>
      <c r="C75" s="10">
        <v>422</v>
      </c>
      <c r="D75" s="10">
        <v>2</v>
      </c>
      <c r="E75" s="10">
        <v>0</v>
      </c>
      <c r="F75" s="10">
        <v>0</v>
      </c>
      <c r="G75" s="10">
        <v>2</v>
      </c>
    </row>
    <row r="76" spans="1:7" s="9" customFormat="1" ht="12" customHeight="1" x14ac:dyDescent="0.2">
      <c r="A76" s="107" t="s">
        <v>61</v>
      </c>
      <c r="B76" s="107"/>
      <c r="C76" s="10">
        <v>1434</v>
      </c>
      <c r="D76" s="10">
        <v>22</v>
      </c>
      <c r="E76" s="10">
        <v>1</v>
      </c>
      <c r="F76" s="10">
        <v>0</v>
      </c>
      <c r="G76" s="10">
        <v>23</v>
      </c>
    </row>
    <row r="77" spans="1:7" s="9" customFormat="1" ht="12" customHeight="1" x14ac:dyDescent="0.2">
      <c r="A77" s="107" t="s">
        <v>62</v>
      </c>
      <c r="B77" s="107"/>
      <c r="C77" s="10">
        <v>809</v>
      </c>
      <c r="D77" s="10">
        <v>0</v>
      </c>
      <c r="E77" s="10">
        <v>0</v>
      </c>
      <c r="F77" s="10">
        <v>0</v>
      </c>
      <c r="G77" s="10">
        <v>0</v>
      </c>
    </row>
    <row r="78" spans="1:7" s="9" customFormat="1" ht="12" customHeight="1" x14ac:dyDescent="0.2">
      <c r="A78" s="107" t="s">
        <v>63</v>
      </c>
      <c r="B78" s="107"/>
      <c r="C78" s="10">
        <v>512</v>
      </c>
      <c r="D78" s="10">
        <v>1</v>
      </c>
      <c r="E78" s="10">
        <v>1</v>
      </c>
      <c r="F78" s="10">
        <v>0</v>
      </c>
      <c r="G78" s="10">
        <v>2</v>
      </c>
    </row>
    <row r="79" spans="1:7" s="9" customFormat="1" ht="12" customHeight="1" x14ac:dyDescent="0.2">
      <c r="A79" s="107" t="s">
        <v>64</v>
      </c>
      <c r="B79" s="107"/>
      <c r="C79" s="10">
        <v>580</v>
      </c>
      <c r="D79" s="10">
        <v>2</v>
      </c>
      <c r="E79" s="10">
        <v>0</v>
      </c>
      <c r="F79" s="10">
        <v>0</v>
      </c>
      <c r="G79" s="10">
        <v>2</v>
      </c>
    </row>
    <row r="80" spans="1:7" s="9" customFormat="1" ht="12" customHeight="1" x14ac:dyDescent="0.2">
      <c r="A80" s="107" t="s">
        <v>65</v>
      </c>
      <c r="B80" s="107"/>
      <c r="C80" s="10">
        <v>686</v>
      </c>
      <c r="D80" s="10">
        <v>0</v>
      </c>
      <c r="E80" s="10">
        <v>0</v>
      </c>
      <c r="F80" s="10">
        <v>0</v>
      </c>
      <c r="G80" s="10">
        <v>0</v>
      </c>
    </row>
    <row r="81" spans="1:7" s="9" customFormat="1" ht="12" customHeight="1" x14ac:dyDescent="0.2">
      <c r="A81" s="107" t="s">
        <v>66</v>
      </c>
      <c r="B81" s="107"/>
      <c r="C81" s="10">
        <v>1104</v>
      </c>
      <c r="D81" s="10">
        <v>10</v>
      </c>
      <c r="E81" s="10">
        <v>0</v>
      </c>
      <c r="F81" s="10">
        <v>0</v>
      </c>
      <c r="G81" s="10">
        <v>10</v>
      </c>
    </row>
    <row r="82" spans="1:7" s="9" customFormat="1" ht="12" customHeight="1" x14ac:dyDescent="0.2">
      <c r="A82" s="107" t="s">
        <v>67</v>
      </c>
      <c r="B82" s="107"/>
      <c r="C82" s="10">
        <v>4250</v>
      </c>
      <c r="D82" s="10">
        <v>27</v>
      </c>
      <c r="E82" s="10">
        <v>11</v>
      </c>
      <c r="F82" s="10">
        <v>0</v>
      </c>
      <c r="G82" s="10">
        <v>38</v>
      </c>
    </row>
    <row r="83" spans="1:7" s="9" customFormat="1" ht="12" customHeight="1" x14ac:dyDescent="0.2">
      <c r="A83" s="107" t="s">
        <v>68</v>
      </c>
      <c r="B83" s="107"/>
      <c r="C83" s="10">
        <v>2855</v>
      </c>
      <c r="D83" s="10">
        <v>3</v>
      </c>
      <c r="E83" s="10">
        <v>3</v>
      </c>
      <c r="F83" s="10">
        <v>0</v>
      </c>
      <c r="G83" s="10">
        <v>6</v>
      </c>
    </row>
    <row r="84" spans="1:7" s="9" customFormat="1" ht="12" customHeight="1" x14ac:dyDescent="0.2">
      <c r="A84" s="107" t="s">
        <v>69</v>
      </c>
      <c r="B84" s="107"/>
      <c r="C84" s="10">
        <v>2823</v>
      </c>
      <c r="D84" s="10">
        <v>41</v>
      </c>
      <c r="E84" s="10">
        <v>2</v>
      </c>
      <c r="F84" s="10">
        <v>4</v>
      </c>
      <c r="G84" s="10">
        <v>39</v>
      </c>
    </row>
    <row r="85" spans="1:7" s="9" customFormat="1" ht="12" customHeight="1" x14ac:dyDescent="0.2">
      <c r="A85" s="107" t="s">
        <v>70</v>
      </c>
      <c r="B85" s="107"/>
      <c r="C85" s="10">
        <v>1017</v>
      </c>
      <c r="D85" s="10">
        <v>4</v>
      </c>
      <c r="E85" s="10">
        <v>3</v>
      </c>
      <c r="F85" s="10">
        <v>0</v>
      </c>
      <c r="G85" s="10">
        <v>7</v>
      </c>
    </row>
    <row r="86" spans="1:7" s="9" customFormat="1" ht="12" customHeight="1" x14ac:dyDescent="0.2">
      <c r="A86" s="107" t="s">
        <v>71</v>
      </c>
      <c r="B86" s="107"/>
      <c r="C86" s="10">
        <v>601</v>
      </c>
      <c r="D86" s="10">
        <v>1</v>
      </c>
      <c r="E86" s="10">
        <v>0</v>
      </c>
      <c r="F86" s="10">
        <v>0</v>
      </c>
      <c r="G86" s="10">
        <v>1</v>
      </c>
    </row>
    <row r="87" spans="1:7" s="9" customFormat="1" ht="12" customHeight="1" x14ac:dyDescent="0.2">
      <c r="A87" s="107" t="s">
        <v>72</v>
      </c>
      <c r="B87" s="107"/>
      <c r="C87" s="10">
        <v>700</v>
      </c>
      <c r="D87" s="10">
        <v>1</v>
      </c>
      <c r="E87" s="10">
        <v>0</v>
      </c>
      <c r="F87" s="10">
        <v>0</v>
      </c>
      <c r="G87" s="10">
        <v>1</v>
      </c>
    </row>
    <row r="88" spans="1:7" s="9" customFormat="1" ht="12" customHeight="1" x14ac:dyDescent="0.2">
      <c r="A88" s="107" t="s">
        <v>73</v>
      </c>
      <c r="B88" s="107"/>
      <c r="C88" s="10">
        <v>344</v>
      </c>
      <c r="D88" s="10">
        <v>0</v>
      </c>
      <c r="E88" s="10">
        <v>0</v>
      </c>
      <c r="F88" s="10">
        <v>0</v>
      </c>
      <c r="G88" s="10">
        <v>0</v>
      </c>
    </row>
    <row r="89" spans="1:7" s="9" customFormat="1" ht="12" customHeight="1" x14ac:dyDescent="0.2">
      <c r="A89" s="107" t="s">
        <v>74</v>
      </c>
      <c r="B89" s="107"/>
      <c r="C89" s="10">
        <v>244</v>
      </c>
      <c r="D89" s="10">
        <v>0</v>
      </c>
      <c r="E89" s="10">
        <v>2</v>
      </c>
      <c r="F89" s="10">
        <v>0</v>
      </c>
      <c r="G89" s="10">
        <v>2</v>
      </c>
    </row>
    <row r="90" spans="1:7" s="9" customFormat="1" ht="12" customHeight="1" x14ac:dyDescent="0.2">
      <c r="A90" s="107" t="s">
        <v>75</v>
      </c>
      <c r="B90" s="107"/>
      <c r="C90" s="10">
        <v>613</v>
      </c>
      <c r="D90" s="10">
        <v>6</v>
      </c>
      <c r="E90" s="10">
        <v>2</v>
      </c>
      <c r="F90" s="10">
        <v>0</v>
      </c>
      <c r="G90" s="10">
        <v>8</v>
      </c>
    </row>
    <row r="91" spans="1:7" s="9" customFormat="1" ht="12" customHeight="1" x14ac:dyDescent="0.2">
      <c r="A91" s="107" t="s">
        <v>76</v>
      </c>
      <c r="B91" s="107"/>
      <c r="C91" s="10">
        <v>876</v>
      </c>
      <c r="D91" s="10">
        <v>18</v>
      </c>
      <c r="E91" s="10">
        <v>1</v>
      </c>
      <c r="F91" s="10">
        <v>2</v>
      </c>
      <c r="G91" s="10">
        <v>17</v>
      </c>
    </row>
    <row r="92" spans="1:7" s="9" customFormat="1" ht="12" customHeight="1" x14ac:dyDescent="0.2">
      <c r="A92" s="107" t="s">
        <v>77</v>
      </c>
      <c r="B92" s="107"/>
      <c r="C92" s="10">
        <v>39586</v>
      </c>
      <c r="D92" s="10">
        <v>369</v>
      </c>
      <c r="E92" s="10">
        <v>49</v>
      </c>
      <c r="F92" s="10">
        <v>30</v>
      </c>
      <c r="G92" s="10">
        <v>388</v>
      </c>
    </row>
    <row r="93" spans="1:7" s="9" customFormat="1" ht="12" customHeight="1" x14ac:dyDescent="0.2">
      <c r="A93" s="107" t="s">
        <v>78</v>
      </c>
      <c r="B93" s="107"/>
      <c r="C93" s="10">
        <v>897</v>
      </c>
      <c r="D93" s="10">
        <v>27</v>
      </c>
      <c r="E93" s="10">
        <v>1</v>
      </c>
      <c r="F93" s="10">
        <v>0</v>
      </c>
      <c r="G93" s="10">
        <v>28</v>
      </c>
    </row>
    <row r="94" spans="1:7" s="9" customFormat="1" ht="12" customHeight="1" x14ac:dyDescent="0.2">
      <c r="A94" s="107" t="s">
        <v>79</v>
      </c>
      <c r="B94" s="107"/>
      <c r="C94" s="10">
        <v>605</v>
      </c>
      <c r="D94" s="10">
        <v>7</v>
      </c>
      <c r="E94" s="10">
        <v>2</v>
      </c>
      <c r="F94" s="10">
        <v>0</v>
      </c>
      <c r="G94" s="10">
        <v>9</v>
      </c>
    </row>
    <row r="95" spans="1:7" s="9" customFormat="1" ht="12" customHeight="1" x14ac:dyDescent="0.2">
      <c r="A95" s="107" t="s">
        <v>80</v>
      </c>
      <c r="B95" s="107"/>
      <c r="C95" s="10">
        <v>541</v>
      </c>
      <c r="D95" s="10">
        <v>33</v>
      </c>
      <c r="E95" s="10">
        <v>0</v>
      </c>
      <c r="F95" s="10">
        <v>0</v>
      </c>
      <c r="G95" s="10">
        <v>33</v>
      </c>
    </row>
    <row r="96" spans="1:7" s="9" customFormat="1" ht="12" customHeight="1" x14ac:dyDescent="0.2">
      <c r="A96" s="107" t="s">
        <v>81</v>
      </c>
      <c r="B96" s="107"/>
      <c r="C96" s="10">
        <v>3683</v>
      </c>
      <c r="D96" s="10">
        <v>68</v>
      </c>
      <c r="E96" s="10">
        <v>1</v>
      </c>
      <c r="F96" s="10">
        <v>0</v>
      </c>
      <c r="G96" s="10">
        <v>69</v>
      </c>
    </row>
    <row r="97" spans="1:7" s="9" customFormat="1" ht="12" customHeight="1" x14ac:dyDescent="0.2">
      <c r="A97" s="107" t="s">
        <v>82</v>
      </c>
      <c r="B97" s="107"/>
      <c r="C97" s="10">
        <v>802</v>
      </c>
      <c r="D97" s="10">
        <v>17</v>
      </c>
      <c r="E97" s="10">
        <v>2</v>
      </c>
      <c r="F97" s="10">
        <v>0</v>
      </c>
      <c r="G97" s="10">
        <v>19</v>
      </c>
    </row>
    <row r="98" spans="1:7" s="9" customFormat="1" ht="12" customHeight="1" x14ac:dyDescent="0.2">
      <c r="A98" s="107" t="s">
        <v>83</v>
      </c>
      <c r="B98" s="107"/>
      <c r="C98" s="10">
        <v>1262</v>
      </c>
      <c r="D98" s="10">
        <v>40</v>
      </c>
      <c r="E98" s="10">
        <v>2</v>
      </c>
      <c r="F98" s="10">
        <v>0</v>
      </c>
      <c r="G98" s="10">
        <v>42</v>
      </c>
    </row>
    <row r="99" spans="1:7" s="9" customFormat="1" ht="12" customHeight="1" x14ac:dyDescent="0.2">
      <c r="A99" s="107" t="s">
        <v>84</v>
      </c>
      <c r="B99" s="107"/>
      <c r="C99" s="10">
        <v>692</v>
      </c>
      <c r="D99" s="10">
        <v>2</v>
      </c>
      <c r="E99" s="10">
        <v>2</v>
      </c>
      <c r="F99" s="10">
        <v>0</v>
      </c>
      <c r="G99" s="10">
        <v>4</v>
      </c>
    </row>
    <row r="100" spans="1:7" s="9" customFormat="1" ht="12" customHeight="1" x14ac:dyDescent="0.2">
      <c r="A100" s="107" t="s">
        <v>85</v>
      </c>
      <c r="B100" s="107"/>
      <c r="C100" s="10">
        <v>234</v>
      </c>
      <c r="D100" s="10">
        <v>0</v>
      </c>
      <c r="E100" s="10">
        <v>0</v>
      </c>
      <c r="F100" s="10">
        <v>0</v>
      </c>
      <c r="G100" s="10">
        <v>0</v>
      </c>
    </row>
    <row r="101" spans="1:7" s="9" customFormat="1" ht="12" customHeight="1" x14ac:dyDescent="0.2">
      <c r="A101" s="107" t="s">
        <v>86</v>
      </c>
      <c r="B101" s="107"/>
      <c r="C101" s="10">
        <v>2492</v>
      </c>
      <c r="D101" s="10">
        <v>18</v>
      </c>
      <c r="E101" s="10">
        <v>17</v>
      </c>
      <c r="F101" s="10">
        <v>2</v>
      </c>
      <c r="G101" s="10">
        <v>33</v>
      </c>
    </row>
    <row r="102" spans="1:7" s="9" customFormat="1" ht="12" customHeight="1" x14ac:dyDescent="0.2">
      <c r="A102" s="107" t="s">
        <v>87</v>
      </c>
      <c r="B102" s="107"/>
      <c r="C102" s="10">
        <v>710</v>
      </c>
      <c r="D102" s="10">
        <v>1</v>
      </c>
      <c r="E102" s="10">
        <v>1</v>
      </c>
      <c r="F102" s="10">
        <v>0</v>
      </c>
      <c r="G102" s="10">
        <v>2</v>
      </c>
    </row>
    <row r="103" spans="1:7" s="9" customFormat="1" ht="12" customHeight="1" x14ac:dyDescent="0.2">
      <c r="A103" s="107" t="s">
        <v>88</v>
      </c>
      <c r="B103" s="107"/>
      <c r="C103" s="10">
        <v>912</v>
      </c>
      <c r="D103" s="10">
        <v>1</v>
      </c>
      <c r="E103" s="10">
        <v>1</v>
      </c>
      <c r="F103" s="10">
        <v>0</v>
      </c>
      <c r="G103" s="10">
        <v>2</v>
      </c>
    </row>
    <row r="104" spans="1:7" s="9" customFormat="1" ht="12" customHeight="1" x14ac:dyDescent="0.2">
      <c r="A104" s="107" t="s">
        <v>89</v>
      </c>
      <c r="B104" s="107"/>
      <c r="C104" s="10">
        <v>463</v>
      </c>
      <c r="D104" s="10">
        <v>3</v>
      </c>
      <c r="E104" s="10">
        <v>0</v>
      </c>
      <c r="F104" s="10">
        <v>0</v>
      </c>
      <c r="G104" s="10">
        <v>3</v>
      </c>
    </row>
    <row r="105" spans="1:7" s="9" customFormat="1" ht="12" customHeight="1" x14ac:dyDescent="0.2">
      <c r="A105" s="107" t="s">
        <v>90</v>
      </c>
      <c r="B105" s="107"/>
      <c r="C105" s="10">
        <v>193</v>
      </c>
      <c r="D105" s="10">
        <v>0</v>
      </c>
      <c r="E105" s="10">
        <v>0</v>
      </c>
      <c r="F105" s="10">
        <v>0</v>
      </c>
      <c r="G105" s="10">
        <v>0</v>
      </c>
    </row>
    <row r="106" spans="1:7" s="9" customFormat="1" ht="12" customHeight="1" x14ac:dyDescent="0.2">
      <c r="A106" s="107" t="s">
        <v>91</v>
      </c>
      <c r="B106" s="107"/>
      <c r="C106" s="10">
        <v>553</v>
      </c>
      <c r="D106" s="10">
        <v>1</v>
      </c>
      <c r="E106" s="10">
        <v>0</v>
      </c>
      <c r="F106" s="10">
        <v>0</v>
      </c>
      <c r="G106" s="10">
        <v>1</v>
      </c>
    </row>
    <row r="107" spans="1:7" s="9" customFormat="1" ht="12" customHeight="1" x14ac:dyDescent="0.2">
      <c r="A107" s="107" t="s">
        <v>92</v>
      </c>
      <c r="B107" s="107"/>
      <c r="C107" s="10">
        <v>700</v>
      </c>
      <c r="D107" s="10">
        <v>1</v>
      </c>
      <c r="E107" s="10">
        <v>2</v>
      </c>
      <c r="F107" s="10">
        <v>2</v>
      </c>
      <c r="G107" s="10">
        <v>1</v>
      </c>
    </row>
    <row r="108" spans="1:7" s="9" customFormat="1" ht="12" customHeight="1" x14ac:dyDescent="0.2">
      <c r="A108" s="107" t="s">
        <v>93</v>
      </c>
      <c r="B108" s="107"/>
      <c r="C108" s="10">
        <v>3033</v>
      </c>
      <c r="D108" s="10">
        <v>10</v>
      </c>
      <c r="E108" s="10">
        <v>24</v>
      </c>
      <c r="F108" s="10">
        <v>4</v>
      </c>
      <c r="G108" s="10">
        <v>30</v>
      </c>
    </row>
    <row r="109" spans="1:7" s="9" customFormat="1" ht="12" customHeight="1" x14ac:dyDescent="0.2">
      <c r="A109" s="107" t="s">
        <v>94</v>
      </c>
      <c r="B109" s="107"/>
      <c r="C109" s="10">
        <v>942</v>
      </c>
      <c r="D109" s="10">
        <v>13</v>
      </c>
      <c r="E109" s="10">
        <v>1</v>
      </c>
      <c r="F109" s="10">
        <v>2</v>
      </c>
      <c r="G109" s="10">
        <v>12</v>
      </c>
    </row>
    <row r="110" spans="1:7" s="9" customFormat="1" ht="12" customHeight="1" x14ac:dyDescent="0.2">
      <c r="A110" s="107" t="s">
        <v>95</v>
      </c>
      <c r="B110" s="107"/>
      <c r="C110" s="10">
        <v>654</v>
      </c>
      <c r="D110" s="10">
        <v>0</v>
      </c>
      <c r="E110" s="10">
        <v>1</v>
      </c>
      <c r="F110" s="10">
        <v>0</v>
      </c>
      <c r="G110" s="10">
        <v>1</v>
      </c>
    </row>
    <row r="111" spans="1:7" s="9" customFormat="1" ht="12" customHeight="1" x14ac:dyDescent="0.2">
      <c r="A111" s="107" t="s">
        <v>96</v>
      </c>
      <c r="B111" s="107"/>
      <c r="C111" s="10">
        <v>868</v>
      </c>
      <c r="D111" s="10">
        <v>2</v>
      </c>
      <c r="E111" s="10">
        <v>0</v>
      </c>
      <c r="F111" s="10">
        <v>1</v>
      </c>
      <c r="G111" s="10">
        <v>1</v>
      </c>
    </row>
    <row r="112" spans="1:7" s="9" customFormat="1" ht="12" customHeight="1" x14ac:dyDescent="0.2">
      <c r="A112" s="107" t="s">
        <v>97</v>
      </c>
      <c r="B112" s="107"/>
      <c r="C112" s="10">
        <v>889</v>
      </c>
      <c r="D112" s="10">
        <v>2</v>
      </c>
      <c r="E112" s="10">
        <v>2</v>
      </c>
      <c r="F112" s="10">
        <v>0</v>
      </c>
      <c r="G112" s="10">
        <v>4</v>
      </c>
    </row>
    <row r="113" spans="1:7" s="9" customFormat="1" ht="12" customHeight="1" x14ac:dyDescent="0.2">
      <c r="A113" s="107" t="s">
        <v>98</v>
      </c>
      <c r="B113" s="107"/>
      <c r="C113" s="10">
        <v>598</v>
      </c>
      <c r="D113" s="10">
        <v>2</v>
      </c>
      <c r="E113" s="10">
        <v>11</v>
      </c>
      <c r="F113" s="10">
        <v>0</v>
      </c>
      <c r="G113" s="10">
        <v>13</v>
      </c>
    </row>
    <row r="114" spans="1:7" s="9" customFormat="1" ht="12" customHeight="1" x14ac:dyDescent="0.2">
      <c r="A114" s="107" t="s">
        <v>99</v>
      </c>
      <c r="B114" s="107"/>
      <c r="C114" s="10">
        <v>1145</v>
      </c>
      <c r="D114" s="10">
        <v>8</v>
      </c>
      <c r="E114" s="10">
        <v>0</v>
      </c>
      <c r="F114" s="10">
        <v>0</v>
      </c>
      <c r="G114" s="10">
        <v>8</v>
      </c>
    </row>
    <row r="115" spans="1:7" s="9" customFormat="1" ht="12" customHeight="1" x14ac:dyDescent="0.2">
      <c r="A115" s="107" t="s">
        <v>100</v>
      </c>
      <c r="B115" s="107"/>
      <c r="C115" s="10">
        <v>542</v>
      </c>
      <c r="D115" s="10">
        <v>1</v>
      </c>
      <c r="E115" s="10">
        <v>2</v>
      </c>
      <c r="F115" s="10">
        <v>0</v>
      </c>
      <c r="G115" s="10">
        <v>3</v>
      </c>
    </row>
    <row r="116" spans="1:7" s="9" customFormat="1" ht="12" customHeight="1" x14ac:dyDescent="0.2">
      <c r="A116" s="107" t="s">
        <v>101</v>
      </c>
      <c r="B116" s="107"/>
      <c r="C116" s="10">
        <v>826</v>
      </c>
      <c r="D116" s="10">
        <v>0</v>
      </c>
      <c r="E116" s="10">
        <v>1</v>
      </c>
      <c r="F116" s="10">
        <v>0</v>
      </c>
      <c r="G116" s="10">
        <v>1</v>
      </c>
    </row>
    <row r="117" spans="1:7" s="9" customFormat="1" ht="12" customHeight="1" x14ac:dyDescent="0.2">
      <c r="A117" s="107" t="s">
        <v>102</v>
      </c>
      <c r="B117" s="107"/>
      <c r="C117" s="10">
        <v>1422</v>
      </c>
      <c r="D117" s="10">
        <v>15</v>
      </c>
      <c r="E117" s="10">
        <v>4</v>
      </c>
      <c r="F117" s="10">
        <v>0</v>
      </c>
      <c r="G117" s="10">
        <v>19</v>
      </c>
    </row>
    <row r="118" spans="1:7" s="9" customFormat="1" ht="12" customHeight="1" x14ac:dyDescent="0.2">
      <c r="A118" s="107" t="s">
        <v>103</v>
      </c>
      <c r="B118" s="107"/>
      <c r="C118" s="10">
        <v>422</v>
      </c>
      <c r="D118" s="10">
        <v>4</v>
      </c>
      <c r="E118" s="10">
        <v>0</v>
      </c>
      <c r="F118" s="10">
        <v>0</v>
      </c>
      <c r="G118" s="10">
        <v>4</v>
      </c>
    </row>
    <row r="119" spans="1:7" s="9" customFormat="1" ht="12" customHeight="1" x14ac:dyDescent="0.2">
      <c r="A119" s="107" t="s">
        <v>104</v>
      </c>
      <c r="B119" s="107"/>
      <c r="C119" s="10">
        <v>950</v>
      </c>
      <c r="D119" s="10">
        <v>3</v>
      </c>
      <c r="E119" s="10">
        <v>8</v>
      </c>
      <c r="F119" s="10">
        <v>0</v>
      </c>
      <c r="G119" s="10">
        <v>11</v>
      </c>
    </row>
    <row r="120" spans="1:7" s="9" customFormat="1" ht="12" customHeight="1" x14ac:dyDescent="0.2">
      <c r="A120" s="108" t="s">
        <v>105</v>
      </c>
      <c r="B120" s="108"/>
      <c r="C120" s="15">
        <v>467</v>
      </c>
      <c r="D120" s="15">
        <v>5</v>
      </c>
      <c r="E120" s="15">
        <v>0</v>
      </c>
      <c r="F120" s="15">
        <v>0</v>
      </c>
      <c r="G120" s="15">
        <v>5</v>
      </c>
    </row>
    <row r="121" spans="1:7" s="9" customFormat="1" ht="12" customHeight="1" x14ac:dyDescent="0.2">
      <c r="A121" s="13"/>
      <c r="B121" s="13"/>
      <c r="C121" s="13"/>
      <c r="D121" s="13"/>
      <c r="E121" s="13"/>
      <c r="F121" s="13"/>
      <c r="G121" s="13"/>
    </row>
    <row r="122" spans="1:7" s="9" customFormat="1" ht="12" customHeight="1" x14ac:dyDescent="0.2">
      <c r="A122" s="106" t="s">
        <v>106</v>
      </c>
      <c r="B122" s="106"/>
      <c r="C122" s="8">
        <f t="shared" ref="C122:G122" si="43">SUM(C123:C145)</f>
        <v>56557</v>
      </c>
      <c r="D122" s="8">
        <f t="shared" si="43"/>
        <v>537</v>
      </c>
      <c r="E122" s="8">
        <f t="shared" si="43"/>
        <v>45</v>
      </c>
      <c r="F122" s="8">
        <f t="shared" si="43"/>
        <v>31</v>
      </c>
      <c r="G122" s="8">
        <f t="shared" si="43"/>
        <v>551</v>
      </c>
    </row>
    <row r="123" spans="1:7" s="9" customFormat="1" ht="12" customHeight="1" x14ac:dyDescent="0.2">
      <c r="A123" s="107" t="s">
        <v>107</v>
      </c>
      <c r="B123" s="107"/>
      <c r="C123" s="10">
        <v>6000</v>
      </c>
      <c r="D123" s="10">
        <v>62</v>
      </c>
      <c r="E123" s="10">
        <v>1</v>
      </c>
      <c r="F123" s="10">
        <v>0</v>
      </c>
      <c r="G123" s="10">
        <v>63</v>
      </c>
    </row>
    <row r="124" spans="1:7" s="9" customFormat="1" ht="12" customHeight="1" x14ac:dyDescent="0.2">
      <c r="A124" s="107" t="s">
        <v>108</v>
      </c>
      <c r="B124" s="107"/>
      <c r="C124" s="10">
        <v>328</v>
      </c>
      <c r="D124" s="10">
        <v>0</v>
      </c>
      <c r="E124" s="10">
        <v>4</v>
      </c>
      <c r="F124" s="10">
        <v>0</v>
      </c>
      <c r="G124" s="10">
        <v>4</v>
      </c>
    </row>
    <row r="125" spans="1:7" s="9" customFormat="1" ht="12" customHeight="1" x14ac:dyDescent="0.2">
      <c r="A125" s="107" t="s">
        <v>109</v>
      </c>
      <c r="B125" s="107"/>
      <c r="C125" s="10">
        <v>726</v>
      </c>
      <c r="D125" s="10">
        <v>7</v>
      </c>
      <c r="E125" s="10">
        <v>0</v>
      </c>
      <c r="F125" s="10">
        <v>0</v>
      </c>
      <c r="G125" s="10">
        <v>7</v>
      </c>
    </row>
    <row r="126" spans="1:7" s="9" customFormat="1" ht="12" customHeight="1" x14ac:dyDescent="0.2">
      <c r="A126" s="107" t="s">
        <v>110</v>
      </c>
      <c r="B126" s="107"/>
      <c r="C126" s="10">
        <v>3176</v>
      </c>
      <c r="D126" s="10">
        <v>45</v>
      </c>
      <c r="E126" s="10">
        <v>10</v>
      </c>
      <c r="F126" s="10">
        <v>0</v>
      </c>
      <c r="G126" s="10">
        <v>55</v>
      </c>
    </row>
    <row r="127" spans="1:7" s="9" customFormat="1" ht="12" customHeight="1" x14ac:dyDescent="0.2">
      <c r="A127" s="107" t="s">
        <v>111</v>
      </c>
      <c r="B127" s="107"/>
      <c r="C127" s="10">
        <v>1647</v>
      </c>
      <c r="D127" s="10">
        <v>3</v>
      </c>
      <c r="E127" s="10">
        <v>1</v>
      </c>
      <c r="F127" s="10">
        <v>0</v>
      </c>
      <c r="G127" s="10">
        <v>4</v>
      </c>
    </row>
    <row r="128" spans="1:7" s="9" customFormat="1" ht="12" customHeight="1" x14ac:dyDescent="0.2">
      <c r="A128" s="107" t="s">
        <v>112</v>
      </c>
      <c r="B128" s="107"/>
      <c r="C128" s="10">
        <v>72</v>
      </c>
      <c r="D128" s="10">
        <v>0</v>
      </c>
      <c r="E128" s="10">
        <v>0</v>
      </c>
      <c r="F128" s="10">
        <v>0</v>
      </c>
      <c r="G128" s="10">
        <v>0</v>
      </c>
    </row>
    <row r="129" spans="1:7" s="9" customFormat="1" ht="12" customHeight="1" x14ac:dyDescent="0.2">
      <c r="A129" s="107" t="s">
        <v>113</v>
      </c>
      <c r="B129" s="107"/>
      <c r="C129" s="10">
        <v>1978</v>
      </c>
      <c r="D129" s="10">
        <v>5</v>
      </c>
      <c r="E129" s="10">
        <v>1</v>
      </c>
      <c r="F129" s="10">
        <v>0</v>
      </c>
      <c r="G129" s="10">
        <v>6</v>
      </c>
    </row>
    <row r="130" spans="1:7" s="9" customFormat="1" ht="12" customHeight="1" x14ac:dyDescent="0.2">
      <c r="A130" s="107" t="s">
        <v>114</v>
      </c>
      <c r="B130" s="107"/>
      <c r="C130" s="10">
        <v>269</v>
      </c>
      <c r="D130" s="10">
        <v>0</v>
      </c>
      <c r="E130" s="10">
        <v>0</v>
      </c>
      <c r="F130" s="10">
        <v>0</v>
      </c>
      <c r="G130" s="10">
        <v>0</v>
      </c>
    </row>
    <row r="131" spans="1:7" s="20" customFormat="1" ht="12" customHeight="1" x14ac:dyDescent="0.2">
      <c r="A131" s="127" t="s">
        <v>115</v>
      </c>
      <c r="B131" s="127"/>
      <c r="C131" s="21">
        <v>6430</v>
      </c>
      <c r="D131" s="21">
        <v>32</v>
      </c>
      <c r="E131" s="21">
        <v>6</v>
      </c>
      <c r="F131" s="21">
        <v>0</v>
      </c>
      <c r="G131" s="21">
        <v>38</v>
      </c>
    </row>
    <row r="132" spans="1:7" s="9" customFormat="1" ht="12" customHeight="1" x14ac:dyDescent="0.2">
      <c r="A132" s="107" t="s">
        <v>116</v>
      </c>
      <c r="B132" s="107"/>
      <c r="C132" s="10">
        <v>2783</v>
      </c>
      <c r="D132" s="10">
        <v>32</v>
      </c>
      <c r="E132" s="10">
        <v>5</v>
      </c>
      <c r="F132" s="10">
        <v>3</v>
      </c>
      <c r="G132" s="10">
        <v>34</v>
      </c>
    </row>
    <row r="133" spans="1:7" s="9" customFormat="1" ht="12" customHeight="1" x14ac:dyDescent="0.2">
      <c r="A133" s="107" t="s">
        <v>119</v>
      </c>
      <c r="B133" s="107"/>
      <c r="C133" s="10">
        <v>889</v>
      </c>
      <c r="D133" s="10">
        <v>6</v>
      </c>
      <c r="E133" s="10">
        <v>1</v>
      </c>
      <c r="F133" s="10">
        <v>0</v>
      </c>
      <c r="G133" s="10">
        <v>7</v>
      </c>
    </row>
    <row r="134" spans="1:7" s="9" customFormat="1" ht="12" customHeight="1" x14ac:dyDescent="0.2">
      <c r="A134" s="107" t="s">
        <v>120</v>
      </c>
      <c r="B134" s="107"/>
      <c r="C134" s="10">
        <v>11093</v>
      </c>
      <c r="D134" s="10">
        <v>109</v>
      </c>
      <c r="E134" s="10">
        <v>5</v>
      </c>
      <c r="F134" s="10">
        <v>22</v>
      </c>
      <c r="G134" s="10">
        <v>92</v>
      </c>
    </row>
    <row r="135" spans="1:7" s="9" customFormat="1" ht="12" customHeight="1" x14ac:dyDescent="0.2">
      <c r="A135" s="107" t="s">
        <v>121</v>
      </c>
      <c r="B135" s="107"/>
      <c r="C135" s="10">
        <v>3921</v>
      </c>
      <c r="D135" s="10">
        <v>76</v>
      </c>
      <c r="E135" s="10">
        <v>1</v>
      </c>
      <c r="F135" s="10">
        <v>4</v>
      </c>
      <c r="G135" s="10">
        <v>73</v>
      </c>
    </row>
    <row r="136" spans="1:7" s="9" customFormat="1" ht="12" customHeight="1" x14ac:dyDescent="0.2">
      <c r="A136" s="107" t="s">
        <v>122</v>
      </c>
      <c r="B136" s="107"/>
      <c r="C136" s="10">
        <v>532</v>
      </c>
      <c r="D136" s="10">
        <v>1</v>
      </c>
      <c r="E136" s="10">
        <v>0</v>
      </c>
      <c r="F136" s="10">
        <v>0</v>
      </c>
      <c r="G136" s="10">
        <v>1</v>
      </c>
    </row>
    <row r="137" spans="1:7" s="9" customFormat="1" ht="12" customHeight="1" x14ac:dyDescent="0.2">
      <c r="A137" s="107" t="s">
        <v>123</v>
      </c>
      <c r="B137" s="107"/>
      <c r="C137" s="10">
        <v>5776</v>
      </c>
      <c r="D137" s="10">
        <v>46</v>
      </c>
      <c r="E137" s="10">
        <v>5</v>
      </c>
      <c r="F137" s="10">
        <v>2</v>
      </c>
      <c r="G137" s="10">
        <v>49</v>
      </c>
    </row>
    <row r="138" spans="1:7" s="9" customFormat="1" ht="12" customHeight="1" x14ac:dyDescent="0.2">
      <c r="A138" s="107" t="s">
        <v>125</v>
      </c>
      <c r="B138" s="107"/>
      <c r="C138" s="10">
        <v>2595</v>
      </c>
      <c r="D138" s="10">
        <v>0</v>
      </c>
      <c r="E138" s="10">
        <v>2</v>
      </c>
      <c r="F138" s="10">
        <v>0</v>
      </c>
      <c r="G138" s="10">
        <v>2</v>
      </c>
    </row>
    <row r="139" spans="1:7" s="9" customFormat="1" ht="12" customHeight="1" x14ac:dyDescent="0.2">
      <c r="A139" s="107" t="s">
        <v>126</v>
      </c>
      <c r="B139" s="107"/>
      <c r="C139" s="10">
        <v>1500</v>
      </c>
      <c r="D139" s="10">
        <v>1</v>
      </c>
      <c r="E139" s="10">
        <v>0</v>
      </c>
      <c r="F139" s="10">
        <v>0</v>
      </c>
      <c r="G139" s="10">
        <v>1</v>
      </c>
    </row>
    <row r="140" spans="1:7" s="9" customFormat="1" ht="12" customHeight="1" x14ac:dyDescent="0.2">
      <c r="A140" s="107" t="s">
        <v>127</v>
      </c>
      <c r="B140" s="107"/>
      <c r="C140" s="10">
        <v>1232</v>
      </c>
      <c r="D140" s="10">
        <v>34</v>
      </c>
      <c r="E140" s="10">
        <v>0</v>
      </c>
      <c r="F140" s="10">
        <v>0</v>
      </c>
      <c r="G140" s="10">
        <v>34</v>
      </c>
    </row>
    <row r="141" spans="1:7" s="9" customFormat="1" ht="12" customHeight="1" x14ac:dyDescent="0.2">
      <c r="A141" s="107" t="s">
        <v>128</v>
      </c>
      <c r="B141" s="107"/>
      <c r="C141" s="10">
        <v>1277</v>
      </c>
      <c r="D141" s="10">
        <v>1</v>
      </c>
      <c r="E141" s="10">
        <v>2</v>
      </c>
      <c r="F141" s="10">
        <v>0</v>
      </c>
      <c r="G141" s="10">
        <v>3</v>
      </c>
    </row>
    <row r="142" spans="1:7" s="9" customFormat="1" ht="12" customHeight="1" x14ac:dyDescent="0.2">
      <c r="A142" s="107" t="s">
        <v>129</v>
      </c>
      <c r="B142" s="107"/>
      <c r="C142" s="10">
        <v>196</v>
      </c>
      <c r="D142" s="10">
        <v>0</v>
      </c>
      <c r="E142" s="10">
        <v>0</v>
      </c>
      <c r="F142" s="10">
        <v>0</v>
      </c>
      <c r="G142" s="10">
        <v>0</v>
      </c>
    </row>
    <row r="143" spans="1:7" s="9" customFormat="1" ht="12" customHeight="1" x14ac:dyDescent="0.2">
      <c r="A143" s="107" t="s">
        <v>130</v>
      </c>
      <c r="B143" s="107"/>
      <c r="C143" s="10">
        <v>1835</v>
      </c>
      <c r="D143" s="10">
        <v>67</v>
      </c>
      <c r="E143" s="10">
        <v>0</v>
      </c>
      <c r="F143" s="10">
        <v>0</v>
      </c>
      <c r="G143" s="10">
        <v>67</v>
      </c>
    </row>
    <row r="144" spans="1:7" s="9" customFormat="1" ht="12" customHeight="1" x14ac:dyDescent="0.2">
      <c r="A144" s="107" t="s">
        <v>131</v>
      </c>
      <c r="B144" s="107"/>
      <c r="C144" s="10">
        <v>1698</v>
      </c>
      <c r="D144" s="10">
        <v>10</v>
      </c>
      <c r="E144" s="10">
        <v>1</v>
      </c>
      <c r="F144" s="10">
        <v>0</v>
      </c>
      <c r="G144" s="10">
        <v>11</v>
      </c>
    </row>
    <row r="145" spans="1:7" s="9" customFormat="1" ht="12" customHeight="1" x14ac:dyDescent="0.2">
      <c r="A145" s="105" t="s">
        <v>133</v>
      </c>
      <c r="B145" s="105"/>
      <c r="C145" s="15">
        <v>604</v>
      </c>
      <c r="D145" s="15">
        <v>0</v>
      </c>
      <c r="E145" s="15">
        <v>0</v>
      </c>
      <c r="F145" s="15">
        <v>0</v>
      </c>
      <c r="G145" s="15">
        <v>0</v>
      </c>
    </row>
    <row r="146" spans="1:7" s="9" customFormat="1" ht="12" customHeight="1" x14ac:dyDescent="0.2">
      <c r="A146" s="13"/>
      <c r="B146" s="13"/>
      <c r="C146" s="13"/>
      <c r="D146" s="13"/>
      <c r="E146" s="13"/>
      <c r="F146" s="13"/>
      <c r="G146" s="13"/>
    </row>
    <row r="147" spans="1:7" s="9" customFormat="1" ht="12" customHeight="1" x14ac:dyDescent="0.2">
      <c r="A147" s="106" t="s">
        <v>134</v>
      </c>
      <c r="B147" s="106"/>
      <c r="C147" s="8">
        <f t="shared" ref="C147:G147" si="44">SUM(C148:C155)</f>
        <v>6406</v>
      </c>
      <c r="D147" s="8">
        <f t="shared" si="44"/>
        <v>26</v>
      </c>
      <c r="E147" s="8">
        <f t="shared" si="44"/>
        <v>18</v>
      </c>
      <c r="F147" s="8">
        <f t="shared" si="44"/>
        <v>0</v>
      </c>
      <c r="G147" s="8">
        <f t="shared" si="44"/>
        <v>44</v>
      </c>
    </row>
    <row r="148" spans="1:7" s="9" customFormat="1" ht="12" customHeight="1" x14ac:dyDescent="0.2">
      <c r="A148" s="107" t="s">
        <v>135</v>
      </c>
      <c r="B148" s="107"/>
      <c r="C148" s="10">
        <v>962</v>
      </c>
      <c r="D148" s="10">
        <v>8</v>
      </c>
      <c r="E148" s="10">
        <v>0</v>
      </c>
      <c r="F148" s="10">
        <v>0</v>
      </c>
      <c r="G148" s="10">
        <v>8</v>
      </c>
    </row>
    <row r="149" spans="1:7" s="9" customFormat="1" ht="12" customHeight="1" x14ac:dyDescent="0.2">
      <c r="A149" s="107" t="s">
        <v>136</v>
      </c>
      <c r="B149" s="107"/>
      <c r="C149" s="10">
        <v>210</v>
      </c>
      <c r="D149" s="10">
        <v>0</v>
      </c>
      <c r="E149" s="10">
        <v>0</v>
      </c>
      <c r="F149" s="10">
        <v>0</v>
      </c>
      <c r="G149" s="10">
        <v>0</v>
      </c>
    </row>
    <row r="150" spans="1:7" s="9" customFormat="1" ht="12" customHeight="1" x14ac:dyDescent="0.2">
      <c r="A150" s="107" t="s">
        <v>137</v>
      </c>
      <c r="B150" s="107"/>
      <c r="C150" s="10">
        <v>289</v>
      </c>
      <c r="D150" s="10">
        <v>0</v>
      </c>
      <c r="E150" s="10">
        <v>1</v>
      </c>
      <c r="F150" s="10">
        <v>0</v>
      </c>
      <c r="G150" s="10">
        <v>1</v>
      </c>
    </row>
    <row r="151" spans="1:7" s="9" customFormat="1" ht="12" customHeight="1" x14ac:dyDescent="0.2">
      <c r="A151" s="107" t="s">
        <v>138</v>
      </c>
      <c r="B151" s="107"/>
      <c r="C151" s="10">
        <v>155</v>
      </c>
      <c r="D151" s="10">
        <v>0</v>
      </c>
      <c r="E151" s="10">
        <v>0</v>
      </c>
      <c r="F151" s="10">
        <v>0</v>
      </c>
      <c r="G151" s="10">
        <v>0</v>
      </c>
    </row>
    <row r="152" spans="1:7" s="9" customFormat="1" ht="12" customHeight="1" x14ac:dyDescent="0.2">
      <c r="A152" s="107" t="s">
        <v>139</v>
      </c>
      <c r="B152" s="107"/>
      <c r="C152" s="10">
        <v>1354</v>
      </c>
      <c r="D152" s="10">
        <v>4</v>
      </c>
      <c r="E152" s="10">
        <v>5</v>
      </c>
      <c r="F152" s="10">
        <v>0</v>
      </c>
      <c r="G152" s="10">
        <v>9</v>
      </c>
    </row>
    <row r="153" spans="1:7" s="9" customFormat="1" ht="12" customHeight="1" x14ac:dyDescent="0.2">
      <c r="A153" s="107" t="s">
        <v>140</v>
      </c>
      <c r="B153" s="107"/>
      <c r="C153" s="10">
        <v>927</v>
      </c>
      <c r="D153" s="10">
        <v>0</v>
      </c>
      <c r="E153" s="10">
        <v>0</v>
      </c>
      <c r="F153" s="10">
        <v>0</v>
      </c>
      <c r="G153" s="10">
        <v>0</v>
      </c>
    </row>
    <row r="154" spans="1:7" s="9" customFormat="1" ht="12" customHeight="1" x14ac:dyDescent="0.2">
      <c r="A154" s="107" t="s">
        <v>141</v>
      </c>
      <c r="B154" s="107"/>
      <c r="C154" s="10">
        <v>133</v>
      </c>
      <c r="D154" s="10">
        <v>0</v>
      </c>
      <c r="E154" s="10">
        <v>0</v>
      </c>
      <c r="F154" s="10">
        <v>0</v>
      </c>
      <c r="G154" s="10">
        <v>0</v>
      </c>
    </row>
    <row r="155" spans="1:7" s="9" customFormat="1" ht="12" customHeight="1" x14ac:dyDescent="0.2">
      <c r="A155" s="105" t="s">
        <v>142</v>
      </c>
      <c r="B155" s="105"/>
      <c r="C155" s="15">
        <v>2376</v>
      </c>
      <c r="D155" s="15">
        <v>14</v>
      </c>
      <c r="E155" s="15">
        <v>12</v>
      </c>
      <c r="F155" s="15">
        <v>0</v>
      </c>
      <c r="G155" s="15">
        <v>26</v>
      </c>
    </row>
    <row r="156" spans="1:7" s="9" customFormat="1" ht="12" customHeight="1" x14ac:dyDescent="0.2">
      <c r="A156" s="13"/>
      <c r="B156" s="13"/>
      <c r="C156" s="13"/>
      <c r="D156" s="13"/>
      <c r="E156" s="13"/>
      <c r="F156" s="13"/>
      <c r="G156" s="13"/>
    </row>
    <row r="157" spans="1:7" s="9" customFormat="1" ht="12" customHeight="1" x14ac:dyDescent="0.2">
      <c r="A157" s="106" t="s">
        <v>143</v>
      </c>
      <c r="B157" s="106"/>
      <c r="C157" s="8">
        <f t="shared" ref="C157:G157" si="45">SUM(C158:C174)</f>
        <v>28678</v>
      </c>
      <c r="D157" s="8">
        <f t="shared" si="45"/>
        <v>444</v>
      </c>
      <c r="E157" s="8">
        <f t="shared" si="45"/>
        <v>35</v>
      </c>
      <c r="F157" s="8">
        <f t="shared" si="45"/>
        <v>23</v>
      </c>
      <c r="G157" s="8">
        <f t="shared" si="45"/>
        <v>456</v>
      </c>
    </row>
    <row r="158" spans="1:7" s="9" customFormat="1" ht="12" customHeight="1" x14ac:dyDescent="0.2">
      <c r="A158" s="107" t="s">
        <v>144</v>
      </c>
      <c r="B158" s="107"/>
      <c r="C158" s="10">
        <v>2444</v>
      </c>
      <c r="D158" s="10">
        <v>162</v>
      </c>
      <c r="E158" s="10">
        <v>3</v>
      </c>
      <c r="F158" s="10">
        <v>1</v>
      </c>
      <c r="G158" s="10">
        <v>164</v>
      </c>
    </row>
    <row r="159" spans="1:7" s="9" customFormat="1" ht="12" customHeight="1" x14ac:dyDescent="0.2">
      <c r="A159" s="107" t="s">
        <v>145</v>
      </c>
      <c r="B159" s="107"/>
      <c r="C159" s="10">
        <v>10337</v>
      </c>
      <c r="D159" s="10">
        <v>116</v>
      </c>
      <c r="E159" s="10">
        <v>11</v>
      </c>
      <c r="F159" s="10">
        <v>8</v>
      </c>
      <c r="G159" s="10">
        <v>119</v>
      </c>
    </row>
    <row r="160" spans="1:7" s="9" customFormat="1" ht="12" customHeight="1" x14ac:dyDescent="0.2">
      <c r="A160" s="107" t="s">
        <v>146</v>
      </c>
      <c r="B160" s="107"/>
      <c r="C160" s="10">
        <v>1365</v>
      </c>
      <c r="D160" s="10">
        <v>30</v>
      </c>
      <c r="E160" s="10">
        <v>1</v>
      </c>
      <c r="F160" s="10">
        <v>0</v>
      </c>
      <c r="G160" s="10">
        <v>31</v>
      </c>
    </row>
    <row r="161" spans="1:7" s="9" customFormat="1" ht="12" customHeight="1" x14ac:dyDescent="0.2">
      <c r="A161" s="107" t="s">
        <v>147</v>
      </c>
      <c r="B161" s="107"/>
      <c r="C161" s="10">
        <v>1430</v>
      </c>
      <c r="D161" s="10">
        <v>4</v>
      </c>
      <c r="E161" s="10">
        <v>2</v>
      </c>
      <c r="F161" s="10">
        <v>1</v>
      </c>
      <c r="G161" s="10">
        <v>5</v>
      </c>
    </row>
    <row r="162" spans="1:7" s="9" customFormat="1" ht="12" customHeight="1" x14ac:dyDescent="0.2">
      <c r="A162" s="107" t="s">
        <v>148</v>
      </c>
      <c r="B162" s="107"/>
      <c r="C162" s="10">
        <v>4556</v>
      </c>
      <c r="D162" s="10">
        <v>37</v>
      </c>
      <c r="E162" s="10">
        <v>3</v>
      </c>
      <c r="F162" s="10">
        <v>4</v>
      </c>
      <c r="G162" s="10">
        <v>36</v>
      </c>
    </row>
    <row r="163" spans="1:7" s="9" customFormat="1" ht="12" customHeight="1" x14ac:dyDescent="0.2">
      <c r="A163" s="107" t="s">
        <v>149</v>
      </c>
      <c r="B163" s="107"/>
      <c r="C163" s="10">
        <v>389</v>
      </c>
      <c r="D163" s="10">
        <v>7</v>
      </c>
      <c r="E163" s="10">
        <v>2</v>
      </c>
      <c r="F163" s="10">
        <v>0</v>
      </c>
      <c r="G163" s="10">
        <v>9</v>
      </c>
    </row>
    <row r="164" spans="1:7" s="9" customFormat="1" ht="12" customHeight="1" x14ac:dyDescent="0.2">
      <c r="A164" s="107" t="s">
        <v>150</v>
      </c>
      <c r="B164" s="107"/>
      <c r="C164" s="10">
        <v>560</v>
      </c>
      <c r="D164" s="10">
        <v>4</v>
      </c>
      <c r="E164" s="10">
        <v>0</v>
      </c>
      <c r="F164" s="10">
        <v>0</v>
      </c>
      <c r="G164" s="10">
        <v>4</v>
      </c>
    </row>
    <row r="165" spans="1:7" s="9" customFormat="1" ht="12" customHeight="1" x14ac:dyDescent="0.2">
      <c r="A165" s="107" t="s">
        <v>151</v>
      </c>
      <c r="B165" s="107"/>
      <c r="C165" s="10">
        <v>514</v>
      </c>
      <c r="D165" s="10">
        <v>0</v>
      </c>
      <c r="E165" s="10">
        <v>1</v>
      </c>
      <c r="F165" s="10">
        <v>2</v>
      </c>
      <c r="G165" s="10">
        <v>-1</v>
      </c>
    </row>
    <row r="166" spans="1:7" s="9" customFormat="1" ht="12" customHeight="1" x14ac:dyDescent="0.2">
      <c r="A166" s="107" t="s">
        <v>152</v>
      </c>
      <c r="B166" s="107"/>
      <c r="C166" s="10">
        <v>273</v>
      </c>
      <c r="D166" s="10">
        <v>0</v>
      </c>
      <c r="E166" s="10">
        <v>0</v>
      </c>
      <c r="F166" s="10">
        <v>0</v>
      </c>
      <c r="G166" s="10">
        <v>0</v>
      </c>
    </row>
    <row r="167" spans="1:7" s="9" customFormat="1" ht="12" customHeight="1" x14ac:dyDescent="0.2">
      <c r="A167" s="107" t="s">
        <v>153</v>
      </c>
      <c r="B167" s="107"/>
      <c r="C167" s="10">
        <v>782</v>
      </c>
      <c r="D167" s="10">
        <v>17</v>
      </c>
      <c r="E167" s="10">
        <v>0</v>
      </c>
      <c r="F167" s="10">
        <v>2</v>
      </c>
      <c r="G167" s="10">
        <v>15</v>
      </c>
    </row>
    <row r="168" spans="1:7" s="9" customFormat="1" ht="12" customHeight="1" x14ac:dyDescent="0.2">
      <c r="A168" s="107" t="s">
        <v>154</v>
      </c>
      <c r="B168" s="107"/>
      <c r="C168" s="10">
        <v>76</v>
      </c>
      <c r="D168" s="10">
        <v>1</v>
      </c>
      <c r="E168" s="10">
        <v>2</v>
      </c>
      <c r="F168" s="10">
        <v>0</v>
      </c>
      <c r="G168" s="10">
        <v>3</v>
      </c>
    </row>
    <row r="169" spans="1:7" s="9" customFormat="1" ht="12" customHeight="1" x14ac:dyDescent="0.2">
      <c r="A169" s="107" t="s">
        <v>155</v>
      </c>
      <c r="B169" s="107"/>
      <c r="C169" s="10">
        <v>1638</v>
      </c>
      <c r="D169" s="10">
        <v>6</v>
      </c>
      <c r="E169" s="10">
        <v>1</v>
      </c>
      <c r="F169" s="10">
        <v>2</v>
      </c>
      <c r="G169" s="10">
        <v>5</v>
      </c>
    </row>
    <row r="170" spans="1:7" s="9" customFormat="1" ht="12" customHeight="1" x14ac:dyDescent="0.2">
      <c r="A170" s="107" t="s">
        <v>156</v>
      </c>
      <c r="B170" s="107"/>
      <c r="C170" s="10">
        <v>610</v>
      </c>
      <c r="D170" s="10">
        <v>0</v>
      </c>
      <c r="E170" s="10">
        <v>1</v>
      </c>
      <c r="F170" s="10">
        <v>0</v>
      </c>
      <c r="G170" s="10">
        <v>1</v>
      </c>
    </row>
    <row r="171" spans="1:7" s="9" customFormat="1" ht="12" customHeight="1" x14ac:dyDescent="0.2">
      <c r="A171" s="107" t="s">
        <v>157</v>
      </c>
      <c r="B171" s="107"/>
      <c r="C171" s="10">
        <v>350</v>
      </c>
      <c r="D171" s="10">
        <v>2</v>
      </c>
      <c r="E171" s="10">
        <v>0</v>
      </c>
      <c r="F171" s="10">
        <v>1</v>
      </c>
      <c r="G171" s="10">
        <v>1</v>
      </c>
    </row>
    <row r="172" spans="1:7" s="9" customFormat="1" ht="12" customHeight="1" x14ac:dyDescent="0.2">
      <c r="A172" s="107" t="s">
        <v>158</v>
      </c>
      <c r="B172" s="107"/>
      <c r="C172" s="10">
        <v>1233</v>
      </c>
      <c r="D172" s="10">
        <v>37</v>
      </c>
      <c r="E172" s="10">
        <v>5</v>
      </c>
      <c r="F172" s="10">
        <v>2</v>
      </c>
      <c r="G172" s="10">
        <v>40</v>
      </c>
    </row>
    <row r="173" spans="1:7" s="9" customFormat="1" ht="12" customHeight="1" x14ac:dyDescent="0.2">
      <c r="A173" s="107" t="s">
        <v>159</v>
      </c>
      <c r="B173" s="107"/>
      <c r="C173" s="10">
        <v>447</v>
      </c>
      <c r="D173" s="10">
        <v>0</v>
      </c>
      <c r="E173" s="10">
        <v>1</v>
      </c>
      <c r="F173" s="10">
        <v>0</v>
      </c>
      <c r="G173" s="10">
        <v>1</v>
      </c>
    </row>
    <row r="174" spans="1:7" s="9" customFormat="1" ht="12" customHeight="1" x14ac:dyDescent="0.2">
      <c r="A174" s="105" t="s">
        <v>160</v>
      </c>
      <c r="B174" s="105"/>
      <c r="C174" s="15">
        <v>1674</v>
      </c>
      <c r="D174" s="15">
        <v>21</v>
      </c>
      <c r="E174" s="15">
        <v>2</v>
      </c>
      <c r="F174" s="15">
        <v>0</v>
      </c>
      <c r="G174" s="15">
        <v>23</v>
      </c>
    </row>
    <row r="175" spans="1:7" s="9" customFormat="1" ht="12" customHeight="1" x14ac:dyDescent="0.2">
      <c r="A175" s="13"/>
      <c r="B175" s="13"/>
      <c r="C175" s="13"/>
      <c r="D175" s="13"/>
      <c r="E175" s="13"/>
      <c r="F175" s="13"/>
      <c r="G175" s="13"/>
    </row>
    <row r="176" spans="1:7" s="9" customFormat="1" ht="12" customHeight="1" x14ac:dyDescent="0.2">
      <c r="A176" s="106" t="s">
        <v>161</v>
      </c>
      <c r="B176" s="106"/>
      <c r="C176" s="8">
        <f t="shared" ref="C176:G176" si="46">SUM(C177:C182)</f>
        <v>7170</v>
      </c>
      <c r="D176" s="8">
        <f t="shared" si="46"/>
        <v>96</v>
      </c>
      <c r="E176" s="8">
        <f t="shared" si="46"/>
        <v>6</v>
      </c>
      <c r="F176" s="8">
        <f t="shared" si="46"/>
        <v>13</v>
      </c>
      <c r="G176" s="8">
        <f t="shared" si="46"/>
        <v>89</v>
      </c>
    </row>
    <row r="177" spans="1:7" s="9" customFormat="1" ht="12" customHeight="1" x14ac:dyDescent="0.2">
      <c r="A177" s="107" t="s">
        <v>162</v>
      </c>
      <c r="B177" s="107"/>
      <c r="C177" s="10">
        <v>3344</v>
      </c>
      <c r="D177" s="10">
        <v>31</v>
      </c>
      <c r="E177" s="10">
        <v>5</v>
      </c>
      <c r="F177" s="10">
        <v>13</v>
      </c>
      <c r="G177" s="10">
        <v>23</v>
      </c>
    </row>
    <row r="178" spans="1:7" s="9" customFormat="1" ht="12" customHeight="1" x14ac:dyDescent="0.2">
      <c r="A178" s="107" t="s">
        <v>163</v>
      </c>
      <c r="B178" s="107"/>
      <c r="C178" s="10">
        <v>1588</v>
      </c>
      <c r="D178" s="10">
        <v>28</v>
      </c>
      <c r="E178" s="10">
        <v>1</v>
      </c>
      <c r="F178" s="10">
        <v>0</v>
      </c>
      <c r="G178" s="10">
        <v>29</v>
      </c>
    </row>
    <row r="179" spans="1:7" s="9" customFormat="1" ht="12" customHeight="1" x14ac:dyDescent="0.2">
      <c r="A179" s="107" t="s">
        <v>164</v>
      </c>
      <c r="B179" s="107"/>
      <c r="C179" s="10">
        <v>462</v>
      </c>
      <c r="D179" s="10">
        <v>11</v>
      </c>
      <c r="E179" s="10">
        <v>0</v>
      </c>
      <c r="F179" s="10">
        <v>0</v>
      </c>
      <c r="G179" s="10">
        <v>11</v>
      </c>
    </row>
    <row r="180" spans="1:7" s="9" customFormat="1" ht="12" customHeight="1" x14ac:dyDescent="0.2">
      <c r="A180" s="107" t="s">
        <v>165</v>
      </c>
      <c r="B180" s="107"/>
      <c r="C180" s="10">
        <v>352</v>
      </c>
      <c r="D180" s="10">
        <v>2</v>
      </c>
      <c r="E180" s="10">
        <v>0</v>
      </c>
      <c r="F180" s="10">
        <v>0</v>
      </c>
      <c r="G180" s="10">
        <v>2</v>
      </c>
    </row>
    <row r="181" spans="1:7" s="9" customFormat="1" ht="12" customHeight="1" x14ac:dyDescent="0.2">
      <c r="A181" s="107" t="s">
        <v>166</v>
      </c>
      <c r="B181" s="107"/>
      <c r="C181" s="10">
        <v>896</v>
      </c>
      <c r="D181" s="10">
        <v>3</v>
      </c>
      <c r="E181" s="10">
        <v>0</v>
      </c>
      <c r="F181" s="10">
        <v>0</v>
      </c>
      <c r="G181" s="10">
        <v>3</v>
      </c>
    </row>
    <row r="182" spans="1:7" s="9" customFormat="1" ht="12" customHeight="1" x14ac:dyDescent="0.2">
      <c r="A182" s="105" t="s">
        <v>167</v>
      </c>
      <c r="B182" s="105"/>
      <c r="C182" s="15">
        <v>528</v>
      </c>
      <c r="D182" s="15">
        <v>21</v>
      </c>
      <c r="E182" s="15">
        <v>0</v>
      </c>
      <c r="F182" s="15">
        <v>0</v>
      </c>
      <c r="G182" s="15">
        <v>21</v>
      </c>
    </row>
    <row r="183" spans="1:7" s="9" customFormat="1" ht="12" customHeight="1" x14ac:dyDescent="0.2">
      <c r="A183" s="13"/>
      <c r="B183" s="13"/>
      <c r="C183" s="13"/>
      <c r="D183" s="13"/>
      <c r="E183" s="13"/>
      <c r="F183" s="13"/>
      <c r="G183" s="13"/>
    </row>
    <row r="184" spans="1:7" s="9" customFormat="1" ht="12" customHeight="1" x14ac:dyDescent="0.2">
      <c r="A184" s="106" t="s">
        <v>168</v>
      </c>
      <c r="B184" s="106"/>
      <c r="C184" s="8">
        <f t="shared" ref="C184:G184" si="47">SUM(C185:C187)</f>
        <v>6905</v>
      </c>
      <c r="D184" s="8">
        <f t="shared" si="47"/>
        <v>18</v>
      </c>
      <c r="E184" s="8">
        <f t="shared" si="47"/>
        <v>25</v>
      </c>
      <c r="F184" s="8">
        <f t="shared" si="47"/>
        <v>1</v>
      </c>
      <c r="G184" s="8">
        <f t="shared" si="47"/>
        <v>42</v>
      </c>
    </row>
    <row r="185" spans="1:7" s="9" customFormat="1" ht="12" customHeight="1" x14ac:dyDescent="0.2">
      <c r="A185" s="107" t="s">
        <v>169</v>
      </c>
      <c r="B185" s="107"/>
      <c r="C185" s="10">
        <v>2202</v>
      </c>
      <c r="D185" s="10">
        <v>1</v>
      </c>
      <c r="E185" s="10">
        <v>4</v>
      </c>
      <c r="F185" s="10">
        <v>0</v>
      </c>
      <c r="G185" s="10">
        <v>5</v>
      </c>
    </row>
    <row r="186" spans="1:7" s="9" customFormat="1" ht="12" customHeight="1" x14ac:dyDescent="0.2">
      <c r="A186" s="107" t="s">
        <v>170</v>
      </c>
      <c r="B186" s="107"/>
      <c r="C186" s="10">
        <v>2397</v>
      </c>
      <c r="D186" s="10">
        <v>10</v>
      </c>
      <c r="E186" s="10">
        <v>16</v>
      </c>
      <c r="F186" s="10">
        <v>0</v>
      </c>
      <c r="G186" s="10">
        <v>26</v>
      </c>
    </row>
    <row r="187" spans="1:7" s="9" customFormat="1" ht="12" customHeight="1" x14ac:dyDescent="0.2">
      <c r="A187" s="108" t="s">
        <v>171</v>
      </c>
      <c r="B187" s="108"/>
      <c r="C187" s="22">
        <v>2306</v>
      </c>
      <c r="D187" s="22">
        <v>7</v>
      </c>
      <c r="E187" s="22">
        <v>5</v>
      </c>
      <c r="F187" s="22">
        <v>1</v>
      </c>
      <c r="G187" s="22">
        <v>11</v>
      </c>
    </row>
    <row r="188" spans="1:7" s="9" customFormat="1" ht="12" customHeight="1" x14ac:dyDescent="0.2">
      <c r="A188" s="13"/>
      <c r="B188" s="13"/>
      <c r="C188" s="13"/>
      <c r="D188" s="13"/>
      <c r="E188" s="13"/>
      <c r="F188" s="13"/>
      <c r="G188" s="13"/>
    </row>
    <row r="189" spans="1:7" s="9" customFormat="1" ht="12" customHeight="1" x14ac:dyDescent="0.2">
      <c r="A189" s="106" t="s">
        <v>172</v>
      </c>
      <c r="B189" s="106"/>
      <c r="C189" s="8">
        <f t="shared" ref="C189:G189" si="48">SUM(C190:C199)</f>
        <v>9275</v>
      </c>
      <c r="D189" s="8">
        <f t="shared" si="48"/>
        <v>14</v>
      </c>
      <c r="E189" s="8">
        <f t="shared" si="48"/>
        <v>10</v>
      </c>
      <c r="F189" s="8">
        <f t="shared" si="48"/>
        <v>3</v>
      </c>
      <c r="G189" s="8">
        <f t="shared" si="48"/>
        <v>21</v>
      </c>
    </row>
    <row r="190" spans="1:7" s="9" customFormat="1" ht="12" customHeight="1" x14ac:dyDescent="0.2">
      <c r="A190" s="107" t="s">
        <v>173</v>
      </c>
      <c r="B190" s="107"/>
      <c r="C190" s="10">
        <v>1475</v>
      </c>
      <c r="D190" s="10">
        <v>1</v>
      </c>
      <c r="E190" s="10">
        <v>-1</v>
      </c>
      <c r="F190" s="10">
        <v>0</v>
      </c>
      <c r="G190" s="10">
        <v>0</v>
      </c>
    </row>
    <row r="191" spans="1:7" s="9" customFormat="1" ht="12" customHeight="1" x14ac:dyDescent="0.2">
      <c r="A191" s="107" t="s">
        <v>174</v>
      </c>
      <c r="B191" s="107"/>
      <c r="C191" s="10">
        <v>185</v>
      </c>
      <c r="D191" s="10">
        <v>2</v>
      </c>
      <c r="E191" s="10">
        <v>2</v>
      </c>
      <c r="F191" s="10">
        <v>0</v>
      </c>
      <c r="G191" s="10">
        <v>4</v>
      </c>
    </row>
    <row r="192" spans="1:7" s="9" customFormat="1" ht="12" customHeight="1" x14ac:dyDescent="0.2">
      <c r="A192" s="107" t="s">
        <v>175</v>
      </c>
      <c r="B192" s="107"/>
      <c r="C192" s="10">
        <v>715</v>
      </c>
      <c r="D192" s="10">
        <v>0</v>
      </c>
      <c r="E192" s="10">
        <v>1</v>
      </c>
      <c r="F192" s="10">
        <v>0</v>
      </c>
      <c r="G192" s="10">
        <v>1</v>
      </c>
    </row>
    <row r="193" spans="1:7" s="9" customFormat="1" ht="12" customHeight="1" x14ac:dyDescent="0.2">
      <c r="A193" s="107" t="s">
        <v>176</v>
      </c>
      <c r="B193" s="107"/>
      <c r="C193" s="10">
        <v>321</v>
      </c>
      <c r="D193" s="10">
        <v>0</v>
      </c>
      <c r="E193" s="10">
        <v>2</v>
      </c>
      <c r="F193" s="10">
        <v>0</v>
      </c>
      <c r="G193" s="10">
        <v>2</v>
      </c>
    </row>
    <row r="194" spans="1:7" s="9" customFormat="1" ht="12" customHeight="1" x14ac:dyDescent="0.2">
      <c r="A194" s="107" t="s">
        <v>177</v>
      </c>
      <c r="B194" s="107"/>
      <c r="C194" s="10">
        <v>3830</v>
      </c>
      <c r="D194" s="10">
        <v>2</v>
      </c>
      <c r="E194" s="10">
        <v>3</v>
      </c>
      <c r="F194" s="10">
        <v>3</v>
      </c>
      <c r="G194" s="10">
        <v>2</v>
      </c>
    </row>
    <row r="195" spans="1:7" s="9" customFormat="1" ht="12" customHeight="1" x14ac:dyDescent="0.2">
      <c r="A195" s="107" t="s">
        <v>178</v>
      </c>
      <c r="B195" s="107"/>
      <c r="C195" s="10">
        <v>591</v>
      </c>
      <c r="D195" s="10">
        <v>2</v>
      </c>
      <c r="E195" s="10">
        <v>0</v>
      </c>
      <c r="F195" s="10">
        <v>0</v>
      </c>
      <c r="G195" s="10">
        <v>2</v>
      </c>
    </row>
    <row r="196" spans="1:7" s="9" customFormat="1" ht="12" customHeight="1" x14ac:dyDescent="0.2">
      <c r="A196" s="107" t="s">
        <v>179</v>
      </c>
      <c r="B196" s="107"/>
      <c r="C196" s="10">
        <v>219</v>
      </c>
      <c r="D196" s="10">
        <v>3</v>
      </c>
      <c r="E196" s="10">
        <v>0</v>
      </c>
      <c r="F196" s="10">
        <v>0</v>
      </c>
      <c r="G196" s="10">
        <v>3</v>
      </c>
    </row>
    <row r="197" spans="1:7" s="9" customFormat="1" ht="12" customHeight="1" x14ac:dyDescent="0.2">
      <c r="A197" s="107" t="s">
        <v>180</v>
      </c>
      <c r="B197" s="107"/>
      <c r="C197" s="10">
        <v>429</v>
      </c>
      <c r="D197" s="10">
        <v>2</v>
      </c>
      <c r="E197" s="10">
        <v>0</v>
      </c>
      <c r="F197" s="10">
        <v>0</v>
      </c>
      <c r="G197" s="10">
        <v>2</v>
      </c>
    </row>
    <row r="198" spans="1:7" s="9" customFormat="1" ht="12" customHeight="1" x14ac:dyDescent="0.2">
      <c r="A198" s="107" t="s">
        <v>181</v>
      </c>
      <c r="B198" s="107"/>
      <c r="C198" s="10">
        <v>389</v>
      </c>
      <c r="D198" s="10">
        <v>0</v>
      </c>
      <c r="E198" s="10">
        <v>0</v>
      </c>
      <c r="F198" s="10">
        <v>0</v>
      </c>
      <c r="G198" s="10">
        <v>0</v>
      </c>
    </row>
    <row r="199" spans="1:7" s="60" customFormat="1" ht="12" customHeight="1" x14ac:dyDescent="0.2">
      <c r="A199" s="108" t="s">
        <v>182</v>
      </c>
      <c r="B199" s="108"/>
      <c r="C199" s="15">
        <v>1121</v>
      </c>
      <c r="D199" s="15">
        <v>2</v>
      </c>
      <c r="E199" s="15">
        <v>3</v>
      </c>
      <c r="F199" s="15">
        <v>0</v>
      </c>
      <c r="G199" s="15">
        <v>5</v>
      </c>
    </row>
    <row r="200" spans="1:7" s="9" customFormat="1" ht="12" customHeight="1" x14ac:dyDescent="0.2">
      <c r="A200" s="13"/>
      <c r="B200" s="13"/>
      <c r="C200" s="13"/>
      <c r="D200" s="13"/>
      <c r="E200" s="13"/>
      <c r="F200" s="13"/>
      <c r="G200" s="13"/>
    </row>
    <row r="201" spans="1:7" s="9" customFormat="1" ht="12" customHeight="1" x14ac:dyDescent="0.2">
      <c r="A201" s="106" t="s">
        <v>184</v>
      </c>
      <c r="B201" s="106"/>
      <c r="C201" s="8">
        <f t="shared" ref="C201:G201" si="49">SUM(C202:C209)</f>
        <v>236570</v>
      </c>
      <c r="D201" s="8">
        <f t="shared" si="49"/>
        <v>2280</v>
      </c>
      <c r="E201" s="8">
        <f t="shared" si="49"/>
        <v>378</v>
      </c>
      <c r="F201" s="8">
        <f t="shared" si="49"/>
        <v>122</v>
      </c>
      <c r="G201" s="8">
        <f t="shared" si="49"/>
        <v>2536</v>
      </c>
    </row>
    <row r="202" spans="1:7" s="9" customFormat="1" ht="12" customHeight="1" x14ac:dyDescent="0.2">
      <c r="A202" s="107" t="s">
        <v>185</v>
      </c>
      <c r="B202" s="107"/>
      <c r="C202" s="10">
        <f t="shared" ref="C202:G202" si="50">SUM(C56:C66)</f>
        <v>28943</v>
      </c>
      <c r="D202" s="10">
        <f t="shared" si="50"/>
        <v>330</v>
      </c>
      <c r="E202" s="10">
        <f t="shared" si="50"/>
        <v>73</v>
      </c>
      <c r="F202" s="10">
        <f t="shared" si="50"/>
        <v>2</v>
      </c>
      <c r="G202" s="10">
        <f t="shared" si="50"/>
        <v>401</v>
      </c>
    </row>
    <row r="203" spans="1:7" s="9" customFormat="1" ht="12" customHeight="1" x14ac:dyDescent="0.2">
      <c r="A203" s="107" t="s">
        <v>186</v>
      </c>
      <c r="B203" s="107"/>
      <c r="C203" s="10">
        <f t="shared" ref="C203:G203" si="51">SUM(C69:C120)</f>
        <v>92636</v>
      </c>
      <c r="D203" s="10">
        <f t="shared" si="51"/>
        <v>815</v>
      </c>
      <c r="E203" s="10">
        <f t="shared" si="51"/>
        <v>166</v>
      </c>
      <c r="F203" s="10">
        <f t="shared" si="51"/>
        <v>49</v>
      </c>
      <c r="G203" s="10">
        <f t="shared" si="51"/>
        <v>932</v>
      </c>
    </row>
    <row r="204" spans="1:7" s="9" customFormat="1" ht="12" customHeight="1" x14ac:dyDescent="0.2">
      <c r="A204" s="107" t="s">
        <v>187</v>
      </c>
      <c r="B204" s="107"/>
      <c r="C204" s="10">
        <f t="shared" ref="C204:G204" si="52">SUM(C123:C145)</f>
        <v>56557</v>
      </c>
      <c r="D204" s="10">
        <f t="shared" si="52"/>
        <v>537</v>
      </c>
      <c r="E204" s="10">
        <f t="shared" si="52"/>
        <v>45</v>
      </c>
      <c r="F204" s="10">
        <f t="shared" si="52"/>
        <v>31</v>
      </c>
      <c r="G204" s="10">
        <f t="shared" si="52"/>
        <v>551</v>
      </c>
    </row>
    <row r="205" spans="1:7" s="9" customFormat="1" ht="12" customHeight="1" x14ac:dyDescent="0.2">
      <c r="A205" s="107" t="s">
        <v>188</v>
      </c>
      <c r="B205" s="107"/>
      <c r="C205" s="10">
        <f t="shared" ref="C205:G205" si="53">SUM(C148:C155)</f>
        <v>6406</v>
      </c>
      <c r="D205" s="10">
        <f t="shared" si="53"/>
        <v>26</v>
      </c>
      <c r="E205" s="10">
        <f t="shared" si="53"/>
        <v>18</v>
      </c>
      <c r="F205" s="10">
        <f t="shared" si="53"/>
        <v>0</v>
      </c>
      <c r="G205" s="10">
        <f t="shared" si="53"/>
        <v>44</v>
      </c>
    </row>
    <row r="206" spans="1:7" s="9" customFormat="1" ht="12" customHeight="1" x14ac:dyDescent="0.2">
      <c r="A206" s="107" t="s">
        <v>189</v>
      </c>
      <c r="B206" s="107"/>
      <c r="C206" s="10">
        <f t="shared" ref="C206:G206" si="54">SUM(C158:C174)</f>
        <v>28678</v>
      </c>
      <c r="D206" s="10">
        <f t="shared" si="54"/>
        <v>444</v>
      </c>
      <c r="E206" s="10">
        <f t="shared" si="54"/>
        <v>35</v>
      </c>
      <c r="F206" s="10">
        <f t="shared" si="54"/>
        <v>23</v>
      </c>
      <c r="G206" s="10">
        <f t="shared" si="54"/>
        <v>456</v>
      </c>
    </row>
    <row r="207" spans="1:7" s="9" customFormat="1" ht="12" customHeight="1" x14ac:dyDescent="0.2">
      <c r="A207" s="107" t="s">
        <v>190</v>
      </c>
      <c r="B207" s="107"/>
      <c r="C207" s="10">
        <f t="shared" ref="C207:G207" si="55">SUM(C177:C182)</f>
        <v>7170</v>
      </c>
      <c r="D207" s="10">
        <f t="shared" si="55"/>
        <v>96</v>
      </c>
      <c r="E207" s="10">
        <f t="shared" si="55"/>
        <v>6</v>
      </c>
      <c r="F207" s="10">
        <f t="shared" si="55"/>
        <v>13</v>
      </c>
      <c r="G207" s="10">
        <f t="shared" si="55"/>
        <v>89</v>
      </c>
    </row>
    <row r="208" spans="1:7" s="9" customFormat="1" ht="12" customHeight="1" x14ac:dyDescent="0.2">
      <c r="A208" s="107" t="s">
        <v>191</v>
      </c>
      <c r="B208" s="107"/>
      <c r="C208" s="10">
        <f t="shared" ref="C208:G208" si="56">SUM(C185:C187)</f>
        <v>6905</v>
      </c>
      <c r="D208" s="10">
        <f t="shared" si="56"/>
        <v>18</v>
      </c>
      <c r="E208" s="10">
        <f t="shared" si="56"/>
        <v>25</v>
      </c>
      <c r="F208" s="10">
        <f t="shared" si="56"/>
        <v>1</v>
      </c>
      <c r="G208" s="10">
        <f t="shared" si="56"/>
        <v>42</v>
      </c>
    </row>
    <row r="209" spans="1:7" s="9" customFormat="1" ht="12" customHeight="1" x14ac:dyDescent="0.2">
      <c r="A209" s="105" t="s">
        <v>192</v>
      </c>
      <c r="B209" s="105"/>
      <c r="C209" s="15">
        <f t="shared" ref="C209:G209" si="57">SUM(C190:C199)</f>
        <v>9275</v>
      </c>
      <c r="D209" s="15">
        <f t="shared" si="57"/>
        <v>14</v>
      </c>
      <c r="E209" s="15">
        <f t="shared" si="57"/>
        <v>10</v>
      </c>
      <c r="F209" s="15">
        <f t="shared" si="57"/>
        <v>3</v>
      </c>
      <c r="G209" s="15">
        <f t="shared" si="57"/>
        <v>21</v>
      </c>
    </row>
    <row r="210" spans="1:7" s="9" customFormat="1" ht="12" customHeight="1" x14ac:dyDescent="0.2">
      <c r="A210" s="13"/>
      <c r="B210" s="13"/>
      <c r="C210" s="13"/>
      <c r="D210" s="13"/>
      <c r="E210" s="13"/>
      <c r="F210" s="13"/>
      <c r="G210" s="13"/>
    </row>
    <row r="211" spans="1:7" s="9" customFormat="1" ht="12" customHeight="1" x14ac:dyDescent="0.2">
      <c r="A211" s="106" t="s">
        <v>215</v>
      </c>
      <c r="B211" s="106"/>
      <c r="C211" s="8">
        <f>SUM(C212:C216)</f>
        <v>207261</v>
      </c>
      <c r="D211" s="8">
        <f t="shared" ref="D211:G211" si="58">SUM(D212:D216)</f>
        <v>2162</v>
      </c>
      <c r="E211" s="8">
        <f t="shared" si="58"/>
        <v>318</v>
      </c>
      <c r="F211" s="8">
        <f t="shared" si="58"/>
        <v>105</v>
      </c>
      <c r="G211" s="8">
        <f t="shared" si="58"/>
        <v>2375</v>
      </c>
    </row>
    <row r="212" spans="1:7" s="9" customFormat="1" ht="12" customHeight="1" x14ac:dyDescent="0.2">
      <c r="A212" s="107" t="s">
        <v>216</v>
      </c>
      <c r="B212" s="107"/>
      <c r="C212" s="10">
        <f>+C158+C159+C161+C162+C163+C164+C165+C167+C168+C169+C170+C171+C172+C173+C174+C178</f>
        <v>28628</v>
      </c>
      <c r="D212" s="10">
        <f t="shared" ref="D212:G212" si="59">+D158+D159+D161+D162+D163+D164+D165+D167+D168+D169+D170+D171+D172+D173+D174+D178</f>
        <v>442</v>
      </c>
      <c r="E212" s="10">
        <f t="shared" si="59"/>
        <v>35</v>
      </c>
      <c r="F212" s="10">
        <f t="shared" si="59"/>
        <v>23</v>
      </c>
      <c r="G212" s="10">
        <f t="shared" si="59"/>
        <v>454</v>
      </c>
    </row>
    <row r="213" spans="1:7" s="9" customFormat="1" ht="12" customHeight="1" x14ac:dyDescent="0.2">
      <c r="A213" s="107" t="s">
        <v>217</v>
      </c>
      <c r="B213" s="107"/>
      <c r="C213" s="10">
        <f>+C56+C57+C58+C59+C60+C61+C62+C63+C64+C65+C66+C78</f>
        <v>29455</v>
      </c>
      <c r="D213" s="10">
        <f t="shared" ref="D213:G213" si="60">+D56+D57+D58+D59+D60+D61+D62+D63+D64+D65+D66+D78</f>
        <v>331</v>
      </c>
      <c r="E213" s="10">
        <f t="shared" si="60"/>
        <v>74</v>
      </c>
      <c r="F213" s="10">
        <f t="shared" si="60"/>
        <v>2</v>
      </c>
      <c r="G213" s="10">
        <f t="shared" si="60"/>
        <v>403</v>
      </c>
    </row>
    <row r="214" spans="1:7" s="9" customFormat="1" ht="12" customHeight="1" x14ac:dyDescent="0.2">
      <c r="A214" s="107" t="s">
        <v>218</v>
      </c>
      <c r="B214" s="107"/>
      <c r="C214" s="10">
        <f>+C123+C125+C127+C128+C132+C134+C135+C136+C137+C138+C140+C141+C143+C144+C148+C155</f>
        <v>44525</v>
      </c>
      <c r="D214" s="10">
        <f t="shared" ref="D214:G214" si="61">+D123+D125+D127+D128+D132+D134+D135+D136+D137+D138+D140+D141+D143+D144+D148+D155</f>
        <v>470</v>
      </c>
      <c r="E214" s="10">
        <f t="shared" si="61"/>
        <v>35</v>
      </c>
      <c r="F214" s="10">
        <f t="shared" si="61"/>
        <v>31</v>
      </c>
      <c r="G214" s="10">
        <f t="shared" si="61"/>
        <v>474</v>
      </c>
    </row>
    <row r="215" spans="1:7" s="9" customFormat="1" ht="12" customHeight="1" x14ac:dyDescent="0.2">
      <c r="A215" s="107" t="s">
        <v>219</v>
      </c>
      <c r="B215" s="107"/>
      <c r="C215" s="10">
        <f>+C69+C70+C71+C72+C73+C74+C75+C76+C77+C79+C80+C81+C82+C83+C84+C85+C86+C87+C88+C89+C90+C91+C92+C93+C94+C95+C96+C97+C98+C99+C100+C101+C102+C103+C104+C105+C106+C107+C108+C109+C110+C111+C112+C113+C114+C115+C116+C117+C118+C119+C120</f>
        <v>92124</v>
      </c>
      <c r="D215" s="10">
        <f t="shared" ref="D215:G215" si="62">+D69+D70+D71+D72+D73+D74+D75+D76+D77+D79+D80+D81+D82+D83+D84+D85+D86+D87+D88+D89+D90+D91+D92+D93+D94+D95+D96+D97+D98+D99+D100+D101+D102+D103+D104+D105+D106+D107+D108+D109+D110+D111+D112+D113+D114+D115+D116+D117+D118+D119+D120</f>
        <v>814</v>
      </c>
      <c r="E215" s="10">
        <f t="shared" si="62"/>
        <v>165</v>
      </c>
      <c r="F215" s="10">
        <f t="shared" si="62"/>
        <v>49</v>
      </c>
      <c r="G215" s="10">
        <f t="shared" si="62"/>
        <v>930</v>
      </c>
    </row>
    <row r="216" spans="1:7" s="9" customFormat="1" ht="12" customHeight="1" x14ac:dyDescent="0.2">
      <c r="A216" s="45" t="s">
        <v>220</v>
      </c>
      <c r="B216" s="45"/>
      <c r="C216" s="22">
        <f>+C129+C131+C133+C145+C160+C166+C179+C182</f>
        <v>12529</v>
      </c>
      <c r="D216" s="22">
        <f t="shared" ref="D216:G216" si="63">+D129+D131+D133+D145+D160+D166+D179+D182</f>
        <v>105</v>
      </c>
      <c r="E216" s="22">
        <f t="shared" si="63"/>
        <v>9</v>
      </c>
      <c r="F216" s="22">
        <f t="shared" si="63"/>
        <v>0</v>
      </c>
      <c r="G216" s="22">
        <f t="shared" si="63"/>
        <v>114</v>
      </c>
    </row>
    <row r="217" spans="1:7" s="9" customFormat="1" ht="12" customHeight="1" x14ac:dyDescent="0.2">
      <c r="A217" s="46"/>
      <c r="B217" s="46"/>
      <c r="C217" s="19"/>
      <c r="D217" s="19"/>
      <c r="E217" s="19"/>
      <c r="F217" s="19"/>
      <c r="G217" s="19"/>
    </row>
    <row r="218" spans="1:7" s="9" customFormat="1" ht="12" customHeight="1" x14ac:dyDescent="0.2">
      <c r="A218" s="57" t="s">
        <v>221</v>
      </c>
      <c r="B218" s="57"/>
      <c r="C218" s="22">
        <f>+C201-C211</f>
        <v>29309</v>
      </c>
      <c r="D218" s="22">
        <f t="shared" ref="D218:G218" si="64">+D201-D211</f>
        <v>118</v>
      </c>
      <c r="E218" s="22">
        <f t="shared" si="64"/>
        <v>60</v>
      </c>
      <c r="F218" s="22">
        <f t="shared" si="64"/>
        <v>17</v>
      </c>
      <c r="G218" s="22">
        <f t="shared" si="64"/>
        <v>161</v>
      </c>
    </row>
    <row r="219" spans="1:7" s="23" customFormat="1" ht="12" customHeight="1" x14ac:dyDescent="0.2">
      <c r="A219" s="128"/>
      <c r="B219" s="128"/>
      <c r="C219" s="128"/>
      <c r="D219" s="128"/>
      <c r="E219" s="128"/>
      <c r="F219" s="128"/>
      <c r="G219" s="128"/>
    </row>
    <row r="220" spans="1:7" s="9" customFormat="1" ht="12" customHeight="1" x14ac:dyDescent="0.2">
      <c r="A220" s="98" t="s">
        <v>245</v>
      </c>
      <c r="B220" s="98"/>
      <c r="C220" s="98"/>
      <c r="D220" s="98"/>
      <c r="E220" s="98"/>
      <c r="F220" s="98"/>
      <c r="G220" s="98"/>
    </row>
    <row r="221" spans="1:7" customFormat="1" ht="12.75" customHeight="1" x14ac:dyDescent="0.2">
      <c r="A221" s="98" t="s">
        <v>226</v>
      </c>
      <c r="B221" s="98"/>
      <c r="C221" s="98"/>
      <c r="D221" s="98"/>
      <c r="E221" s="98"/>
      <c r="F221" s="98"/>
      <c r="G221" s="98"/>
    </row>
    <row r="222" spans="1:7" customFormat="1" ht="12.75" x14ac:dyDescent="0.2">
      <c r="A222" s="98" t="s">
        <v>203</v>
      </c>
      <c r="B222" s="98"/>
      <c r="C222" s="98"/>
      <c r="D222" s="98"/>
      <c r="E222" s="98"/>
      <c r="F222" s="98"/>
      <c r="G222" s="98"/>
    </row>
    <row r="223" spans="1:7" customFormat="1" ht="12.75" x14ac:dyDescent="0.2">
      <c r="A223" s="98" t="s">
        <v>204</v>
      </c>
      <c r="B223" s="98"/>
      <c r="C223" s="98"/>
      <c r="D223" s="98"/>
      <c r="E223" s="98"/>
      <c r="F223" s="98"/>
      <c r="G223" s="98"/>
    </row>
    <row r="224" spans="1:7" s="23" customFormat="1" ht="5.25" customHeight="1" x14ac:dyDescent="0.15">
      <c r="A224" s="103"/>
      <c r="B224" s="103"/>
      <c r="C224" s="103"/>
      <c r="D224" s="103"/>
      <c r="E224" s="103"/>
      <c r="F224" s="103"/>
      <c r="G224" s="103"/>
    </row>
    <row r="225" spans="1:7" s="44" customFormat="1" ht="12" customHeight="1" x14ac:dyDescent="0.2">
      <c r="A225" s="104" t="s">
        <v>238</v>
      </c>
      <c r="B225" s="104"/>
      <c r="C225" s="104"/>
      <c r="D225" s="104"/>
      <c r="E225" s="104"/>
      <c r="F225" s="104"/>
      <c r="G225" s="104"/>
    </row>
    <row r="226" spans="1:7" s="23" customFormat="1" ht="5.25" customHeight="1" x14ac:dyDescent="0.15">
      <c r="A226" s="103"/>
      <c r="B226" s="103"/>
      <c r="C226" s="103"/>
      <c r="D226" s="103"/>
      <c r="E226" s="103"/>
      <c r="F226" s="103"/>
      <c r="G226" s="103"/>
    </row>
    <row r="227" spans="1:7" s="9" customFormat="1" ht="12" customHeight="1" x14ac:dyDescent="0.2">
      <c r="A227" s="98" t="s">
        <v>227</v>
      </c>
      <c r="B227" s="98"/>
      <c r="C227" s="98"/>
      <c r="D227" s="98"/>
      <c r="E227" s="98"/>
      <c r="F227" s="98"/>
      <c r="G227" s="98"/>
    </row>
    <row r="228" spans="1:7" s="9" customFormat="1" ht="12" customHeight="1" x14ac:dyDescent="0.2">
      <c r="A228" s="98" t="s">
        <v>199</v>
      </c>
      <c r="B228" s="98"/>
      <c r="C228" s="98"/>
      <c r="D228" s="98"/>
      <c r="E228" s="98"/>
      <c r="F228" s="98"/>
      <c r="G228" s="98"/>
    </row>
    <row r="229" spans="1:7" ht="12" customHeight="1" x14ac:dyDescent="0.2"/>
    <row r="230" spans="1:7" ht="12" customHeight="1" x14ac:dyDescent="0.2"/>
    <row r="231" spans="1:7" ht="12" customHeight="1" x14ac:dyDescent="0.2"/>
    <row r="232" spans="1:7" ht="12" customHeight="1" x14ac:dyDescent="0.2"/>
    <row r="233" spans="1:7" ht="12" customHeight="1" x14ac:dyDescent="0.2"/>
    <row r="234" spans="1:7" ht="12" customHeight="1" x14ac:dyDescent="0.2"/>
    <row r="235" spans="1:7" ht="12" customHeight="1" x14ac:dyDescent="0.2"/>
  </sheetData>
  <mergeCells count="191">
    <mergeCell ref="A226:G226"/>
    <mergeCell ref="A227:G227"/>
    <mergeCell ref="A228:G228"/>
    <mergeCell ref="A201:B201"/>
    <mergeCell ref="A211:B211"/>
    <mergeCell ref="A219:G219"/>
    <mergeCell ref="A220:G220"/>
    <mergeCell ref="A221:G221"/>
    <mergeCell ref="A222:G222"/>
    <mergeCell ref="A223:G223"/>
    <mergeCell ref="A224:G224"/>
    <mergeCell ref="A225:G225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7:B197"/>
    <mergeCell ref="A198:B198"/>
    <mergeCell ref="A199:B199"/>
    <mergeCell ref="A202:B202"/>
    <mergeCell ref="A203:B203"/>
    <mergeCell ref="A191:B191"/>
    <mergeCell ref="A192:B192"/>
    <mergeCell ref="A193:B193"/>
    <mergeCell ref="A194:B194"/>
    <mergeCell ref="A195:B195"/>
    <mergeCell ref="A196:B196"/>
    <mergeCell ref="A184:B184"/>
    <mergeCell ref="A185:B185"/>
    <mergeCell ref="A186:B186"/>
    <mergeCell ref="A187:B187"/>
    <mergeCell ref="A189:B189"/>
    <mergeCell ref="A190:B190"/>
    <mergeCell ref="A177:B177"/>
    <mergeCell ref="A178:B178"/>
    <mergeCell ref="A179:B179"/>
    <mergeCell ref="A180:B180"/>
    <mergeCell ref="A181:B181"/>
    <mergeCell ref="A182:B182"/>
    <mergeCell ref="A170:B170"/>
    <mergeCell ref="A171:B171"/>
    <mergeCell ref="A172:B172"/>
    <mergeCell ref="A173:B173"/>
    <mergeCell ref="A174:B174"/>
    <mergeCell ref="A176:B176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1:B151"/>
    <mergeCell ref="A152:B152"/>
    <mergeCell ref="A153:B153"/>
    <mergeCell ref="A154:B154"/>
    <mergeCell ref="A155:B155"/>
    <mergeCell ref="A157:B157"/>
    <mergeCell ref="A145:B145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4:B134"/>
    <mergeCell ref="A135:B135"/>
    <mergeCell ref="A136:B136"/>
    <mergeCell ref="A137:B137"/>
    <mergeCell ref="A138:B138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  <mergeCell ref="A1:G1"/>
    <mergeCell ref="A2:G2"/>
    <mergeCell ref="A3:G3"/>
    <mergeCell ref="A4:G4"/>
    <mergeCell ref="A5:B5"/>
    <mergeCell ref="A6:B6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zoomScaleNormal="100" workbookViewId="0">
      <pane ySplit="7" topLeftCell="A8" activePane="bottomLeft" state="frozen"/>
      <selection pane="bottomLeft" sqref="A1:G1"/>
    </sheetView>
  </sheetViews>
  <sheetFormatPr defaultColWidth="9.140625" defaultRowHeight="12" x14ac:dyDescent="0.2"/>
  <cols>
    <col min="1" max="1" width="2" style="1" customWidth="1"/>
    <col min="2" max="2" width="31" style="1" customWidth="1"/>
    <col min="3" max="7" width="18.7109375" style="2" customWidth="1"/>
    <col min="8" max="225" width="9.140625" style="1"/>
    <col min="226" max="226" width="1.7109375" style="1" customWidth="1"/>
    <col min="227" max="227" width="28.140625" style="1" customWidth="1"/>
    <col min="228" max="245" width="8.42578125" style="1" customWidth="1"/>
    <col min="246" max="481" width="9.140625" style="1"/>
    <col min="482" max="482" width="1.7109375" style="1" customWidth="1"/>
    <col min="483" max="483" width="28.140625" style="1" customWidth="1"/>
    <col min="484" max="501" width="8.42578125" style="1" customWidth="1"/>
    <col min="502" max="737" width="9.140625" style="1"/>
    <col min="738" max="738" width="1.7109375" style="1" customWidth="1"/>
    <col min="739" max="739" width="28.140625" style="1" customWidth="1"/>
    <col min="740" max="757" width="8.42578125" style="1" customWidth="1"/>
    <col min="758" max="993" width="9.140625" style="1"/>
    <col min="994" max="994" width="1.7109375" style="1" customWidth="1"/>
    <col min="995" max="995" width="28.140625" style="1" customWidth="1"/>
    <col min="996" max="1013" width="8.42578125" style="1" customWidth="1"/>
    <col min="1014" max="1249" width="9.140625" style="1"/>
    <col min="1250" max="1250" width="1.7109375" style="1" customWidth="1"/>
    <col min="1251" max="1251" width="28.140625" style="1" customWidth="1"/>
    <col min="1252" max="1269" width="8.42578125" style="1" customWidth="1"/>
    <col min="1270" max="1505" width="9.140625" style="1"/>
    <col min="1506" max="1506" width="1.7109375" style="1" customWidth="1"/>
    <col min="1507" max="1507" width="28.140625" style="1" customWidth="1"/>
    <col min="1508" max="1525" width="8.42578125" style="1" customWidth="1"/>
    <col min="1526" max="1761" width="9.140625" style="1"/>
    <col min="1762" max="1762" width="1.7109375" style="1" customWidth="1"/>
    <col min="1763" max="1763" width="28.140625" style="1" customWidth="1"/>
    <col min="1764" max="1781" width="8.42578125" style="1" customWidth="1"/>
    <col min="1782" max="2017" width="9.140625" style="1"/>
    <col min="2018" max="2018" width="1.7109375" style="1" customWidth="1"/>
    <col min="2019" max="2019" width="28.140625" style="1" customWidth="1"/>
    <col min="2020" max="2037" width="8.42578125" style="1" customWidth="1"/>
    <col min="2038" max="2273" width="9.140625" style="1"/>
    <col min="2274" max="2274" width="1.7109375" style="1" customWidth="1"/>
    <col min="2275" max="2275" width="28.140625" style="1" customWidth="1"/>
    <col min="2276" max="2293" width="8.42578125" style="1" customWidth="1"/>
    <col min="2294" max="2529" width="9.140625" style="1"/>
    <col min="2530" max="2530" width="1.7109375" style="1" customWidth="1"/>
    <col min="2531" max="2531" width="28.140625" style="1" customWidth="1"/>
    <col min="2532" max="2549" width="8.42578125" style="1" customWidth="1"/>
    <col min="2550" max="2785" width="9.140625" style="1"/>
    <col min="2786" max="2786" width="1.7109375" style="1" customWidth="1"/>
    <col min="2787" max="2787" width="28.140625" style="1" customWidth="1"/>
    <col min="2788" max="2805" width="8.42578125" style="1" customWidth="1"/>
    <col min="2806" max="3041" width="9.140625" style="1"/>
    <col min="3042" max="3042" width="1.7109375" style="1" customWidth="1"/>
    <col min="3043" max="3043" width="28.140625" style="1" customWidth="1"/>
    <col min="3044" max="3061" width="8.42578125" style="1" customWidth="1"/>
    <col min="3062" max="3297" width="9.140625" style="1"/>
    <col min="3298" max="3298" width="1.7109375" style="1" customWidth="1"/>
    <col min="3299" max="3299" width="28.140625" style="1" customWidth="1"/>
    <col min="3300" max="3317" width="8.42578125" style="1" customWidth="1"/>
    <col min="3318" max="3553" width="9.140625" style="1"/>
    <col min="3554" max="3554" width="1.7109375" style="1" customWidth="1"/>
    <col min="3555" max="3555" width="28.140625" style="1" customWidth="1"/>
    <col min="3556" max="3573" width="8.42578125" style="1" customWidth="1"/>
    <col min="3574" max="3809" width="9.140625" style="1"/>
    <col min="3810" max="3810" width="1.7109375" style="1" customWidth="1"/>
    <col min="3811" max="3811" width="28.140625" style="1" customWidth="1"/>
    <col min="3812" max="3829" width="8.42578125" style="1" customWidth="1"/>
    <col min="3830" max="4065" width="9.140625" style="1"/>
    <col min="4066" max="4066" width="1.7109375" style="1" customWidth="1"/>
    <col min="4067" max="4067" width="28.140625" style="1" customWidth="1"/>
    <col min="4068" max="4085" width="8.42578125" style="1" customWidth="1"/>
    <col min="4086" max="4321" width="9.140625" style="1"/>
    <col min="4322" max="4322" width="1.7109375" style="1" customWidth="1"/>
    <col min="4323" max="4323" width="28.140625" style="1" customWidth="1"/>
    <col min="4324" max="4341" width="8.42578125" style="1" customWidth="1"/>
    <col min="4342" max="4577" width="9.140625" style="1"/>
    <col min="4578" max="4578" width="1.7109375" style="1" customWidth="1"/>
    <col min="4579" max="4579" width="28.140625" style="1" customWidth="1"/>
    <col min="4580" max="4597" width="8.42578125" style="1" customWidth="1"/>
    <col min="4598" max="4833" width="9.140625" style="1"/>
    <col min="4834" max="4834" width="1.7109375" style="1" customWidth="1"/>
    <col min="4835" max="4835" width="28.140625" style="1" customWidth="1"/>
    <col min="4836" max="4853" width="8.42578125" style="1" customWidth="1"/>
    <col min="4854" max="5089" width="9.140625" style="1"/>
    <col min="5090" max="5090" width="1.7109375" style="1" customWidth="1"/>
    <col min="5091" max="5091" width="28.140625" style="1" customWidth="1"/>
    <col min="5092" max="5109" width="8.42578125" style="1" customWidth="1"/>
    <col min="5110" max="5345" width="9.140625" style="1"/>
    <col min="5346" max="5346" width="1.7109375" style="1" customWidth="1"/>
    <col min="5347" max="5347" width="28.140625" style="1" customWidth="1"/>
    <col min="5348" max="5365" width="8.42578125" style="1" customWidth="1"/>
    <col min="5366" max="5601" width="9.140625" style="1"/>
    <col min="5602" max="5602" width="1.7109375" style="1" customWidth="1"/>
    <col min="5603" max="5603" width="28.140625" style="1" customWidth="1"/>
    <col min="5604" max="5621" width="8.42578125" style="1" customWidth="1"/>
    <col min="5622" max="5857" width="9.140625" style="1"/>
    <col min="5858" max="5858" width="1.7109375" style="1" customWidth="1"/>
    <col min="5859" max="5859" width="28.140625" style="1" customWidth="1"/>
    <col min="5860" max="5877" width="8.42578125" style="1" customWidth="1"/>
    <col min="5878" max="6113" width="9.140625" style="1"/>
    <col min="6114" max="6114" width="1.7109375" style="1" customWidth="1"/>
    <col min="6115" max="6115" width="28.140625" style="1" customWidth="1"/>
    <col min="6116" max="6133" width="8.42578125" style="1" customWidth="1"/>
    <col min="6134" max="6369" width="9.140625" style="1"/>
    <col min="6370" max="6370" width="1.7109375" style="1" customWidth="1"/>
    <col min="6371" max="6371" width="28.140625" style="1" customWidth="1"/>
    <col min="6372" max="6389" width="8.42578125" style="1" customWidth="1"/>
    <col min="6390" max="6625" width="9.140625" style="1"/>
    <col min="6626" max="6626" width="1.7109375" style="1" customWidth="1"/>
    <col min="6627" max="6627" width="28.140625" style="1" customWidth="1"/>
    <col min="6628" max="6645" width="8.42578125" style="1" customWidth="1"/>
    <col min="6646" max="6881" width="9.140625" style="1"/>
    <col min="6882" max="6882" width="1.7109375" style="1" customWidth="1"/>
    <col min="6883" max="6883" width="28.140625" style="1" customWidth="1"/>
    <col min="6884" max="6901" width="8.42578125" style="1" customWidth="1"/>
    <col min="6902" max="7137" width="9.140625" style="1"/>
    <col min="7138" max="7138" width="1.7109375" style="1" customWidth="1"/>
    <col min="7139" max="7139" width="28.140625" style="1" customWidth="1"/>
    <col min="7140" max="7157" width="8.42578125" style="1" customWidth="1"/>
    <col min="7158" max="7393" width="9.140625" style="1"/>
    <col min="7394" max="7394" width="1.7109375" style="1" customWidth="1"/>
    <col min="7395" max="7395" width="28.140625" style="1" customWidth="1"/>
    <col min="7396" max="7413" width="8.42578125" style="1" customWidth="1"/>
    <col min="7414" max="7649" width="9.140625" style="1"/>
    <col min="7650" max="7650" width="1.7109375" style="1" customWidth="1"/>
    <col min="7651" max="7651" width="28.140625" style="1" customWidth="1"/>
    <col min="7652" max="7669" width="8.42578125" style="1" customWidth="1"/>
    <col min="7670" max="7905" width="9.140625" style="1"/>
    <col min="7906" max="7906" width="1.7109375" style="1" customWidth="1"/>
    <col min="7907" max="7907" width="28.140625" style="1" customWidth="1"/>
    <col min="7908" max="7925" width="8.42578125" style="1" customWidth="1"/>
    <col min="7926" max="8161" width="9.140625" style="1"/>
    <col min="8162" max="8162" width="1.7109375" style="1" customWidth="1"/>
    <col min="8163" max="8163" width="28.140625" style="1" customWidth="1"/>
    <col min="8164" max="8181" width="8.42578125" style="1" customWidth="1"/>
    <col min="8182" max="8417" width="9.140625" style="1"/>
    <col min="8418" max="8418" width="1.7109375" style="1" customWidth="1"/>
    <col min="8419" max="8419" width="28.140625" style="1" customWidth="1"/>
    <col min="8420" max="8437" width="8.42578125" style="1" customWidth="1"/>
    <col min="8438" max="8673" width="9.140625" style="1"/>
    <col min="8674" max="8674" width="1.7109375" style="1" customWidth="1"/>
    <col min="8675" max="8675" width="28.140625" style="1" customWidth="1"/>
    <col min="8676" max="8693" width="8.42578125" style="1" customWidth="1"/>
    <col min="8694" max="8929" width="9.140625" style="1"/>
    <col min="8930" max="8930" width="1.7109375" style="1" customWidth="1"/>
    <col min="8931" max="8931" width="28.140625" style="1" customWidth="1"/>
    <col min="8932" max="8949" width="8.42578125" style="1" customWidth="1"/>
    <col min="8950" max="9185" width="9.140625" style="1"/>
    <col min="9186" max="9186" width="1.7109375" style="1" customWidth="1"/>
    <col min="9187" max="9187" width="28.140625" style="1" customWidth="1"/>
    <col min="9188" max="9205" width="8.42578125" style="1" customWidth="1"/>
    <col min="9206" max="9441" width="9.140625" style="1"/>
    <col min="9442" max="9442" width="1.7109375" style="1" customWidth="1"/>
    <col min="9443" max="9443" width="28.140625" style="1" customWidth="1"/>
    <col min="9444" max="9461" width="8.42578125" style="1" customWidth="1"/>
    <col min="9462" max="9697" width="9.140625" style="1"/>
    <col min="9698" max="9698" width="1.7109375" style="1" customWidth="1"/>
    <col min="9699" max="9699" width="28.140625" style="1" customWidth="1"/>
    <col min="9700" max="9717" width="8.42578125" style="1" customWidth="1"/>
    <col min="9718" max="9953" width="9.140625" style="1"/>
    <col min="9954" max="9954" width="1.7109375" style="1" customWidth="1"/>
    <col min="9955" max="9955" width="28.140625" style="1" customWidth="1"/>
    <col min="9956" max="9973" width="8.42578125" style="1" customWidth="1"/>
    <col min="9974" max="10209" width="9.140625" style="1"/>
    <col min="10210" max="10210" width="1.7109375" style="1" customWidth="1"/>
    <col min="10211" max="10211" width="28.140625" style="1" customWidth="1"/>
    <col min="10212" max="10229" width="8.42578125" style="1" customWidth="1"/>
    <col min="10230" max="10465" width="9.140625" style="1"/>
    <col min="10466" max="10466" width="1.7109375" style="1" customWidth="1"/>
    <col min="10467" max="10467" width="28.140625" style="1" customWidth="1"/>
    <col min="10468" max="10485" width="8.42578125" style="1" customWidth="1"/>
    <col min="10486" max="10721" width="9.140625" style="1"/>
    <col min="10722" max="10722" width="1.7109375" style="1" customWidth="1"/>
    <col min="10723" max="10723" width="28.140625" style="1" customWidth="1"/>
    <col min="10724" max="10741" width="8.42578125" style="1" customWidth="1"/>
    <col min="10742" max="10977" width="9.140625" style="1"/>
    <col min="10978" max="10978" width="1.7109375" style="1" customWidth="1"/>
    <col min="10979" max="10979" width="28.140625" style="1" customWidth="1"/>
    <col min="10980" max="10997" width="8.42578125" style="1" customWidth="1"/>
    <col min="10998" max="11233" width="9.140625" style="1"/>
    <col min="11234" max="11234" width="1.7109375" style="1" customWidth="1"/>
    <col min="11235" max="11235" width="28.140625" style="1" customWidth="1"/>
    <col min="11236" max="11253" width="8.42578125" style="1" customWidth="1"/>
    <col min="11254" max="11489" width="9.140625" style="1"/>
    <col min="11490" max="11490" width="1.7109375" style="1" customWidth="1"/>
    <col min="11491" max="11491" width="28.140625" style="1" customWidth="1"/>
    <col min="11492" max="11509" width="8.42578125" style="1" customWidth="1"/>
    <col min="11510" max="11745" width="9.140625" style="1"/>
    <col min="11746" max="11746" width="1.7109375" style="1" customWidth="1"/>
    <col min="11747" max="11747" width="28.140625" style="1" customWidth="1"/>
    <col min="11748" max="11765" width="8.42578125" style="1" customWidth="1"/>
    <col min="11766" max="12001" width="9.140625" style="1"/>
    <col min="12002" max="12002" width="1.7109375" style="1" customWidth="1"/>
    <col min="12003" max="12003" width="28.140625" style="1" customWidth="1"/>
    <col min="12004" max="12021" width="8.42578125" style="1" customWidth="1"/>
    <col min="12022" max="12257" width="9.140625" style="1"/>
    <col min="12258" max="12258" width="1.7109375" style="1" customWidth="1"/>
    <col min="12259" max="12259" width="28.140625" style="1" customWidth="1"/>
    <col min="12260" max="12277" width="8.42578125" style="1" customWidth="1"/>
    <col min="12278" max="12513" width="9.140625" style="1"/>
    <col min="12514" max="12514" width="1.7109375" style="1" customWidth="1"/>
    <col min="12515" max="12515" width="28.140625" style="1" customWidth="1"/>
    <col min="12516" max="12533" width="8.42578125" style="1" customWidth="1"/>
    <col min="12534" max="12769" width="9.140625" style="1"/>
    <col min="12770" max="12770" width="1.7109375" style="1" customWidth="1"/>
    <col min="12771" max="12771" width="28.140625" style="1" customWidth="1"/>
    <col min="12772" max="12789" width="8.42578125" style="1" customWidth="1"/>
    <col min="12790" max="13025" width="9.140625" style="1"/>
    <col min="13026" max="13026" width="1.7109375" style="1" customWidth="1"/>
    <col min="13027" max="13027" width="28.140625" style="1" customWidth="1"/>
    <col min="13028" max="13045" width="8.42578125" style="1" customWidth="1"/>
    <col min="13046" max="13281" width="9.140625" style="1"/>
    <col min="13282" max="13282" width="1.7109375" style="1" customWidth="1"/>
    <col min="13283" max="13283" width="28.140625" style="1" customWidth="1"/>
    <col min="13284" max="13301" width="8.42578125" style="1" customWidth="1"/>
    <col min="13302" max="13537" width="9.140625" style="1"/>
    <col min="13538" max="13538" width="1.7109375" style="1" customWidth="1"/>
    <col min="13539" max="13539" width="28.140625" style="1" customWidth="1"/>
    <col min="13540" max="13557" width="8.42578125" style="1" customWidth="1"/>
    <col min="13558" max="13793" width="9.140625" style="1"/>
    <col min="13794" max="13794" width="1.7109375" style="1" customWidth="1"/>
    <col min="13795" max="13795" width="28.140625" style="1" customWidth="1"/>
    <col min="13796" max="13813" width="8.42578125" style="1" customWidth="1"/>
    <col min="13814" max="14049" width="9.140625" style="1"/>
    <col min="14050" max="14050" width="1.7109375" style="1" customWidth="1"/>
    <col min="14051" max="14051" width="28.140625" style="1" customWidth="1"/>
    <col min="14052" max="14069" width="8.42578125" style="1" customWidth="1"/>
    <col min="14070" max="14305" width="9.140625" style="1"/>
    <col min="14306" max="14306" width="1.7109375" style="1" customWidth="1"/>
    <col min="14307" max="14307" width="28.140625" style="1" customWidth="1"/>
    <col min="14308" max="14325" width="8.42578125" style="1" customWidth="1"/>
    <col min="14326" max="14561" width="9.140625" style="1"/>
    <col min="14562" max="14562" width="1.7109375" style="1" customWidth="1"/>
    <col min="14563" max="14563" width="28.140625" style="1" customWidth="1"/>
    <col min="14564" max="14581" width="8.42578125" style="1" customWidth="1"/>
    <col min="14582" max="14817" width="9.140625" style="1"/>
    <col min="14818" max="14818" width="1.7109375" style="1" customWidth="1"/>
    <col min="14819" max="14819" width="28.140625" style="1" customWidth="1"/>
    <col min="14820" max="14837" width="8.42578125" style="1" customWidth="1"/>
    <col min="14838" max="15073" width="9.140625" style="1"/>
    <col min="15074" max="15074" width="1.7109375" style="1" customWidth="1"/>
    <col min="15075" max="15075" width="28.140625" style="1" customWidth="1"/>
    <col min="15076" max="15093" width="8.42578125" style="1" customWidth="1"/>
    <col min="15094" max="15329" width="9.140625" style="1"/>
    <col min="15330" max="15330" width="1.7109375" style="1" customWidth="1"/>
    <col min="15331" max="15331" width="28.140625" style="1" customWidth="1"/>
    <col min="15332" max="15349" width="8.42578125" style="1" customWidth="1"/>
    <col min="15350" max="15585" width="9.140625" style="1"/>
    <col min="15586" max="15586" width="1.7109375" style="1" customWidth="1"/>
    <col min="15587" max="15587" width="28.140625" style="1" customWidth="1"/>
    <col min="15588" max="15605" width="8.42578125" style="1" customWidth="1"/>
    <col min="15606" max="15841" width="9.140625" style="1"/>
    <col min="15842" max="15842" width="1.7109375" style="1" customWidth="1"/>
    <col min="15843" max="15843" width="28.140625" style="1" customWidth="1"/>
    <col min="15844" max="15861" width="8.42578125" style="1" customWidth="1"/>
    <col min="15862" max="16097" width="9.140625" style="1"/>
    <col min="16098" max="16098" width="1.7109375" style="1" customWidth="1"/>
    <col min="16099" max="16099" width="28.140625" style="1" customWidth="1"/>
    <col min="16100" max="16117" width="8.42578125" style="1" customWidth="1"/>
    <col min="16118" max="16384" width="9.140625" style="1"/>
  </cols>
  <sheetData>
    <row r="1" spans="1:7" s="47" customFormat="1" ht="12.75" customHeight="1" x14ac:dyDescent="0.2">
      <c r="A1" s="113"/>
      <c r="B1" s="113"/>
      <c r="C1" s="113"/>
      <c r="D1" s="114"/>
      <c r="E1" s="114"/>
      <c r="F1" s="114"/>
      <c r="G1" s="114"/>
    </row>
    <row r="2" spans="1:7" s="48" customFormat="1" ht="12.75" customHeight="1" x14ac:dyDescent="0.2">
      <c r="A2" s="115" t="s">
        <v>223</v>
      </c>
      <c r="B2" s="115"/>
      <c r="C2" s="115"/>
      <c r="D2" s="115"/>
      <c r="E2" s="115"/>
      <c r="F2" s="115"/>
      <c r="G2" s="115"/>
    </row>
    <row r="3" spans="1:7" s="49" customFormat="1" ht="12.75" customHeight="1" x14ac:dyDescent="0.2">
      <c r="A3" s="116"/>
      <c r="B3" s="114"/>
      <c r="C3" s="114"/>
      <c r="D3" s="114"/>
      <c r="E3" s="114"/>
      <c r="F3" s="114"/>
      <c r="G3" s="114"/>
    </row>
    <row r="4" spans="1:7" s="49" customFormat="1" ht="12.75" customHeight="1" x14ac:dyDescent="0.25">
      <c r="A4" s="117"/>
      <c r="B4" s="117"/>
      <c r="C4" s="117"/>
      <c r="D4" s="118"/>
      <c r="E4" s="118"/>
      <c r="F4" s="118"/>
      <c r="G4" s="118"/>
    </row>
    <row r="5" spans="1:7" s="51" customFormat="1" ht="12" customHeight="1" x14ac:dyDescent="0.2">
      <c r="A5" s="119"/>
      <c r="B5" s="120"/>
      <c r="C5" s="50" t="s">
        <v>202</v>
      </c>
      <c r="D5" s="50" t="s">
        <v>195</v>
      </c>
      <c r="E5" s="50"/>
      <c r="F5" s="50" t="s">
        <v>201</v>
      </c>
      <c r="G5" s="50" t="s">
        <v>196</v>
      </c>
    </row>
    <row r="6" spans="1:7" s="59" customFormat="1" ht="12" customHeight="1" x14ac:dyDescent="0.2">
      <c r="A6" s="121"/>
      <c r="B6" s="122"/>
      <c r="C6" s="58"/>
      <c r="D6" s="58" t="s">
        <v>197</v>
      </c>
      <c r="E6" s="58" t="s">
        <v>198</v>
      </c>
      <c r="F6" s="58"/>
      <c r="G6" s="58"/>
    </row>
    <row r="7" spans="1:7" s="51" customFormat="1" ht="12" customHeight="1" x14ac:dyDescent="0.2">
      <c r="B7" s="52"/>
      <c r="C7" s="53"/>
      <c r="D7" s="53"/>
      <c r="E7" s="53"/>
      <c r="F7" s="53"/>
      <c r="G7" s="53"/>
    </row>
    <row r="8" spans="1:7" s="61" customFormat="1" ht="12" customHeight="1" x14ac:dyDescent="0.2">
      <c r="A8" s="129" t="s">
        <v>0</v>
      </c>
      <c r="B8" s="129"/>
      <c r="C8" s="4">
        <f t="shared" ref="C8:G8" si="0">C10+C21+C36+C40+C50</f>
        <v>231549</v>
      </c>
      <c r="D8" s="4">
        <f t="shared" si="0"/>
        <v>2492</v>
      </c>
      <c r="E8" s="4">
        <f t="shared" si="0"/>
        <v>341</v>
      </c>
      <c r="F8" s="4">
        <f t="shared" si="0"/>
        <v>97</v>
      </c>
      <c r="G8" s="4">
        <f t="shared" si="0"/>
        <v>2736</v>
      </c>
    </row>
    <row r="9" spans="1:7" s="3" customFormat="1" ht="12" customHeight="1" x14ac:dyDescent="0.2">
      <c r="A9" s="5"/>
      <c r="B9" s="5"/>
      <c r="C9" s="6"/>
      <c r="D9" s="6"/>
      <c r="E9" s="6"/>
      <c r="F9" s="6"/>
      <c r="G9" s="6"/>
    </row>
    <row r="10" spans="1:7" s="7" customFormat="1" ht="12" customHeight="1" x14ac:dyDescent="0.2">
      <c r="A10" s="106" t="s">
        <v>1</v>
      </c>
      <c r="B10" s="106"/>
      <c r="C10" s="8">
        <f t="shared" ref="C10:G10" si="1">C11+C15+C19</f>
        <v>23498</v>
      </c>
      <c r="D10" s="8">
        <f t="shared" si="1"/>
        <v>110</v>
      </c>
      <c r="E10" s="8">
        <f t="shared" si="1"/>
        <v>17</v>
      </c>
      <c r="F10" s="8">
        <f t="shared" si="1"/>
        <v>4</v>
      </c>
      <c r="G10" s="8">
        <f t="shared" si="1"/>
        <v>123</v>
      </c>
    </row>
    <row r="11" spans="1:7" s="9" customFormat="1" ht="12" customHeight="1" x14ac:dyDescent="0.2">
      <c r="A11" s="107" t="s">
        <v>2</v>
      </c>
      <c r="B11" s="107"/>
      <c r="C11" s="10">
        <f t="shared" ref="C11:G11" si="2">C12+C13+C14</f>
        <v>9137</v>
      </c>
      <c r="D11" s="10">
        <f t="shared" si="2"/>
        <v>14</v>
      </c>
      <c r="E11" s="10">
        <f t="shared" si="2"/>
        <v>11</v>
      </c>
      <c r="F11" s="10">
        <f t="shared" si="2"/>
        <v>0</v>
      </c>
      <c r="G11" s="10">
        <f t="shared" si="2"/>
        <v>25</v>
      </c>
    </row>
    <row r="12" spans="1:7" s="9" customFormat="1" ht="12" customHeight="1" x14ac:dyDescent="0.2">
      <c r="A12" s="11"/>
      <c r="B12" s="12" t="s">
        <v>3</v>
      </c>
      <c r="C12" s="10">
        <f t="shared" ref="C12:G12" si="3">C194+C195+C197+C202+C203</f>
        <v>3441</v>
      </c>
      <c r="D12" s="10">
        <f t="shared" si="3"/>
        <v>3</v>
      </c>
      <c r="E12" s="10">
        <f t="shared" si="3"/>
        <v>3</v>
      </c>
      <c r="F12" s="10">
        <f t="shared" si="3"/>
        <v>0</v>
      </c>
      <c r="G12" s="10">
        <f t="shared" si="3"/>
        <v>6</v>
      </c>
    </row>
    <row r="13" spans="1:7" s="9" customFormat="1" ht="12" customHeight="1" x14ac:dyDescent="0.2">
      <c r="A13" s="11"/>
      <c r="B13" s="12" t="s">
        <v>4</v>
      </c>
      <c r="C13" s="10">
        <f t="shared" ref="C13:G13" si="4">+C198+C204</f>
        <v>3776</v>
      </c>
      <c r="D13" s="10">
        <f t="shared" si="4"/>
        <v>6</v>
      </c>
      <c r="E13" s="10">
        <f t="shared" si="4"/>
        <v>6</v>
      </c>
      <c r="F13" s="10">
        <f t="shared" si="4"/>
        <v>0</v>
      </c>
      <c r="G13" s="10">
        <f t="shared" si="4"/>
        <v>12</v>
      </c>
    </row>
    <row r="14" spans="1:7" s="9" customFormat="1" ht="12" customHeight="1" x14ac:dyDescent="0.2">
      <c r="A14" s="11"/>
      <c r="B14" s="13" t="s">
        <v>5</v>
      </c>
      <c r="C14" s="10">
        <f t="shared" ref="C14:G14" si="5">C196+C199+C200+C201</f>
        <v>1920</v>
      </c>
      <c r="D14" s="10">
        <f t="shared" si="5"/>
        <v>5</v>
      </c>
      <c r="E14" s="10">
        <f t="shared" si="5"/>
        <v>2</v>
      </c>
      <c r="F14" s="10">
        <f t="shared" si="5"/>
        <v>0</v>
      </c>
      <c r="G14" s="10">
        <f t="shared" si="5"/>
        <v>7</v>
      </c>
    </row>
    <row r="15" spans="1:7" s="9" customFormat="1" ht="12" customHeight="1" x14ac:dyDescent="0.2">
      <c r="A15" s="107" t="s">
        <v>6</v>
      </c>
      <c r="B15" s="107"/>
      <c r="C15" s="10">
        <f t="shared" ref="C15:G15" si="6">C16+C17+C18</f>
        <v>6598</v>
      </c>
      <c r="D15" s="10">
        <f t="shared" si="6"/>
        <v>15</v>
      </c>
      <c r="E15" s="10">
        <f t="shared" si="6"/>
        <v>4</v>
      </c>
      <c r="F15" s="10">
        <f t="shared" si="6"/>
        <v>1</v>
      </c>
      <c r="G15" s="10">
        <f t="shared" si="6"/>
        <v>18</v>
      </c>
    </row>
    <row r="16" spans="1:7" s="9" customFormat="1" ht="12" customHeight="1" x14ac:dyDescent="0.2">
      <c r="A16" s="11"/>
      <c r="B16" s="12" t="s">
        <v>7</v>
      </c>
      <c r="C16" s="10">
        <f t="shared" ref="C16:G16" si="7">+C190</f>
        <v>2335</v>
      </c>
      <c r="D16" s="10">
        <f t="shared" si="7"/>
        <v>7</v>
      </c>
      <c r="E16" s="10">
        <f t="shared" si="7"/>
        <v>1</v>
      </c>
      <c r="F16" s="10">
        <f t="shared" si="7"/>
        <v>0</v>
      </c>
      <c r="G16" s="10">
        <f t="shared" si="7"/>
        <v>8</v>
      </c>
    </row>
    <row r="17" spans="1:7" s="9" customFormat="1" ht="12" customHeight="1" x14ac:dyDescent="0.2">
      <c r="A17" s="11"/>
      <c r="B17" s="12" t="s">
        <v>8</v>
      </c>
      <c r="C17" s="10">
        <f t="shared" ref="C17:G17" si="8">+C189</f>
        <v>2050</v>
      </c>
      <c r="D17" s="10">
        <f t="shared" si="8"/>
        <v>1</v>
      </c>
      <c r="E17" s="10">
        <f t="shared" si="8"/>
        <v>3</v>
      </c>
      <c r="F17" s="10">
        <f t="shared" si="8"/>
        <v>0</v>
      </c>
      <c r="G17" s="10">
        <f t="shared" si="8"/>
        <v>4</v>
      </c>
    </row>
    <row r="18" spans="1:7" s="9" customFormat="1" ht="12" customHeight="1" x14ac:dyDescent="0.2">
      <c r="A18" s="14"/>
      <c r="B18" s="12" t="s">
        <v>9</v>
      </c>
      <c r="C18" s="10">
        <f t="shared" ref="C18:G18" si="9">C191</f>
        <v>2213</v>
      </c>
      <c r="D18" s="10">
        <f t="shared" si="9"/>
        <v>7</v>
      </c>
      <c r="E18" s="10">
        <f t="shared" si="9"/>
        <v>0</v>
      </c>
      <c r="F18" s="10">
        <f t="shared" si="9"/>
        <v>1</v>
      </c>
      <c r="G18" s="10">
        <f t="shared" si="9"/>
        <v>6</v>
      </c>
    </row>
    <row r="19" spans="1:7" s="9" customFormat="1" ht="12" customHeight="1" x14ac:dyDescent="0.2">
      <c r="A19" s="108" t="s">
        <v>10</v>
      </c>
      <c r="B19" s="108"/>
      <c r="C19" s="15">
        <f t="shared" ref="C19:G19" si="10">C181+C182+C183+C167+C184+C185+C172+C186+C175</f>
        <v>7763</v>
      </c>
      <c r="D19" s="15">
        <f t="shared" si="10"/>
        <v>81</v>
      </c>
      <c r="E19" s="15">
        <f t="shared" si="10"/>
        <v>2</v>
      </c>
      <c r="F19" s="15">
        <f t="shared" si="10"/>
        <v>3</v>
      </c>
      <c r="G19" s="15">
        <f t="shared" si="10"/>
        <v>80</v>
      </c>
    </row>
    <row r="20" spans="1:7" s="9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7" customFormat="1" ht="12" customHeight="1" x14ac:dyDescent="0.2">
      <c r="A21" s="106" t="s">
        <v>11</v>
      </c>
      <c r="B21" s="106"/>
      <c r="C21" s="8">
        <f t="shared" ref="C21:G21" si="11">C22+C23+C24+C27+C30+C31</f>
        <v>61587</v>
      </c>
      <c r="D21" s="8">
        <f t="shared" si="11"/>
        <v>722</v>
      </c>
      <c r="E21" s="8">
        <f t="shared" si="11"/>
        <v>67</v>
      </c>
      <c r="F21" s="8">
        <f t="shared" si="11"/>
        <v>27</v>
      </c>
      <c r="G21" s="8">
        <f t="shared" si="11"/>
        <v>762</v>
      </c>
    </row>
    <row r="22" spans="1:7" s="9" customFormat="1" ht="12" customHeight="1" x14ac:dyDescent="0.2">
      <c r="A22" s="107" t="s">
        <v>12</v>
      </c>
      <c r="B22" s="107"/>
      <c r="C22" s="10">
        <f t="shared" ref="C22:G22" si="12">C123+C125+C126+C136+C137+C139+C141+C143+C144</f>
        <v>35275</v>
      </c>
      <c r="D22" s="10">
        <f t="shared" si="12"/>
        <v>513</v>
      </c>
      <c r="E22" s="10">
        <f t="shared" si="12"/>
        <v>27</v>
      </c>
      <c r="F22" s="10">
        <f t="shared" si="12"/>
        <v>22</v>
      </c>
      <c r="G22" s="10">
        <f t="shared" si="12"/>
        <v>518</v>
      </c>
    </row>
    <row r="23" spans="1:7" s="9" customFormat="1" ht="12" customHeight="1" x14ac:dyDescent="0.2">
      <c r="A23" s="107" t="s">
        <v>13</v>
      </c>
      <c r="B23" s="107"/>
      <c r="C23" s="10">
        <f t="shared" ref="C23:G23" si="13">C131</f>
        <v>6297</v>
      </c>
      <c r="D23" s="10">
        <f t="shared" si="13"/>
        <v>43</v>
      </c>
      <c r="E23" s="10">
        <f t="shared" si="13"/>
        <v>6</v>
      </c>
      <c r="F23" s="10">
        <f t="shared" si="13"/>
        <v>0</v>
      </c>
      <c r="G23" s="10">
        <f t="shared" si="13"/>
        <v>49</v>
      </c>
    </row>
    <row r="24" spans="1:7" s="9" customFormat="1" ht="12" customHeight="1" x14ac:dyDescent="0.2">
      <c r="A24" s="107" t="s">
        <v>14</v>
      </c>
      <c r="B24" s="107"/>
      <c r="C24" s="10">
        <f t="shared" ref="C24:G24" si="14">C25+C26</f>
        <v>9236</v>
      </c>
      <c r="D24" s="10">
        <f t="shared" si="14"/>
        <v>113</v>
      </c>
      <c r="E24" s="10">
        <f t="shared" si="14"/>
        <v>8</v>
      </c>
      <c r="F24" s="10">
        <f t="shared" si="14"/>
        <v>3</v>
      </c>
      <c r="G24" s="10">
        <f t="shared" si="14"/>
        <v>118</v>
      </c>
    </row>
    <row r="25" spans="1:7" s="9" customFormat="1" ht="12" customHeight="1" x14ac:dyDescent="0.2">
      <c r="A25" s="16"/>
      <c r="B25" s="12" t="s">
        <v>15</v>
      </c>
      <c r="C25" s="10">
        <f t="shared" ref="C25:G25" si="15">C124+C128+C130+C138+C145+C149</f>
        <v>1941</v>
      </c>
      <c r="D25" s="10">
        <f t="shared" si="15"/>
        <v>1</v>
      </c>
      <c r="E25" s="10">
        <f t="shared" si="15"/>
        <v>3</v>
      </c>
      <c r="F25" s="10">
        <f t="shared" si="15"/>
        <v>0</v>
      </c>
      <c r="G25" s="10">
        <f t="shared" si="15"/>
        <v>4</v>
      </c>
    </row>
    <row r="26" spans="1:7" s="9" customFormat="1" ht="12" customHeight="1" x14ac:dyDescent="0.2">
      <c r="A26" s="14"/>
      <c r="B26" s="12" t="s">
        <v>16</v>
      </c>
      <c r="C26" s="10">
        <f t="shared" ref="C26:G26" si="16">C129+C132+C135+C146</f>
        <v>7295</v>
      </c>
      <c r="D26" s="10">
        <f t="shared" si="16"/>
        <v>112</v>
      </c>
      <c r="E26" s="10">
        <f t="shared" si="16"/>
        <v>5</v>
      </c>
      <c r="F26" s="10">
        <f t="shared" si="16"/>
        <v>3</v>
      </c>
      <c r="G26" s="10">
        <f t="shared" si="16"/>
        <v>114</v>
      </c>
    </row>
    <row r="27" spans="1:7" s="9" customFormat="1" ht="12" customHeight="1" x14ac:dyDescent="0.2">
      <c r="A27" s="107" t="s">
        <v>17</v>
      </c>
      <c r="B27" s="107"/>
      <c r="C27" s="10">
        <f t="shared" ref="C27:G27" si="17">C28+C29</f>
        <v>3217</v>
      </c>
      <c r="D27" s="10">
        <f t="shared" si="17"/>
        <v>17</v>
      </c>
      <c r="E27" s="10">
        <f t="shared" si="17"/>
        <v>9</v>
      </c>
      <c r="F27" s="10">
        <f t="shared" si="17"/>
        <v>2</v>
      </c>
      <c r="G27" s="10">
        <f t="shared" si="17"/>
        <v>24</v>
      </c>
    </row>
    <row r="28" spans="1:7" s="9" customFormat="1" ht="12" customHeight="1" x14ac:dyDescent="0.2">
      <c r="A28" s="16"/>
      <c r="B28" s="12" t="s">
        <v>18</v>
      </c>
      <c r="C28" s="10">
        <f t="shared" ref="C28:G28" si="18">+C127</f>
        <v>1554</v>
      </c>
      <c r="D28" s="10">
        <f t="shared" si="18"/>
        <v>2</v>
      </c>
      <c r="E28" s="10">
        <f t="shared" si="18"/>
        <v>8</v>
      </c>
      <c r="F28" s="10">
        <f t="shared" si="18"/>
        <v>0</v>
      </c>
      <c r="G28" s="10">
        <f t="shared" si="18"/>
        <v>10</v>
      </c>
    </row>
    <row r="29" spans="1:7" s="9" customFormat="1" ht="12" customHeight="1" x14ac:dyDescent="0.2">
      <c r="A29" s="14"/>
      <c r="B29" s="12" t="s">
        <v>19</v>
      </c>
      <c r="C29" s="10">
        <f t="shared" ref="C29:G29" si="19">C147</f>
        <v>1663</v>
      </c>
      <c r="D29" s="10">
        <f t="shared" si="19"/>
        <v>15</v>
      </c>
      <c r="E29" s="10">
        <f t="shared" si="19"/>
        <v>1</v>
      </c>
      <c r="F29" s="10">
        <f t="shared" si="19"/>
        <v>2</v>
      </c>
      <c r="G29" s="10">
        <f t="shared" si="19"/>
        <v>14</v>
      </c>
    </row>
    <row r="30" spans="1:7" s="9" customFormat="1" ht="12" customHeight="1" x14ac:dyDescent="0.2">
      <c r="A30" s="107" t="s">
        <v>20</v>
      </c>
      <c r="B30" s="107"/>
      <c r="C30" s="10">
        <f t="shared" ref="C30:G30" si="20">C133+C134+C140+C142+C148</f>
        <v>1477</v>
      </c>
      <c r="D30" s="10">
        <f t="shared" si="20"/>
        <v>1</v>
      </c>
      <c r="E30" s="10">
        <f t="shared" si="20"/>
        <v>0</v>
      </c>
      <c r="F30" s="10">
        <f t="shared" si="20"/>
        <v>0</v>
      </c>
      <c r="G30" s="10">
        <f t="shared" si="20"/>
        <v>1</v>
      </c>
    </row>
    <row r="31" spans="1:7" s="9" customFormat="1" ht="12" customHeight="1" x14ac:dyDescent="0.2">
      <c r="A31" s="107" t="s">
        <v>21</v>
      </c>
      <c r="B31" s="107"/>
      <c r="C31" s="10">
        <f t="shared" ref="C31:G31" si="21">C32+C33+C34</f>
        <v>6085</v>
      </c>
      <c r="D31" s="10">
        <f t="shared" si="21"/>
        <v>35</v>
      </c>
      <c r="E31" s="10">
        <f t="shared" si="21"/>
        <v>17</v>
      </c>
      <c r="F31" s="10">
        <f t="shared" si="21"/>
        <v>0</v>
      </c>
      <c r="G31" s="10">
        <f t="shared" si="21"/>
        <v>52</v>
      </c>
    </row>
    <row r="32" spans="1:7" s="9" customFormat="1" ht="12" customHeight="1" x14ac:dyDescent="0.2">
      <c r="A32" s="16"/>
      <c r="B32" s="12" t="s">
        <v>22</v>
      </c>
      <c r="C32" s="10">
        <f t="shared" ref="C32:G32" si="22">C157</f>
        <v>898</v>
      </c>
      <c r="D32" s="10">
        <f t="shared" si="22"/>
        <v>0</v>
      </c>
      <c r="E32" s="10">
        <f t="shared" si="22"/>
        <v>1</v>
      </c>
      <c r="F32" s="10">
        <f t="shared" si="22"/>
        <v>0</v>
      </c>
      <c r="G32" s="10">
        <f t="shared" si="22"/>
        <v>1</v>
      </c>
    </row>
    <row r="33" spans="1:7" s="9" customFormat="1" ht="12" customHeight="1" x14ac:dyDescent="0.2">
      <c r="A33" s="11"/>
      <c r="B33" s="12" t="s">
        <v>23</v>
      </c>
      <c r="C33" s="10">
        <f t="shared" ref="C33:G33" si="23">C153+C154+C155+C158</f>
        <v>747</v>
      </c>
      <c r="D33" s="10">
        <f t="shared" si="23"/>
        <v>0</v>
      </c>
      <c r="E33" s="10">
        <f t="shared" si="23"/>
        <v>0</v>
      </c>
      <c r="F33" s="10">
        <f t="shared" si="23"/>
        <v>0</v>
      </c>
      <c r="G33" s="10">
        <f t="shared" si="23"/>
        <v>0</v>
      </c>
    </row>
    <row r="34" spans="1:7" s="9" customFormat="1" ht="12" customHeight="1" x14ac:dyDescent="0.2">
      <c r="A34" s="11"/>
      <c r="B34" s="17" t="s">
        <v>24</v>
      </c>
      <c r="C34" s="15">
        <f t="shared" ref="C34:G34" si="24">C152+C156+C159</f>
        <v>4440</v>
      </c>
      <c r="D34" s="15">
        <f t="shared" si="24"/>
        <v>35</v>
      </c>
      <c r="E34" s="15">
        <f t="shared" si="24"/>
        <v>16</v>
      </c>
      <c r="F34" s="15">
        <f t="shared" si="24"/>
        <v>0</v>
      </c>
      <c r="G34" s="15">
        <f t="shared" si="24"/>
        <v>51</v>
      </c>
    </row>
    <row r="35" spans="1:7" s="9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7" customFormat="1" ht="12" customHeight="1" x14ac:dyDescent="0.2">
      <c r="A36" s="106" t="s">
        <v>25</v>
      </c>
      <c r="B36" s="106"/>
      <c r="C36" s="8">
        <f t="shared" ref="C36:G36" si="25">C37+C38</f>
        <v>26930</v>
      </c>
      <c r="D36" s="8">
        <f t="shared" si="25"/>
        <v>499</v>
      </c>
      <c r="E36" s="8">
        <f t="shared" si="25"/>
        <v>32</v>
      </c>
      <c r="F36" s="8">
        <f t="shared" si="25"/>
        <v>22</v>
      </c>
      <c r="G36" s="8">
        <f t="shared" si="25"/>
        <v>509</v>
      </c>
    </row>
    <row r="37" spans="1:7" s="9" customFormat="1" ht="12" customHeight="1" x14ac:dyDescent="0.2">
      <c r="A37" s="107" t="s">
        <v>26</v>
      </c>
      <c r="B37" s="107"/>
      <c r="C37" s="10">
        <f t="shared" ref="C37:G37" si="26">C162+C163+C165+C166+C168+C171+C173+C174+C177+C178</f>
        <v>23916</v>
      </c>
      <c r="D37" s="10">
        <f t="shared" si="26"/>
        <v>384</v>
      </c>
      <c r="E37" s="10">
        <f t="shared" si="26"/>
        <v>24</v>
      </c>
      <c r="F37" s="10">
        <f t="shared" si="26"/>
        <v>21</v>
      </c>
      <c r="G37" s="10">
        <f t="shared" si="26"/>
        <v>387</v>
      </c>
    </row>
    <row r="38" spans="1:7" s="9" customFormat="1" ht="12" customHeight="1" x14ac:dyDescent="0.2">
      <c r="A38" s="108" t="s">
        <v>27</v>
      </c>
      <c r="B38" s="108"/>
      <c r="C38" s="15">
        <f t="shared" ref="C38:G38" si="27">+C164+C169+C176</f>
        <v>3014</v>
      </c>
      <c r="D38" s="15">
        <f t="shared" si="27"/>
        <v>115</v>
      </c>
      <c r="E38" s="15">
        <f t="shared" si="27"/>
        <v>8</v>
      </c>
      <c r="F38" s="15">
        <f t="shared" si="27"/>
        <v>1</v>
      </c>
      <c r="G38" s="15">
        <f t="shared" si="27"/>
        <v>122</v>
      </c>
    </row>
    <row r="39" spans="1:7" s="9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7" customFormat="1" ht="12" customHeight="1" x14ac:dyDescent="0.2">
      <c r="A40" s="106" t="s">
        <v>28</v>
      </c>
      <c r="B40" s="106"/>
      <c r="C40" s="8">
        <f t="shared" ref="C40:G40" si="28">C41+C42+C45</f>
        <v>87447</v>
      </c>
      <c r="D40" s="8">
        <f t="shared" si="28"/>
        <v>778</v>
      </c>
      <c r="E40" s="8">
        <f t="shared" si="28"/>
        <v>148</v>
      </c>
      <c r="F40" s="8">
        <f t="shared" si="28"/>
        <v>36</v>
      </c>
      <c r="G40" s="8">
        <f t="shared" si="28"/>
        <v>890</v>
      </c>
    </row>
    <row r="41" spans="1:7" s="9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59736</v>
      </c>
      <c r="D41" s="10">
        <f t="shared" si="29"/>
        <v>550</v>
      </c>
      <c r="E41" s="10">
        <f t="shared" si="29"/>
        <v>82</v>
      </c>
      <c r="F41" s="10">
        <f t="shared" si="29"/>
        <v>27</v>
      </c>
      <c r="G41" s="10">
        <f t="shared" si="29"/>
        <v>605</v>
      </c>
    </row>
    <row r="42" spans="1:7" s="9" customFormat="1" ht="12" customHeight="1" x14ac:dyDescent="0.2">
      <c r="A42" s="107" t="s">
        <v>30</v>
      </c>
      <c r="B42" s="107"/>
      <c r="C42" s="10">
        <f t="shared" ref="C42:G42" si="30">C43+C44</f>
        <v>12318</v>
      </c>
      <c r="D42" s="10">
        <f t="shared" si="30"/>
        <v>92</v>
      </c>
      <c r="E42" s="10">
        <f t="shared" si="30"/>
        <v>36</v>
      </c>
      <c r="F42" s="10">
        <f t="shared" si="30"/>
        <v>1</v>
      </c>
      <c r="G42" s="10">
        <f t="shared" si="30"/>
        <v>127</v>
      </c>
    </row>
    <row r="43" spans="1:7" s="9" customFormat="1" ht="12" customHeight="1" x14ac:dyDescent="0.2">
      <c r="A43" s="17"/>
      <c r="B43" s="12" t="s">
        <v>31</v>
      </c>
      <c r="C43" s="10">
        <f t="shared" ref="C43:G43" si="31">C74+C101+C90+C170+C94+C99+C117</f>
        <v>6611</v>
      </c>
      <c r="D43" s="10">
        <f t="shared" si="31"/>
        <v>47</v>
      </c>
      <c r="E43" s="10">
        <f t="shared" si="31"/>
        <v>27</v>
      </c>
      <c r="F43" s="10">
        <f t="shared" si="31"/>
        <v>1</v>
      </c>
      <c r="G43" s="10">
        <f t="shared" si="31"/>
        <v>73</v>
      </c>
    </row>
    <row r="44" spans="1:7" s="9" customFormat="1" ht="12" customHeight="1" x14ac:dyDescent="0.2">
      <c r="A44" s="17"/>
      <c r="B44" s="12" t="s">
        <v>32</v>
      </c>
      <c r="C44" s="10">
        <f t="shared" ref="C44:G44" si="32">C82+C107+C109</f>
        <v>5707</v>
      </c>
      <c r="D44" s="10">
        <f t="shared" si="32"/>
        <v>45</v>
      </c>
      <c r="E44" s="10">
        <f t="shared" si="32"/>
        <v>9</v>
      </c>
      <c r="F44" s="10">
        <f t="shared" si="32"/>
        <v>0</v>
      </c>
      <c r="G44" s="10">
        <f t="shared" si="32"/>
        <v>54</v>
      </c>
    </row>
    <row r="45" spans="1:7" s="9" customFormat="1" ht="12" customHeight="1" x14ac:dyDescent="0.2">
      <c r="A45" s="107" t="s">
        <v>33</v>
      </c>
      <c r="B45" s="107"/>
      <c r="C45" s="10">
        <f t="shared" ref="C45:G45" si="33">C46+C47+C48</f>
        <v>15393</v>
      </c>
      <c r="D45" s="10">
        <f t="shared" si="33"/>
        <v>136</v>
      </c>
      <c r="E45" s="10">
        <f t="shared" si="33"/>
        <v>30</v>
      </c>
      <c r="F45" s="10">
        <f t="shared" si="33"/>
        <v>8</v>
      </c>
      <c r="G45" s="10">
        <f t="shared" si="33"/>
        <v>158</v>
      </c>
    </row>
    <row r="46" spans="1:7" s="9" customFormat="1" ht="12" customHeight="1" x14ac:dyDescent="0.2">
      <c r="A46" s="17"/>
      <c r="B46" s="12" t="s">
        <v>34</v>
      </c>
      <c r="C46" s="10">
        <f t="shared" ref="C46:G46" si="34">+C70+C71+C79+C100</f>
        <v>2075</v>
      </c>
      <c r="D46" s="10">
        <f t="shared" si="34"/>
        <v>13</v>
      </c>
      <c r="E46" s="10">
        <f t="shared" si="34"/>
        <v>5</v>
      </c>
      <c r="F46" s="10">
        <f t="shared" si="34"/>
        <v>0</v>
      </c>
      <c r="G46" s="10">
        <f t="shared" si="34"/>
        <v>18</v>
      </c>
    </row>
    <row r="47" spans="1:7" s="9" customFormat="1" ht="12" customHeight="1" x14ac:dyDescent="0.2">
      <c r="A47" s="17"/>
      <c r="B47" s="12" t="s">
        <v>35</v>
      </c>
      <c r="C47" s="10">
        <f t="shared" ref="C47:G47" si="35">C73+C75+C86+C88+C102+C106+C112+C115</f>
        <v>4351</v>
      </c>
      <c r="D47" s="10">
        <f t="shared" si="35"/>
        <v>28</v>
      </c>
      <c r="E47" s="10">
        <f t="shared" si="35"/>
        <v>11</v>
      </c>
      <c r="F47" s="10">
        <f t="shared" si="35"/>
        <v>0</v>
      </c>
      <c r="G47" s="10">
        <f t="shared" si="35"/>
        <v>39</v>
      </c>
    </row>
    <row r="48" spans="1:7" s="9" customFormat="1" ht="12" customHeight="1" x14ac:dyDescent="0.2">
      <c r="A48" s="17"/>
      <c r="B48" s="17" t="s">
        <v>36</v>
      </c>
      <c r="C48" s="15">
        <f t="shared" ref="C48:G48" si="36">C69+C76+C83+C93+C105+C110+C118</f>
        <v>8967</v>
      </c>
      <c r="D48" s="15">
        <f t="shared" si="36"/>
        <v>95</v>
      </c>
      <c r="E48" s="15">
        <f t="shared" si="36"/>
        <v>14</v>
      </c>
      <c r="F48" s="15">
        <f t="shared" si="36"/>
        <v>8</v>
      </c>
      <c r="G48" s="15">
        <f t="shared" si="36"/>
        <v>101</v>
      </c>
    </row>
    <row r="49" spans="1:7" s="9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7" customFormat="1" ht="12" customHeight="1" x14ac:dyDescent="0.2">
      <c r="A50" s="106" t="s">
        <v>37</v>
      </c>
      <c r="B50" s="106"/>
      <c r="C50" s="8">
        <f t="shared" ref="C50:G50" si="37">C51+C52+C53</f>
        <v>32087</v>
      </c>
      <c r="D50" s="8">
        <f t="shared" si="37"/>
        <v>383</v>
      </c>
      <c r="E50" s="8">
        <f t="shared" si="37"/>
        <v>77</v>
      </c>
      <c r="F50" s="8">
        <f t="shared" si="37"/>
        <v>8</v>
      </c>
      <c r="G50" s="8">
        <f t="shared" si="37"/>
        <v>452</v>
      </c>
    </row>
    <row r="51" spans="1:7" s="9" customFormat="1" ht="12" customHeight="1" x14ac:dyDescent="0.2">
      <c r="A51" s="107" t="s">
        <v>38</v>
      </c>
      <c r="B51" s="107"/>
      <c r="C51" s="10">
        <f t="shared" ref="C51:G51" si="38">C56+C59+C62+C66</f>
        <v>11117</v>
      </c>
      <c r="D51" s="10">
        <f t="shared" si="38"/>
        <v>212</v>
      </c>
      <c r="E51" s="10">
        <f t="shared" si="38"/>
        <v>8</v>
      </c>
      <c r="F51" s="10">
        <f t="shared" si="38"/>
        <v>5</v>
      </c>
      <c r="G51" s="10">
        <f t="shared" si="38"/>
        <v>215</v>
      </c>
    </row>
    <row r="52" spans="1:7" s="9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18420</v>
      </c>
      <c r="D52" s="10">
        <f t="shared" si="39"/>
        <v>119</v>
      </c>
      <c r="E52" s="10">
        <f t="shared" si="39"/>
        <v>61</v>
      </c>
      <c r="F52" s="10">
        <f t="shared" si="39"/>
        <v>3</v>
      </c>
      <c r="G52" s="10">
        <f t="shared" si="39"/>
        <v>177</v>
      </c>
    </row>
    <row r="53" spans="1:7" s="9" customFormat="1" ht="12" customHeight="1" x14ac:dyDescent="0.2">
      <c r="A53" s="108" t="s">
        <v>40</v>
      </c>
      <c r="B53" s="108"/>
      <c r="C53" s="15">
        <f t="shared" ref="C53:G53" si="40">C58+C57</f>
        <v>2550</v>
      </c>
      <c r="D53" s="15">
        <f t="shared" si="40"/>
        <v>52</v>
      </c>
      <c r="E53" s="15">
        <f t="shared" si="40"/>
        <v>8</v>
      </c>
      <c r="F53" s="15">
        <f t="shared" si="40"/>
        <v>0</v>
      </c>
      <c r="G53" s="15">
        <f t="shared" si="40"/>
        <v>60</v>
      </c>
    </row>
    <row r="54" spans="1:7" s="9" customFormat="1" ht="12" customHeight="1" x14ac:dyDescent="0.2">
      <c r="A54" s="13"/>
      <c r="B54" s="42"/>
      <c r="C54" s="19"/>
      <c r="D54" s="19"/>
      <c r="E54" s="19"/>
      <c r="F54" s="19"/>
      <c r="G54" s="19"/>
    </row>
    <row r="55" spans="1:7" s="9" customFormat="1" ht="12" customHeight="1" x14ac:dyDescent="0.2">
      <c r="A55" s="106" t="s">
        <v>41</v>
      </c>
      <c r="B55" s="106"/>
      <c r="C55" s="6">
        <f>SUM(C56:C66)</f>
        <v>28290</v>
      </c>
      <c r="D55" s="6">
        <f t="shared" ref="D55:G55" si="41">SUM(D56:D66)</f>
        <v>362</v>
      </c>
      <c r="E55" s="6">
        <f t="shared" si="41"/>
        <v>74</v>
      </c>
      <c r="F55" s="6">
        <f t="shared" si="41"/>
        <v>8</v>
      </c>
      <c r="G55" s="6">
        <f t="shared" si="41"/>
        <v>428</v>
      </c>
    </row>
    <row r="56" spans="1:7" s="9" customFormat="1" ht="12" customHeight="1" x14ac:dyDescent="0.2">
      <c r="A56" s="107" t="s">
        <v>42</v>
      </c>
      <c r="B56" s="107"/>
      <c r="C56" s="10">
        <v>1875</v>
      </c>
      <c r="D56" s="10">
        <v>7</v>
      </c>
      <c r="E56" s="10">
        <v>-1</v>
      </c>
      <c r="F56" s="10">
        <v>0</v>
      </c>
      <c r="G56" s="10">
        <v>6</v>
      </c>
    </row>
    <row r="57" spans="1:7" s="9" customFormat="1" ht="12" customHeight="1" x14ac:dyDescent="0.2">
      <c r="A57" s="107" t="s">
        <v>43</v>
      </c>
      <c r="B57" s="107"/>
      <c r="C57" s="10">
        <v>1362</v>
      </c>
      <c r="D57" s="10">
        <v>28</v>
      </c>
      <c r="E57" s="10">
        <v>8</v>
      </c>
      <c r="F57" s="10">
        <v>0</v>
      </c>
      <c r="G57" s="10">
        <v>36</v>
      </c>
    </row>
    <row r="58" spans="1:7" s="9" customFormat="1" ht="12" customHeight="1" x14ac:dyDescent="0.2">
      <c r="A58" s="107" t="s">
        <v>44</v>
      </c>
      <c r="B58" s="107"/>
      <c r="C58" s="10">
        <v>1188</v>
      </c>
      <c r="D58" s="10">
        <v>24</v>
      </c>
      <c r="E58" s="10">
        <v>0</v>
      </c>
      <c r="F58" s="10">
        <v>0</v>
      </c>
      <c r="G58" s="10">
        <v>24</v>
      </c>
    </row>
    <row r="59" spans="1:7" s="9" customFormat="1" ht="12" customHeight="1" x14ac:dyDescent="0.2">
      <c r="A59" s="107" t="s">
        <v>45</v>
      </c>
      <c r="B59" s="107"/>
      <c r="C59" s="10">
        <v>5221</v>
      </c>
      <c r="D59" s="10">
        <v>169</v>
      </c>
      <c r="E59" s="10">
        <v>9</v>
      </c>
      <c r="F59" s="10">
        <v>0</v>
      </c>
      <c r="G59" s="10">
        <v>178</v>
      </c>
    </row>
    <row r="60" spans="1:7" s="9" customFormat="1" ht="12" customHeight="1" x14ac:dyDescent="0.2">
      <c r="A60" s="107" t="s">
        <v>46</v>
      </c>
      <c r="B60" s="107"/>
      <c r="C60" s="10">
        <v>1521</v>
      </c>
      <c r="D60" s="10">
        <v>20</v>
      </c>
      <c r="E60" s="10">
        <v>13</v>
      </c>
      <c r="F60" s="10">
        <v>0</v>
      </c>
      <c r="G60" s="10">
        <v>33</v>
      </c>
    </row>
    <row r="61" spans="1:7" s="9" customFormat="1" ht="12" customHeight="1" x14ac:dyDescent="0.2">
      <c r="A61" s="107" t="s">
        <v>47</v>
      </c>
      <c r="B61" s="107"/>
      <c r="C61" s="10">
        <v>8322</v>
      </c>
      <c r="D61" s="10">
        <v>43</v>
      </c>
      <c r="E61" s="10">
        <v>21</v>
      </c>
      <c r="F61" s="10">
        <v>2</v>
      </c>
      <c r="G61" s="10">
        <v>62</v>
      </c>
    </row>
    <row r="62" spans="1:7" s="9" customFormat="1" ht="12" customHeight="1" x14ac:dyDescent="0.2">
      <c r="A62" s="107" t="s">
        <v>48</v>
      </c>
      <c r="B62" s="107"/>
      <c r="C62" s="10">
        <v>2279</v>
      </c>
      <c r="D62" s="10">
        <v>6</v>
      </c>
      <c r="E62" s="10">
        <v>-2</v>
      </c>
      <c r="F62" s="10">
        <v>0</v>
      </c>
      <c r="G62" s="10">
        <v>4</v>
      </c>
    </row>
    <row r="63" spans="1:7" s="9" customFormat="1" ht="12" customHeight="1" x14ac:dyDescent="0.2">
      <c r="A63" s="107" t="s">
        <v>49</v>
      </c>
      <c r="B63" s="107"/>
      <c r="C63" s="10">
        <v>1218</v>
      </c>
      <c r="D63" s="10">
        <v>8</v>
      </c>
      <c r="E63" s="10">
        <v>1</v>
      </c>
      <c r="F63" s="10">
        <v>1</v>
      </c>
      <c r="G63" s="10">
        <v>8</v>
      </c>
    </row>
    <row r="64" spans="1:7" s="9" customFormat="1" ht="12" customHeight="1" x14ac:dyDescent="0.2">
      <c r="A64" s="107" t="s">
        <v>50</v>
      </c>
      <c r="B64" s="107"/>
      <c r="C64" s="10">
        <v>1375</v>
      </c>
      <c r="D64" s="10">
        <v>5</v>
      </c>
      <c r="E64" s="10">
        <v>1</v>
      </c>
      <c r="F64" s="10">
        <v>0</v>
      </c>
      <c r="G64" s="10">
        <v>6</v>
      </c>
    </row>
    <row r="65" spans="1:7" s="9" customFormat="1" ht="12" customHeight="1" x14ac:dyDescent="0.2">
      <c r="A65" s="107" t="s">
        <v>51</v>
      </c>
      <c r="B65" s="107"/>
      <c r="C65" s="10">
        <v>2187</v>
      </c>
      <c r="D65" s="10">
        <v>22</v>
      </c>
      <c r="E65" s="10">
        <v>22</v>
      </c>
      <c r="F65" s="10">
        <v>0</v>
      </c>
      <c r="G65" s="10">
        <v>44</v>
      </c>
    </row>
    <row r="66" spans="1:7" s="9" customFormat="1" ht="12" customHeight="1" x14ac:dyDescent="0.2">
      <c r="A66" s="108" t="s">
        <v>52</v>
      </c>
      <c r="B66" s="108"/>
      <c r="C66" s="15">
        <v>1742</v>
      </c>
      <c r="D66" s="15">
        <v>30</v>
      </c>
      <c r="E66" s="15">
        <v>2</v>
      </c>
      <c r="F66" s="15">
        <v>5</v>
      </c>
      <c r="G66" s="15">
        <v>27</v>
      </c>
    </row>
    <row r="67" spans="1:7" s="9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9" customFormat="1" ht="12" customHeight="1" x14ac:dyDescent="0.2">
      <c r="A68" s="106" t="s">
        <v>53</v>
      </c>
      <c r="B68" s="106"/>
      <c r="C68" s="8">
        <f>SUM(C69:C120)</f>
        <v>90974</v>
      </c>
      <c r="D68" s="8">
        <f t="shared" ref="D68:G68" si="42">SUM(D69:D120)</f>
        <v>799</v>
      </c>
      <c r="E68" s="8">
        <f t="shared" si="42"/>
        <v>149</v>
      </c>
      <c r="F68" s="8">
        <f t="shared" si="42"/>
        <v>36</v>
      </c>
      <c r="G68" s="8">
        <f t="shared" si="42"/>
        <v>912</v>
      </c>
    </row>
    <row r="69" spans="1:7" s="9" customFormat="1" ht="12" customHeight="1" x14ac:dyDescent="0.2">
      <c r="A69" s="107" t="s">
        <v>54</v>
      </c>
      <c r="B69" s="107"/>
      <c r="C69" s="10">
        <v>2597</v>
      </c>
      <c r="D69" s="10">
        <v>40</v>
      </c>
      <c r="E69" s="10">
        <v>5</v>
      </c>
      <c r="F69" s="10">
        <v>0</v>
      </c>
      <c r="G69" s="10">
        <v>45</v>
      </c>
    </row>
    <row r="70" spans="1:7" s="9" customFormat="1" ht="12" customHeight="1" x14ac:dyDescent="0.2">
      <c r="A70" s="107" t="s">
        <v>55</v>
      </c>
      <c r="B70" s="107"/>
      <c r="C70" s="10">
        <v>1072</v>
      </c>
      <c r="D70" s="10">
        <v>4</v>
      </c>
      <c r="E70" s="10">
        <v>5</v>
      </c>
      <c r="F70" s="10">
        <v>0</v>
      </c>
      <c r="G70" s="10">
        <v>9</v>
      </c>
    </row>
    <row r="71" spans="1:7" s="9" customFormat="1" ht="12" customHeight="1" x14ac:dyDescent="0.2">
      <c r="A71" s="107" t="s">
        <v>56</v>
      </c>
      <c r="B71" s="107"/>
      <c r="C71" s="10">
        <v>224</v>
      </c>
      <c r="D71" s="10">
        <v>0</v>
      </c>
      <c r="E71" s="10">
        <v>0</v>
      </c>
      <c r="F71" s="10">
        <v>0</v>
      </c>
      <c r="G71" s="10">
        <v>0</v>
      </c>
    </row>
    <row r="72" spans="1:7" s="9" customFormat="1" ht="12" customHeight="1" x14ac:dyDescent="0.2">
      <c r="A72" s="107" t="s">
        <v>57</v>
      </c>
      <c r="B72" s="107"/>
      <c r="C72" s="10">
        <v>661</v>
      </c>
      <c r="D72" s="10">
        <v>0</v>
      </c>
      <c r="E72" s="10">
        <v>0</v>
      </c>
      <c r="F72" s="10">
        <v>0</v>
      </c>
      <c r="G72" s="10">
        <v>0</v>
      </c>
    </row>
    <row r="73" spans="1:7" s="9" customFormat="1" ht="12" customHeight="1" x14ac:dyDescent="0.2">
      <c r="A73" s="107" t="s">
        <v>58</v>
      </c>
      <c r="B73" s="107"/>
      <c r="C73" s="10">
        <v>363</v>
      </c>
      <c r="D73" s="10">
        <v>3</v>
      </c>
      <c r="E73" s="10">
        <v>0</v>
      </c>
      <c r="F73" s="10">
        <v>0</v>
      </c>
      <c r="G73" s="10">
        <v>3</v>
      </c>
    </row>
    <row r="74" spans="1:7" s="9" customFormat="1" ht="12" customHeight="1" x14ac:dyDescent="0.2">
      <c r="A74" s="107" t="s">
        <v>59</v>
      </c>
      <c r="B74" s="107"/>
      <c r="C74" s="10">
        <v>677</v>
      </c>
      <c r="D74" s="10">
        <v>5</v>
      </c>
      <c r="E74" s="10">
        <v>0</v>
      </c>
      <c r="F74" s="10">
        <v>0</v>
      </c>
      <c r="G74" s="10">
        <v>5</v>
      </c>
    </row>
    <row r="75" spans="1:7" s="9" customFormat="1" ht="12" customHeight="1" x14ac:dyDescent="0.2">
      <c r="A75" s="107" t="s">
        <v>60</v>
      </c>
      <c r="B75" s="107"/>
      <c r="C75" s="10">
        <v>419</v>
      </c>
      <c r="D75" s="10">
        <v>0</v>
      </c>
      <c r="E75" s="10">
        <v>1</v>
      </c>
      <c r="F75" s="10">
        <v>0</v>
      </c>
      <c r="G75" s="10">
        <v>1</v>
      </c>
    </row>
    <row r="76" spans="1:7" s="9" customFormat="1" ht="12" customHeight="1" x14ac:dyDescent="0.2">
      <c r="A76" s="107" t="s">
        <v>61</v>
      </c>
      <c r="B76" s="107"/>
      <c r="C76" s="10">
        <v>1420</v>
      </c>
      <c r="D76" s="10">
        <v>14</v>
      </c>
      <c r="E76" s="10">
        <v>8</v>
      </c>
      <c r="F76" s="10">
        <v>3</v>
      </c>
      <c r="G76" s="10">
        <v>19</v>
      </c>
    </row>
    <row r="77" spans="1:7" s="9" customFormat="1" ht="12" customHeight="1" x14ac:dyDescent="0.2">
      <c r="A77" s="107" t="s">
        <v>62</v>
      </c>
      <c r="B77" s="107"/>
      <c r="C77" s="10">
        <v>776</v>
      </c>
      <c r="D77" s="10">
        <v>0</v>
      </c>
      <c r="E77" s="10">
        <v>0</v>
      </c>
      <c r="F77" s="10">
        <v>0</v>
      </c>
      <c r="G77" s="10">
        <v>0</v>
      </c>
    </row>
    <row r="78" spans="1:7" s="9" customFormat="1" ht="12" customHeight="1" x14ac:dyDescent="0.2">
      <c r="A78" s="107" t="s">
        <v>63</v>
      </c>
      <c r="B78" s="107"/>
      <c r="C78" s="10">
        <v>503</v>
      </c>
      <c r="D78" s="10">
        <v>1</v>
      </c>
      <c r="E78" s="10">
        <v>1</v>
      </c>
      <c r="F78" s="10">
        <v>0</v>
      </c>
      <c r="G78" s="10">
        <v>2</v>
      </c>
    </row>
    <row r="79" spans="1:7" s="9" customFormat="1" ht="12" customHeight="1" x14ac:dyDescent="0.2">
      <c r="A79" s="107" t="s">
        <v>64</v>
      </c>
      <c r="B79" s="107"/>
      <c r="C79" s="10">
        <v>574</v>
      </c>
      <c r="D79" s="10">
        <v>9</v>
      </c>
      <c r="E79" s="10">
        <v>0</v>
      </c>
      <c r="F79" s="10">
        <v>0</v>
      </c>
      <c r="G79" s="10">
        <v>9</v>
      </c>
    </row>
    <row r="80" spans="1:7" s="9" customFormat="1" ht="12" customHeight="1" x14ac:dyDescent="0.2">
      <c r="A80" s="107" t="s">
        <v>65</v>
      </c>
      <c r="B80" s="107"/>
      <c r="C80" s="10">
        <v>674</v>
      </c>
      <c r="D80" s="10">
        <v>0</v>
      </c>
      <c r="E80" s="10">
        <v>1</v>
      </c>
      <c r="F80" s="10">
        <v>0</v>
      </c>
      <c r="G80" s="10">
        <v>1</v>
      </c>
    </row>
    <row r="81" spans="1:7" s="9" customFormat="1" ht="12" customHeight="1" x14ac:dyDescent="0.2">
      <c r="A81" s="107" t="s">
        <v>66</v>
      </c>
      <c r="B81" s="107"/>
      <c r="C81" s="10">
        <v>1090</v>
      </c>
      <c r="D81" s="10">
        <v>13</v>
      </c>
      <c r="E81" s="10">
        <v>1</v>
      </c>
      <c r="F81" s="10">
        <v>0</v>
      </c>
      <c r="G81" s="10">
        <v>14</v>
      </c>
    </row>
    <row r="82" spans="1:7" s="9" customFormat="1" ht="12" customHeight="1" x14ac:dyDescent="0.2">
      <c r="A82" s="107" t="s">
        <v>67</v>
      </c>
      <c r="B82" s="107"/>
      <c r="C82" s="10">
        <v>4089</v>
      </c>
      <c r="D82" s="10">
        <v>28</v>
      </c>
      <c r="E82" s="10">
        <v>8</v>
      </c>
      <c r="F82" s="10">
        <v>0</v>
      </c>
      <c r="G82" s="10">
        <v>36</v>
      </c>
    </row>
    <row r="83" spans="1:7" s="9" customFormat="1" ht="12" customHeight="1" x14ac:dyDescent="0.2">
      <c r="A83" s="107" t="s">
        <v>68</v>
      </c>
      <c r="B83" s="107"/>
      <c r="C83" s="10">
        <v>2832</v>
      </c>
      <c r="D83" s="10">
        <v>21</v>
      </c>
      <c r="E83" s="10">
        <v>1</v>
      </c>
      <c r="F83" s="10">
        <v>1</v>
      </c>
      <c r="G83" s="10">
        <v>21</v>
      </c>
    </row>
    <row r="84" spans="1:7" s="9" customFormat="1" ht="12" customHeight="1" x14ac:dyDescent="0.2">
      <c r="A84" s="107" t="s">
        <v>69</v>
      </c>
      <c r="B84" s="107"/>
      <c r="C84" s="10">
        <v>2752</v>
      </c>
      <c r="D84" s="10">
        <v>24</v>
      </c>
      <c r="E84" s="10">
        <v>3</v>
      </c>
      <c r="F84" s="10">
        <v>2</v>
      </c>
      <c r="G84" s="10">
        <v>25</v>
      </c>
    </row>
    <row r="85" spans="1:7" s="9" customFormat="1" ht="12" customHeight="1" x14ac:dyDescent="0.2">
      <c r="A85" s="107" t="s">
        <v>70</v>
      </c>
      <c r="B85" s="107"/>
      <c r="C85" s="10">
        <v>1008</v>
      </c>
      <c r="D85" s="10">
        <v>7</v>
      </c>
      <c r="E85" s="10">
        <v>4</v>
      </c>
      <c r="F85" s="10">
        <v>1</v>
      </c>
      <c r="G85" s="10">
        <v>10</v>
      </c>
    </row>
    <row r="86" spans="1:7" s="9" customFormat="1" ht="12" customHeight="1" x14ac:dyDescent="0.2">
      <c r="A86" s="107" t="s">
        <v>71</v>
      </c>
      <c r="B86" s="107"/>
      <c r="C86" s="10">
        <v>597</v>
      </c>
      <c r="D86" s="10">
        <v>0</v>
      </c>
      <c r="E86" s="10">
        <v>2</v>
      </c>
      <c r="F86" s="10">
        <v>0</v>
      </c>
      <c r="G86" s="10">
        <v>2</v>
      </c>
    </row>
    <row r="87" spans="1:7" s="9" customFormat="1" ht="12" customHeight="1" x14ac:dyDescent="0.2">
      <c r="A87" s="107" t="s">
        <v>72</v>
      </c>
      <c r="B87" s="107"/>
      <c r="C87" s="10">
        <v>680</v>
      </c>
      <c r="D87" s="10">
        <v>36</v>
      </c>
      <c r="E87" s="10">
        <v>0</v>
      </c>
      <c r="F87" s="10">
        <v>0</v>
      </c>
      <c r="G87" s="10">
        <v>36</v>
      </c>
    </row>
    <row r="88" spans="1:7" s="9" customFormat="1" ht="12" customHeight="1" x14ac:dyDescent="0.2">
      <c r="A88" s="107" t="s">
        <v>73</v>
      </c>
      <c r="B88" s="107"/>
      <c r="C88" s="10">
        <v>341</v>
      </c>
      <c r="D88" s="10">
        <v>1</v>
      </c>
      <c r="E88" s="10">
        <v>0</v>
      </c>
      <c r="F88" s="10">
        <v>0</v>
      </c>
      <c r="G88" s="10">
        <v>1</v>
      </c>
    </row>
    <row r="89" spans="1:7" s="9" customFormat="1" ht="12" customHeight="1" x14ac:dyDescent="0.2">
      <c r="A89" s="107" t="s">
        <v>74</v>
      </c>
      <c r="B89" s="107"/>
      <c r="C89" s="10">
        <v>242</v>
      </c>
      <c r="D89" s="10">
        <v>7</v>
      </c>
      <c r="E89" s="10">
        <v>0</v>
      </c>
      <c r="F89" s="10">
        <v>0</v>
      </c>
      <c r="G89" s="10">
        <v>7</v>
      </c>
    </row>
    <row r="90" spans="1:7" s="9" customFormat="1" ht="12" customHeight="1" x14ac:dyDescent="0.2">
      <c r="A90" s="107" t="s">
        <v>75</v>
      </c>
      <c r="B90" s="107"/>
      <c r="C90" s="10">
        <v>604</v>
      </c>
      <c r="D90" s="10">
        <v>0</v>
      </c>
      <c r="E90" s="10">
        <v>1</v>
      </c>
      <c r="F90" s="10">
        <v>0</v>
      </c>
      <c r="G90" s="10">
        <v>1</v>
      </c>
    </row>
    <row r="91" spans="1:7" s="9" customFormat="1" ht="12" customHeight="1" x14ac:dyDescent="0.2">
      <c r="A91" s="107" t="s">
        <v>76</v>
      </c>
      <c r="B91" s="107"/>
      <c r="C91" s="10">
        <v>859</v>
      </c>
      <c r="D91" s="10">
        <v>1</v>
      </c>
      <c r="E91" s="10">
        <v>0</v>
      </c>
      <c r="F91" s="10">
        <v>0</v>
      </c>
      <c r="G91" s="10">
        <v>1</v>
      </c>
    </row>
    <row r="92" spans="1:7" s="9" customFormat="1" ht="12" customHeight="1" x14ac:dyDescent="0.2">
      <c r="A92" s="107" t="s">
        <v>77</v>
      </c>
      <c r="B92" s="107"/>
      <c r="C92" s="10">
        <v>39039</v>
      </c>
      <c r="D92" s="10">
        <v>295</v>
      </c>
      <c r="E92" s="10">
        <v>40</v>
      </c>
      <c r="F92" s="10">
        <v>6</v>
      </c>
      <c r="G92" s="10">
        <v>329</v>
      </c>
    </row>
    <row r="93" spans="1:7" s="9" customFormat="1" ht="12" customHeight="1" x14ac:dyDescent="0.2">
      <c r="A93" s="107" t="s">
        <v>78</v>
      </c>
      <c r="B93" s="107"/>
      <c r="C93" s="10">
        <v>865</v>
      </c>
      <c r="D93" s="10">
        <v>19</v>
      </c>
      <c r="E93" s="10">
        <v>0</v>
      </c>
      <c r="F93" s="10">
        <v>4</v>
      </c>
      <c r="G93" s="10">
        <v>15</v>
      </c>
    </row>
    <row r="94" spans="1:7" s="9" customFormat="1" ht="12" customHeight="1" x14ac:dyDescent="0.2">
      <c r="A94" s="107" t="s">
        <v>79</v>
      </c>
      <c r="B94" s="107"/>
      <c r="C94" s="10">
        <v>595</v>
      </c>
      <c r="D94" s="10">
        <v>3</v>
      </c>
      <c r="E94" s="10">
        <v>0</v>
      </c>
      <c r="F94" s="10">
        <v>0</v>
      </c>
      <c r="G94" s="10">
        <v>3</v>
      </c>
    </row>
    <row r="95" spans="1:7" s="9" customFormat="1" ht="12" customHeight="1" x14ac:dyDescent="0.2">
      <c r="A95" s="107" t="s">
        <v>80</v>
      </c>
      <c r="B95" s="107"/>
      <c r="C95" s="10">
        <v>503</v>
      </c>
      <c r="D95" s="10">
        <v>18</v>
      </c>
      <c r="E95" s="10">
        <v>0</v>
      </c>
      <c r="F95" s="10">
        <v>0</v>
      </c>
      <c r="G95" s="10">
        <v>18</v>
      </c>
    </row>
    <row r="96" spans="1:7" s="9" customFormat="1" ht="12" customHeight="1" x14ac:dyDescent="0.2">
      <c r="A96" s="107" t="s">
        <v>81</v>
      </c>
      <c r="B96" s="107"/>
      <c r="C96" s="10">
        <v>3616</v>
      </c>
      <c r="D96" s="10">
        <v>36</v>
      </c>
      <c r="E96" s="10">
        <v>2</v>
      </c>
      <c r="F96" s="10">
        <v>4</v>
      </c>
      <c r="G96" s="10">
        <v>34</v>
      </c>
    </row>
    <row r="97" spans="1:7" s="9" customFormat="1" ht="12" customHeight="1" x14ac:dyDescent="0.2">
      <c r="A97" s="107" t="s">
        <v>82</v>
      </c>
      <c r="B97" s="107"/>
      <c r="C97" s="10">
        <v>772</v>
      </c>
      <c r="D97" s="10">
        <v>2</v>
      </c>
      <c r="E97" s="10">
        <v>0</v>
      </c>
      <c r="F97" s="10">
        <v>0</v>
      </c>
      <c r="G97" s="10">
        <v>2</v>
      </c>
    </row>
    <row r="98" spans="1:7" s="9" customFormat="1" ht="12" customHeight="1" x14ac:dyDescent="0.2">
      <c r="A98" s="107" t="s">
        <v>83</v>
      </c>
      <c r="B98" s="107"/>
      <c r="C98" s="10">
        <v>1211</v>
      </c>
      <c r="D98" s="10">
        <v>22</v>
      </c>
      <c r="E98" s="10">
        <v>1</v>
      </c>
      <c r="F98" s="10">
        <v>1</v>
      </c>
      <c r="G98" s="10">
        <v>22</v>
      </c>
    </row>
    <row r="99" spans="1:7" s="9" customFormat="1" ht="12" customHeight="1" x14ac:dyDescent="0.2">
      <c r="A99" s="107" t="s">
        <v>84</v>
      </c>
      <c r="B99" s="107"/>
      <c r="C99" s="10">
        <v>675</v>
      </c>
      <c r="D99" s="10">
        <v>12</v>
      </c>
      <c r="E99" s="10">
        <v>6</v>
      </c>
      <c r="F99" s="10">
        <v>0</v>
      </c>
      <c r="G99" s="10">
        <v>18</v>
      </c>
    </row>
    <row r="100" spans="1:7" s="9" customFormat="1" ht="12" customHeight="1" x14ac:dyDescent="0.2">
      <c r="A100" s="107" t="s">
        <v>85</v>
      </c>
      <c r="B100" s="107"/>
      <c r="C100" s="10">
        <v>205</v>
      </c>
      <c r="D100" s="10">
        <v>0</v>
      </c>
      <c r="E100" s="10">
        <v>0</v>
      </c>
      <c r="F100" s="10">
        <v>0</v>
      </c>
      <c r="G100" s="10">
        <v>0</v>
      </c>
    </row>
    <row r="101" spans="1:7" s="9" customFormat="1" ht="12" customHeight="1" x14ac:dyDescent="0.2">
      <c r="A101" s="107" t="s">
        <v>86</v>
      </c>
      <c r="B101" s="107"/>
      <c r="C101" s="10">
        <v>2406</v>
      </c>
      <c r="D101" s="10">
        <v>17</v>
      </c>
      <c r="E101" s="10">
        <v>11</v>
      </c>
      <c r="F101" s="10">
        <v>1</v>
      </c>
      <c r="G101" s="10">
        <v>27</v>
      </c>
    </row>
    <row r="102" spans="1:7" s="9" customFormat="1" ht="12" customHeight="1" x14ac:dyDescent="0.2">
      <c r="A102" s="107" t="s">
        <v>87</v>
      </c>
      <c r="B102" s="107"/>
      <c r="C102" s="10">
        <v>671</v>
      </c>
      <c r="D102" s="10">
        <v>12</v>
      </c>
      <c r="E102" s="10">
        <v>0</v>
      </c>
      <c r="F102" s="10">
        <v>0</v>
      </c>
      <c r="G102" s="10">
        <v>12</v>
      </c>
    </row>
    <row r="103" spans="1:7" s="9" customFormat="1" ht="12" customHeight="1" x14ac:dyDescent="0.2">
      <c r="A103" s="107" t="s">
        <v>88</v>
      </c>
      <c r="B103" s="107"/>
      <c r="C103" s="10">
        <v>910</v>
      </c>
      <c r="D103" s="10">
        <v>8</v>
      </c>
      <c r="E103" s="10">
        <v>0</v>
      </c>
      <c r="F103" s="10">
        <v>0</v>
      </c>
      <c r="G103" s="10">
        <v>8</v>
      </c>
    </row>
    <row r="104" spans="1:7" s="9" customFormat="1" ht="12" customHeight="1" x14ac:dyDescent="0.2">
      <c r="A104" s="107" t="s">
        <v>89</v>
      </c>
      <c r="B104" s="107"/>
      <c r="C104" s="10">
        <v>444</v>
      </c>
      <c r="D104" s="10">
        <v>8</v>
      </c>
      <c r="E104" s="10">
        <v>0</v>
      </c>
      <c r="F104" s="10">
        <v>0</v>
      </c>
      <c r="G104" s="10">
        <v>8</v>
      </c>
    </row>
    <row r="105" spans="1:7" s="9" customFormat="1" ht="12" customHeight="1" x14ac:dyDescent="0.2">
      <c r="A105" s="107" t="s">
        <v>90</v>
      </c>
      <c r="B105" s="107"/>
      <c r="C105" s="10">
        <v>191</v>
      </c>
      <c r="D105" s="10">
        <v>0</v>
      </c>
      <c r="E105" s="10">
        <v>0</v>
      </c>
      <c r="F105" s="10">
        <v>0</v>
      </c>
      <c r="G105" s="10">
        <v>0</v>
      </c>
    </row>
    <row r="106" spans="1:7" s="9" customFormat="1" ht="12" customHeight="1" x14ac:dyDescent="0.2">
      <c r="A106" s="107" t="s">
        <v>91</v>
      </c>
      <c r="B106" s="107"/>
      <c r="C106" s="10">
        <v>553</v>
      </c>
      <c r="D106" s="10">
        <v>5</v>
      </c>
      <c r="E106" s="10">
        <v>7</v>
      </c>
      <c r="F106" s="10">
        <v>0</v>
      </c>
      <c r="G106" s="10">
        <v>12</v>
      </c>
    </row>
    <row r="107" spans="1:7" s="9" customFormat="1" ht="12" customHeight="1" x14ac:dyDescent="0.2">
      <c r="A107" s="107" t="s">
        <v>92</v>
      </c>
      <c r="B107" s="107"/>
      <c r="C107" s="10">
        <v>692</v>
      </c>
      <c r="D107" s="10">
        <v>1</v>
      </c>
      <c r="E107" s="10">
        <v>1</v>
      </c>
      <c r="F107" s="10">
        <v>0</v>
      </c>
      <c r="G107" s="10">
        <v>2</v>
      </c>
    </row>
    <row r="108" spans="1:7" s="9" customFormat="1" ht="12" customHeight="1" x14ac:dyDescent="0.2">
      <c r="A108" s="107" t="s">
        <v>93</v>
      </c>
      <c r="B108" s="107"/>
      <c r="C108" s="10">
        <v>2983</v>
      </c>
      <c r="D108" s="10">
        <v>73</v>
      </c>
      <c r="E108" s="10">
        <v>29</v>
      </c>
      <c r="F108" s="10">
        <v>11</v>
      </c>
      <c r="G108" s="10">
        <v>91</v>
      </c>
    </row>
    <row r="109" spans="1:7" s="9" customFormat="1" ht="12" customHeight="1" x14ac:dyDescent="0.2">
      <c r="A109" s="107" t="s">
        <v>94</v>
      </c>
      <c r="B109" s="107"/>
      <c r="C109" s="10">
        <v>926</v>
      </c>
      <c r="D109" s="10">
        <v>16</v>
      </c>
      <c r="E109" s="10">
        <v>0</v>
      </c>
      <c r="F109" s="10">
        <v>0</v>
      </c>
      <c r="G109" s="10">
        <v>16</v>
      </c>
    </row>
    <row r="110" spans="1:7" s="9" customFormat="1" ht="12" customHeight="1" x14ac:dyDescent="0.2">
      <c r="A110" s="107" t="s">
        <v>95</v>
      </c>
      <c r="B110" s="107"/>
      <c r="C110" s="10">
        <v>649</v>
      </c>
      <c r="D110" s="10">
        <v>0</v>
      </c>
      <c r="E110" s="10">
        <v>0</v>
      </c>
      <c r="F110" s="10">
        <v>0</v>
      </c>
      <c r="G110" s="10">
        <v>0</v>
      </c>
    </row>
    <row r="111" spans="1:7" s="9" customFormat="1" ht="12" customHeight="1" x14ac:dyDescent="0.2">
      <c r="A111" s="107" t="s">
        <v>96</v>
      </c>
      <c r="B111" s="107"/>
      <c r="C111" s="10">
        <v>864</v>
      </c>
      <c r="D111" s="10">
        <v>1</v>
      </c>
      <c r="E111" s="10">
        <v>1</v>
      </c>
      <c r="F111" s="10">
        <v>0</v>
      </c>
      <c r="G111" s="10">
        <v>2</v>
      </c>
    </row>
    <row r="112" spans="1:7" s="9" customFormat="1" ht="12" customHeight="1" x14ac:dyDescent="0.2">
      <c r="A112" s="107" t="s">
        <v>97</v>
      </c>
      <c r="B112" s="107"/>
      <c r="C112" s="10">
        <v>874</v>
      </c>
      <c r="D112" s="10">
        <v>6</v>
      </c>
      <c r="E112" s="10">
        <v>1</v>
      </c>
      <c r="F112" s="10">
        <v>0</v>
      </c>
      <c r="G112" s="10">
        <v>7</v>
      </c>
    </row>
    <row r="113" spans="1:7" s="9" customFormat="1" ht="12" customHeight="1" x14ac:dyDescent="0.2">
      <c r="A113" s="107" t="s">
        <v>98</v>
      </c>
      <c r="B113" s="107"/>
      <c r="C113" s="10">
        <v>582</v>
      </c>
      <c r="D113" s="10">
        <v>0</v>
      </c>
      <c r="E113" s="10">
        <v>2</v>
      </c>
      <c r="F113" s="10">
        <v>0</v>
      </c>
      <c r="G113" s="10">
        <v>2</v>
      </c>
    </row>
    <row r="114" spans="1:7" s="9" customFormat="1" ht="12" customHeight="1" x14ac:dyDescent="0.2">
      <c r="A114" s="107" t="s">
        <v>99</v>
      </c>
      <c r="B114" s="107"/>
      <c r="C114" s="10">
        <v>1145</v>
      </c>
      <c r="D114" s="10">
        <v>9</v>
      </c>
      <c r="E114" s="10">
        <v>0</v>
      </c>
      <c r="F114" s="10">
        <v>0</v>
      </c>
      <c r="G114" s="10">
        <v>9</v>
      </c>
    </row>
    <row r="115" spans="1:7" s="9" customFormat="1" ht="12" customHeight="1" x14ac:dyDescent="0.2">
      <c r="A115" s="107" t="s">
        <v>100</v>
      </c>
      <c r="B115" s="107"/>
      <c r="C115" s="10">
        <v>533</v>
      </c>
      <c r="D115" s="10">
        <v>1</v>
      </c>
      <c r="E115" s="10">
        <v>0</v>
      </c>
      <c r="F115" s="10">
        <v>0</v>
      </c>
      <c r="G115" s="10">
        <v>1</v>
      </c>
    </row>
    <row r="116" spans="1:7" s="9" customFormat="1" ht="12" customHeight="1" x14ac:dyDescent="0.2">
      <c r="A116" s="107" t="s">
        <v>101</v>
      </c>
      <c r="B116" s="107"/>
      <c r="C116" s="10">
        <v>824</v>
      </c>
      <c r="D116" s="10">
        <v>0</v>
      </c>
      <c r="E116" s="10">
        <v>0</v>
      </c>
      <c r="F116" s="10">
        <v>0</v>
      </c>
      <c r="G116" s="10">
        <v>0</v>
      </c>
    </row>
    <row r="117" spans="1:7" s="9" customFormat="1" ht="12" customHeight="1" x14ac:dyDescent="0.2">
      <c r="A117" s="107" t="s">
        <v>102</v>
      </c>
      <c r="B117" s="107"/>
      <c r="C117" s="10">
        <v>1384</v>
      </c>
      <c r="D117" s="10">
        <v>10</v>
      </c>
      <c r="E117" s="10">
        <v>7</v>
      </c>
      <c r="F117" s="10">
        <v>0</v>
      </c>
      <c r="G117" s="10">
        <v>17</v>
      </c>
    </row>
    <row r="118" spans="1:7" s="9" customFormat="1" ht="12" customHeight="1" x14ac:dyDescent="0.2">
      <c r="A118" s="107" t="s">
        <v>103</v>
      </c>
      <c r="B118" s="107"/>
      <c r="C118" s="10">
        <v>413</v>
      </c>
      <c r="D118" s="10">
        <v>1</v>
      </c>
      <c r="E118" s="10">
        <v>0</v>
      </c>
      <c r="F118" s="10">
        <v>0</v>
      </c>
      <c r="G118" s="10">
        <v>1</v>
      </c>
    </row>
    <row r="119" spans="1:7" s="9" customFormat="1" ht="12" customHeight="1" x14ac:dyDescent="0.2">
      <c r="A119" s="107" t="s">
        <v>104</v>
      </c>
      <c r="B119" s="107"/>
      <c r="C119" s="10">
        <v>936</v>
      </c>
      <c r="D119" s="10">
        <v>8</v>
      </c>
      <c r="E119" s="10">
        <v>0</v>
      </c>
      <c r="F119" s="10">
        <v>0</v>
      </c>
      <c r="G119" s="10">
        <v>8</v>
      </c>
    </row>
    <row r="120" spans="1:7" s="9" customFormat="1" ht="12" customHeight="1" x14ac:dyDescent="0.2">
      <c r="A120" s="108" t="s">
        <v>105</v>
      </c>
      <c r="B120" s="108"/>
      <c r="C120" s="15">
        <v>459</v>
      </c>
      <c r="D120" s="15">
        <v>2</v>
      </c>
      <c r="E120" s="15">
        <v>0</v>
      </c>
      <c r="F120" s="15">
        <v>2</v>
      </c>
      <c r="G120" s="15">
        <v>0</v>
      </c>
    </row>
    <row r="121" spans="1:7" s="9" customFormat="1" ht="12" customHeight="1" x14ac:dyDescent="0.2">
      <c r="A121" s="13"/>
      <c r="B121" s="13"/>
      <c r="C121" s="13"/>
      <c r="D121" s="13"/>
      <c r="E121" s="13"/>
      <c r="F121" s="13"/>
      <c r="G121" s="13"/>
    </row>
    <row r="122" spans="1:7" s="9" customFormat="1" ht="12" customHeight="1" x14ac:dyDescent="0.2">
      <c r="A122" s="106" t="s">
        <v>106</v>
      </c>
      <c r="B122" s="106"/>
      <c r="C122" s="8">
        <f>SUM(C123:C149)</f>
        <v>55502</v>
      </c>
      <c r="D122" s="8">
        <f t="shared" ref="D122:G122" si="43">SUM(D123:D149)</f>
        <v>687</v>
      </c>
      <c r="E122" s="8">
        <f t="shared" si="43"/>
        <v>50</v>
      </c>
      <c r="F122" s="8">
        <f t="shared" si="43"/>
        <v>27</v>
      </c>
      <c r="G122" s="8">
        <f t="shared" si="43"/>
        <v>710</v>
      </c>
    </row>
    <row r="123" spans="1:7" s="9" customFormat="1" ht="12" customHeight="1" x14ac:dyDescent="0.2">
      <c r="A123" s="107" t="s">
        <v>107</v>
      </c>
      <c r="B123" s="107"/>
      <c r="C123" s="10">
        <v>5940</v>
      </c>
      <c r="D123" s="10">
        <v>81</v>
      </c>
      <c r="E123" s="10">
        <v>4</v>
      </c>
      <c r="F123" s="10">
        <v>2</v>
      </c>
      <c r="G123" s="10">
        <v>83</v>
      </c>
    </row>
    <row r="124" spans="1:7" s="9" customFormat="1" ht="12" customHeight="1" x14ac:dyDescent="0.2">
      <c r="A124" s="107" t="s">
        <v>108</v>
      </c>
      <c r="B124" s="107"/>
      <c r="C124" s="10">
        <v>314</v>
      </c>
      <c r="D124" s="10">
        <v>0</v>
      </c>
      <c r="E124" s="10">
        <v>0</v>
      </c>
      <c r="F124" s="10">
        <v>0</v>
      </c>
      <c r="G124" s="10">
        <v>0</v>
      </c>
    </row>
    <row r="125" spans="1:7" s="9" customFormat="1" ht="12" customHeight="1" x14ac:dyDescent="0.2">
      <c r="A125" s="107" t="s">
        <v>109</v>
      </c>
      <c r="B125" s="107"/>
      <c r="C125" s="10">
        <v>723</v>
      </c>
      <c r="D125" s="10">
        <v>2</v>
      </c>
      <c r="E125" s="10">
        <v>1</v>
      </c>
      <c r="F125" s="10">
        <v>0</v>
      </c>
      <c r="G125" s="10">
        <v>3</v>
      </c>
    </row>
    <row r="126" spans="1:7" s="9" customFormat="1" ht="12" customHeight="1" x14ac:dyDescent="0.2">
      <c r="A126" s="107" t="s">
        <v>110</v>
      </c>
      <c r="B126" s="107"/>
      <c r="C126" s="10">
        <v>3032</v>
      </c>
      <c r="D126" s="10">
        <v>16</v>
      </c>
      <c r="E126" s="10">
        <v>0</v>
      </c>
      <c r="F126" s="10">
        <v>3</v>
      </c>
      <c r="G126" s="10">
        <v>13</v>
      </c>
    </row>
    <row r="127" spans="1:7" s="9" customFormat="1" ht="12" customHeight="1" x14ac:dyDescent="0.2">
      <c r="A127" s="107" t="s">
        <v>111</v>
      </c>
      <c r="B127" s="107"/>
      <c r="C127" s="10">
        <v>1554</v>
      </c>
      <c r="D127" s="10">
        <v>2</v>
      </c>
      <c r="E127" s="10">
        <v>8</v>
      </c>
      <c r="F127" s="10">
        <v>0</v>
      </c>
      <c r="G127" s="10">
        <v>10</v>
      </c>
    </row>
    <row r="128" spans="1:7" s="9" customFormat="1" ht="12" customHeight="1" x14ac:dyDescent="0.2">
      <c r="A128" s="107" t="s">
        <v>112</v>
      </c>
      <c r="B128" s="107"/>
      <c r="C128" s="10">
        <v>71</v>
      </c>
      <c r="D128" s="10">
        <v>0</v>
      </c>
      <c r="E128" s="10">
        <v>0</v>
      </c>
      <c r="F128" s="10">
        <v>0</v>
      </c>
      <c r="G128" s="10">
        <v>0</v>
      </c>
    </row>
    <row r="129" spans="1:7" s="9" customFormat="1" ht="12" customHeight="1" x14ac:dyDescent="0.2">
      <c r="A129" s="107" t="s">
        <v>113</v>
      </c>
      <c r="B129" s="107"/>
      <c r="C129" s="10">
        <v>1946</v>
      </c>
      <c r="D129" s="10">
        <v>10</v>
      </c>
      <c r="E129" s="10">
        <v>4</v>
      </c>
      <c r="F129" s="10">
        <v>0</v>
      </c>
      <c r="G129" s="10">
        <v>14</v>
      </c>
    </row>
    <row r="130" spans="1:7" s="9" customFormat="1" ht="12" customHeight="1" x14ac:dyDescent="0.2">
      <c r="A130" s="107" t="s">
        <v>114</v>
      </c>
      <c r="B130" s="107"/>
      <c r="C130" s="10">
        <v>265</v>
      </c>
      <c r="D130" s="10">
        <v>0</v>
      </c>
      <c r="E130" s="10">
        <v>2</v>
      </c>
      <c r="F130" s="10">
        <v>0</v>
      </c>
      <c r="G130" s="10">
        <v>2</v>
      </c>
    </row>
    <row r="131" spans="1:7" s="20" customFormat="1" ht="12" customHeight="1" x14ac:dyDescent="0.2">
      <c r="A131" s="127" t="s">
        <v>115</v>
      </c>
      <c r="B131" s="127"/>
      <c r="C131" s="21">
        <v>6297</v>
      </c>
      <c r="D131" s="21">
        <v>43</v>
      </c>
      <c r="E131" s="21">
        <v>6</v>
      </c>
      <c r="F131" s="21">
        <v>0</v>
      </c>
      <c r="G131" s="21">
        <v>49</v>
      </c>
    </row>
    <row r="132" spans="1:7" s="9" customFormat="1" ht="12" customHeight="1" x14ac:dyDescent="0.2">
      <c r="A132" s="107" t="s">
        <v>116</v>
      </c>
      <c r="B132" s="107"/>
      <c r="C132" s="10">
        <v>2708</v>
      </c>
      <c r="D132" s="10">
        <v>7</v>
      </c>
      <c r="E132" s="10">
        <v>-1</v>
      </c>
      <c r="F132" s="10">
        <v>2</v>
      </c>
      <c r="G132" s="10">
        <v>4</v>
      </c>
    </row>
    <row r="133" spans="1:7" s="9" customFormat="1" ht="12" customHeight="1" x14ac:dyDescent="0.2">
      <c r="A133" s="107" t="s">
        <v>117</v>
      </c>
      <c r="B133" s="107"/>
      <c r="C133" s="10">
        <v>104</v>
      </c>
      <c r="D133" s="10">
        <v>0</v>
      </c>
      <c r="E133" s="10">
        <v>0</v>
      </c>
      <c r="F133" s="10">
        <v>0</v>
      </c>
      <c r="G133" s="10">
        <v>0</v>
      </c>
    </row>
    <row r="134" spans="1:7" s="9" customFormat="1" ht="12" customHeight="1" x14ac:dyDescent="0.2">
      <c r="A134" s="107" t="s">
        <v>118</v>
      </c>
      <c r="B134" s="107"/>
      <c r="C134" s="10">
        <v>543</v>
      </c>
      <c r="D134" s="10">
        <v>1</v>
      </c>
      <c r="E134" s="10">
        <v>0</v>
      </c>
      <c r="F134" s="10">
        <v>0</v>
      </c>
      <c r="G134" s="10">
        <v>1</v>
      </c>
    </row>
    <row r="135" spans="1:7" s="9" customFormat="1" ht="12" customHeight="1" x14ac:dyDescent="0.2">
      <c r="A135" s="107" t="s">
        <v>119</v>
      </c>
      <c r="B135" s="107"/>
      <c r="C135" s="10">
        <v>875</v>
      </c>
      <c r="D135" s="10">
        <v>4</v>
      </c>
      <c r="E135" s="10">
        <v>0</v>
      </c>
      <c r="F135" s="10">
        <v>0</v>
      </c>
      <c r="G135" s="10">
        <v>4</v>
      </c>
    </row>
    <row r="136" spans="1:7" s="9" customFormat="1" ht="12" customHeight="1" x14ac:dyDescent="0.2">
      <c r="A136" s="107" t="s">
        <v>120</v>
      </c>
      <c r="B136" s="107"/>
      <c r="C136" s="10">
        <v>10991</v>
      </c>
      <c r="D136" s="10">
        <v>326</v>
      </c>
      <c r="E136" s="10">
        <v>12</v>
      </c>
      <c r="F136" s="10">
        <v>7</v>
      </c>
      <c r="G136" s="10">
        <v>331</v>
      </c>
    </row>
    <row r="137" spans="1:7" s="9" customFormat="1" ht="12" customHeight="1" x14ac:dyDescent="0.2">
      <c r="A137" s="107" t="s">
        <v>121</v>
      </c>
      <c r="B137" s="107"/>
      <c r="C137" s="10">
        <v>3844</v>
      </c>
      <c r="D137" s="10">
        <v>21</v>
      </c>
      <c r="E137" s="10">
        <v>9</v>
      </c>
      <c r="F137" s="10">
        <v>3</v>
      </c>
      <c r="G137" s="10">
        <v>27</v>
      </c>
    </row>
    <row r="138" spans="1:7" s="9" customFormat="1" ht="12" customHeight="1" x14ac:dyDescent="0.2">
      <c r="A138" s="107" t="s">
        <v>122</v>
      </c>
      <c r="B138" s="107"/>
      <c r="C138" s="10">
        <v>518</v>
      </c>
      <c r="D138" s="10">
        <v>1</v>
      </c>
      <c r="E138" s="10">
        <v>0</v>
      </c>
      <c r="F138" s="10">
        <v>0</v>
      </c>
      <c r="G138" s="10">
        <v>1</v>
      </c>
    </row>
    <row r="139" spans="1:7" s="9" customFormat="1" ht="12" customHeight="1" x14ac:dyDescent="0.2">
      <c r="A139" s="107" t="s">
        <v>123</v>
      </c>
      <c r="B139" s="107"/>
      <c r="C139" s="10">
        <v>5687</v>
      </c>
      <c r="D139" s="10">
        <v>38</v>
      </c>
      <c r="E139" s="10">
        <v>-1</v>
      </c>
      <c r="F139" s="10">
        <v>7</v>
      </c>
      <c r="G139" s="10">
        <v>30</v>
      </c>
    </row>
    <row r="140" spans="1:7" s="9" customFormat="1" ht="12" customHeight="1" x14ac:dyDescent="0.2">
      <c r="A140" s="107" t="s">
        <v>124</v>
      </c>
      <c r="B140" s="107"/>
      <c r="C140" s="10">
        <v>78</v>
      </c>
      <c r="D140" s="10">
        <v>0</v>
      </c>
      <c r="E140" s="10">
        <v>0</v>
      </c>
      <c r="F140" s="10">
        <v>0</v>
      </c>
      <c r="G140" s="10">
        <v>0</v>
      </c>
    </row>
    <row r="141" spans="1:7" s="9" customFormat="1" ht="12" customHeight="1" x14ac:dyDescent="0.2">
      <c r="A141" s="107" t="s">
        <v>125</v>
      </c>
      <c r="B141" s="107"/>
      <c r="C141" s="10">
        <v>2602</v>
      </c>
      <c r="D141" s="10">
        <v>20</v>
      </c>
      <c r="E141" s="10">
        <v>3</v>
      </c>
      <c r="F141" s="10">
        <v>0</v>
      </c>
      <c r="G141" s="10">
        <v>23</v>
      </c>
    </row>
    <row r="142" spans="1:7" s="9" customFormat="1" ht="12" customHeight="1" x14ac:dyDescent="0.2">
      <c r="A142" s="107" t="s">
        <v>126</v>
      </c>
      <c r="B142" s="107"/>
      <c r="C142" s="10">
        <v>628</v>
      </c>
      <c r="D142" s="10">
        <v>0</v>
      </c>
      <c r="E142" s="10">
        <v>0</v>
      </c>
      <c r="F142" s="10">
        <v>0</v>
      </c>
      <c r="G142" s="10">
        <v>0</v>
      </c>
    </row>
    <row r="143" spans="1:7" s="9" customFormat="1" ht="12" customHeight="1" x14ac:dyDescent="0.2">
      <c r="A143" s="107" t="s">
        <v>127</v>
      </c>
      <c r="B143" s="107"/>
      <c r="C143" s="10">
        <v>1197</v>
      </c>
      <c r="D143" s="10">
        <v>1</v>
      </c>
      <c r="E143" s="10">
        <v>0</v>
      </c>
      <c r="F143" s="10">
        <v>0</v>
      </c>
      <c r="G143" s="10">
        <v>1</v>
      </c>
    </row>
    <row r="144" spans="1:7" s="9" customFormat="1" ht="12" customHeight="1" x14ac:dyDescent="0.2">
      <c r="A144" s="107" t="s">
        <v>128</v>
      </c>
      <c r="B144" s="107"/>
      <c r="C144" s="10">
        <v>1259</v>
      </c>
      <c r="D144" s="10">
        <v>8</v>
      </c>
      <c r="E144" s="10">
        <v>-1</v>
      </c>
      <c r="F144" s="10">
        <v>0</v>
      </c>
      <c r="G144" s="10">
        <v>7</v>
      </c>
    </row>
    <row r="145" spans="1:7" s="9" customFormat="1" ht="12" customHeight="1" x14ac:dyDescent="0.2">
      <c r="A145" s="107" t="s">
        <v>129</v>
      </c>
      <c r="B145" s="107"/>
      <c r="C145" s="10">
        <v>193</v>
      </c>
      <c r="D145" s="10">
        <v>0</v>
      </c>
      <c r="E145" s="10">
        <v>1</v>
      </c>
      <c r="F145" s="10">
        <v>0</v>
      </c>
      <c r="G145" s="10">
        <v>1</v>
      </c>
    </row>
    <row r="146" spans="1:7" s="9" customFormat="1" ht="12" customHeight="1" x14ac:dyDescent="0.2">
      <c r="A146" s="107" t="s">
        <v>130</v>
      </c>
      <c r="B146" s="107"/>
      <c r="C146" s="10">
        <v>1766</v>
      </c>
      <c r="D146" s="10">
        <v>91</v>
      </c>
      <c r="E146" s="10">
        <v>2</v>
      </c>
      <c r="F146" s="10">
        <v>1</v>
      </c>
      <c r="G146" s="10">
        <v>92</v>
      </c>
    </row>
    <row r="147" spans="1:7" s="9" customFormat="1" ht="12" customHeight="1" x14ac:dyDescent="0.2">
      <c r="A147" s="107" t="s">
        <v>131</v>
      </c>
      <c r="B147" s="107"/>
      <c r="C147" s="10">
        <v>1663</v>
      </c>
      <c r="D147" s="10">
        <v>15</v>
      </c>
      <c r="E147" s="10">
        <v>1</v>
      </c>
      <c r="F147" s="10">
        <v>2</v>
      </c>
      <c r="G147" s="10">
        <v>14</v>
      </c>
    </row>
    <row r="148" spans="1:7" s="9" customFormat="1" ht="12" customHeight="1" x14ac:dyDescent="0.2">
      <c r="A148" s="107" t="s">
        <v>132</v>
      </c>
      <c r="B148" s="107"/>
      <c r="C148" s="10">
        <v>124</v>
      </c>
      <c r="D148" s="10">
        <v>0</v>
      </c>
      <c r="E148" s="10">
        <v>0</v>
      </c>
      <c r="F148" s="10">
        <v>0</v>
      </c>
      <c r="G148" s="10">
        <v>0</v>
      </c>
    </row>
    <row r="149" spans="1:7" s="9" customFormat="1" ht="12" customHeight="1" x14ac:dyDescent="0.2">
      <c r="A149" s="108" t="s">
        <v>133</v>
      </c>
      <c r="B149" s="108"/>
      <c r="C149" s="15">
        <v>580</v>
      </c>
      <c r="D149" s="15">
        <v>0</v>
      </c>
      <c r="E149" s="15">
        <v>0</v>
      </c>
      <c r="F149" s="15">
        <v>0</v>
      </c>
      <c r="G149" s="15">
        <v>0</v>
      </c>
    </row>
    <row r="150" spans="1:7" s="9" customFormat="1" ht="12" customHeight="1" x14ac:dyDescent="0.2">
      <c r="A150" s="13"/>
      <c r="B150" s="13"/>
      <c r="C150" s="13"/>
      <c r="D150" s="13"/>
      <c r="E150" s="13"/>
      <c r="F150" s="13"/>
      <c r="G150" s="13"/>
    </row>
    <row r="151" spans="1:7" s="9" customFormat="1" ht="12" customHeight="1" x14ac:dyDescent="0.2">
      <c r="A151" s="106" t="s">
        <v>134</v>
      </c>
      <c r="B151" s="106"/>
      <c r="C151" s="8">
        <f>SUM(C152:C159)</f>
        <v>6085</v>
      </c>
      <c r="D151" s="8">
        <f t="shared" ref="D151:G151" si="44">SUM(D152:D159)</f>
        <v>35</v>
      </c>
      <c r="E151" s="8">
        <f t="shared" si="44"/>
        <v>17</v>
      </c>
      <c r="F151" s="8">
        <f t="shared" si="44"/>
        <v>0</v>
      </c>
      <c r="G151" s="8">
        <f t="shared" si="44"/>
        <v>52</v>
      </c>
    </row>
    <row r="152" spans="1:7" s="9" customFormat="1" ht="12" customHeight="1" x14ac:dyDescent="0.2">
      <c r="A152" s="107" t="s">
        <v>135</v>
      </c>
      <c r="B152" s="107"/>
      <c r="C152" s="10">
        <v>928</v>
      </c>
      <c r="D152" s="10">
        <v>11</v>
      </c>
      <c r="E152" s="10">
        <v>0</v>
      </c>
      <c r="F152" s="10">
        <v>0</v>
      </c>
      <c r="G152" s="10">
        <v>11</v>
      </c>
    </row>
    <row r="153" spans="1:7" s="9" customFormat="1" ht="12" customHeight="1" x14ac:dyDescent="0.2">
      <c r="A153" s="107" t="s">
        <v>136</v>
      </c>
      <c r="B153" s="107"/>
      <c r="C153" s="10">
        <v>203</v>
      </c>
      <c r="D153" s="10">
        <v>0</v>
      </c>
      <c r="E153" s="10">
        <v>0</v>
      </c>
      <c r="F153" s="10">
        <v>0</v>
      </c>
      <c r="G153" s="10">
        <v>0</v>
      </c>
    </row>
    <row r="154" spans="1:7" s="9" customFormat="1" ht="12" customHeight="1" x14ac:dyDescent="0.2">
      <c r="A154" s="107" t="s">
        <v>137</v>
      </c>
      <c r="B154" s="107"/>
      <c r="C154" s="10">
        <v>270</v>
      </c>
      <c r="D154" s="10">
        <v>0</v>
      </c>
      <c r="E154" s="10">
        <v>0</v>
      </c>
      <c r="F154" s="10">
        <v>0</v>
      </c>
      <c r="G154" s="10">
        <v>0</v>
      </c>
    </row>
    <row r="155" spans="1:7" s="9" customFormat="1" ht="12" customHeight="1" x14ac:dyDescent="0.2">
      <c r="A155" s="107" t="s">
        <v>138</v>
      </c>
      <c r="B155" s="107"/>
      <c r="C155" s="10">
        <v>153</v>
      </c>
      <c r="D155" s="10">
        <v>0</v>
      </c>
      <c r="E155" s="10">
        <v>0</v>
      </c>
      <c r="F155" s="10">
        <v>0</v>
      </c>
      <c r="G155" s="10">
        <v>0</v>
      </c>
    </row>
    <row r="156" spans="1:7" s="9" customFormat="1" ht="12" customHeight="1" x14ac:dyDescent="0.2">
      <c r="A156" s="107" t="s">
        <v>139</v>
      </c>
      <c r="B156" s="107"/>
      <c r="C156" s="10">
        <v>1295</v>
      </c>
      <c r="D156" s="10">
        <v>14</v>
      </c>
      <c r="E156" s="10">
        <v>4</v>
      </c>
      <c r="F156" s="10">
        <v>0</v>
      </c>
      <c r="G156" s="10">
        <v>18</v>
      </c>
    </row>
    <row r="157" spans="1:7" s="9" customFormat="1" ht="12" customHeight="1" x14ac:dyDescent="0.2">
      <c r="A157" s="107" t="s">
        <v>140</v>
      </c>
      <c r="B157" s="107"/>
      <c r="C157" s="10">
        <v>898</v>
      </c>
      <c r="D157" s="10">
        <v>0</v>
      </c>
      <c r="E157" s="10">
        <v>1</v>
      </c>
      <c r="F157" s="10">
        <v>0</v>
      </c>
      <c r="G157" s="10">
        <v>1</v>
      </c>
    </row>
    <row r="158" spans="1:7" s="9" customFormat="1" ht="12" customHeight="1" x14ac:dyDescent="0.2">
      <c r="A158" s="107" t="s">
        <v>141</v>
      </c>
      <c r="B158" s="107"/>
      <c r="C158" s="10">
        <v>121</v>
      </c>
      <c r="D158" s="10">
        <v>0</v>
      </c>
      <c r="E158" s="10">
        <v>0</v>
      </c>
      <c r="F158" s="10">
        <v>0</v>
      </c>
      <c r="G158" s="10">
        <v>0</v>
      </c>
    </row>
    <row r="159" spans="1:7" s="9" customFormat="1" ht="12" customHeight="1" x14ac:dyDescent="0.2">
      <c r="A159" s="108" t="s">
        <v>142</v>
      </c>
      <c r="B159" s="108"/>
      <c r="C159" s="15">
        <v>2217</v>
      </c>
      <c r="D159" s="15">
        <v>10</v>
      </c>
      <c r="E159" s="15">
        <v>12</v>
      </c>
      <c r="F159" s="15">
        <v>0</v>
      </c>
      <c r="G159" s="15">
        <v>22</v>
      </c>
    </row>
    <row r="160" spans="1:7" s="9" customFormat="1" ht="12" customHeight="1" x14ac:dyDescent="0.2">
      <c r="A160" s="13"/>
      <c r="B160" s="13"/>
      <c r="C160" s="13"/>
      <c r="D160" s="13"/>
      <c r="E160" s="13"/>
      <c r="F160" s="13"/>
      <c r="G160" s="13"/>
    </row>
    <row r="161" spans="1:7" s="9" customFormat="1" ht="12" customHeight="1" x14ac:dyDescent="0.2">
      <c r="A161" s="106" t="s">
        <v>143</v>
      </c>
      <c r="B161" s="106"/>
      <c r="C161" s="8">
        <f>SUM(C162:C178)</f>
        <v>27991</v>
      </c>
      <c r="D161" s="8">
        <f t="shared" ref="D161:G161" si="45">SUM(D162:D178)</f>
        <v>514</v>
      </c>
      <c r="E161" s="8">
        <f t="shared" si="45"/>
        <v>34</v>
      </c>
      <c r="F161" s="8">
        <f t="shared" si="45"/>
        <v>23</v>
      </c>
      <c r="G161" s="8">
        <f t="shared" si="45"/>
        <v>525</v>
      </c>
    </row>
    <row r="162" spans="1:7" s="9" customFormat="1" ht="12" customHeight="1" x14ac:dyDescent="0.2">
      <c r="A162" s="107" t="s">
        <v>144</v>
      </c>
      <c r="B162" s="107"/>
      <c r="C162" s="10">
        <v>2262</v>
      </c>
      <c r="D162" s="10">
        <v>33</v>
      </c>
      <c r="E162" s="10">
        <v>1</v>
      </c>
      <c r="F162" s="10">
        <v>2</v>
      </c>
      <c r="G162" s="10">
        <v>32</v>
      </c>
    </row>
    <row r="163" spans="1:7" s="9" customFormat="1" ht="12" customHeight="1" x14ac:dyDescent="0.2">
      <c r="A163" s="107" t="s">
        <v>145</v>
      </c>
      <c r="B163" s="107"/>
      <c r="C163" s="10">
        <v>10113</v>
      </c>
      <c r="D163" s="10">
        <v>110</v>
      </c>
      <c r="E163" s="10">
        <v>8</v>
      </c>
      <c r="F163" s="10">
        <v>11</v>
      </c>
      <c r="G163" s="10">
        <v>107</v>
      </c>
    </row>
    <row r="164" spans="1:7" s="9" customFormat="1" ht="12" customHeight="1" x14ac:dyDescent="0.2">
      <c r="A164" s="107" t="s">
        <v>146</v>
      </c>
      <c r="B164" s="107"/>
      <c r="C164" s="10">
        <v>1320</v>
      </c>
      <c r="D164" s="10">
        <v>82</v>
      </c>
      <c r="E164" s="10">
        <v>1</v>
      </c>
      <c r="F164" s="10">
        <v>1</v>
      </c>
      <c r="G164" s="10">
        <v>82</v>
      </c>
    </row>
    <row r="165" spans="1:7" s="9" customFormat="1" ht="12" customHeight="1" x14ac:dyDescent="0.2">
      <c r="A165" s="107" t="s">
        <v>147</v>
      </c>
      <c r="B165" s="107"/>
      <c r="C165" s="10">
        <v>1398</v>
      </c>
      <c r="D165" s="10">
        <v>19</v>
      </c>
      <c r="E165" s="10">
        <v>12</v>
      </c>
      <c r="F165" s="10">
        <v>1</v>
      </c>
      <c r="G165" s="10">
        <v>30</v>
      </c>
    </row>
    <row r="166" spans="1:7" s="9" customFormat="1" ht="12" customHeight="1" x14ac:dyDescent="0.2">
      <c r="A166" s="107" t="s">
        <v>148</v>
      </c>
      <c r="B166" s="107"/>
      <c r="C166" s="10">
        <v>4516</v>
      </c>
      <c r="D166" s="10">
        <v>125</v>
      </c>
      <c r="E166" s="10">
        <v>0</v>
      </c>
      <c r="F166" s="10">
        <v>1</v>
      </c>
      <c r="G166" s="10">
        <v>124</v>
      </c>
    </row>
    <row r="167" spans="1:7" s="9" customFormat="1" ht="12" customHeight="1" x14ac:dyDescent="0.2">
      <c r="A167" s="107" t="s">
        <v>149</v>
      </c>
      <c r="B167" s="107"/>
      <c r="C167" s="10">
        <v>372</v>
      </c>
      <c r="D167" s="10">
        <v>11</v>
      </c>
      <c r="E167" s="10">
        <v>0</v>
      </c>
      <c r="F167" s="10">
        <v>1</v>
      </c>
      <c r="G167" s="10">
        <v>10</v>
      </c>
    </row>
    <row r="168" spans="1:7" s="9" customFormat="1" ht="12" customHeight="1" x14ac:dyDescent="0.2">
      <c r="A168" s="107" t="s">
        <v>150</v>
      </c>
      <c r="B168" s="107"/>
      <c r="C168" s="10">
        <v>536</v>
      </c>
      <c r="D168" s="10">
        <v>17</v>
      </c>
      <c r="E168" s="10">
        <v>0</v>
      </c>
      <c r="F168" s="10">
        <v>0</v>
      </c>
      <c r="G168" s="10">
        <v>17</v>
      </c>
    </row>
    <row r="169" spans="1:7" s="9" customFormat="1" ht="12" customHeight="1" x14ac:dyDescent="0.2">
      <c r="A169" s="107" t="s">
        <v>151</v>
      </c>
      <c r="B169" s="107"/>
      <c r="C169" s="10">
        <v>512</v>
      </c>
      <c r="D169" s="10">
        <v>1</v>
      </c>
      <c r="E169" s="10">
        <v>1</v>
      </c>
      <c r="F169" s="10">
        <v>0</v>
      </c>
      <c r="G169" s="10">
        <v>2</v>
      </c>
    </row>
    <row r="170" spans="1:7" s="9" customFormat="1" ht="12" customHeight="1" x14ac:dyDescent="0.2">
      <c r="A170" s="107" t="s">
        <v>152</v>
      </c>
      <c r="B170" s="107"/>
      <c r="C170" s="10">
        <v>270</v>
      </c>
      <c r="D170" s="10">
        <v>0</v>
      </c>
      <c r="E170" s="10">
        <v>2</v>
      </c>
      <c r="F170" s="10">
        <v>0</v>
      </c>
      <c r="G170" s="10">
        <v>2</v>
      </c>
    </row>
    <row r="171" spans="1:7" s="9" customFormat="1" ht="12" customHeight="1" x14ac:dyDescent="0.2">
      <c r="A171" s="107" t="s">
        <v>153</v>
      </c>
      <c r="B171" s="107"/>
      <c r="C171" s="10">
        <v>764</v>
      </c>
      <c r="D171" s="10">
        <v>10</v>
      </c>
      <c r="E171" s="10">
        <v>0</v>
      </c>
      <c r="F171" s="10">
        <v>0</v>
      </c>
      <c r="G171" s="10">
        <v>10</v>
      </c>
    </row>
    <row r="172" spans="1:7" s="9" customFormat="1" ht="12" customHeight="1" x14ac:dyDescent="0.2">
      <c r="A172" s="107" t="s">
        <v>154</v>
      </c>
      <c r="B172" s="107"/>
      <c r="C172" s="10">
        <v>73</v>
      </c>
      <c r="D172" s="10">
        <v>0</v>
      </c>
      <c r="E172" s="10">
        <v>0</v>
      </c>
      <c r="F172" s="10">
        <v>0</v>
      </c>
      <c r="G172" s="10">
        <v>0</v>
      </c>
    </row>
    <row r="173" spans="1:7" s="9" customFormat="1" ht="12" customHeight="1" x14ac:dyDescent="0.2">
      <c r="A173" s="107" t="s">
        <v>155</v>
      </c>
      <c r="B173" s="107"/>
      <c r="C173" s="10">
        <v>1626</v>
      </c>
      <c r="D173" s="10">
        <v>29</v>
      </c>
      <c r="E173" s="10">
        <v>2</v>
      </c>
      <c r="F173" s="10">
        <v>0</v>
      </c>
      <c r="G173" s="10">
        <v>31</v>
      </c>
    </row>
    <row r="174" spans="1:7" s="9" customFormat="1" ht="12" customHeight="1" x14ac:dyDescent="0.2">
      <c r="A174" s="107" t="s">
        <v>156</v>
      </c>
      <c r="B174" s="107"/>
      <c r="C174" s="10">
        <v>607</v>
      </c>
      <c r="D174" s="10">
        <v>2</v>
      </c>
      <c r="E174" s="10">
        <v>0</v>
      </c>
      <c r="F174" s="10">
        <v>0</v>
      </c>
      <c r="G174" s="10">
        <v>2</v>
      </c>
    </row>
    <row r="175" spans="1:7" s="9" customFormat="1" ht="12" customHeight="1" x14ac:dyDescent="0.2">
      <c r="A175" s="107" t="s">
        <v>157</v>
      </c>
      <c r="B175" s="107"/>
      <c r="C175" s="10">
        <v>346</v>
      </c>
      <c r="D175" s="10">
        <v>4</v>
      </c>
      <c r="E175" s="10">
        <v>0</v>
      </c>
      <c r="F175" s="10">
        <v>0</v>
      </c>
      <c r="G175" s="10">
        <v>4</v>
      </c>
    </row>
    <row r="176" spans="1:7" s="9" customFormat="1" ht="12" customHeight="1" x14ac:dyDescent="0.2">
      <c r="A176" s="107" t="s">
        <v>158</v>
      </c>
      <c r="B176" s="107"/>
      <c r="C176" s="10">
        <v>1182</v>
      </c>
      <c r="D176" s="10">
        <v>32</v>
      </c>
      <c r="E176" s="10">
        <v>6</v>
      </c>
      <c r="F176" s="10">
        <v>0</v>
      </c>
      <c r="G176" s="10">
        <v>38</v>
      </c>
    </row>
    <row r="177" spans="1:7" s="9" customFormat="1" ht="12" customHeight="1" x14ac:dyDescent="0.2">
      <c r="A177" s="107" t="s">
        <v>159</v>
      </c>
      <c r="B177" s="107"/>
      <c r="C177" s="10">
        <v>444</v>
      </c>
      <c r="D177" s="10">
        <v>0</v>
      </c>
      <c r="E177" s="10">
        <v>0</v>
      </c>
      <c r="F177" s="10">
        <v>0</v>
      </c>
      <c r="G177" s="10">
        <v>0</v>
      </c>
    </row>
    <row r="178" spans="1:7" s="9" customFormat="1" ht="12" customHeight="1" x14ac:dyDescent="0.2">
      <c r="A178" s="108" t="s">
        <v>160</v>
      </c>
      <c r="B178" s="108"/>
      <c r="C178" s="15">
        <v>1650</v>
      </c>
      <c r="D178" s="15">
        <v>39</v>
      </c>
      <c r="E178" s="15">
        <v>1</v>
      </c>
      <c r="F178" s="15">
        <v>6</v>
      </c>
      <c r="G178" s="15">
        <v>34</v>
      </c>
    </row>
    <row r="179" spans="1:7" s="9" customFormat="1" ht="12" customHeight="1" x14ac:dyDescent="0.2">
      <c r="A179" s="13"/>
      <c r="B179" s="13"/>
      <c r="C179" s="13"/>
      <c r="D179" s="13"/>
      <c r="E179" s="13"/>
      <c r="F179" s="13"/>
      <c r="G179" s="13"/>
    </row>
    <row r="180" spans="1:7" s="9" customFormat="1" ht="12" customHeight="1" x14ac:dyDescent="0.2">
      <c r="A180" s="106" t="s">
        <v>161</v>
      </c>
      <c r="B180" s="106"/>
      <c r="C180" s="8">
        <f>SUM(C181:C186)</f>
        <v>6972</v>
      </c>
      <c r="D180" s="8">
        <f t="shared" ref="D180:G180" si="46">SUM(D181:D186)</f>
        <v>66</v>
      </c>
      <c r="E180" s="8">
        <f t="shared" si="46"/>
        <v>2</v>
      </c>
      <c r="F180" s="8">
        <f t="shared" si="46"/>
        <v>2</v>
      </c>
      <c r="G180" s="8">
        <f t="shared" si="46"/>
        <v>66</v>
      </c>
    </row>
    <row r="181" spans="1:7" s="9" customFormat="1" ht="12" customHeight="1" x14ac:dyDescent="0.2">
      <c r="A181" s="107" t="s">
        <v>162</v>
      </c>
      <c r="B181" s="107"/>
      <c r="C181" s="10">
        <v>3321</v>
      </c>
      <c r="D181" s="10">
        <v>27</v>
      </c>
      <c r="E181" s="10">
        <v>0</v>
      </c>
      <c r="F181" s="10">
        <v>0</v>
      </c>
      <c r="G181" s="10">
        <v>27</v>
      </c>
    </row>
    <row r="182" spans="1:7" s="9" customFormat="1" ht="12" customHeight="1" x14ac:dyDescent="0.2">
      <c r="A182" s="107" t="s">
        <v>163</v>
      </c>
      <c r="B182" s="107"/>
      <c r="C182" s="10">
        <v>1540</v>
      </c>
      <c r="D182" s="10">
        <v>20</v>
      </c>
      <c r="E182" s="10">
        <v>0</v>
      </c>
      <c r="F182" s="10">
        <v>1</v>
      </c>
      <c r="G182" s="10">
        <v>19</v>
      </c>
    </row>
    <row r="183" spans="1:7" s="9" customFormat="1" ht="12" customHeight="1" x14ac:dyDescent="0.2">
      <c r="A183" s="107" t="s">
        <v>164</v>
      </c>
      <c r="B183" s="107"/>
      <c r="C183" s="10">
        <v>379</v>
      </c>
      <c r="D183" s="10">
        <v>5</v>
      </c>
      <c r="E183" s="10">
        <v>0</v>
      </c>
      <c r="F183" s="10">
        <v>0</v>
      </c>
      <c r="G183" s="10">
        <v>5</v>
      </c>
    </row>
    <row r="184" spans="1:7" s="9" customFormat="1" ht="12" customHeight="1" x14ac:dyDescent="0.2">
      <c r="A184" s="107" t="s">
        <v>165</v>
      </c>
      <c r="B184" s="107"/>
      <c r="C184" s="10">
        <v>345</v>
      </c>
      <c r="D184" s="10">
        <v>7</v>
      </c>
      <c r="E184" s="10">
        <v>0</v>
      </c>
      <c r="F184" s="10">
        <v>1</v>
      </c>
      <c r="G184" s="10">
        <v>6</v>
      </c>
    </row>
    <row r="185" spans="1:7" s="9" customFormat="1" ht="12" customHeight="1" x14ac:dyDescent="0.2">
      <c r="A185" s="107" t="s">
        <v>166</v>
      </c>
      <c r="B185" s="107"/>
      <c r="C185" s="10">
        <v>887</v>
      </c>
      <c r="D185" s="10">
        <v>6</v>
      </c>
      <c r="E185" s="10">
        <v>2</v>
      </c>
      <c r="F185" s="10">
        <v>0</v>
      </c>
      <c r="G185" s="10">
        <v>8</v>
      </c>
    </row>
    <row r="186" spans="1:7" s="9" customFormat="1" ht="12" customHeight="1" x14ac:dyDescent="0.2">
      <c r="A186" s="108" t="s">
        <v>167</v>
      </c>
      <c r="B186" s="108"/>
      <c r="C186" s="15">
        <v>500</v>
      </c>
      <c r="D186" s="15">
        <v>1</v>
      </c>
      <c r="E186" s="15">
        <v>0</v>
      </c>
      <c r="F186" s="15">
        <v>0</v>
      </c>
      <c r="G186" s="15">
        <v>1</v>
      </c>
    </row>
    <row r="187" spans="1:7" s="9" customFormat="1" ht="12" customHeight="1" x14ac:dyDescent="0.2">
      <c r="A187" s="13"/>
      <c r="B187" s="13"/>
      <c r="C187" s="13"/>
      <c r="D187" s="13"/>
      <c r="E187" s="13"/>
      <c r="F187" s="13"/>
      <c r="G187" s="13"/>
    </row>
    <row r="188" spans="1:7" s="9" customFormat="1" ht="12" customHeight="1" x14ac:dyDescent="0.2">
      <c r="A188" s="106" t="s">
        <v>168</v>
      </c>
      <c r="B188" s="106"/>
      <c r="C188" s="8">
        <f>SUM(C189:C191)</f>
        <v>6598</v>
      </c>
      <c r="D188" s="8">
        <f t="shared" ref="D188:G188" si="47">SUM(D189:D191)</f>
        <v>15</v>
      </c>
      <c r="E188" s="8">
        <f t="shared" si="47"/>
        <v>4</v>
      </c>
      <c r="F188" s="8">
        <f t="shared" si="47"/>
        <v>1</v>
      </c>
      <c r="G188" s="8">
        <f t="shared" si="47"/>
        <v>18</v>
      </c>
    </row>
    <row r="189" spans="1:7" s="9" customFormat="1" ht="12" customHeight="1" x14ac:dyDescent="0.2">
      <c r="A189" s="107" t="s">
        <v>169</v>
      </c>
      <c r="B189" s="107"/>
      <c r="C189" s="10">
        <v>2050</v>
      </c>
      <c r="D189" s="10">
        <v>1</v>
      </c>
      <c r="E189" s="10">
        <v>3</v>
      </c>
      <c r="F189" s="10">
        <v>0</v>
      </c>
      <c r="G189" s="10">
        <v>4</v>
      </c>
    </row>
    <row r="190" spans="1:7" s="9" customFormat="1" ht="12" customHeight="1" x14ac:dyDescent="0.2">
      <c r="A190" s="107" t="s">
        <v>170</v>
      </c>
      <c r="B190" s="107"/>
      <c r="C190" s="10">
        <v>2335</v>
      </c>
      <c r="D190" s="10">
        <v>7</v>
      </c>
      <c r="E190" s="10">
        <v>1</v>
      </c>
      <c r="F190" s="10">
        <v>0</v>
      </c>
      <c r="G190" s="10">
        <v>8</v>
      </c>
    </row>
    <row r="191" spans="1:7" s="9" customFormat="1" ht="12" customHeight="1" x14ac:dyDescent="0.2">
      <c r="A191" s="108" t="s">
        <v>171</v>
      </c>
      <c r="B191" s="108"/>
      <c r="C191" s="22">
        <v>2213</v>
      </c>
      <c r="D191" s="22">
        <v>7</v>
      </c>
      <c r="E191" s="22">
        <v>0</v>
      </c>
      <c r="F191" s="22">
        <v>1</v>
      </c>
      <c r="G191" s="22">
        <v>6</v>
      </c>
    </row>
    <row r="192" spans="1:7" s="9" customFormat="1" ht="12" customHeight="1" x14ac:dyDescent="0.2">
      <c r="A192" s="13"/>
      <c r="B192" s="13"/>
      <c r="C192" s="13"/>
      <c r="D192" s="13"/>
      <c r="E192" s="13"/>
      <c r="F192" s="13"/>
      <c r="G192" s="13"/>
    </row>
    <row r="193" spans="1:7" s="9" customFormat="1" ht="12" customHeight="1" x14ac:dyDescent="0.2">
      <c r="A193" s="106" t="s">
        <v>172</v>
      </c>
      <c r="B193" s="106"/>
      <c r="C193" s="8">
        <f>SUM(C194:C204)</f>
        <v>9137</v>
      </c>
      <c r="D193" s="8">
        <f t="shared" ref="D193:G193" si="48">SUM(D194:D204)</f>
        <v>14</v>
      </c>
      <c r="E193" s="8">
        <f t="shared" si="48"/>
        <v>11</v>
      </c>
      <c r="F193" s="8">
        <f t="shared" si="48"/>
        <v>0</v>
      </c>
      <c r="G193" s="8">
        <f t="shared" si="48"/>
        <v>25</v>
      </c>
    </row>
    <row r="194" spans="1:7" s="9" customFormat="1" ht="12" customHeight="1" x14ac:dyDescent="0.2">
      <c r="A194" s="107" t="s">
        <v>173</v>
      </c>
      <c r="B194" s="107"/>
      <c r="C194" s="10">
        <v>1471</v>
      </c>
      <c r="D194" s="10">
        <v>1</v>
      </c>
      <c r="E194" s="10">
        <v>2</v>
      </c>
      <c r="F194" s="10">
        <v>0</v>
      </c>
      <c r="G194" s="10">
        <v>3</v>
      </c>
    </row>
    <row r="195" spans="1:7" s="9" customFormat="1" ht="12" customHeight="1" x14ac:dyDescent="0.2">
      <c r="A195" s="107" t="s">
        <v>174</v>
      </c>
      <c r="B195" s="107"/>
      <c r="C195" s="10">
        <v>178</v>
      </c>
      <c r="D195" s="10">
        <v>1</v>
      </c>
      <c r="E195" s="10">
        <v>0</v>
      </c>
      <c r="F195" s="10">
        <v>0</v>
      </c>
      <c r="G195" s="10">
        <v>1</v>
      </c>
    </row>
    <row r="196" spans="1:7" s="9" customFormat="1" ht="12" customHeight="1" x14ac:dyDescent="0.2">
      <c r="A196" s="107" t="s">
        <v>175</v>
      </c>
      <c r="B196" s="107"/>
      <c r="C196" s="10">
        <v>710</v>
      </c>
      <c r="D196" s="10">
        <v>0</v>
      </c>
      <c r="E196" s="10">
        <v>1</v>
      </c>
      <c r="F196" s="10">
        <v>0</v>
      </c>
      <c r="G196" s="10">
        <v>1</v>
      </c>
    </row>
    <row r="197" spans="1:7" s="9" customFormat="1" ht="12" customHeight="1" x14ac:dyDescent="0.2">
      <c r="A197" s="107" t="s">
        <v>176</v>
      </c>
      <c r="B197" s="107"/>
      <c r="C197" s="10">
        <v>321</v>
      </c>
      <c r="D197" s="10">
        <v>0</v>
      </c>
      <c r="E197" s="10">
        <v>0</v>
      </c>
      <c r="F197" s="10">
        <v>0</v>
      </c>
      <c r="G197" s="10">
        <v>0</v>
      </c>
    </row>
    <row r="198" spans="1:7" s="9" customFormat="1" ht="12" customHeight="1" x14ac:dyDescent="0.2">
      <c r="A198" s="107" t="s">
        <v>177</v>
      </c>
      <c r="B198" s="107"/>
      <c r="C198" s="10">
        <v>3496</v>
      </c>
      <c r="D198" s="10">
        <v>6</v>
      </c>
      <c r="E198" s="10">
        <v>6</v>
      </c>
      <c r="F198" s="10">
        <v>0</v>
      </c>
      <c r="G198" s="10">
        <v>12</v>
      </c>
    </row>
    <row r="199" spans="1:7" s="9" customFormat="1" ht="12" customHeight="1" x14ac:dyDescent="0.2">
      <c r="A199" s="107" t="s">
        <v>178</v>
      </c>
      <c r="B199" s="107"/>
      <c r="C199" s="10">
        <v>582</v>
      </c>
      <c r="D199" s="10">
        <v>0</v>
      </c>
      <c r="E199" s="10">
        <v>0</v>
      </c>
      <c r="F199" s="10">
        <v>0</v>
      </c>
      <c r="G199" s="10">
        <v>0</v>
      </c>
    </row>
    <row r="200" spans="1:7" s="9" customFormat="1" ht="12" customHeight="1" x14ac:dyDescent="0.2">
      <c r="A200" s="107" t="s">
        <v>179</v>
      </c>
      <c r="B200" s="107"/>
      <c r="C200" s="10">
        <v>215</v>
      </c>
      <c r="D200" s="10">
        <v>0</v>
      </c>
      <c r="E200" s="10">
        <v>1</v>
      </c>
      <c r="F200" s="10">
        <v>0</v>
      </c>
      <c r="G200" s="10">
        <v>1</v>
      </c>
    </row>
    <row r="201" spans="1:7" s="9" customFormat="1" ht="12" customHeight="1" x14ac:dyDescent="0.2">
      <c r="A201" s="107" t="s">
        <v>180</v>
      </c>
      <c r="B201" s="107"/>
      <c r="C201" s="10">
        <v>413</v>
      </c>
      <c r="D201" s="10">
        <v>5</v>
      </c>
      <c r="E201" s="10">
        <v>0</v>
      </c>
      <c r="F201" s="10">
        <v>0</v>
      </c>
      <c r="G201" s="10">
        <v>5</v>
      </c>
    </row>
    <row r="202" spans="1:7" s="9" customFormat="1" ht="12" customHeight="1" x14ac:dyDescent="0.2">
      <c r="A202" s="107" t="s">
        <v>181</v>
      </c>
      <c r="B202" s="107"/>
      <c r="C202" s="10">
        <v>383</v>
      </c>
      <c r="D202" s="10">
        <v>1</v>
      </c>
      <c r="E202" s="10">
        <v>0</v>
      </c>
      <c r="F202" s="10">
        <v>0</v>
      </c>
      <c r="G202" s="10">
        <v>1</v>
      </c>
    </row>
    <row r="203" spans="1:7" s="9" customFormat="1" ht="12" customHeight="1" x14ac:dyDescent="0.2">
      <c r="A203" s="107" t="s">
        <v>182</v>
      </c>
      <c r="B203" s="107"/>
      <c r="C203" s="10">
        <v>1088</v>
      </c>
      <c r="D203" s="10">
        <v>0</v>
      </c>
      <c r="E203" s="10">
        <v>1</v>
      </c>
      <c r="F203" s="10">
        <v>0</v>
      </c>
      <c r="G203" s="10">
        <v>1</v>
      </c>
    </row>
    <row r="204" spans="1:7" s="9" customFormat="1" ht="12" customHeight="1" x14ac:dyDescent="0.2">
      <c r="A204" s="108" t="s">
        <v>183</v>
      </c>
      <c r="B204" s="108"/>
      <c r="C204" s="15">
        <v>280</v>
      </c>
      <c r="D204" s="15">
        <v>0</v>
      </c>
      <c r="E204" s="15">
        <v>0</v>
      </c>
      <c r="F204" s="15">
        <v>0</v>
      </c>
      <c r="G204" s="15">
        <v>0</v>
      </c>
    </row>
    <row r="205" spans="1:7" s="9" customFormat="1" ht="12" customHeight="1" x14ac:dyDescent="0.2">
      <c r="A205" s="13"/>
      <c r="B205" s="13"/>
      <c r="C205" s="13"/>
      <c r="D205" s="13"/>
      <c r="E205" s="13"/>
      <c r="F205" s="13"/>
      <c r="G205" s="13"/>
    </row>
    <row r="206" spans="1:7" s="9" customFormat="1" ht="12" customHeight="1" x14ac:dyDescent="0.2">
      <c r="A206" s="106" t="s">
        <v>184</v>
      </c>
      <c r="B206" s="106"/>
      <c r="C206" s="8">
        <f>SUM(C207:C214)</f>
        <v>231549</v>
      </c>
      <c r="D206" s="8">
        <f t="shared" ref="D206:G206" si="49">SUM(D207:D214)</f>
        <v>2492</v>
      </c>
      <c r="E206" s="8">
        <f t="shared" si="49"/>
        <v>341</v>
      </c>
      <c r="F206" s="8">
        <f t="shared" si="49"/>
        <v>97</v>
      </c>
      <c r="G206" s="8">
        <f t="shared" si="49"/>
        <v>2736</v>
      </c>
    </row>
    <row r="207" spans="1:7" s="9" customFormat="1" ht="12" customHeight="1" x14ac:dyDescent="0.2">
      <c r="A207" s="107" t="s">
        <v>185</v>
      </c>
      <c r="B207" s="107"/>
      <c r="C207" s="10">
        <f>+C55</f>
        <v>28290</v>
      </c>
      <c r="D207" s="10">
        <f t="shared" ref="D207:G207" si="50">+D55</f>
        <v>362</v>
      </c>
      <c r="E207" s="10">
        <f t="shared" si="50"/>
        <v>74</v>
      </c>
      <c r="F207" s="10">
        <f t="shared" si="50"/>
        <v>8</v>
      </c>
      <c r="G207" s="10">
        <f t="shared" si="50"/>
        <v>428</v>
      </c>
    </row>
    <row r="208" spans="1:7" s="9" customFormat="1" ht="12" customHeight="1" x14ac:dyDescent="0.2">
      <c r="A208" s="107" t="s">
        <v>186</v>
      </c>
      <c r="B208" s="107"/>
      <c r="C208" s="10">
        <f>+C68</f>
        <v>90974</v>
      </c>
      <c r="D208" s="10">
        <f t="shared" ref="D208:G208" si="51">+D68</f>
        <v>799</v>
      </c>
      <c r="E208" s="10">
        <f t="shared" si="51"/>
        <v>149</v>
      </c>
      <c r="F208" s="10">
        <f t="shared" si="51"/>
        <v>36</v>
      </c>
      <c r="G208" s="10">
        <f t="shared" si="51"/>
        <v>912</v>
      </c>
    </row>
    <row r="209" spans="1:7" s="9" customFormat="1" ht="12" customHeight="1" x14ac:dyDescent="0.2">
      <c r="A209" s="107" t="s">
        <v>187</v>
      </c>
      <c r="B209" s="107"/>
      <c r="C209" s="10">
        <f>+C122</f>
        <v>55502</v>
      </c>
      <c r="D209" s="10">
        <f t="shared" ref="D209:G209" si="52">+D122</f>
        <v>687</v>
      </c>
      <c r="E209" s="10">
        <f t="shared" si="52"/>
        <v>50</v>
      </c>
      <c r="F209" s="10">
        <f t="shared" si="52"/>
        <v>27</v>
      </c>
      <c r="G209" s="10">
        <f t="shared" si="52"/>
        <v>710</v>
      </c>
    </row>
    <row r="210" spans="1:7" s="9" customFormat="1" ht="12" customHeight="1" x14ac:dyDescent="0.2">
      <c r="A210" s="107" t="s">
        <v>188</v>
      </c>
      <c r="B210" s="107"/>
      <c r="C210" s="10">
        <f>+C151</f>
        <v>6085</v>
      </c>
      <c r="D210" s="10">
        <f t="shared" ref="D210:G210" si="53">+D151</f>
        <v>35</v>
      </c>
      <c r="E210" s="10">
        <f t="shared" si="53"/>
        <v>17</v>
      </c>
      <c r="F210" s="10">
        <f t="shared" si="53"/>
        <v>0</v>
      </c>
      <c r="G210" s="10">
        <f t="shared" si="53"/>
        <v>52</v>
      </c>
    </row>
    <row r="211" spans="1:7" s="9" customFormat="1" ht="12" customHeight="1" x14ac:dyDescent="0.2">
      <c r="A211" s="107" t="s">
        <v>189</v>
      </c>
      <c r="B211" s="107"/>
      <c r="C211" s="10">
        <f>+C161</f>
        <v>27991</v>
      </c>
      <c r="D211" s="10">
        <f t="shared" ref="D211:G211" si="54">+D161</f>
        <v>514</v>
      </c>
      <c r="E211" s="10">
        <f t="shared" si="54"/>
        <v>34</v>
      </c>
      <c r="F211" s="10">
        <f t="shared" si="54"/>
        <v>23</v>
      </c>
      <c r="G211" s="10">
        <f t="shared" si="54"/>
        <v>525</v>
      </c>
    </row>
    <row r="212" spans="1:7" s="9" customFormat="1" ht="12" customHeight="1" x14ac:dyDescent="0.2">
      <c r="A212" s="107" t="s">
        <v>190</v>
      </c>
      <c r="B212" s="107"/>
      <c r="C212" s="10">
        <f>+C180</f>
        <v>6972</v>
      </c>
      <c r="D212" s="10">
        <f t="shared" ref="D212:G212" si="55">+D180</f>
        <v>66</v>
      </c>
      <c r="E212" s="10">
        <f t="shared" si="55"/>
        <v>2</v>
      </c>
      <c r="F212" s="10">
        <f t="shared" si="55"/>
        <v>2</v>
      </c>
      <c r="G212" s="10">
        <f t="shared" si="55"/>
        <v>66</v>
      </c>
    </row>
    <row r="213" spans="1:7" s="9" customFormat="1" ht="12" customHeight="1" x14ac:dyDescent="0.2">
      <c r="A213" s="107" t="s">
        <v>191</v>
      </c>
      <c r="B213" s="107"/>
      <c r="C213" s="10">
        <f>+C188</f>
        <v>6598</v>
      </c>
      <c r="D213" s="10">
        <f t="shared" ref="D213:G213" si="56">+D188</f>
        <v>15</v>
      </c>
      <c r="E213" s="10">
        <f t="shared" si="56"/>
        <v>4</v>
      </c>
      <c r="F213" s="10">
        <f t="shared" si="56"/>
        <v>1</v>
      </c>
      <c r="G213" s="10">
        <f t="shared" si="56"/>
        <v>18</v>
      </c>
    </row>
    <row r="214" spans="1:7" s="9" customFormat="1" ht="12" customHeight="1" x14ac:dyDescent="0.2">
      <c r="A214" s="108" t="s">
        <v>192</v>
      </c>
      <c r="B214" s="108"/>
      <c r="C214" s="15">
        <f>+C193</f>
        <v>9137</v>
      </c>
      <c r="D214" s="15">
        <f t="shared" ref="D214:G214" si="57">+D193</f>
        <v>14</v>
      </c>
      <c r="E214" s="15">
        <f t="shared" si="57"/>
        <v>11</v>
      </c>
      <c r="F214" s="15">
        <f t="shared" si="57"/>
        <v>0</v>
      </c>
      <c r="G214" s="15">
        <f t="shared" si="57"/>
        <v>25</v>
      </c>
    </row>
    <row r="215" spans="1:7" s="9" customFormat="1" ht="12" customHeight="1" x14ac:dyDescent="0.2">
      <c r="A215" s="13"/>
      <c r="B215" s="13"/>
      <c r="C215" s="13"/>
      <c r="D215" s="13"/>
      <c r="E215" s="13"/>
      <c r="F215" s="13"/>
      <c r="G215" s="13"/>
    </row>
    <row r="216" spans="1:7" s="54" customFormat="1" ht="12" customHeight="1" x14ac:dyDescent="0.2">
      <c r="A216" s="106" t="s">
        <v>215</v>
      </c>
      <c r="B216" s="106"/>
      <c r="C216" s="8">
        <f>SUM(C217:C221)</f>
        <v>203583</v>
      </c>
      <c r="D216" s="8">
        <f t="shared" ref="D216:G216" si="58">SUM(D217:D221)</f>
        <v>2393</v>
      </c>
      <c r="E216" s="8">
        <f t="shared" si="58"/>
        <v>316</v>
      </c>
      <c r="F216" s="8">
        <f t="shared" si="58"/>
        <v>92</v>
      </c>
      <c r="G216" s="8">
        <f t="shared" si="58"/>
        <v>2617</v>
      </c>
    </row>
    <row r="217" spans="1:7" s="54" customFormat="1" ht="12" customHeight="1" x14ac:dyDescent="0.2">
      <c r="A217" s="107" t="s">
        <v>216</v>
      </c>
      <c r="B217" s="107"/>
      <c r="C217" s="55">
        <f>SUM(C162,C163,C165,C166,C168,C167,C169,C171,C172,C173,C174,C175,C176,C177,C178,C182)</f>
        <v>27941</v>
      </c>
      <c r="D217" s="55">
        <f t="shared" ref="D217:G217" si="59">SUM(D162,D163,D165,D166,D168,D167,D169,D171,D172,D173,D174,D175,D176,D177,D178,D182)</f>
        <v>452</v>
      </c>
      <c r="E217" s="55">
        <f t="shared" si="59"/>
        <v>31</v>
      </c>
      <c r="F217" s="55">
        <f t="shared" si="59"/>
        <v>23</v>
      </c>
      <c r="G217" s="55">
        <f t="shared" si="59"/>
        <v>460</v>
      </c>
    </row>
    <row r="218" spans="1:7" s="54" customFormat="1" ht="12" customHeight="1" x14ac:dyDescent="0.2">
      <c r="A218" s="107" t="s">
        <v>217</v>
      </c>
      <c r="B218" s="107"/>
      <c r="C218" s="55">
        <f t="shared" ref="C218:F218" si="60">SUM(C56+C57+C58+C78+C59+C60+C61+C62+C63+C64+C65+C66)</f>
        <v>28793</v>
      </c>
      <c r="D218" s="55">
        <f t="shared" si="60"/>
        <v>363</v>
      </c>
      <c r="E218" s="55">
        <f t="shared" si="60"/>
        <v>75</v>
      </c>
      <c r="F218" s="55">
        <f t="shared" si="60"/>
        <v>8</v>
      </c>
      <c r="G218" s="55">
        <f t="shared" ref="G218" si="61">SUM(G56+G57+G58+G78+G59+G60+G61+G62+G63+G64+G65+G66)</f>
        <v>430</v>
      </c>
    </row>
    <row r="219" spans="1:7" s="54" customFormat="1" ht="12" customHeight="1" x14ac:dyDescent="0.2">
      <c r="A219" s="107" t="s">
        <v>218</v>
      </c>
      <c r="B219" s="107"/>
      <c r="C219" s="56">
        <f t="shared" ref="C219:G219" si="62">SUM(C123+C125+C127+C128+C132+C136+C137+C138+C139+C141+C143+C146+C147+C152+C159+C144+C134)</f>
        <v>44211</v>
      </c>
      <c r="D219" s="56">
        <f t="shared" si="62"/>
        <v>635</v>
      </c>
      <c r="E219" s="56">
        <f t="shared" si="62"/>
        <v>49</v>
      </c>
      <c r="F219" s="56">
        <f t="shared" si="62"/>
        <v>24</v>
      </c>
      <c r="G219" s="56">
        <f t="shared" si="62"/>
        <v>660</v>
      </c>
    </row>
    <row r="220" spans="1:7" s="54" customFormat="1" ht="12" customHeight="1" x14ac:dyDescent="0.2">
      <c r="A220" s="107" t="s">
        <v>219</v>
      </c>
      <c r="B220" s="107"/>
      <c r="C220" s="55">
        <f t="shared" ref="C220:G220" si="63">SUM(C69+C74+C76+C80+C81+C83+C85+C87+C89+C90+C91+C93+C94+C92+C96+C104+C105+C108+C111+C112+C114+C116+C117+C118+C119+C84+C110+C71+C75+C77+C79+C86+C88+C95+C97+C98+C99+C103+C106+C107+C109+C113+C82+C120+C70+C72+C73+C100+C102+C115+C101)</f>
        <v>90471</v>
      </c>
      <c r="D220" s="55">
        <f t="shared" si="63"/>
        <v>798</v>
      </c>
      <c r="E220" s="55">
        <f t="shared" si="63"/>
        <v>148</v>
      </c>
      <c r="F220" s="55">
        <f t="shared" si="63"/>
        <v>36</v>
      </c>
      <c r="G220" s="55">
        <f t="shared" si="63"/>
        <v>910</v>
      </c>
    </row>
    <row r="221" spans="1:7" s="54" customFormat="1" ht="12" customHeight="1" x14ac:dyDescent="0.2">
      <c r="A221" s="41" t="s">
        <v>220</v>
      </c>
      <c r="B221" s="41"/>
      <c r="C221" s="22">
        <f>C170+C183+C186+C149+C135+C164+C131+C129</f>
        <v>12167</v>
      </c>
      <c r="D221" s="22">
        <f t="shared" ref="D221:G221" si="64">D170+D183+D186+D149+D135+D164+D131+D129</f>
        <v>145</v>
      </c>
      <c r="E221" s="22">
        <f t="shared" si="64"/>
        <v>13</v>
      </c>
      <c r="F221" s="22">
        <f t="shared" si="64"/>
        <v>1</v>
      </c>
      <c r="G221" s="22">
        <f t="shared" si="64"/>
        <v>157</v>
      </c>
    </row>
    <row r="222" spans="1:7" s="54" customFormat="1" ht="12" customHeight="1" x14ac:dyDescent="0.2">
      <c r="A222" s="42"/>
      <c r="B222" s="42"/>
      <c r="C222" s="19"/>
      <c r="D222" s="19"/>
      <c r="E222" s="19"/>
      <c r="F222" s="19"/>
      <c r="G222" s="19"/>
    </row>
    <row r="223" spans="1:7" s="54" customFormat="1" ht="13.9" customHeight="1" x14ac:dyDescent="0.2">
      <c r="A223" s="57" t="s">
        <v>221</v>
      </c>
      <c r="B223" s="57"/>
      <c r="C223" s="4">
        <f>C8-C216</f>
        <v>27966</v>
      </c>
      <c r="D223" s="4">
        <f t="shared" ref="D223:G223" si="65">D8-D216</f>
        <v>99</v>
      </c>
      <c r="E223" s="4">
        <f t="shared" si="65"/>
        <v>25</v>
      </c>
      <c r="F223" s="4">
        <f t="shared" si="65"/>
        <v>5</v>
      </c>
      <c r="G223" s="4">
        <f t="shared" si="65"/>
        <v>119</v>
      </c>
    </row>
    <row r="224" spans="1:7" s="23" customFormat="1" ht="12" customHeight="1" x14ac:dyDescent="0.15">
      <c r="A224" s="103"/>
      <c r="B224" s="103"/>
      <c r="C224" s="103"/>
      <c r="D224" s="103"/>
      <c r="E224" s="103"/>
      <c r="F224" s="103"/>
      <c r="G224" s="103"/>
    </row>
    <row r="225" spans="1:7" s="9" customFormat="1" ht="12" customHeight="1" x14ac:dyDescent="0.2">
      <c r="A225" s="98" t="s">
        <v>246</v>
      </c>
      <c r="B225" s="98"/>
      <c r="C225" s="98"/>
      <c r="D225" s="98"/>
      <c r="E225" s="98"/>
      <c r="F225" s="98"/>
      <c r="G225" s="98"/>
    </row>
    <row r="226" spans="1:7" customFormat="1" ht="12.75" customHeight="1" x14ac:dyDescent="0.2">
      <c r="A226" s="98" t="s">
        <v>224</v>
      </c>
      <c r="B226" s="98"/>
      <c r="C226" s="98"/>
      <c r="D226" s="98"/>
      <c r="E226" s="98"/>
      <c r="F226" s="98"/>
      <c r="G226" s="98"/>
    </row>
    <row r="227" spans="1:7" customFormat="1" ht="12.75" x14ac:dyDescent="0.2">
      <c r="A227" s="98" t="s">
        <v>203</v>
      </c>
      <c r="B227" s="98"/>
      <c r="C227" s="98"/>
      <c r="D227" s="98"/>
      <c r="E227" s="98"/>
      <c r="F227" s="98"/>
      <c r="G227" s="98"/>
    </row>
    <row r="228" spans="1:7" customFormat="1" ht="12.75" x14ac:dyDescent="0.2">
      <c r="A228" s="98" t="s">
        <v>204</v>
      </c>
      <c r="B228" s="98"/>
      <c r="C228" s="98"/>
      <c r="D228" s="98"/>
      <c r="E228" s="98"/>
      <c r="F228" s="98"/>
      <c r="G228" s="98"/>
    </row>
    <row r="229" spans="1:7" s="23" customFormat="1" ht="5.25" customHeight="1" x14ac:dyDescent="0.15">
      <c r="A229" s="103"/>
      <c r="B229" s="103"/>
      <c r="C229" s="103"/>
      <c r="D229" s="103"/>
      <c r="E229" s="103"/>
      <c r="F229" s="103"/>
      <c r="G229" s="103"/>
    </row>
    <row r="230" spans="1:7" s="43" customFormat="1" ht="12" customHeight="1" x14ac:dyDescent="0.2">
      <c r="A230" s="104" t="s">
        <v>238</v>
      </c>
      <c r="B230" s="104"/>
      <c r="C230" s="104"/>
      <c r="D230" s="104"/>
      <c r="E230" s="104"/>
      <c r="F230" s="104"/>
      <c r="G230" s="104"/>
    </row>
    <row r="231" spans="1:7" s="23" customFormat="1" ht="5.25" customHeight="1" x14ac:dyDescent="0.15">
      <c r="A231" s="103"/>
      <c r="B231" s="103"/>
      <c r="C231" s="103"/>
      <c r="D231" s="103"/>
      <c r="E231" s="103"/>
      <c r="F231" s="103"/>
      <c r="G231" s="103"/>
    </row>
    <row r="232" spans="1:7" s="9" customFormat="1" ht="12" customHeight="1" x14ac:dyDescent="0.2">
      <c r="A232" s="98" t="s">
        <v>222</v>
      </c>
      <c r="B232" s="98"/>
      <c r="C232" s="98"/>
      <c r="D232" s="98"/>
      <c r="E232" s="98"/>
      <c r="F232" s="98"/>
      <c r="G232" s="98"/>
    </row>
    <row r="233" spans="1:7" s="9" customFormat="1" ht="12" customHeight="1" x14ac:dyDescent="0.2">
      <c r="A233" s="98" t="s">
        <v>199</v>
      </c>
      <c r="B233" s="98"/>
      <c r="C233" s="98"/>
      <c r="D233" s="98"/>
      <c r="E233" s="98"/>
      <c r="F233" s="98"/>
      <c r="G233" s="98"/>
    </row>
    <row r="234" spans="1:7" s="54" customFormat="1" ht="12" customHeight="1" x14ac:dyDescent="0.2">
      <c r="A234" s="1"/>
      <c r="B234" s="1"/>
      <c r="C234" s="2"/>
      <c r="D234" s="2"/>
      <c r="E234" s="2"/>
      <c r="F234" s="2"/>
      <c r="G234" s="2"/>
    </row>
    <row r="235" spans="1:7" s="54" customFormat="1" ht="12" customHeight="1" x14ac:dyDescent="0.2">
      <c r="A235" s="1"/>
      <c r="B235" s="1"/>
      <c r="C235" s="2"/>
      <c r="D235" s="2"/>
      <c r="E235" s="2"/>
      <c r="F235" s="2"/>
      <c r="G235" s="2"/>
    </row>
  </sheetData>
  <mergeCells count="196">
    <mergeCell ref="A1:G1"/>
    <mergeCell ref="A2:G2"/>
    <mergeCell ref="A3:G3"/>
    <mergeCell ref="A4:G4"/>
    <mergeCell ref="A5:B5"/>
    <mergeCell ref="A6:B6"/>
    <mergeCell ref="A22:B22"/>
    <mergeCell ref="A23:B23"/>
    <mergeCell ref="A24:B24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8:B148"/>
    <mergeCell ref="A149:B149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62:B162"/>
    <mergeCell ref="A163:B163"/>
    <mergeCell ref="A164:B164"/>
    <mergeCell ref="A165:B165"/>
    <mergeCell ref="A166:B166"/>
    <mergeCell ref="A167:B167"/>
    <mergeCell ref="A155:B155"/>
    <mergeCell ref="A156:B156"/>
    <mergeCell ref="A157:B157"/>
    <mergeCell ref="A158:B158"/>
    <mergeCell ref="A159:B159"/>
    <mergeCell ref="A161:B161"/>
    <mergeCell ref="A174:B174"/>
    <mergeCell ref="A175:B175"/>
    <mergeCell ref="A176:B176"/>
    <mergeCell ref="A177:B177"/>
    <mergeCell ref="A178:B178"/>
    <mergeCell ref="A180:B180"/>
    <mergeCell ref="A168:B168"/>
    <mergeCell ref="A169:B169"/>
    <mergeCell ref="A170:B170"/>
    <mergeCell ref="A171:B171"/>
    <mergeCell ref="A172:B172"/>
    <mergeCell ref="A173:B173"/>
    <mergeCell ref="A188:B188"/>
    <mergeCell ref="A189:B189"/>
    <mergeCell ref="A190:B190"/>
    <mergeCell ref="A191:B191"/>
    <mergeCell ref="A193:B193"/>
    <mergeCell ref="A194:B194"/>
    <mergeCell ref="A181:B181"/>
    <mergeCell ref="A182:B182"/>
    <mergeCell ref="A183:B183"/>
    <mergeCell ref="A184:B184"/>
    <mergeCell ref="A185:B185"/>
    <mergeCell ref="A186:B186"/>
    <mergeCell ref="A201:B201"/>
    <mergeCell ref="A202:B202"/>
    <mergeCell ref="A203:B203"/>
    <mergeCell ref="A204:B204"/>
    <mergeCell ref="A206:B206"/>
    <mergeCell ref="A207:B207"/>
    <mergeCell ref="A195:B195"/>
    <mergeCell ref="A196:B196"/>
    <mergeCell ref="A197:B197"/>
    <mergeCell ref="A198:B198"/>
    <mergeCell ref="A199:B199"/>
    <mergeCell ref="A200:B200"/>
    <mergeCell ref="A214:B214"/>
    <mergeCell ref="A216:B216"/>
    <mergeCell ref="A217:B217"/>
    <mergeCell ref="A218:B218"/>
    <mergeCell ref="A219:B219"/>
    <mergeCell ref="A220:B220"/>
    <mergeCell ref="A208:B208"/>
    <mergeCell ref="A209:B209"/>
    <mergeCell ref="A210:B210"/>
    <mergeCell ref="A211:B211"/>
    <mergeCell ref="A212:B212"/>
    <mergeCell ref="A213:B213"/>
    <mergeCell ref="A229:G229"/>
    <mergeCell ref="A230:G230"/>
    <mergeCell ref="A231:G231"/>
    <mergeCell ref="A232:G232"/>
    <mergeCell ref="A233:G233"/>
    <mergeCell ref="A224:G224"/>
    <mergeCell ref="A225:G225"/>
    <mergeCell ref="A226:G226"/>
    <mergeCell ref="A227:G227"/>
    <mergeCell ref="A228:G228"/>
  </mergeCells>
  <pageMargins left="0" right="0" top="0" bottom="0" header="0" footer="0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Normal="100" workbookViewId="0">
      <pane ySplit="7" topLeftCell="A8" activePane="bottomLeft" state="frozen"/>
      <selection pane="bottomLeft" sqref="A1:G1"/>
    </sheetView>
  </sheetViews>
  <sheetFormatPr defaultColWidth="9.140625" defaultRowHeight="12" customHeight="1" x14ac:dyDescent="0.2"/>
  <cols>
    <col min="1" max="1" width="2" style="1" customWidth="1"/>
    <col min="2" max="2" width="28.140625" style="1" customWidth="1"/>
    <col min="3" max="7" width="18.7109375" style="2" customWidth="1"/>
    <col min="8" max="16384" width="9.140625" style="1"/>
  </cols>
  <sheetData>
    <row r="1" spans="1:7" s="25" customFormat="1" ht="12.75" customHeight="1" x14ac:dyDescent="0.2">
      <c r="A1" s="115"/>
      <c r="B1" s="115"/>
      <c r="C1" s="115"/>
      <c r="D1" s="115"/>
      <c r="E1" s="115"/>
      <c r="F1" s="115"/>
      <c r="G1" s="115"/>
    </row>
    <row r="2" spans="1:7" s="25" customFormat="1" ht="12.75" customHeight="1" x14ac:dyDescent="0.2">
      <c r="A2" s="115" t="s">
        <v>214</v>
      </c>
      <c r="B2" s="115"/>
      <c r="C2" s="115"/>
      <c r="D2" s="115"/>
      <c r="E2" s="115"/>
      <c r="F2" s="115"/>
      <c r="G2" s="115"/>
    </row>
    <row r="3" spans="1:7" s="26" customFormat="1" ht="12.75" customHeight="1" x14ac:dyDescent="0.25">
      <c r="A3" s="130"/>
      <c r="B3" s="130"/>
      <c r="C3" s="130"/>
      <c r="D3" s="130"/>
      <c r="E3" s="130"/>
      <c r="F3" s="130"/>
      <c r="G3" s="130"/>
    </row>
    <row r="4" spans="1:7" s="26" customFormat="1" ht="12.75" customHeight="1" x14ac:dyDescent="0.25">
      <c r="A4" s="131"/>
      <c r="B4" s="131"/>
      <c r="C4" s="131"/>
      <c r="D4" s="131"/>
      <c r="E4" s="131"/>
      <c r="F4" s="131"/>
      <c r="G4" s="131"/>
    </row>
    <row r="5" spans="1:7" ht="12" customHeight="1" x14ac:dyDescent="0.2">
      <c r="A5" s="27"/>
      <c r="B5" s="27"/>
      <c r="C5" s="28" t="s">
        <v>202</v>
      </c>
      <c r="D5" s="29" t="s">
        <v>195</v>
      </c>
      <c r="E5" s="30"/>
      <c r="F5" s="28" t="s">
        <v>201</v>
      </c>
      <c r="G5" s="31" t="s">
        <v>196</v>
      </c>
    </row>
    <row r="6" spans="1:7" ht="13.5" customHeight="1" x14ac:dyDescent="0.2">
      <c r="C6" s="38"/>
      <c r="D6" s="32" t="s">
        <v>197</v>
      </c>
      <c r="E6" s="33" t="s">
        <v>198</v>
      </c>
      <c r="F6" s="34"/>
      <c r="G6" s="32"/>
    </row>
    <row r="7" spans="1:7" s="24" customFormat="1" ht="12" customHeight="1" x14ac:dyDescent="0.2">
      <c r="A7" s="132"/>
      <c r="B7" s="132"/>
      <c r="C7" s="132"/>
      <c r="D7" s="132"/>
      <c r="E7" s="132"/>
      <c r="F7" s="132"/>
      <c r="G7" s="132"/>
    </row>
    <row r="8" spans="1:7" s="61" customFormat="1" ht="12" customHeight="1" x14ac:dyDescent="0.2">
      <c r="A8" s="129" t="s">
        <v>0</v>
      </c>
      <c r="B8" s="129"/>
      <c r="C8" s="62">
        <f t="shared" ref="C8:G8" si="0">C10+C21+C36+C40+C50</f>
        <v>226442</v>
      </c>
      <c r="D8" s="62">
        <f t="shared" si="0"/>
        <v>2388</v>
      </c>
      <c r="E8" s="62">
        <f t="shared" si="0"/>
        <v>452</v>
      </c>
      <c r="F8" s="62">
        <f t="shared" si="0"/>
        <v>115</v>
      </c>
      <c r="G8" s="62">
        <f t="shared" si="0"/>
        <v>2725</v>
      </c>
    </row>
    <row r="9" spans="1:7" s="3" customFormat="1" ht="12" customHeight="1" x14ac:dyDescent="0.2">
      <c r="A9" s="5"/>
      <c r="B9" s="5"/>
      <c r="C9" s="6"/>
      <c r="D9" s="6"/>
      <c r="E9" s="6"/>
      <c r="F9" s="6"/>
      <c r="G9" s="6"/>
    </row>
    <row r="10" spans="1:7" s="7" customFormat="1" ht="12" customHeight="1" x14ac:dyDescent="0.2">
      <c r="A10" s="106" t="s">
        <v>1</v>
      </c>
      <c r="B10" s="106"/>
      <c r="C10" s="8">
        <f t="shared" ref="C10:G10" si="1">C11+C15+C19</f>
        <v>22157</v>
      </c>
      <c r="D10" s="8">
        <f t="shared" si="1"/>
        <v>118</v>
      </c>
      <c r="E10" s="8">
        <f t="shared" si="1"/>
        <v>28</v>
      </c>
      <c r="F10" s="8">
        <f t="shared" si="1"/>
        <v>1</v>
      </c>
      <c r="G10" s="8">
        <f t="shared" si="1"/>
        <v>145</v>
      </c>
    </row>
    <row r="11" spans="1:7" s="9" customFormat="1" ht="12" customHeight="1" x14ac:dyDescent="0.2">
      <c r="A11" s="107" t="s">
        <v>2</v>
      </c>
      <c r="B11" s="107"/>
      <c r="C11" s="10">
        <f t="shared" ref="C11:G11" si="2">C12+C13+C14</f>
        <v>9041</v>
      </c>
      <c r="D11" s="10">
        <f t="shared" si="2"/>
        <v>16</v>
      </c>
      <c r="E11" s="10">
        <f t="shared" si="2"/>
        <v>7</v>
      </c>
      <c r="F11" s="10">
        <f t="shared" si="2"/>
        <v>0</v>
      </c>
      <c r="G11" s="10">
        <f t="shared" si="2"/>
        <v>23</v>
      </c>
    </row>
    <row r="12" spans="1:7" s="9" customFormat="1" ht="12" customHeight="1" x14ac:dyDescent="0.2">
      <c r="A12" s="11"/>
      <c r="B12" s="12" t="s">
        <v>3</v>
      </c>
      <c r="C12" s="10">
        <f t="shared" ref="C12:G12" si="3">C194+C195+C197+C202+C203</f>
        <v>3430</v>
      </c>
      <c r="D12" s="10">
        <f t="shared" si="3"/>
        <v>6</v>
      </c>
      <c r="E12" s="10">
        <f t="shared" si="3"/>
        <v>1</v>
      </c>
      <c r="F12" s="10">
        <f t="shared" si="3"/>
        <v>0</v>
      </c>
      <c r="G12" s="10">
        <f t="shared" si="3"/>
        <v>7</v>
      </c>
    </row>
    <row r="13" spans="1:7" s="9" customFormat="1" ht="12" customHeight="1" x14ac:dyDescent="0.2">
      <c r="A13" s="11"/>
      <c r="B13" s="12" t="s">
        <v>4</v>
      </c>
      <c r="C13" s="10">
        <f t="shared" ref="C13:G13" si="4">+C198+C204</f>
        <v>3710</v>
      </c>
      <c r="D13" s="10">
        <f t="shared" si="4"/>
        <v>9</v>
      </c>
      <c r="E13" s="10">
        <f t="shared" si="4"/>
        <v>2</v>
      </c>
      <c r="F13" s="10">
        <f t="shared" si="4"/>
        <v>0</v>
      </c>
      <c r="G13" s="10">
        <f t="shared" si="4"/>
        <v>11</v>
      </c>
    </row>
    <row r="14" spans="1:7" s="9" customFormat="1" ht="12" customHeight="1" x14ac:dyDescent="0.2">
      <c r="A14" s="11"/>
      <c r="B14" s="13" t="s">
        <v>5</v>
      </c>
      <c r="C14" s="10">
        <f t="shared" ref="C14:G14" si="5">C196+C199+C200+C201</f>
        <v>1901</v>
      </c>
      <c r="D14" s="10">
        <f t="shared" si="5"/>
        <v>1</v>
      </c>
      <c r="E14" s="10">
        <f t="shared" si="5"/>
        <v>4</v>
      </c>
      <c r="F14" s="10">
        <f t="shared" si="5"/>
        <v>0</v>
      </c>
      <c r="G14" s="10">
        <f t="shared" si="5"/>
        <v>5</v>
      </c>
    </row>
    <row r="15" spans="1:7" s="9" customFormat="1" ht="12" customHeight="1" x14ac:dyDescent="0.2">
      <c r="A15" s="107" t="s">
        <v>6</v>
      </c>
      <c r="B15" s="107"/>
      <c r="C15" s="10">
        <f t="shared" ref="C15:G15" si="6">C16+C17+C18</f>
        <v>5562</v>
      </c>
      <c r="D15" s="10">
        <f t="shared" si="6"/>
        <v>14</v>
      </c>
      <c r="E15" s="10">
        <f t="shared" si="6"/>
        <v>8</v>
      </c>
      <c r="F15" s="10">
        <f t="shared" si="6"/>
        <v>1</v>
      </c>
      <c r="G15" s="10">
        <f t="shared" si="6"/>
        <v>21</v>
      </c>
    </row>
    <row r="16" spans="1:7" s="9" customFormat="1" ht="12" customHeight="1" x14ac:dyDescent="0.2">
      <c r="A16" s="11"/>
      <c r="B16" s="12" t="s">
        <v>7</v>
      </c>
      <c r="C16" s="10">
        <f t="shared" ref="C16:G16" si="7">+C190</f>
        <v>1998</v>
      </c>
      <c r="D16" s="10">
        <f t="shared" si="7"/>
        <v>4</v>
      </c>
      <c r="E16" s="10">
        <f t="shared" si="7"/>
        <v>2</v>
      </c>
      <c r="F16" s="10">
        <f t="shared" si="7"/>
        <v>1</v>
      </c>
      <c r="G16" s="10">
        <f t="shared" si="7"/>
        <v>5</v>
      </c>
    </row>
    <row r="17" spans="1:7" s="9" customFormat="1" ht="12" customHeight="1" x14ac:dyDescent="0.2">
      <c r="A17" s="11"/>
      <c r="B17" s="12" t="s">
        <v>8</v>
      </c>
      <c r="C17" s="10">
        <f t="shared" ref="C17:G17" si="8">+C189</f>
        <v>1863</v>
      </c>
      <c r="D17" s="10">
        <f t="shared" si="8"/>
        <v>4</v>
      </c>
      <c r="E17" s="10">
        <f t="shared" si="8"/>
        <v>3</v>
      </c>
      <c r="F17" s="10">
        <f t="shared" si="8"/>
        <v>0</v>
      </c>
      <c r="G17" s="10">
        <f t="shared" si="8"/>
        <v>7</v>
      </c>
    </row>
    <row r="18" spans="1:7" s="9" customFormat="1" ht="12" customHeight="1" x14ac:dyDescent="0.2">
      <c r="A18" s="14"/>
      <c r="B18" s="12" t="s">
        <v>9</v>
      </c>
      <c r="C18" s="10">
        <f t="shared" ref="C18:G18" si="9">C191</f>
        <v>1701</v>
      </c>
      <c r="D18" s="10">
        <f t="shared" si="9"/>
        <v>6</v>
      </c>
      <c r="E18" s="10">
        <f t="shared" si="9"/>
        <v>3</v>
      </c>
      <c r="F18" s="10">
        <f t="shared" si="9"/>
        <v>0</v>
      </c>
      <c r="G18" s="10">
        <f t="shared" si="9"/>
        <v>9</v>
      </c>
    </row>
    <row r="19" spans="1:7" s="9" customFormat="1" ht="12" customHeight="1" x14ac:dyDescent="0.2">
      <c r="A19" s="105" t="s">
        <v>10</v>
      </c>
      <c r="B19" s="105"/>
      <c r="C19" s="15">
        <f t="shared" ref="C19:G19" si="10">C181+C182+C183+C167+C184+C185+C172+C186+C175</f>
        <v>7554</v>
      </c>
      <c r="D19" s="15">
        <f t="shared" si="10"/>
        <v>88</v>
      </c>
      <c r="E19" s="15">
        <f t="shared" si="10"/>
        <v>13</v>
      </c>
      <c r="F19" s="15">
        <f t="shared" si="10"/>
        <v>0</v>
      </c>
      <c r="G19" s="15">
        <f t="shared" si="10"/>
        <v>101</v>
      </c>
    </row>
    <row r="20" spans="1:7" s="9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7" customFormat="1" ht="12" customHeight="1" x14ac:dyDescent="0.2">
      <c r="A21" s="106" t="s">
        <v>11</v>
      </c>
      <c r="B21" s="106"/>
      <c r="C21" s="8">
        <f t="shared" ref="C21:G21" si="11">C22+C23+C24+C27+C30+C31</f>
        <v>59941</v>
      </c>
      <c r="D21" s="8">
        <f t="shared" si="11"/>
        <v>726</v>
      </c>
      <c r="E21" s="8">
        <f t="shared" si="11"/>
        <v>93</v>
      </c>
      <c r="F21" s="8">
        <f t="shared" si="11"/>
        <v>35</v>
      </c>
      <c r="G21" s="8">
        <f t="shared" si="11"/>
        <v>784</v>
      </c>
    </row>
    <row r="22" spans="1:7" s="9" customFormat="1" ht="12" customHeight="1" x14ac:dyDescent="0.2">
      <c r="A22" s="107" t="s">
        <v>12</v>
      </c>
      <c r="B22" s="107"/>
      <c r="C22" s="10">
        <f t="shared" ref="C22:G22" si="12">C123+C125+C126+C136+C137+C139+C141+C143+C144</f>
        <v>34886</v>
      </c>
      <c r="D22" s="10">
        <f t="shared" si="12"/>
        <v>480</v>
      </c>
      <c r="E22" s="10">
        <f t="shared" si="12"/>
        <v>38</v>
      </c>
      <c r="F22" s="10">
        <f t="shared" si="12"/>
        <v>32</v>
      </c>
      <c r="G22" s="10">
        <f t="shared" si="12"/>
        <v>486</v>
      </c>
    </row>
    <row r="23" spans="1:7" s="9" customFormat="1" ht="12" customHeight="1" x14ac:dyDescent="0.2">
      <c r="A23" s="107" t="s">
        <v>13</v>
      </c>
      <c r="B23" s="107"/>
      <c r="C23" s="10">
        <f t="shared" ref="C23:G23" si="13">C131</f>
        <v>5990</v>
      </c>
      <c r="D23" s="10">
        <f t="shared" si="13"/>
        <v>65</v>
      </c>
      <c r="E23" s="10">
        <f t="shared" si="13"/>
        <v>8</v>
      </c>
      <c r="F23" s="10">
        <f t="shared" si="13"/>
        <v>0</v>
      </c>
      <c r="G23" s="10">
        <f t="shared" si="13"/>
        <v>73</v>
      </c>
    </row>
    <row r="24" spans="1:7" s="9" customFormat="1" ht="12" customHeight="1" x14ac:dyDescent="0.2">
      <c r="A24" s="107" t="s">
        <v>14</v>
      </c>
      <c r="B24" s="107"/>
      <c r="C24" s="10">
        <f t="shared" ref="C24:G24" si="14">C25+C26</f>
        <v>8722</v>
      </c>
      <c r="D24" s="10">
        <f t="shared" si="14"/>
        <v>139</v>
      </c>
      <c r="E24" s="10">
        <f t="shared" si="14"/>
        <v>21</v>
      </c>
      <c r="F24" s="10">
        <f t="shared" si="14"/>
        <v>3</v>
      </c>
      <c r="G24" s="10">
        <f t="shared" si="14"/>
        <v>157</v>
      </c>
    </row>
    <row r="25" spans="1:7" s="9" customFormat="1" ht="12" customHeight="1" x14ac:dyDescent="0.2">
      <c r="A25" s="16"/>
      <c r="B25" s="12" t="s">
        <v>15</v>
      </c>
      <c r="C25" s="10">
        <f t="shared" ref="C25:G25" si="15">C124+C128+C130+C138+C145+C149</f>
        <v>1878</v>
      </c>
      <c r="D25" s="10">
        <f t="shared" si="15"/>
        <v>3</v>
      </c>
      <c r="E25" s="10">
        <f t="shared" si="15"/>
        <v>6</v>
      </c>
      <c r="F25" s="10">
        <f t="shared" si="15"/>
        <v>0</v>
      </c>
      <c r="G25" s="10">
        <f t="shared" si="15"/>
        <v>9</v>
      </c>
    </row>
    <row r="26" spans="1:7" s="9" customFormat="1" ht="12" customHeight="1" x14ac:dyDescent="0.2">
      <c r="A26" s="14"/>
      <c r="B26" s="12" t="s">
        <v>16</v>
      </c>
      <c r="C26" s="10">
        <f t="shared" ref="C26:G26" si="16">C129+C132+C135+C146</f>
        <v>6844</v>
      </c>
      <c r="D26" s="10">
        <f t="shared" si="16"/>
        <v>136</v>
      </c>
      <c r="E26" s="10">
        <f t="shared" si="16"/>
        <v>15</v>
      </c>
      <c r="F26" s="10">
        <f t="shared" si="16"/>
        <v>3</v>
      </c>
      <c r="G26" s="10">
        <f t="shared" si="16"/>
        <v>148</v>
      </c>
    </row>
    <row r="27" spans="1:7" s="9" customFormat="1" ht="12" customHeight="1" x14ac:dyDescent="0.2">
      <c r="A27" s="107" t="s">
        <v>17</v>
      </c>
      <c r="B27" s="107"/>
      <c r="C27" s="10">
        <f t="shared" ref="C27:G27" si="17">C28+C29</f>
        <v>3201</v>
      </c>
      <c r="D27" s="10">
        <f t="shared" si="17"/>
        <v>15</v>
      </c>
      <c r="E27" s="10">
        <f t="shared" si="17"/>
        <v>7</v>
      </c>
      <c r="F27" s="10">
        <f t="shared" si="17"/>
        <v>0</v>
      </c>
      <c r="G27" s="10">
        <f t="shared" si="17"/>
        <v>22</v>
      </c>
    </row>
    <row r="28" spans="1:7" s="9" customFormat="1" ht="12" customHeight="1" x14ac:dyDescent="0.2">
      <c r="A28" s="16"/>
      <c r="B28" s="12" t="s">
        <v>18</v>
      </c>
      <c r="C28" s="10">
        <f t="shared" ref="C28:G28" si="18">+C127</f>
        <v>1552</v>
      </c>
      <c r="D28" s="10">
        <f t="shared" si="18"/>
        <v>8</v>
      </c>
      <c r="E28" s="10">
        <f t="shared" si="18"/>
        <v>2</v>
      </c>
      <c r="F28" s="10">
        <f t="shared" si="18"/>
        <v>0</v>
      </c>
      <c r="G28" s="10">
        <f t="shared" si="18"/>
        <v>10</v>
      </c>
    </row>
    <row r="29" spans="1:7" s="9" customFormat="1" ht="12" customHeight="1" x14ac:dyDescent="0.2">
      <c r="A29" s="14"/>
      <c r="B29" s="12" t="s">
        <v>19</v>
      </c>
      <c r="C29" s="10">
        <f t="shared" ref="C29:G29" si="19">C147</f>
        <v>1649</v>
      </c>
      <c r="D29" s="10">
        <f t="shared" si="19"/>
        <v>7</v>
      </c>
      <c r="E29" s="10">
        <f t="shared" si="19"/>
        <v>5</v>
      </c>
      <c r="F29" s="10">
        <f t="shared" si="19"/>
        <v>0</v>
      </c>
      <c r="G29" s="10">
        <f t="shared" si="19"/>
        <v>12</v>
      </c>
    </row>
    <row r="30" spans="1:7" s="9" customFormat="1" ht="12" customHeight="1" x14ac:dyDescent="0.2">
      <c r="A30" s="107" t="s">
        <v>20</v>
      </c>
      <c r="B30" s="107"/>
      <c r="C30" s="10">
        <f t="shared" ref="C30:G30" si="20">C133+C134+C140+C142+C148</f>
        <v>1429</v>
      </c>
      <c r="D30" s="10">
        <f t="shared" si="20"/>
        <v>0</v>
      </c>
      <c r="E30" s="10">
        <f t="shared" si="20"/>
        <v>1</v>
      </c>
      <c r="F30" s="10">
        <f t="shared" si="20"/>
        <v>0</v>
      </c>
      <c r="G30" s="10">
        <f t="shared" si="20"/>
        <v>1</v>
      </c>
    </row>
    <row r="31" spans="1:7" s="9" customFormat="1" ht="12" customHeight="1" x14ac:dyDescent="0.2">
      <c r="A31" s="107" t="s">
        <v>21</v>
      </c>
      <c r="B31" s="107"/>
      <c r="C31" s="10">
        <f t="shared" ref="C31:G31" si="21">C32+C33+C34</f>
        <v>5713</v>
      </c>
      <c r="D31" s="10">
        <f t="shared" si="21"/>
        <v>27</v>
      </c>
      <c r="E31" s="10">
        <f t="shared" si="21"/>
        <v>18</v>
      </c>
      <c r="F31" s="10">
        <f t="shared" si="21"/>
        <v>0</v>
      </c>
      <c r="G31" s="10">
        <f t="shared" si="21"/>
        <v>45</v>
      </c>
    </row>
    <row r="32" spans="1:7" s="9" customFormat="1" ht="12" customHeight="1" x14ac:dyDescent="0.2">
      <c r="A32" s="16"/>
      <c r="B32" s="12" t="s">
        <v>22</v>
      </c>
      <c r="C32" s="10">
        <f t="shared" ref="C32:G32" si="22">C157</f>
        <v>834</v>
      </c>
      <c r="D32" s="10">
        <f t="shared" si="22"/>
        <v>0</v>
      </c>
      <c r="E32" s="10">
        <f t="shared" si="22"/>
        <v>0</v>
      </c>
      <c r="F32" s="10">
        <f t="shared" si="22"/>
        <v>0</v>
      </c>
      <c r="G32" s="10">
        <f t="shared" si="22"/>
        <v>0</v>
      </c>
    </row>
    <row r="33" spans="1:7" s="9" customFormat="1" ht="12" customHeight="1" x14ac:dyDescent="0.2">
      <c r="A33" s="11"/>
      <c r="B33" s="12" t="s">
        <v>23</v>
      </c>
      <c r="C33" s="10">
        <f t="shared" ref="C33:G33" si="23">C153+C154+C155+C158</f>
        <v>703</v>
      </c>
      <c r="D33" s="10">
        <f t="shared" si="23"/>
        <v>0</v>
      </c>
      <c r="E33" s="10">
        <f t="shared" si="23"/>
        <v>0</v>
      </c>
      <c r="F33" s="10">
        <f t="shared" si="23"/>
        <v>0</v>
      </c>
      <c r="G33" s="10">
        <f t="shared" si="23"/>
        <v>0</v>
      </c>
    </row>
    <row r="34" spans="1:7" s="9" customFormat="1" ht="12" customHeight="1" x14ac:dyDescent="0.2">
      <c r="A34" s="11"/>
      <c r="B34" s="17" t="s">
        <v>24</v>
      </c>
      <c r="C34" s="15">
        <f t="shared" ref="C34:G34" si="24">C152+C156+C159</f>
        <v>4176</v>
      </c>
      <c r="D34" s="15">
        <f t="shared" si="24"/>
        <v>27</v>
      </c>
      <c r="E34" s="15">
        <f t="shared" si="24"/>
        <v>18</v>
      </c>
      <c r="F34" s="15">
        <f t="shared" si="24"/>
        <v>0</v>
      </c>
      <c r="G34" s="15">
        <f t="shared" si="24"/>
        <v>45</v>
      </c>
    </row>
    <row r="35" spans="1:7" s="9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7" customFormat="1" ht="12" customHeight="1" x14ac:dyDescent="0.2">
      <c r="A36" s="106" t="s">
        <v>25</v>
      </c>
      <c r="B36" s="106"/>
      <c r="C36" s="8">
        <f t="shared" ref="C36:G36" si="25">C37+C38</f>
        <v>26432</v>
      </c>
      <c r="D36" s="8">
        <f t="shared" si="25"/>
        <v>288</v>
      </c>
      <c r="E36" s="8">
        <f t="shared" si="25"/>
        <v>74</v>
      </c>
      <c r="F36" s="8">
        <f t="shared" si="25"/>
        <v>18</v>
      </c>
      <c r="G36" s="8">
        <f t="shared" si="25"/>
        <v>344</v>
      </c>
    </row>
    <row r="37" spans="1:7" s="9" customFormat="1" ht="12" customHeight="1" x14ac:dyDescent="0.2">
      <c r="A37" s="107" t="s">
        <v>26</v>
      </c>
      <c r="B37" s="107"/>
      <c r="C37" s="10">
        <f t="shared" ref="C37:G37" si="26">C162+C163+C165+C166+C168+C171+C173+C174+C177+C178</f>
        <v>23517</v>
      </c>
      <c r="D37" s="10">
        <f t="shared" si="26"/>
        <v>245</v>
      </c>
      <c r="E37" s="10">
        <f t="shared" si="26"/>
        <v>67</v>
      </c>
      <c r="F37" s="10">
        <f t="shared" si="26"/>
        <v>16</v>
      </c>
      <c r="G37" s="10">
        <f t="shared" si="26"/>
        <v>296</v>
      </c>
    </row>
    <row r="38" spans="1:7" s="9" customFormat="1" ht="12" customHeight="1" x14ac:dyDescent="0.2">
      <c r="A38" s="105" t="s">
        <v>27</v>
      </c>
      <c r="B38" s="105"/>
      <c r="C38" s="15">
        <f t="shared" ref="C38:G38" si="27">+C164+C169+C176</f>
        <v>2915</v>
      </c>
      <c r="D38" s="15">
        <f t="shared" si="27"/>
        <v>43</v>
      </c>
      <c r="E38" s="15">
        <f t="shared" si="27"/>
        <v>7</v>
      </c>
      <c r="F38" s="15">
        <f t="shared" si="27"/>
        <v>2</v>
      </c>
      <c r="G38" s="15">
        <f t="shared" si="27"/>
        <v>48</v>
      </c>
    </row>
    <row r="39" spans="1:7" s="9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7" customFormat="1" ht="12" customHeight="1" x14ac:dyDescent="0.2">
      <c r="A40" s="106" t="s">
        <v>28</v>
      </c>
      <c r="B40" s="106"/>
      <c r="C40" s="8">
        <f t="shared" ref="C40:G40" si="28">C41+C42+C45</f>
        <v>86308</v>
      </c>
      <c r="D40" s="8">
        <f t="shared" si="28"/>
        <v>907</v>
      </c>
      <c r="E40" s="8">
        <f t="shared" si="28"/>
        <v>193</v>
      </c>
      <c r="F40" s="8">
        <f t="shared" si="28"/>
        <v>53</v>
      </c>
      <c r="G40" s="8">
        <f t="shared" si="28"/>
        <v>1047</v>
      </c>
    </row>
    <row r="41" spans="1:7" s="9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59122</v>
      </c>
      <c r="D41" s="10">
        <f t="shared" si="29"/>
        <v>639</v>
      </c>
      <c r="E41" s="10">
        <f t="shared" si="29"/>
        <v>116</v>
      </c>
      <c r="F41" s="10">
        <f t="shared" si="29"/>
        <v>52</v>
      </c>
      <c r="G41" s="10">
        <f t="shared" si="29"/>
        <v>703</v>
      </c>
    </row>
    <row r="42" spans="1:7" s="9" customFormat="1" ht="12" customHeight="1" x14ac:dyDescent="0.2">
      <c r="A42" s="111" t="s">
        <v>30</v>
      </c>
      <c r="B42" s="111"/>
      <c r="C42" s="10">
        <f t="shared" ref="C42:G42" si="30">C43+C44</f>
        <v>12015</v>
      </c>
      <c r="D42" s="10">
        <f t="shared" si="30"/>
        <v>128</v>
      </c>
      <c r="E42" s="10">
        <f t="shared" si="30"/>
        <v>33</v>
      </c>
      <c r="F42" s="10">
        <f t="shared" si="30"/>
        <v>1</v>
      </c>
      <c r="G42" s="10">
        <f t="shared" si="30"/>
        <v>160</v>
      </c>
    </row>
    <row r="43" spans="1:7" s="9" customFormat="1" ht="12" customHeight="1" x14ac:dyDescent="0.2">
      <c r="A43" s="17"/>
      <c r="B43" s="12" t="s">
        <v>31</v>
      </c>
      <c r="C43" s="10">
        <f t="shared" ref="C43:G43" si="31">C74+C101+C90+C170+C94+C99+C117</f>
        <v>6463</v>
      </c>
      <c r="D43" s="10">
        <f t="shared" si="31"/>
        <v>86</v>
      </c>
      <c r="E43" s="10">
        <f t="shared" si="31"/>
        <v>22</v>
      </c>
      <c r="F43" s="10">
        <f t="shared" si="31"/>
        <v>1</v>
      </c>
      <c r="G43" s="10">
        <f t="shared" si="31"/>
        <v>107</v>
      </c>
    </row>
    <row r="44" spans="1:7" s="9" customFormat="1" ht="12" customHeight="1" x14ac:dyDescent="0.2">
      <c r="A44" s="17"/>
      <c r="B44" s="12" t="s">
        <v>32</v>
      </c>
      <c r="C44" s="10">
        <f t="shared" ref="C44:G44" si="32">C82+C107+C109</f>
        <v>5552</v>
      </c>
      <c r="D44" s="10">
        <f t="shared" si="32"/>
        <v>42</v>
      </c>
      <c r="E44" s="10">
        <f t="shared" si="32"/>
        <v>11</v>
      </c>
      <c r="F44" s="10">
        <f t="shared" si="32"/>
        <v>0</v>
      </c>
      <c r="G44" s="10">
        <f t="shared" si="32"/>
        <v>53</v>
      </c>
    </row>
    <row r="45" spans="1:7" s="9" customFormat="1" ht="12" customHeight="1" x14ac:dyDescent="0.2">
      <c r="A45" s="107" t="s">
        <v>33</v>
      </c>
      <c r="B45" s="107"/>
      <c r="C45" s="10">
        <f t="shared" ref="C45:G45" si="33">C46+C47+C48</f>
        <v>15171</v>
      </c>
      <c r="D45" s="10">
        <f t="shared" si="33"/>
        <v>140</v>
      </c>
      <c r="E45" s="10">
        <f t="shared" si="33"/>
        <v>44</v>
      </c>
      <c r="F45" s="10">
        <f t="shared" si="33"/>
        <v>0</v>
      </c>
      <c r="G45" s="10">
        <f t="shared" si="33"/>
        <v>184</v>
      </c>
    </row>
    <row r="46" spans="1:7" s="9" customFormat="1" ht="12" customHeight="1" x14ac:dyDescent="0.2">
      <c r="A46" s="17"/>
      <c r="B46" s="12" t="s">
        <v>34</v>
      </c>
      <c r="C46" s="10">
        <f t="shared" ref="C46:G46" si="34">+C70+C71+C79+C100</f>
        <v>2035</v>
      </c>
      <c r="D46" s="10">
        <f t="shared" si="34"/>
        <v>12</v>
      </c>
      <c r="E46" s="10">
        <f t="shared" si="34"/>
        <v>5</v>
      </c>
      <c r="F46" s="10">
        <f t="shared" si="34"/>
        <v>0</v>
      </c>
      <c r="G46" s="10">
        <f t="shared" si="34"/>
        <v>17</v>
      </c>
    </row>
    <row r="47" spans="1:7" s="9" customFormat="1" ht="12" customHeight="1" x14ac:dyDescent="0.2">
      <c r="A47" s="17"/>
      <c r="B47" s="12" t="s">
        <v>35</v>
      </c>
      <c r="C47" s="10">
        <f t="shared" ref="C47:G47" si="35">C73+C75+C86+C88+C102+C106+C112+C115</f>
        <v>4282</v>
      </c>
      <c r="D47" s="10">
        <f t="shared" si="35"/>
        <v>27</v>
      </c>
      <c r="E47" s="10">
        <f t="shared" si="35"/>
        <v>5</v>
      </c>
      <c r="F47" s="10">
        <f t="shared" si="35"/>
        <v>0</v>
      </c>
      <c r="G47" s="10">
        <f t="shared" si="35"/>
        <v>32</v>
      </c>
    </row>
    <row r="48" spans="1:7" s="9" customFormat="1" ht="12" customHeight="1" x14ac:dyDescent="0.2">
      <c r="A48" s="17"/>
      <c r="B48" s="17" t="s">
        <v>36</v>
      </c>
      <c r="C48" s="15">
        <f t="shared" ref="C48:G48" si="36">C69+C76+C83+C93+C105+C110+C118</f>
        <v>8854</v>
      </c>
      <c r="D48" s="15">
        <f t="shared" si="36"/>
        <v>101</v>
      </c>
      <c r="E48" s="15">
        <f t="shared" si="36"/>
        <v>34</v>
      </c>
      <c r="F48" s="15">
        <f t="shared" si="36"/>
        <v>0</v>
      </c>
      <c r="G48" s="15">
        <f t="shared" si="36"/>
        <v>135</v>
      </c>
    </row>
    <row r="49" spans="1:7" s="9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7" customFormat="1" ht="12" customHeight="1" x14ac:dyDescent="0.2">
      <c r="A50" s="106" t="s">
        <v>37</v>
      </c>
      <c r="B50" s="106"/>
      <c r="C50" s="8">
        <f t="shared" ref="C50:G50" si="37">C51+C52+C53</f>
        <v>31604</v>
      </c>
      <c r="D50" s="8">
        <f t="shared" si="37"/>
        <v>349</v>
      </c>
      <c r="E50" s="8">
        <f t="shared" si="37"/>
        <v>64</v>
      </c>
      <c r="F50" s="8">
        <f t="shared" si="37"/>
        <v>8</v>
      </c>
      <c r="G50" s="8">
        <f t="shared" si="37"/>
        <v>405</v>
      </c>
    </row>
    <row r="51" spans="1:7" s="9" customFormat="1" ht="12" customHeight="1" x14ac:dyDescent="0.2">
      <c r="A51" s="107" t="s">
        <v>38</v>
      </c>
      <c r="B51" s="107"/>
      <c r="C51" s="10">
        <f t="shared" ref="C51:G51" si="38">C56+C59+C62+C66</f>
        <v>10922</v>
      </c>
      <c r="D51" s="10">
        <f t="shared" si="38"/>
        <v>56</v>
      </c>
      <c r="E51" s="10">
        <f t="shared" si="38"/>
        <v>2</v>
      </c>
      <c r="F51" s="10">
        <f t="shared" si="38"/>
        <v>3</v>
      </c>
      <c r="G51" s="10">
        <f t="shared" si="38"/>
        <v>55</v>
      </c>
    </row>
    <row r="52" spans="1:7" s="9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18199</v>
      </c>
      <c r="D52" s="10">
        <f t="shared" si="39"/>
        <v>284</v>
      </c>
      <c r="E52" s="10">
        <f t="shared" si="39"/>
        <v>55</v>
      </c>
      <c r="F52" s="10">
        <f t="shared" si="39"/>
        <v>5</v>
      </c>
      <c r="G52" s="10">
        <f t="shared" si="39"/>
        <v>334</v>
      </c>
    </row>
    <row r="53" spans="1:7" s="9" customFormat="1" ht="12" customHeight="1" x14ac:dyDescent="0.2">
      <c r="A53" s="105" t="s">
        <v>40</v>
      </c>
      <c r="B53" s="105"/>
      <c r="C53" s="15">
        <f t="shared" ref="C53:G53" si="40">C58+C57</f>
        <v>2483</v>
      </c>
      <c r="D53" s="15">
        <f t="shared" si="40"/>
        <v>9</v>
      </c>
      <c r="E53" s="15">
        <f t="shared" si="40"/>
        <v>7</v>
      </c>
      <c r="F53" s="15">
        <f t="shared" si="40"/>
        <v>0</v>
      </c>
      <c r="G53" s="15">
        <f t="shared" si="40"/>
        <v>16</v>
      </c>
    </row>
    <row r="54" spans="1:7" s="9" customFormat="1" ht="12" customHeight="1" x14ac:dyDescent="0.2">
      <c r="A54" s="13"/>
      <c r="B54" s="40"/>
      <c r="C54" s="19"/>
      <c r="D54" s="19"/>
      <c r="E54" s="19"/>
      <c r="F54" s="19"/>
      <c r="G54" s="19"/>
    </row>
    <row r="55" spans="1:7" s="9" customFormat="1" ht="12" customHeight="1" x14ac:dyDescent="0.2">
      <c r="A55" s="110" t="s">
        <v>41</v>
      </c>
      <c r="B55" s="110"/>
      <c r="C55" s="6">
        <f t="shared" ref="C55:G55" si="41">SUM(C56:C66)</f>
        <v>27850</v>
      </c>
      <c r="D55" s="6">
        <f t="shared" si="41"/>
        <v>343</v>
      </c>
      <c r="E55" s="6">
        <f t="shared" si="41"/>
        <v>59</v>
      </c>
      <c r="F55" s="6">
        <f t="shared" si="41"/>
        <v>7</v>
      </c>
      <c r="G55" s="6">
        <f t="shared" si="41"/>
        <v>395</v>
      </c>
    </row>
    <row r="56" spans="1:7" s="9" customFormat="1" ht="12" customHeight="1" x14ac:dyDescent="0.2">
      <c r="A56" s="107" t="s">
        <v>42</v>
      </c>
      <c r="B56" s="107"/>
      <c r="C56" s="10">
        <v>1869</v>
      </c>
      <c r="D56" s="10">
        <v>0</v>
      </c>
      <c r="E56" s="10">
        <v>1</v>
      </c>
      <c r="F56" s="10">
        <v>0</v>
      </c>
      <c r="G56" s="10">
        <v>1</v>
      </c>
    </row>
    <row r="57" spans="1:7" s="9" customFormat="1" ht="12" customHeight="1" x14ac:dyDescent="0.2">
      <c r="A57" s="107" t="s">
        <v>43</v>
      </c>
      <c r="B57" s="107"/>
      <c r="C57" s="10">
        <v>1319</v>
      </c>
      <c r="D57" s="10">
        <v>5</v>
      </c>
      <c r="E57" s="10">
        <v>3</v>
      </c>
      <c r="F57" s="10">
        <v>0</v>
      </c>
      <c r="G57" s="10">
        <v>8</v>
      </c>
    </row>
    <row r="58" spans="1:7" s="9" customFormat="1" ht="12" customHeight="1" x14ac:dyDescent="0.2">
      <c r="A58" s="107" t="s">
        <v>44</v>
      </c>
      <c r="B58" s="107"/>
      <c r="C58" s="10">
        <v>1164</v>
      </c>
      <c r="D58" s="10">
        <v>4</v>
      </c>
      <c r="E58" s="10">
        <v>4</v>
      </c>
      <c r="F58" s="10">
        <v>0</v>
      </c>
      <c r="G58" s="10">
        <v>8</v>
      </c>
    </row>
    <row r="59" spans="1:7" s="9" customFormat="1" ht="12" customHeight="1" x14ac:dyDescent="0.2">
      <c r="A59" s="107" t="s">
        <v>45</v>
      </c>
      <c r="B59" s="107"/>
      <c r="C59" s="10">
        <v>5041</v>
      </c>
      <c r="D59" s="10">
        <v>21</v>
      </c>
      <c r="E59" s="10">
        <v>1</v>
      </c>
      <c r="F59" s="10">
        <v>3</v>
      </c>
      <c r="G59" s="10">
        <v>19</v>
      </c>
    </row>
    <row r="60" spans="1:7" s="9" customFormat="1" ht="12" customHeight="1" x14ac:dyDescent="0.2">
      <c r="A60" s="107" t="s">
        <v>46</v>
      </c>
      <c r="B60" s="107"/>
      <c r="C60" s="10">
        <v>1475</v>
      </c>
      <c r="D60" s="10">
        <v>38</v>
      </c>
      <c r="E60" s="10">
        <v>2</v>
      </c>
      <c r="F60" s="10">
        <v>0</v>
      </c>
      <c r="G60" s="10">
        <v>40</v>
      </c>
    </row>
    <row r="61" spans="1:7" s="9" customFormat="1" ht="12" customHeight="1" x14ac:dyDescent="0.2">
      <c r="A61" s="107" t="s">
        <v>47</v>
      </c>
      <c r="B61" s="107"/>
      <c r="C61" s="10">
        <v>8251</v>
      </c>
      <c r="D61" s="10">
        <v>210</v>
      </c>
      <c r="E61" s="10">
        <v>34</v>
      </c>
      <c r="F61" s="10">
        <v>1</v>
      </c>
      <c r="G61" s="10">
        <v>243</v>
      </c>
    </row>
    <row r="62" spans="1:7" s="9" customFormat="1" ht="12" customHeight="1" x14ac:dyDescent="0.2">
      <c r="A62" s="107" t="s">
        <v>48</v>
      </c>
      <c r="B62" s="107"/>
      <c r="C62" s="10">
        <v>2273</v>
      </c>
      <c r="D62" s="10">
        <v>9</v>
      </c>
      <c r="E62" s="10">
        <v>0</v>
      </c>
      <c r="F62" s="10">
        <v>0</v>
      </c>
      <c r="G62" s="10">
        <v>9</v>
      </c>
    </row>
    <row r="63" spans="1:7" s="9" customFormat="1" ht="12" customHeight="1" x14ac:dyDescent="0.2">
      <c r="A63" s="107" t="s">
        <v>49</v>
      </c>
      <c r="B63" s="107"/>
      <c r="C63" s="10">
        <v>1212</v>
      </c>
      <c r="D63" s="10">
        <v>3</v>
      </c>
      <c r="E63" s="10">
        <v>2</v>
      </c>
      <c r="F63" s="10">
        <v>2</v>
      </c>
      <c r="G63" s="10">
        <v>3</v>
      </c>
    </row>
    <row r="64" spans="1:7" s="9" customFormat="1" ht="12" customHeight="1" x14ac:dyDescent="0.2">
      <c r="A64" s="107" t="s">
        <v>50</v>
      </c>
      <c r="B64" s="107"/>
      <c r="C64" s="10">
        <v>1373</v>
      </c>
      <c r="D64" s="10">
        <v>5</v>
      </c>
      <c r="E64" s="10">
        <v>6</v>
      </c>
      <c r="F64" s="10">
        <v>0</v>
      </c>
      <c r="G64" s="10">
        <v>11</v>
      </c>
    </row>
    <row r="65" spans="1:7" s="9" customFormat="1" ht="12" customHeight="1" x14ac:dyDescent="0.2">
      <c r="A65" s="107" t="s">
        <v>51</v>
      </c>
      <c r="B65" s="107"/>
      <c r="C65" s="10">
        <v>2134</v>
      </c>
      <c r="D65" s="10">
        <v>22</v>
      </c>
      <c r="E65" s="10">
        <v>6</v>
      </c>
      <c r="F65" s="10">
        <v>1</v>
      </c>
      <c r="G65" s="10">
        <v>27</v>
      </c>
    </row>
    <row r="66" spans="1:7" s="9" customFormat="1" ht="12" customHeight="1" x14ac:dyDescent="0.2">
      <c r="A66" s="105" t="s">
        <v>52</v>
      </c>
      <c r="B66" s="105"/>
      <c r="C66" s="15">
        <v>1739</v>
      </c>
      <c r="D66" s="15">
        <v>26</v>
      </c>
      <c r="E66" s="15">
        <v>0</v>
      </c>
      <c r="F66" s="15">
        <v>0</v>
      </c>
      <c r="G66" s="15">
        <v>26</v>
      </c>
    </row>
    <row r="67" spans="1:7" s="9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9" customFormat="1" ht="12" customHeight="1" x14ac:dyDescent="0.2">
      <c r="A68" s="106" t="s">
        <v>53</v>
      </c>
      <c r="B68" s="106"/>
      <c r="C68" s="8">
        <f t="shared" ref="C68:G68" si="42">SUM(C69:C120)</f>
        <v>89795</v>
      </c>
      <c r="D68" s="8">
        <f t="shared" si="42"/>
        <v>913</v>
      </c>
      <c r="E68" s="8">
        <f t="shared" si="42"/>
        <v>198</v>
      </c>
      <c r="F68" s="8">
        <f t="shared" si="42"/>
        <v>54</v>
      </c>
      <c r="G68" s="8">
        <f t="shared" si="42"/>
        <v>1057</v>
      </c>
    </row>
    <row r="69" spans="1:7" s="9" customFormat="1" ht="12" customHeight="1" x14ac:dyDescent="0.2">
      <c r="A69" s="107" t="s">
        <v>54</v>
      </c>
      <c r="B69" s="107"/>
      <c r="C69" s="10">
        <v>2529</v>
      </c>
      <c r="D69" s="10">
        <v>69</v>
      </c>
      <c r="E69" s="10">
        <v>8</v>
      </c>
      <c r="F69" s="10">
        <v>0</v>
      </c>
      <c r="G69" s="10">
        <v>77</v>
      </c>
    </row>
    <row r="70" spans="1:7" s="9" customFormat="1" ht="12" customHeight="1" x14ac:dyDescent="0.2">
      <c r="A70" s="107" t="s">
        <v>55</v>
      </c>
      <c r="B70" s="107"/>
      <c r="C70" s="10">
        <v>1053</v>
      </c>
      <c r="D70" s="10">
        <v>4</v>
      </c>
      <c r="E70" s="10">
        <v>3</v>
      </c>
      <c r="F70" s="10">
        <v>0</v>
      </c>
      <c r="G70" s="10">
        <v>7</v>
      </c>
    </row>
    <row r="71" spans="1:7" s="9" customFormat="1" ht="12" customHeight="1" x14ac:dyDescent="0.2">
      <c r="A71" s="107" t="s">
        <v>56</v>
      </c>
      <c r="B71" s="107"/>
      <c r="C71" s="10">
        <v>223</v>
      </c>
      <c r="D71" s="10">
        <v>2</v>
      </c>
      <c r="E71" s="10">
        <v>0</v>
      </c>
      <c r="F71" s="10">
        <v>0</v>
      </c>
      <c r="G71" s="10">
        <v>2</v>
      </c>
    </row>
    <row r="72" spans="1:7" s="9" customFormat="1" ht="12" customHeight="1" x14ac:dyDescent="0.2">
      <c r="A72" s="107" t="s">
        <v>57</v>
      </c>
      <c r="B72" s="107"/>
      <c r="C72" s="10">
        <v>660</v>
      </c>
      <c r="D72" s="10">
        <v>4</v>
      </c>
      <c r="E72" s="10">
        <v>0</v>
      </c>
      <c r="F72" s="10">
        <v>0</v>
      </c>
      <c r="G72" s="10">
        <v>4</v>
      </c>
    </row>
    <row r="73" spans="1:7" s="9" customFormat="1" ht="12" customHeight="1" x14ac:dyDescent="0.2">
      <c r="A73" s="107" t="s">
        <v>58</v>
      </c>
      <c r="B73" s="107"/>
      <c r="C73" s="10">
        <v>360</v>
      </c>
      <c r="D73" s="10">
        <v>4</v>
      </c>
      <c r="E73" s="10">
        <v>1</v>
      </c>
      <c r="F73" s="10">
        <v>0</v>
      </c>
      <c r="G73" s="10">
        <v>5</v>
      </c>
    </row>
    <row r="74" spans="1:7" s="9" customFormat="1" ht="12" customHeight="1" x14ac:dyDescent="0.2">
      <c r="A74" s="107" t="s">
        <v>59</v>
      </c>
      <c r="B74" s="107"/>
      <c r="C74" s="10">
        <v>672</v>
      </c>
      <c r="D74" s="10">
        <v>5</v>
      </c>
      <c r="E74" s="10">
        <v>2</v>
      </c>
      <c r="F74" s="10">
        <v>0</v>
      </c>
      <c r="G74" s="10">
        <v>7</v>
      </c>
    </row>
    <row r="75" spans="1:7" s="9" customFormat="1" ht="12" customHeight="1" x14ac:dyDescent="0.2">
      <c r="A75" s="107" t="s">
        <v>60</v>
      </c>
      <c r="B75" s="107"/>
      <c r="C75" s="10">
        <v>416</v>
      </c>
      <c r="D75" s="10">
        <v>2</v>
      </c>
      <c r="E75" s="10">
        <v>0</v>
      </c>
      <c r="F75" s="10">
        <v>0</v>
      </c>
      <c r="G75" s="10">
        <v>2</v>
      </c>
    </row>
    <row r="76" spans="1:7" s="9" customFormat="1" ht="12" customHeight="1" x14ac:dyDescent="0.2">
      <c r="A76" s="107" t="s">
        <v>61</v>
      </c>
      <c r="B76" s="107"/>
      <c r="C76" s="10">
        <v>1389</v>
      </c>
      <c r="D76" s="10">
        <v>2</v>
      </c>
      <c r="E76" s="10">
        <v>1</v>
      </c>
      <c r="F76" s="10">
        <v>0</v>
      </c>
      <c r="G76" s="10">
        <v>3</v>
      </c>
    </row>
    <row r="77" spans="1:7" s="9" customFormat="1" ht="12" customHeight="1" x14ac:dyDescent="0.2">
      <c r="A77" s="107" t="s">
        <v>62</v>
      </c>
      <c r="B77" s="107"/>
      <c r="C77" s="10">
        <v>775</v>
      </c>
      <c r="D77" s="10">
        <v>0</v>
      </c>
      <c r="E77" s="10">
        <v>1</v>
      </c>
      <c r="F77" s="10">
        <v>0</v>
      </c>
      <c r="G77" s="10">
        <v>1</v>
      </c>
    </row>
    <row r="78" spans="1:7" s="9" customFormat="1" ht="12" customHeight="1" x14ac:dyDescent="0.2">
      <c r="A78" s="107" t="s">
        <v>63</v>
      </c>
      <c r="B78" s="107"/>
      <c r="C78" s="10">
        <v>502</v>
      </c>
      <c r="D78" s="10">
        <v>1</v>
      </c>
      <c r="E78" s="10">
        <v>1</v>
      </c>
      <c r="F78" s="10">
        <v>0</v>
      </c>
      <c r="G78" s="10">
        <v>2</v>
      </c>
    </row>
    <row r="79" spans="1:7" s="9" customFormat="1" ht="12" customHeight="1" x14ac:dyDescent="0.2">
      <c r="A79" s="107" t="s">
        <v>64</v>
      </c>
      <c r="B79" s="107"/>
      <c r="C79" s="10">
        <v>562</v>
      </c>
      <c r="D79" s="10">
        <v>6</v>
      </c>
      <c r="E79" s="10">
        <v>2</v>
      </c>
      <c r="F79" s="10">
        <v>0</v>
      </c>
      <c r="G79" s="10">
        <v>8</v>
      </c>
    </row>
    <row r="80" spans="1:7" s="9" customFormat="1" ht="12" customHeight="1" x14ac:dyDescent="0.2">
      <c r="A80" s="107" t="s">
        <v>65</v>
      </c>
      <c r="B80" s="107"/>
      <c r="C80" s="10">
        <v>673</v>
      </c>
      <c r="D80" s="10">
        <v>2</v>
      </c>
      <c r="E80" s="10">
        <v>4</v>
      </c>
      <c r="F80" s="10">
        <v>2</v>
      </c>
      <c r="G80" s="10">
        <v>4</v>
      </c>
    </row>
    <row r="81" spans="1:7" s="9" customFormat="1" ht="12" customHeight="1" x14ac:dyDescent="0.2">
      <c r="A81" s="107" t="s">
        <v>66</v>
      </c>
      <c r="B81" s="107"/>
      <c r="C81" s="10">
        <v>1110</v>
      </c>
      <c r="D81" s="10">
        <v>20</v>
      </c>
      <c r="E81" s="10">
        <v>2</v>
      </c>
      <c r="F81" s="10">
        <v>2</v>
      </c>
      <c r="G81" s="10">
        <v>20</v>
      </c>
    </row>
    <row r="82" spans="1:7" s="9" customFormat="1" ht="12" customHeight="1" x14ac:dyDescent="0.2">
      <c r="A82" s="107" t="s">
        <v>67</v>
      </c>
      <c r="B82" s="107"/>
      <c r="C82" s="10">
        <v>3953</v>
      </c>
      <c r="D82" s="10">
        <v>13</v>
      </c>
      <c r="E82" s="10">
        <v>10</v>
      </c>
      <c r="F82" s="10">
        <v>0</v>
      </c>
      <c r="G82" s="10">
        <v>23</v>
      </c>
    </row>
    <row r="83" spans="1:7" s="9" customFormat="1" ht="12" customHeight="1" x14ac:dyDescent="0.2">
      <c r="A83" s="107" t="s">
        <v>68</v>
      </c>
      <c r="B83" s="107"/>
      <c r="C83" s="10">
        <v>2833</v>
      </c>
      <c r="D83" s="10">
        <v>14</v>
      </c>
      <c r="E83" s="10">
        <v>17</v>
      </c>
      <c r="F83" s="10">
        <v>0</v>
      </c>
      <c r="G83" s="10">
        <v>31</v>
      </c>
    </row>
    <row r="84" spans="1:7" s="9" customFormat="1" ht="12" customHeight="1" x14ac:dyDescent="0.2">
      <c r="A84" s="107" t="s">
        <v>69</v>
      </c>
      <c r="B84" s="107"/>
      <c r="C84" s="10">
        <v>2729</v>
      </c>
      <c r="D84" s="10">
        <v>40</v>
      </c>
      <c r="E84" s="10">
        <v>2</v>
      </c>
      <c r="F84" s="10">
        <v>3</v>
      </c>
      <c r="G84" s="10">
        <v>39</v>
      </c>
    </row>
    <row r="85" spans="1:7" s="9" customFormat="1" ht="12" customHeight="1" x14ac:dyDescent="0.2">
      <c r="A85" s="107" t="s">
        <v>70</v>
      </c>
      <c r="B85" s="107"/>
      <c r="C85" s="10">
        <v>1003</v>
      </c>
      <c r="D85" s="10">
        <v>7</v>
      </c>
      <c r="E85" s="10">
        <v>4</v>
      </c>
      <c r="F85" s="10">
        <v>2</v>
      </c>
      <c r="G85" s="10">
        <v>9</v>
      </c>
    </row>
    <row r="86" spans="1:7" s="9" customFormat="1" ht="12" customHeight="1" x14ac:dyDescent="0.2">
      <c r="A86" s="107" t="s">
        <v>71</v>
      </c>
      <c r="B86" s="107"/>
      <c r="C86" s="10">
        <v>586</v>
      </c>
      <c r="D86" s="10">
        <v>0</v>
      </c>
      <c r="E86" s="10">
        <v>1</v>
      </c>
      <c r="F86" s="10">
        <v>0</v>
      </c>
      <c r="G86" s="10">
        <v>1</v>
      </c>
    </row>
    <row r="87" spans="1:7" s="9" customFormat="1" ht="12" customHeight="1" x14ac:dyDescent="0.2">
      <c r="A87" s="107" t="s">
        <v>72</v>
      </c>
      <c r="B87" s="107"/>
      <c r="C87" s="10">
        <v>643</v>
      </c>
      <c r="D87" s="10">
        <v>4</v>
      </c>
      <c r="E87" s="10">
        <v>0</v>
      </c>
      <c r="F87" s="10">
        <v>0</v>
      </c>
      <c r="G87" s="10">
        <v>4</v>
      </c>
    </row>
    <row r="88" spans="1:7" s="9" customFormat="1" ht="12" customHeight="1" x14ac:dyDescent="0.2">
      <c r="A88" s="107" t="s">
        <v>73</v>
      </c>
      <c r="B88" s="107"/>
      <c r="C88" s="10">
        <v>340</v>
      </c>
      <c r="D88" s="10">
        <v>3</v>
      </c>
      <c r="E88" s="10">
        <v>1</v>
      </c>
      <c r="F88" s="10">
        <v>0</v>
      </c>
      <c r="G88" s="10">
        <v>4</v>
      </c>
    </row>
    <row r="89" spans="1:7" s="9" customFormat="1" ht="12" customHeight="1" x14ac:dyDescent="0.2">
      <c r="A89" s="107" t="s">
        <v>74</v>
      </c>
      <c r="B89" s="107"/>
      <c r="C89" s="10">
        <v>240</v>
      </c>
      <c r="D89" s="10">
        <v>2</v>
      </c>
      <c r="E89" s="10">
        <v>0</v>
      </c>
      <c r="F89" s="10">
        <v>0</v>
      </c>
      <c r="G89" s="10">
        <v>2</v>
      </c>
    </row>
    <row r="90" spans="1:7" s="9" customFormat="1" ht="12" customHeight="1" x14ac:dyDescent="0.2">
      <c r="A90" s="107" t="s">
        <v>75</v>
      </c>
      <c r="B90" s="107"/>
      <c r="C90" s="10">
        <v>603</v>
      </c>
      <c r="D90" s="10">
        <v>19</v>
      </c>
      <c r="E90" s="10">
        <v>0</v>
      </c>
      <c r="F90" s="10">
        <v>0</v>
      </c>
      <c r="G90" s="10">
        <v>19</v>
      </c>
    </row>
    <row r="91" spans="1:7" s="9" customFormat="1" ht="12" customHeight="1" x14ac:dyDescent="0.2">
      <c r="A91" s="107" t="s">
        <v>76</v>
      </c>
      <c r="B91" s="107"/>
      <c r="C91" s="10">
        <v>857</v>
      </c>
      <c r="D91" s="10">
        <v>9</v>
      </c>
      <c r="E91" s="10">
        <v>2</v>
      </c>
      <c r="F91" s="10">
        <v>2</v>
      </c>
      <c r="G91" s="10">
        <v>9</v>
      </c>
    </row>
    <row r="92" spans="1:7" s="9" customFormat="1" ht="12" customHeight="1" x14ac:dyDescent="0.2">
      <c r="A92" s="107" t="s">
        <v>77</v>
      </c>
      <c r="B92" s="107"/>
      <c r="C92" s="10">
        <v>38659</v>
      </c>
      <c r="D92" s="10">
        <v>325</v>
      </c>
      <c r="E92" s="10">
        <v>86</v>
      </c>
      <c r="F92" s="10">
        <v>9</v>
      </c>
      <c r="G92" s="10">
        <v>402</v>
      </c>
    </row>
    <row r="93" spans="1:7" s="9" customFormat="1" ht="12" customHeight="1" x14ac:dyDescent="0.2">
      <c r="A93" s="107" t="s">
        <v>78</v>
      </c>
      <c r="B93" s="107"/>
      <c r="C93" s="10">
        <v>850</v>
      </c>
      <c r="D93" s="10">
        <v>7</v>
      </c>
      <c r="E93" s="10">
        <v>8</v>
      </c>
      <c r="F93" s="10">
        <v>0</v>
      </c>
      <c r="G93" s="10">
        <v>15</v>
      </c>
    </row>
    <row r="94" spans="1:7" s="9" customFormat="1" ht="12" customHeight="1" x14ac:dyDescent="0.2">
      <c r="A94" s="107" t="s">
        <v>79</v>
      </c>
      <c r="B94" s="107"/>
      <c r="C94" s="10">
        <v>596</v>
      </c>
      <c r="D94" s="10">
        <v>7</v>
      </c>
      <c r="E94" s="10">
        <v>2</v>
      </c>
      <c r="F94" s="10">
        <v>0</v>
      </c>
      <c r="G94" s="10">
        <v>9</v>
      </c>
    </row>
    <row r="95" spans="1:7" s="9" customFormat="1" ht="12" customHeight="1" x14ac:dyDescent="0.2">
      <c r="A95" s="107" t="s">
        <v>80</v>
      </c>
      <c r="B95" s="107"/>
      <c r="C95" s="10">
        <v>477</v>
      </c>
      <c r="D95" s="10">
        <v>0</v>
      </c>
      <c r="E95" s="10">
        <v>0</v>
      </c>
      <c r="F95" s="10">
        <v>0</v>
      </c>
      <c r="G95" s="10">
        <v>0</v>
      </c>
    </row>
    <row r="96" spans="1:7" s="9" customFormat="1" ht="12" customHeight="1" x14ac:dyDescent="0.2">
      <c r="A96" s="107" t="s">
        <v>81</v>
      </c>
      <c r="B96" s="107"/>
      <c r="C96" s="10">
        <v>3596</v>
      </c>
      <c r="D96" s="10">
        <v>53</v>
      </c>
      <c r="E96" s="10">
        <v>3</v>
      </c>
      <c r="F96" s="10">
        <v>17</v>
      </c>
      <c r="G96" s="10">
        <v>39</v>
      </c>
    </row>
    <row r="97" spans="1:7" s="9" customFormat="1" ht="12" customHeight="1" x14ac:dyDescent="0.2">
      <c r="A97" s="107" t="s">
        <v>82</v>
      </c>
      <c r="B97" s="107"/>
      <c r="C97" s="10">
        <v>765</v>
      </c>
      <c r="D97" s="10">
        <v>1</v>
      </c>
      <c r="E97" s="10">
        <v>3</v>
      </c>
      <c r="F97" s="10">
        <v>1</v>
      </c>
      <c r="G97" s="10">
        <v>3</v>
      </c>
    </row>
    <row r="98" spans="1:7" s="9" customFormat="1" ht="12" customHeight="1" x14ac:dyDescent="0.2">
      <c r="A98" s="107" t="s">
        <v>83</v>
      </c>
      <c r="B98" s="107"/>
      <c r="C98" s="10">
        <v>1192</v>
      </c>
      <c r="D98" s="10">
        <v>0</v>
      </c>
      <c r="E98" s="10">
        <v>5</v>
      </c>
      <c r="F98" s="10">
        <v>0</v>
      </c>
      <c r="G98" s="10">
        <v>5</v>
      </c>
    </row>
    <row r="99" spans="1:7" s="9" customFormat="1" ht="12" customHeight="1" x14ac:dyDescent="0.2">
      <c r="A99" s="107" t="s">
        <v>84</v>
      </c>
      <c r="B99" s="107"/>
      <c r="C99" s="10">
        <v>657</v>
      </c>
      <c r="D99" s="10">
        <v>9</v>
      </c>
      <c r="E99" s="10">
        <v>5</v>
      </c>
      <c r="F99" s="10">
        <v>0</v>
      </c>
      <c r="G99" s="10">
        <v>14</v>
      </c>
    </row>
    <row r="100" spans="1:7" s="9" customFormat="1" ht="12" customHeight="1" x14ac:dyDescent="0.2">
      <c r="A100" s="107" t="s">
        <v>85</v>
      </c>
      <c r="B100" s="107"/>
      <c r="C100" s="10">
        <v>197</v>
      </c>
      <c r="D100" s="10">
        <v>0</v>
      </c>
      <c r="E100" s="10">
        <v>0</v>
      </c>
      <c r="F100" s="10">
        <v>0</v>
      </c>
      <c r="G100" s="10">
        <v>0</v>
      </c>
    </row>
    <row r="101" spans="1:7" s="9" customFormat="1" ht="12" customHeight="1" x14ac:dyDescent="0.2">
      <c r="A101" s="107" t="s">
        <v>86</v>
      </c>
      <c r="B101" s="107"/>
      <c r="C101" s="10">
        <v>2308</v>
      </c>
      <c r="D101" s="10">
        <v>38</v>
      </c>
      <c r="E101" s="10">
        <v>9</v>
      </c>
      <c r="F101" s="10">
        <v>1</v>
      </c>
      <c r="G101" s="10">
        <v>46</v>
      </c>
    </row>
    <row r="102" spans="1:7" s="9" customFormat="1" ht="12" customHeight="1" x14ac:dyDescent="0.2">
      <c r="A102" s="107" t="s">
        <v>87</v>
      </c>
      <c r="B102" s="107"/>
      <c r="C102" s="10">
        <v>641</v>
      </c>
      <c r="D102" s="10">
        <v>2</v>
      </c>
      <c r="E102" s="10">
        <v>0</v>
      </c>
      <c r="F102" s="10">
        <v>0</v>
      </c>
      <c r="G102" s="10">
        <v>2</v>
      </c>
    </row>
    <row r="103" spans="1:7" s="9" customFormat="1" ht="12" customHeight="1" x14ac:dyDescent="0.2">
      <c r="A103" s="107" t="s">
        <v>88</v>
      </c>
      <c r="B103" s="107"/>
      <c r="C103" s="10">
        <v>909</v>
      </c>
      <c r="D103" s="10">
        <v>18</v>
      </c>
      <c r="E103" s="10">
        <v>7</v>
      </c>
      <c r="F103" s="10">
        <v>1</v>
      </c>
      <c r="G103" s="10">
        <v>24</v>
      </c>
    </row>
    <row r="104" spans="1:7" s="9" customFormat="1" ht="12" customHeight="1" x14ac:dyDescent="0.2">
      <c r="A104" s="107" t="s">
        <v>89</v>
      </c>
      <c r="B104" s="107"/>
      <c r="C104" s="10">
        <v>421</v>
      </c>
      <c r="D104" s="10">
        <v>1</v>
      </c>
      <c r="E104" s="10">
        <v>1</v>
      </c>
      <c r="F104" s="10">
        <v>0</v>
      </c>
      <c r="G104" s="10">
        <v>2</v>
      </c>
    </row>
    <row r="105" spans="1:7" s="9" customFormat="1" ht="12" customHeight="1" x14ac:dyDescent="0.2">
      <c r="A105" s="107" t="s">
        <v>90</v>
      </c>
      <c r="B105" s="107"/>
      <c r="C105" s="10">
        <v>191</v>
      </c>
      <c r="D105" s="10">
        <v>0</v>
      </c>
      <c r="E105" s="10">
        <v>-1</v>
      </c>
      <c r="F105" s="10">
        <v>0</v>
      </c>
      <c r="G105" s="10">
        <v>-1</v>
      </c>
    </row>
    <row r="106" spans="1:7" s="9" customFormat="1" ht="12" customHeight="1" x14ac:dyDescent="0.2">
      <c r="A106" s="107" t="s">
        <v>91</v>
      </c>
      <c r="B106" s="107"/>
      <c r="C106" s="10">
        <v>547</v>
      </c>
      <c r="D106" s="10">
        <v>1</v>
      </c>
      <c r="E106" s="10">
        <v>1</v>
      </c>
      <c r="F106" s="10">
        <v>0</v>
      </c>
      <c r="G106" s="10">
        <v>2</v>
      </c>
    </row>
    <row r="107" spans="1:7" s="9" customFormat="1" ht="12" customHeight="1" x14ac:dyDescent="0.2">
      <c r="A107" s="107" t="s">
        <v>92</v>
      </c>
      <c r="B107" s="107"/>
      <c r="C107" s="10">
        <v>688</v>
      </c>
      <c r="D107" s="10">
        <v>6</v>
      </c>
      <c r="E107" s="10">
        <v>1</v>
      </c>
      <c r="F107" s="10">
        <v>0</v>
      </c>
      <c r="G107" s="10">
        <v>7</v>
      </c>
    </row>
    <row r="108" spans="1:7" s="9" customFormat="1" ht="12" customHeight="1" x14ac:dyDescent="0.2">
      <c r="A108" s="107" t="s">
        <v>93</v>
      </c>
      <c r="B108" s="107"/>
      <c r="C108" s="10">
        <v>2896</v>
      </c>
      <c r="D108" s="10">
        <v>94</v>
      </c>
      <c r="E108" s="10">
        <v>0</v>
      </c>
      <c r="F108" s="10">
        <v>14</v>
      </c>
      <c r="G108" s="10">
        <v>80</v>
      </c>
    </row>
    <row r="109" spans="1:7" s="9" customFormat="1" ht="12" customHeight="1" x14ac:dyDescent="0.2">
      <c r="A109" s="107" t="s">
        <v>94</v>
      </c>
      <c r="B109" s="107"/>
      <c r="C109" s="10">
        <v>911</v>
      </c>
      <c r="D109" s="10">
        <v>23</v>
      </c>
      <c r="E109" s="10">
        <v>0</v>
      </c>
      <c r="F109" s="10">
        <v>0</v>
      </c>
      <c r="G109" s="10">
        <v>23</v>
      </c>
    </row>
    <row r="110" spans="1:7" s="9" customFormat="1" ht="12" customHeight="1" x14ac:dyDescent="0.2">
      <c r="A110" s="107" t="s">
        <v>95</v>
      </c>
      <c r="B110" s="107"/>
      <c r="C110" s="10">
        <v>649</v>
      </c>
      <c r="D110" s="10">
        <v>0</v>
      </c>
      <c r="E110" s="10">
        <v>1</v>
      </c>
      <c r="F110" s="10">
        <v>0</v>
      </c>
      <c r="G110" s="10">
        <v>1</v>
      </c>
    </row>
    <row r="111" spans="1:7" s="9" customFormat="1" ht="12" customHeight="1" x14ac:dyDescent="0.2">
      <c r="A111" s="107" t="s">
        <v>96</v>
      </c>
      <c r="B111" s="107"/>
      <c r="C111" s="10">
        <v>860</v>
      </c>
      <c r="D111" s="10">
        <v>12</v>
      </c>
      <c r="E111" s="10">
        <v>0</v>
      </c>
      <c r="F111" s="10">
        <v>0</v>
      </c>
      <c r="G111" s="10">
        <v>12</v>
      </c>
    </row>
    <row r="112" spans="1:7" s="9" customFormat="1" ht="12" customHeight="1" x14ac:dyDescent="0.2">
      <c r="A112" s="107" t="s">
        <v>97</v>
      </c>
      <c r="B112" s="107"/>
      <c r="C112" s="10">
        <v>861</v>
      </c>
      <c r="D112" s="10">
        <v>10</v>
      </c>
      <c r="E112" s="10">
        <v>2</v>
      </c>
      <c r="F112" s="10">
        <v>0</v>
      </c>
      <c r="G112" s="10">
        <v>12</v>
      </c>
    </row>
    <row r="113" spans="1:7" s="9" customFormat="1" ht="12" customHeight="1" x14ac:dyDescent="0.2">
      <c r="A113" s="107" t="s">
        <v>98</v>
      </c>
      <c r="B113" s="107"/>
      <c r="C113" s="10">
        <v>575</v>
      </c>
      <c r="D113" s="10">
        <v>0</v>
      </c>
      <c r="E113" s="10">
        <v>0</v>
      </c>
      <c r="F113" s="10">
        <v>0</v>
      </c>
      <c r="G113" s="10">
        <v>0</v>
      </c>
    </row>
    <row r="114" spans="1:7" s="9" customFormat="1" ht="12" customHeight="1" x14ac:dyDescent="0.2">
      <c r="A114" s="107" t="s">
        <v>99</v>
      </c>
      <c r="B114" s="107"/>
      <c r="C114" s="10">
        <v>1131</v>
      </c>
      <c r="D114" s="10">
        <v>10</v>
      </c>
      <c r="E114" s="10">
        <v>-1</v>
      </c>
      <c r="F114" s="10">
        <v>0</v>
      </c>
      <c r="G114" s="10">
        <v>9</v>
      </c>
    </row>
    <row r="115" spans="1:7" s="9" customFormat="1" ht="12" customHeight="1" x14ac:dyDescent="0.2">
      <c r="A115" s="107" t="s">
        <v>100</v>
      </c>
      <c r="B115" s="107"/>
      <c r="C115" s="10">
        <v>531</v>
      </c>
      <c r="D115" s="10">
        <v>5</v>
      </c>
      <c r="E115" s="10">
        <v>-1</v>
      </c>
      <c r="F115" s="10">
        <v>0</v>
      </c>
      <c r="G115" s="10">
        <v>4</v>
      </c>
    </row>
    <row r="116" spans="1:7" s="9" customFormat="1" ht="12" customHeight="1" x14ac:dyDescent="0.2">
      <c r="A116" s="107" t="s">
        <v>101</v>
      </c>
      <c r="B116" s="107"/>
      <c r="C116" s="10">
        <v>825</v>
      </c>
      <c r="D116" s="10">
        <v>29</v>
      </c>
      <c r="E116" s="10">
        <v>0</v>
      </c>
      <c r="F116" s="10">
        <v>0</v>
      </c>
      <c r="G116" s="10">
        <v>29</v>
      </c>
    </row>
    <row r="117" spans="1:7" s="9" customFormat="1" ht="12" customHeight="1" x14ac:dyDescent="0.2">
      <c r="A117" s="107" t="s">
        <v>102</v>
      </c>
      <c r="B117" s="107"/>
      <c r="C117" s="10">
        <v>1360</v>
      </c>
      <c r="D117" s="10">
        <v>8</v>
      </c>
      <c r="E117" s="10">
        <v>4</v>
      </c>
      <c r="F117" s="10">
        <v>0</v>
      </c>
      <c r="G117" s="10">
        <v>12</v>
      </c>
    </row>
    <row r="118" spans="1:7" s="9" customFormat="1" ht="12" customHeight="1" x14ac:dyDescent="0.2">
      <c r="A118" s="107" t="s">
        <v>103</v>
      </c>
      <c r="B118" s="107"/>
      <c r="C118" s="10">
        <v>413</v>
      </c>
      <c r="D118" s="10">
        <v>9</v>
      </c>
      <c r="E118" s="10">
        <v>0</v>
      </c>
      <c r="F118" s="10">
        <v>0</v>
      </c>
      <c r="G118" s="10">
        <v>9</v>
      </c>
    </row>
    <row r="119" spans="1:7" s="9" customFormat="1" ht="12" customHeight="1" x14ac:dyDescent="0.2">
      <c r="A119" s="107" t="s">
        <v>104</v>
      </c>
      <c r="B119" s="107"/>
      <c r="C119" s="10">
        <v>921</v>
      </c>
      <c r="D119" s="10">
        <v>13</v>
      </c>
      <c r="E119" s="10">
        <v>0</v>
      </c>
      <c r="F119" s="10">
        <v>0</v>
      </c>
      <c r="G119" s="10">
        <v>13</v>
      </c>
    </row>
    <row r="120" spans="1:7" s="9" customFormat="1" ht="12" customHeight="1" x14ac:dyDescent="0.2">
      <c r="A120" s="108" t="s">
        <v>105</v>
      </c>
      <c r="B120" s="108"/>
      <c r="C120" s="15">
        <v>457</v>
      </c>
      <c r="D120" s="15">
        <v>0</v>
      </c>
      <c r="E120" s="15">
        <v>1</v>
      </c>
      <c r="F120" s="15">
        <v>0</v>
      </c>
      <c r="G120" s="15">
        <v>1</v>
      </c>
    </row>
    <row r="121" spans="1:7" s="9" customFormat="1" ht="12" customHeight="1" x14ac:dyDescent="0.2">
      <c r="A121" s="13"/>
      <c r="B121" s="13"/>
      <c r="C121" s="13"/>
      <c r="D121" s="13"/>
      <c r="E121" s="13"/>
      <c r="F121" s="13"/>
      <c r="G121" s="13"/>
    </row>
    <row r="122" spans="1:7" s="9" customFormat="1" ht="12" customHeight="1" x14ac:dyDescent="0.2">
      <c r="A122" s="106" t="s">
        <v>106</v>
      </c>
      <c r="B122" s="106"/>
      <c r="C122" s="8">
        <f t="shared" ref="C122:G122" si="43">SUM(C123:C149)</f>
        <v>54228</v>
      </c>
      <c r="D122" s="8">
        <f t="shared" si="43"/>
        <v>699</v>
      </c>
      <c r="E122" s="8">
        <f t="shared" si="43"/>
        <v>75</v>
      </c>
      <c r="F122" s="8">
        <f t="shared" si="43"/>
        <v>35</v>
      </c>
      <c r="G122" s="8">
        <f t="shared" si="43"/>
        <v>739</v>
      </c>
    </row>
    <row r="123" spans="1:7" s="9" customFormat="1" ht="12" customHeight="1" x14ac:dyDescent="0.2">
      <c r="A123" s="107" t="s">
        <v>107</v>
      </c>
      <c r="B123" s="107"/>
      <c r="C123" s="10">
        <v>5851</v>
      </c>
      <c r="D123" s="10">
        <v>106</v>
      </c>
      <c r="E123" s="10">
        <v>8</v>
      </c>
      <c r="F123" s="10">
        <v>8</v>
      </c>
      <c r="G123" s="10">
        <v>106</v>
      </c>
    </row>
    <row r="124" spans="1:7" s="9" customFormat="1" ht="12" customHeight="1" x14ac:dyDescent="0.2">
      <c r="A124" s="107" t="s">
        <v>108</v>
      </c>
      <c r="B124" s="107"/>
      <c r="C124" s="10">
        <v>306</v>
      </c>
      <c r="D124" s="10">
        <v>0</v>
      </c>
      <c r="E124" s="10">
        <v>1</v>
      </c>
      <c r="F124" s="10">
        <v>0</v>
      </c>
      <c r="G124" s="10">
        <v>1</v>
      </c>
    </row>
    <row r="125" spans="1:7" s="9" customFormat="1" ht="12" customHeight="1" x14ac:dyDescent="0.2">
      <c r="A125" s="107" t="s">
        <v>109</v>
      </c>
      <c r="B125" s="107"/>
      <c r="C125" s="10">
        <v>715</v>
      </c>
      <c r="D125" s="10">
        <v>1</v>
      </c>
      <c r="E125" s="10">
        <v>0</v>
      </c>
      <c r="F125" s="10">
        <v>2</v>
      </c>
      <c r="G125" s="10">
        <v>-1</v>
      </c>
    </row>
    <row r="126" spans="1:7" s="9" customFormat="1" ht="12" customHeight="1" x14ac:dyDescent="0.2">
      <c r="A126" s="107" t="s">
        <v>110</v>
      </c>
      <c r="B126" s="107"/>
      <c r="C126" s="10">
        <v>3020</v>
      </c>
      <c r="D126" s="10">
        <v>40</v>
      </c>
      <c r="E126" s="10">
        <v>0</v>
      </c>
      <c r="F126" s="10">
        <v>1</v>
      </c>
      <c r="G126" s="10">
        <v>39</v>
      </c>
    </row>
    <row r="127" spans="1:7" s="9" customFormat="1" ht="12" customHeight="1" x14ac:dyDescent="0.2">
      <c r="A127" s="107" t="s">
        <v>111</v>
      </c>
      <c r="B127" s="107"/>
      <c r="C127" s="10">
        <v>1552</v>
      </c>
      <c r="D127" s="10">
        <v>8</v>
      </c>
      <c r="E127" s="10">
        <v>2</v>
      </c>
      <c r="F127" s="10">
        <v>0</v>
      </c>
      <c r="G127" s="10">
        <v>10</v>
      </c>
    </row>
    <row r="128" spans="1:7" s="9" customFormat="1" ht="12" customHeight="1" x14ac:dyDescent="0.2">
      <c r="A128" s="107" t="s">
        <v>112</v>
      </c>
      <c r="B128" s="107"/>
      <c r="C128" s="10">
        <v>71</v>
      </c>
      <c r="D128" s="10">
        <v>0</v>
      </c>
      <c r="E128" s="10">
        <v>0</v>
      </c>
      <c r="F128" s="10">
        <v>0</v>
      </c>
      <c r="G128" s="10">
        <v>0</v>
      </c>
    </row>
    <row r="129" spans="1:7" s="9" customFormat="1" ht="12" customHeight="1" x14ac:dyDescent="0.2">
      <c r="A129" s="107" t="s">
        <v>113</v>
      </c>
      <c r="B129" s="107"/>
      <c r="C129" s="10">
        <v>1649</v>
      </c>
      <c r="D129" s="10">
        <v>11</v>
      </c>
      <c r="E129" s="10">
        <v>4</v>
      </c>
      <c r="F129" s="10">
        <v>0</v>
      </c>
      <c r="G129" s="10">
        <v>15</v>
      </c>
    </row>
    <row r="130" spans="1:7" s="9" customFormat="1" ht="12" customHeight="1" x14ac:dyDescent="0.2">
      <c r="A130" s="107" t="s">
        <v>114</v>
      </c>
      <c r="B130" s="107"/>
      <c r="C130" s="10">
        <v>252</v>
      </c>
      <c r="D130" s="10">
        <v>1</v>
      </c>
      <c r="E130" s="10">
        <v>1</v>
      </c>
      <c r="F130" s="10">
        <v>0</v>
      </c>
      <c r="G130" s="10">
        <v>2</v>
      </c>
    </row>
    <row r="131" spans="1:7" s="20" customFormat="1" ht="12" customHeight="1" x14ac:dyDescent="0.2">
      <c r="A131" s="127" t="s">
        <v>115</v>
      </c>
      <c r="B131" s="127"/>
      <c r="C131" s="21">
        <v>5990</v>
      </c>
      <c r="D131" s="21">
        <v>65</v>
      </c>
      <c r="E131" s="21">
        <v>8</v>
      </c>
      <c r="F131" s="21">
        <v>0</v>
      </c>
      <c r="G131" s="21">
        <v>73</v>
      </c>
    </row>
    <row r="132" spans="1:7" s="9" customFormat="1" ht="12" customHeight="1" x14ac:dyDescent="0.2">
      <c r="A132" s="107" t="s">
        <v>116</v>
      </c>
      <c r="B132" s="107"/>
      <c r="C132" s="10">
        <v>2670</v>
      </c>
      <c r="D132" s="10">
        <v>55</v>
      </c>
      <c r="E132" s="10">
        <v>9</v>
      </c>
      <c r="F132" s="10">
        <v>1</v>
      </c>
      <c r="G132" s="10">
        <v>63</v>
      </c>
    </row>
    <row r="133" spans="1:7" s="9" customFormat="1" ht="12" customHeight="1" x14ac:dyDescent="0.2">
      <c r="A133" s="107" t="s">
        <v>117</v>
      </c>
      <c r="B133" s="107"/>
      <c r="C133" s="10">
        <v>104</v>
      </c>
      <c r="D133" s="10">
        <v>0</v>
      </c>
      <c r="E133" s="10">
        <v>0</v>
      </c>
      <c r="F133" s="10">
        <v>0</v>
      </c>
      <c r="G133" s="10">
        <v>0</v>
      </c>
    </row>
    <row r="134" spans="1:7" s="9" customFormat="1" ht="12" customHeight="1" x14ac:dyDescent="0.2">
      <c r="A134" s="107" t="s">
        <v>118</v>
      </c>
      <c r="B134" s="107"/>
      <c r="C134" s="10">
        <v>542</v>
      </c>
      <c r="D134" s="10">
        <v>0</v>
      </c>
      <c r="E134" s="10">
        <v>0</v>
      </c>
      <c r="F134" s="10">
        <v>0</v>
      </c>
      <c r="G134" s="10">
        <v>0</v>
      </c>
    </row>
    <row r="135" spans="1:7" s="9" customFormat="1" ht="12" customHeight="1" x14ac:dyDescent="0.2">
      <c r="A135" s="107" t="s">
        <v>119</v>
      </c>
      <c r="B135" s="107"/>
      <c r="C135" s="10">
        <v>858</v>
      </c>
      <c r="D135" s="10">
        <v>18</v>
      </c>
      <c r="E135" s="10">
        <v>1</v>
      </c>
      <c r="F135" s="10">
        <v>0</v>
      </c>
      <c r="G135" s="10">
        <v>19</v>
      </c>
    </row>
    <row r="136" spans="1:7" s="9" customFormat="1" ht="12" customHeight="1" x14ac:dyDescent="0.2">
      <c r="A136" s="107" t="s">
        <v>120</v>
      </c>
      <c r="B136" s="107"/>
      <c r="C136" s="10">
        <v>10804</v>
      </c>
      <c r="D136" s="10">
        <v>190</v>
      </c>
      <c r="E136" s="10">
        <v>9</v>
      </c>
      <c r="F136" s="10">
        <v>6</v>
      </c>
      <c r="G136" s="10">
        <v>193</v>
      </c>
    </row>
    <row r="137" spans="1:7" s="9" customFormat="1" ht="12" customHeight="1" x14ac:dyDescent="0.2">
      <c r="A137" s="107" t="s">
        <v>121</v>
      </c>
      <c r="B137" s="107"/>
      <c r="C137" s="10">
        <v>3817</v>
      </c>
      <c r="D137" s="10">
        <v>55</v>
      </c>
      <c r="E137" s="10">
        <v>0</v>
      </c>
      <c r="F137" s="10">
        <v>3</v>
      </c>
      <c r="G137" s="10">
        <v>52</v>
      </c>
    </row>
    <row r="138" spans="1:7" s="9" customFormat="1" ht="12" customHeight="1" x14ac:dyDescent="0.2">
      <c r="A138" s="107" t="s">
        <v>122</v>
      </c>
      <c r="B138" s="107"/>
      <c r="C138" s="10">
        <v>511</v>
      </c>
      <c r="D138" s="10">
        <v>1</v>
      </c>
      <c r="E138" s="10">
        <v>0</v>
      </c>
      <c r="F138" s="10">
        <v>0</v>
      </c>
      <c r="G138" s="10">
        <v>1</v>
      </c>
    </row>
    <row r="139" spans="1:7" s="9" customFormat="1" ht="12" customHeight="1" x14ac:dyDescent="0.2">
      <c r="A139" s="107" t="s">
        <v>123</v>
      </c>
      <c r="B139" s="107"/>
      <c r="C139" s="10">
        <v>5672</v>
      </c>
      <c r="D139" s="10">
        <v>85</v>
      </c>
      <c r="E139" s="10">
        <v>1</v>
      </c>
      <c r="F139" s="10">
        <v>1</v>
      </c>
      <c r="G139" s="10">
        <v>85</v>
      </c>
    </row>
    <row r="140" spans="1:7" s="9" customFormat="1" ht="12" customHeight="1" x14ac:dyDescent="0.2">
      <c r="A140" s="107" t="s">
        <v>124</v>
      </c>
      <c r="B140" s="107"/>
      <c r="C140" s="10">
        <v>78</v>
      </c>
      <c r="D140" s="10">
        <v>0</v>
      </c>
      <c r="E140" s="10">
        <v>1</v>
      </c>
      <c r="F140" s="10">
        <v>0</v>
      </c>
      <c r="G140" s="10">
        <v>1</v>
      </c>
    </row>
    <row r="141" spans="1:7" s="9" customFormat="1" ht="12" customHeight="1" x14ac:dyDescent="0.2">
      <c r="A141" s="107" t="s">
        <v>125</v>
      </c>
      <c r="B141" s="107"/>
      <c r="C141" s="10">
        <v>2591</v>
      </c>
      <c r="D141" s="10">
        <v>3</v>
      </c>
      <c r="E141" s="10">
        <v>10</v>
      </c>
      <c r="F141" s="10">
        <v>9</v>
      </c>
      <c r="G141" s="10">
        <v>4</v>
      </c>
    </row>
    <row r="142" spans="1:7" s="9" customFormat="1" ht="12" customHeight="1" x14ac:dyDescent="0.2">
      <c r="A142" s="107" t="s">
        <v>126</v>
      </c>
      <c r="B142" s="107"/>
      <c r="C142" s="10">
        <v>588</v>
      </c>
      <c r="D142" s="10">
        <v>0</v>
      </c>
      <c r="E142" s="10">
        <v>0</v>
      </c>
      <c r="F142" s="10">
        <v>0</v>
      </c>
      <c r="G142" s="10">
        <v>0</v>
      </c>
    </row>
    <row r="143" spans="1:7" s="9" customFormat="1" ht="12" customHeight="1" x14ac:dyDescent="0.2">
      <c r="A143" s="107" t="s">
        <v>127</v>
      </c>
      <c r="B143" s="107"/>
      <c r="C143" s="10">
        <v>1198</v>
      </c>
      <c r="D143" s="10">
        <v>0</v>
      </c>
      <c r="E143" s="10">
        <v>3</v>
      </c>
      <c r="F143" s="10">
        <v>2</v>
      </c>
      <c r="G143" s="10">
        <v>1</v>
      </c>
    </row>
    <row r="144" spans="1:7" s="9" customFormat="1" ht="12" customHeight="1" x14ac:dyDescent="0.2">
      <c r="A144" s="107" t="s">
        <v>128</v>
      </c>
      <c r="B144" s="107"/>
      <c r="C144" s="10">
        <v>1218</v>
      </c>
      <c r="D144" s="10">
        <v>0</v>
      </c>
      <c r="E144" s="10">
        <v>7</v>
      </c>
      <c r="F144" s="10">
        <v>0</v>
      </c>
      <c r="G144" s="10">
        <v>7</v>
      </c>
    </row>
    <row r="145" spans="1:7" s="9" customFormat="1" ht="12" customHeight="1" x14ac:dyDescent="0.2">
      <c r="A145" s="107" t="s">
        <v>129</v>
      </c>
      <c r="B145" s="107"/>
      <c r="C145" s="10">
        <v>179</v>
      </c>
      <c r="D145" s="10">
        <v>0</v>
      </c>
      <c r="E145" s="10">
        <v>2</v>
      </c>
      <c r="F145" s="10">
        <v>0</v>
      </c>
      <c r="G145" s="10">
        <v>2</v>
      </c>
    </row>
    <row r="146" spans="1:7" s="9" customFormat="1" ht="12" customHeight="1" x14ac:dyDescent="0.2">
      <c r="A146" s="107" t="s">
        <v>130</v>
      </c>
      <c r="B146" s="107"/>
      <c r="C146" s="10">
        <v>1667</v>
      </c>
      <c r="D146" s="10">
        <v>52</v>
      </c>
      <c r="E146" s="10">
        <v>1</v>
      </c>
      <c r="F146" s="10">
        <v>2</v>
      </c>
      <c r="G146" s="10">
        <v>51</v>
      </c>
    </row>
    <row r="147" spans="1:7" s="9" customFormat="1" ht="12" customHeight="1" x14ac:dyDescent="0.2">
      <c r="A147" s="107" t="s">
        <v>131</v>
      </c>
      <c r="B147" s="107"/>
      <c r="C147" s="10">
        <v>1649</v>
      </c>
      <c r="D147" s="10">
        <v>7</v>
      </c>
      <c r="E147" s="10">
        <v>5</v>
      </c>
      <c r="F147" s="10">
        <v>0</v>
      </c>
      <c r="G147" s="10">
        <v>12</v>
      </c>
    </row>
    <row r="148" spans="1:7" s="9" customFormat="1" ht="12" customHeight="1" x14ac:dyDescent="0.2">
      <c r="A148" s="107" t="s">
        <v>132</v>
      </c>
      <c r="B148" s="107"/>
      <c r="C148" s="10">
        <v>117</v>
      </c>
      <c r="D148" s="10">
        <v>0</v>
      </c>
      <c r="E148" s="10">
        <v>0</v>
      </c>
      <c r="F148" s="10">
        <v>0</v>
      </c>
      <c r="G148" s="10">
        <v>0</v>
      </c>
    </row>
    <row r="149" spans="1:7" s="9" customFormat="1" ht="12" customHeight="1" x14ac:dyDescent="0.2">
      <c r="A149" s="105" t="s">
        <v>133</v>
      </c>
      <c r="B149" s="105"/>
      <c r="C149" s="15">
        <v>559</v>
      </c>
      <c r="D149" s="15">
        <v>1</v>
      </c>
      <c r="E149" s="15">
        <v>2</v>
      </c>
      <c r="F149" s="15">
        <v>0</v>
      </c>
      <c r="G149" s="15">
        <v>3</v>
      </c>
    </row>
    <row r="150" spans="1:7" s="9" customFormat="1" ht="12" customHeight="1" x14ac:dyDescent="0.2">
      <c r="A150" s="13"/>
      <c r="B150" s="13"/>
      <c r="C150" s="13"/>
      <c r="D150" s="13"/>
      <c r="E150" s="13"/>
      <c r="F150" s="13"/>
      <c r="G150" s="13"/>
    </row>
    <row r="151" spans="1:7" s="9" customFormat="1" ht="12" customHeight="1" x14ac:dyDescent="0.2">
      <c r="A151" s="106" t="s">
        <v>134</v>
      </c>
      <c r="B151" s="106"/>
      <c r="C151" s="8">
        <f t="shared" ref="C151:G151" si="44">SUM(C152:C159)</f>
        <v>5713</v>
      </c>
      <c r="D151" s="8">
        <f t="shared" si="44"/>
        <v>27</v>
      </c>
      <c r="E151" s="8">
        <f t="shared" si="44"/>
        <v>18</v>
      </c>
      <c r="F151" s="8">
        <f t="shared" si="44"/>
        <v>0</v>
      </c>
      <c r="G151" s="8">
        <f t="shared" si="44"/>
        <v>45</v>
      </c>
    </row>
    <row r="152" spans="1:7" s="9" customFormat="1" ht="12" customHeight="1" x14ac:dyDescent="0.2">
      <c r="A152" s="107" t="s">
        <v>135</v>
      </c>
      <c r="B152" s="107"/>
      <c r="C152" s="10">
        <v>916</v>
      </c>
      <c r="D152" s="10">
        <v>14</v>
      </c>
      <c r="E152" s="10">
        <v>3</v>
      </c>
      <c r="F152" s="10">
        <v>0</v>
      </c>
      <c r="G152" s="10">
        <v>17</v>
      </c>
    </row>
    <row r="153" spans="1:7" s="9" customFormat="1" ht="12" customHeight="1" x14ac:dyDescent="0.2">
      <c r="A153" s="107" t="s">
        <v>136</v>
      </c>
      <c r="B153" s="107"/>
      <c r="C153" s="10">
        <v>186</v>
      </c>
      <c r="D153" s="10">
        <v>0</v>
      </c>
      <c r="E153" s="10">
        <v>0</v>
      </c>
      <c r="F153" s="10">
        <v>0</v>
      </c>
      <c r="G153" s="10">
        <v>0</v>
      </c>
    </row>
    <row r="154" spans="1:7" s="9" customFormat="1" ht="12" customHeight="1" x14ac:dyDescent="0.2">
      <c r="A154" s="107" t="s">
        <v>137</v>
      </c>
      <c r="B154" s="107"/>
      <c r="C154" s="10">
        <v>253</v>
      </c>
      <c r="D154" s="10">
        <v>0</v>
      </c>
      <c r="E154" s="10">
        <v>0</v>
      </c>
      <c r="F154" s="10">
        <v>0</v>
      </c>
      <c r="G154" s="10">
        <v>0</v>
      </c>
    </row>
    <row r="155" spans="1:7" s="9" customFormat="1" ht="12" customHeight="1" x14ac:dyDescent="0.2">
      <c r="A155" s="107" t="s">
        <v>138</v>
      </c>
      <c r="B155" s="107"/>
      <c r="C155" s="10">
        <v>143</v>
      </c>
      <c r="D155" s="10">
        <v>0</v>
      </c>
      <c r="E155" s="10">
        <v>0</v>
      </c>
      <c r="F155" s="10">
        <v>0</v>
      </c>
      <c r="G155" s="10">
        <v>0</v>
      </c>
    </row>
    <row r="156" spans="1:7" s="9" customFormat="1" ht="12" customHeight="1" x14ac:dyDescent="0.2">
      <c r="A156" s="107" t="s">
        <v>139</v>
      </c>
      <c r="B156" s="107"/>
      <c r="C156" s="10">
        <v>1263</v>
      </c>
      <c r="D156" s="10">
        <v>2</v>
      </c>
      <c r="E156" s="10">
        <v>0</v>
      </c>
      <c r="F156" s="10">
        <v>0</v>
      </c>
      <c r="G156" s="10">
        <v>2</v>
      </c>
    </row>
    <row r="157" spans="1:7" s="9" customFormat="1" ht="12" customHeight="1" x14ac:dyDescent="0.2">
      <c r="A157" s="107" t="s">
        <v>140</v>
      </c>
      <c r="B157" s="107"/>
      <c r="C157" s="10">
        <v>834</v>
      </c>
      <c r="D157" s="10">
        <v>0</v>
      </c>
      <c r="E157" s="10">
        <v>0</v>
      </c>
      <c r="F157" s="10">
        <v>0</v>
      </c>
      <c r="G157" s="10">
        <v>0</v>
      </c>
    </row>
    <row r="158" spans="1:7" s="9" customFormat="1" ht="12" customHeight="1" x14ac:dyDescent="0.2">
      <c r="A158" s="107" t="s">
        <v>141</v>
      </c>
      <c r="B158" s="107"/>
      <c r="C158" s="10">
        <v>121</v>
      </c>
      <c r="D158" s="10">
        <v>0</v>
      </c>
      <c r="E158" s="10">
        <v>0</v>
      </c>
      <c r="F158" s="10">
        <v>0</v>
      </c>
      <c r="G158" s="10">
        <v>0</v>
      </c>
    </row>
    <row r="159" spans="1:7" s="9" customFormat="1" ht="12" customHeight="1" x14ac:dyDescent="0.2">
      <c r="A159" s="105" t="s">
        <v>142</v>
      </c>
      <c r="B159" s="105"/>
      <c r="C159" s="15">
        <v>1997</v>
      </c>
      <c r="D159" s="15">
        <v>11</v>
      </c>
      <c r="E159" s="15">
        <v>15</v>
      </c>
      <c r="F159" s="15">
        <v>0</v>
      </c>
      <c r="G159" s="15">
        <v>26</v>
      </c>
    </row>
    <row r="160" spans="1:7" s="9" customFormat="1" ht="12" customHeight="1" x14ac:dyDescent="0.2">
      <c r="A160" s="13"/>
      <c r="B160" s="13"/>
      <c r="C160" s="13"/>
      <c r="D160" s="13"/>
      <c r="E160" s="13"/>
      <c r="F160" s="13"/>
      <c r="G160" s="13"/>
    </row>
    <row r="161" spans="1:7" s="9" customFormat="1" ht="12" customHeight="1" x14ac:dyDescent="0.2">
      <c r="A161" s="106" t="s">
        <v>143</v>
      </c>
      <c r="B161" s="106"/>
      <c r="C161" s="8">
        <f t="shared" ref="C161:G161" si="45">SUM(C162:C178)</f>
        <v>27468</v>
      </c>
      <c r="D161" s="8">
        <f t="shared" si="45"/>
        <v>294</v>
      </c>
      <c r="E161" s="8">
        <f t="shared" si="45"/>
        <v>79</v>
      </c>
      <c r="F161" s="8">
        <f t="shared" si="45"/>
        <v>18</v>
      </c>
      <c r="G161" s="8">
        <f t="shared" si="45"/>
        <v>355</v>
      </c>
    </row>
    <row r="162" spans="1:7" s="9" customFormat="1" ht="12" customHeight="1" x14ac:dyDescent="0.2">
      <c r="A162" s="107" t="s">
        <v>144</v>
      </c>
      <c r="B162" s="107"/>
      <c r="C162" s="10">
        <v>2233</v>
      </c>
      <c r="D162" s="10">
        <v>55</v>
      </c>
      <c r="E162" s="10">
        <v>43</v>
      </c>
      <c r="F162" s="10">
        <v>0</v>
      </c>
      <c r="G162" s="10">
        <v>98</v>
      </c>
    </row>
    <row r="163" spans="1:7" s="9" customFormat="1" ht="12" customHeight="1" x14ac:dyDescent="0.2">
      <c r="A163" s="107" t="s">
        <v>145</v>
      </c>
      <c r="B163" s="107"/>
      <c r="C163" s="10">
        <v>10007</v>
      </c>
      <c r="D163" s="10">
        <v>101</v>
      </c>
      <c r="E163" s="10">
        <v>6</v>
      </c>
      <c r="F163" s="10">
        <v>10</v>
      </c>
      <c r="G163" s="10">
        <v>97</v>
      </c>
    </row>
    <row r="164" spans="1:7" s="9" customFormat="1" ht="12" customHeight="1" x14ac:dyDescent="0.2">
      <c r="A164" s="107" t="s">
        <v>146</v>
      </c>
      <c r="B164" s="107"/>
      <c r="C164" s="10">
        <v>1265</v>
      </c>
      <c r="D164" s="10">
        <v>20</v>
      </c>
      <c r="E164" s="10">
        <v>2</v>
      </c>
      <c r="F164" s="10">
        <v>1</v>
      </c>
      <c r="G164" s="10">
        <v>21</v>
      </c>
    </row>
    <row r="165" spans="1:7" s="9" customFormat="1" ht="12" customHeight="1" x14ac:dyDescent="0.2">
      <c r="A165" s="107" t="s">
        <v>147</v>
      </c>
      <c r="B165" s="107"/>
      <c r="C165" s="10">
        <v>1366</v>
      </c>
      <c r="D165" s="10">
        <v>9</v>
      </c>
      <c r="E165" s="10">
        <v>0</v>
      </c>
      <c r="F165" s="10">
        <v>0</v>
      </c>
      <c r="G165" s="10">
        <v>9</v>
      </c>
    </row>
    <row r="166" spans="1:7" s="9" customFormat="1" ht="12" customHeight="1" x14ac:dyDescent="0.2">
      <c r="A166" s="107" t="s">
        <v>148</v>
      </c>
      <c r="B166" s="107"/>
      <c r="C166" s="10">
        <v>4394</v>
      </c>
      <c r="D166" s="10">
        <v>32</v>
      </c>
      <c r="E166" s="10">
        <v>9</v>
      </c>
      <c r="F166" s="10">
        <v>3</v>
      </c>
      <c r="G166" s="10">
        <v>38</v>
      </c>
    </row>
    <row r="167" spans="1:7" s="9" customFormat="1" ht="12" customHeight="1" x14ac:dyDescent="0.2">
      <c r="A167" s="107" t="s">
        <v>149</v>
      </c>
      <c r="B167" s="107"/>
      <c r="C167" s="10">
        <v>362</v>
      </c>
      <c r="D167" s="10">
        <v>1</v>
      </c>
      <c r="E167" s="10">
        <v>3</v>
      </c>
      <c r="F167" s="10">
        <v>0</v>
      </c>
      <c r="G167" s="10">
        <v>4</v>
      </c>
    </row>
    <row r="168" spans="1:7" s="9" customFormat="1" ht="12" customHeight="1" x14ac:dyDescent="0.2">
      <c r="A168" s="107" t="s">
        <v>150</v>
      </c>
      <c r="B168" s="107"/>
      <c r="C168" s="10">
        <v>516</v>
      </c>
      <c r="D168" s="10">
        <v>3</v>
      </c>
      <c r="E168" s="10">
        <v>3</v>
      </c>
      <c r="F168" s="10">
        <v>0</v>
      </c>
      <c r="G168" s="10">
        <v>6</v>
      </c>
    </row>
    <row r="169" spans="1:7" s="9" customFormat="1" ht="12" customHeight="1" x14ac:dyDescent="0.2">
      <c r="A169" s="107" t="s">
        <v>151</v>
      </c>
      <c r="B169" s="107"/>
      <c r="C169" s="10">
        <v>508</v>
      </c>
      <c r="D169" s="10">
        <v>0</v>
      </c>
      <c r="E169" s="10">
        <v>0</v>
      </c>
      <c r="F169" s="10">
        <v>0</v>
      </c>
      <c r="G169" s="10">
        <v>0</v>
      </c>
    </row>
    <row r="170" spans="1:7" s="9" customFormat="1" ht="12" customHeight="1" x14ac:dyDescent="0.2">
      <c r="A170" s="107" t="s">
        <v>152</v>
      </c>
      <c r="B170" s="107"/>
      <c r="C170" s="10">
        <v>267</v>
      </c>
      <c r="D170" s="10">
        <v>0</v>
      </c>
      <c r="E170" s="10">
        <v>0</v>
      </c>
      <c r="F170" s="10">
        <v>0</v>
      </c>
      <c r="G170" s="10">
        <v>0</v>
      </c>
    </row>
    <row r="171" spans="1:7" s="9" customFormat="1" ht="12" customHeight="1" x14ac:dyDescent="0.2">
      <c r="A171" s="107" t="s">
        <v>153</v>
      </c>
      <c r="B171" s="107"/>
      <c r="C171" s="10">
        <v>751</v>
      </c>
      <c r="D171" s="10">
        <v>25</v>
      </c>
      <c r="E171" s="10">
        <v>3</v>
      </c>
      <c r="F171" s="10">
        <v>1</v>
      </c>
      <c r="G171" s="10">
        <v>27</v>
      </c>
    </row>
    <row r="172" spans="1:7" s="9" customFormat="1" ht="12" customHeight="1" x14ac:dyDescent="0.2">
      <c r="A172" s="107" t="s">
        <v>154</v>
      </c>
      <c r="B172" s="107"/>
      <c r="C172" s="10">
        <v>73</v>
      </c>
      <c r="D172" s="10">
        <v>2</v>
      </c>
      <c r="E172" s="10">
        <v>1</v>
      </c>
      <c r="F172" s="10">
        <v>0</v>
      </c>
      <c r="G172" s="10">
        <v>3</v>
      </c>
    </row>
    <row r="173" spans="1:7" s="9" customFormat="1" ht="12" customHeight="1" x14ac:dyDescent="0.2">
      <c r="A173" s="107" t="s">
        <v>155</v>
      </c>
      <c r="B173" s="107"/>
      <c r="C173" s="10">
        <v>1593</v>
      </c>
      <c r="D173" s="10">
        <v>7</v>
      </c>
      <c r="E173" s="10">
        <v>1</v>
      </c>
      <c r="F173" s="10">
        <v>1</v>
      </c>
      <c r="G173" s="10">
        <v>7</v>
      </c>
    </row>
    <row r="174" spans="1:7" s="9" customFormat="1" ht="12" customHeight="1" x14ac:dyDescent="0.2">
      <c r="A174" s="107" t="s">
        <v>156</v>
      </c>
      <c r="B174" s="107"/>
      <c r="C174" s="10">
        <v>595</v>
      </c>
      <c r="D174" s="10">
        <v>5</v>
      </c>
      <c r="E174" s="10">
        <v>0</v>
      </c>
      <c r="F174" s="10">
        <v>0</v>
      </c>
      <c r="G174" s="10">
        <v>5</v>
      </c>
    </row>
    <row r="175" spans="1:7" s="9" customFormat="1" ht="12" customHeight="1" x14ac:dyDescent="0.2">
      <c r="A175" s="107" t="s">
        <v>157</v>
      </c>
      <c r="B175" s="107"/>
      <c r="C175" s="10">
        <v>334</v>
      </c>
      <c r="D175" s="10">
        <v>3</v>
      </c>
      <c r="E175" s="10">
        <v>1</v>
      </c>
      <c r="F175" s="10">
        <v>0</v>
      </c>
      <c r="G175" s="10">
        <v>4</v>
      </c>
    </row>
    <row r="176" spans="1:7" s="9" customFormat="1" ht="12" customHeight="1" x14ac:dyDescent="0.2">
      <c r="A176" s="107" t="s">
        <v>158</v>
      </c>
      <c r="B176" s="107"/>
      <c r="C176" s="10">
        <v>1142</v>
      </c>
      <c r="D176" s="10">
        <v>23</v>
      </c>
      <c r="E176" s="10">
        <v>5</v>
      </c>
      <c r="F176" s="10">
        <v>1</v>
      </c>
      <c r="G176" s="10">
        <v>27</v>
      </c>
    </row>
    <row r="177" spans="1:7" s="9" customFormat="1" ht="12" customHeight="1" x14ac:dyDescent="0.2">
      <c r="A177" s="107" t="s">
        <v>159</v>
      </c>
      <c r="B177" s="107"/>
      <c r="C177" s="10">
        <v>445</v>
      </c>
      <c r="D177" s="10">
        <v>0</v>
      </c>
      <c r="E177" s="10">
        <v>0</v>
      </c>
      <c r="F177" s="10">
        <v>0</v>
      </c>
      <c r="G177" s="10">
        <v>0</v>
      </c>
    </row>
    <row r="178" spans="1:7" s="9" customFormat="1" ht="12" customHeight="1" x14ac:dyDescent="0.2">
      <c r="A178" s="105" t="s">
        <v>160</v>
      </c>
      <c r="B178" s="105"/>
      <c r="C178" s="15">
        <v>1617</v>
      </c>
      <c r="D178" s="15">
        <v>8</v>
      </c>
      <c r="E178" s="15">
        <v>2</v>
      </c>
      <c r="F178" s="15">
        <v>1</v>
      </c>
      <c r="G178" s="15">
        <v>9</v>
      </c>
    </row>
    <row r="179" spans="1:7" s="9" customFormat="1" ht="12" customHeight="1" x14ac:dyDescent="0.2">
      <c r="A179" s="13"/>
      <c r="B179" s="13"/>
      <c r="C179" s="13"/>
      <c r="D179" s="13"/>
      <c r="E179" s="13"/>
      <c r="F179" s="13"/>
      <c r="G179" s="13"/>
    </row>
    <row r="180" spans="1:7" s="9" customFormat="1" ht="12" customHeight="1" x14ac:dyDescent="0.2">
      <c r="A180" s="106" t="s">
        <v>161</v>
      </c>
      <c r="B180" s="106"/>
      <c r="C180" s="8">
        <f t="shared" ref="C180:G180" si="46">SUM(C181:C186)</f>
        <v>6785</v>
      </c>
      <c r="D180" s="8">
        <f t="shared" si="46"/>
        <v>82</v>
      </c>
      <c r="E180" s="8">
        <f t="shared" si="46"/>
        <v>8</v>
      </c>
      <c r="F180" s="8">
        <f t="shared" si="46"/>
        <v>0</v>
      </c>
      <c r="G180" s="8">
        <f t="shared" si="46"/>
        <v>90</v>
      </c>
    </row>
    <row r="181" spans="1:7" s="9" customFormat="1" ht="12" customHeight="1" x14ac:dyDescent="0.2">
      <c r="A181" s="107" t="s">
        <v>162</v>
      </c>
      <c r="B181" s="107"/>
      <c r="C181" s="10">
        <v>3290</v>
      </c>
      <c r="D181" s="10">
        <v>19</v>
      </c>
      <c r="E181" s="10">
        <v>0</v>
      </c>
      <c r="F181" s="10">
        <v>0</v>
      </c>
      <c r="G181" s="10">
        <v>19</v>
      </c>
    </row>
    <row r="182" spans="1:7" s="9" customFormat="1" ht="12" customHeight="1" x14ac:dyDescent="0.2">
      <c r="A182" s="107" t="s">
        <v>163</v>
      </c>
      <c r="B182" s="107"/>
      <c r="C182" s="10">
        <v>1506</v>
      </c>
      <c r="D182" s="10">
        <v>26</v>
      </c>
      <c r="E182" s="10">
        <v>5</v>
      </c>
      <c r="F182" s="10">
        <v>0</v>
      </c>
      <c r="G182" s="10">
        <v>31</v>
      </c>
    </row>
    <row r="183" spans="1:7" s="9" customFormat="1" ht="12" customHeight="1" x14ac:dyDescent="0.2">
      <c r="A183" s="107" t="s">
        <v>164</v>
      </c>
      <c r="B183" s="107"/>
      <c r="C183" s="10">
        <v>371</v>
      </c>
      <c r="D183" s="10">
        <v>11</v>
      </c>
      <c r="E183" s="10">
        <v>1</v>
      </c>
      <c r="F183" s="10">
        <v>0</v>
      </c>
      <c r="G183" s="10">
        <v>12</v>
      </c>
    </row>
    <row r="184" spans="1:7" s="9" customFormat="1" ht="12" customHeight="1" x14ac:dyDescent="0.2">
      <c r="A184" s="107" t="s">
        <v>165</v>
      </c>
      <c r="B184" s="107"/>
      <c r="C184" s="10">
        <v>299</v>
      </c>
      <c r="D184" s="10">
        <v>1</v>
      </c>
      <c r="E184" s="10">
        <v>0</v>
      </c>
      <c r="F184" s="10">
        <v>0</v>
      </c>
      <c r="G184" s="10">
        <v>1</v>
      </c>
    </row>
    <row r="185" spans="1:7" s="9" customFormat="1" ht="12" customHeight="1" x14ac:dyDescent="0.2">
      <c r="A185" s="107" t="s">
        <v>166</v>
      </c>
      <c r="B185" s="107"/>
      <c r="C185" s="10">
        <v>826</v>
      </c>
      <c r="D185" s="10">
        <v>15</v>
      </c>
      <c r="E185" s="10">
        <v>1</v>
      </c>
      <c r="F185" s="10">
        <v>0</v>
      </c>
      <c r="G185" s="10">
        <v>16</v>
      </c>
    </row>
    <row r="186" spans="1:7" s="9" customFormat="1" ht="12" customHeight="1" x14ac:dyDescent="0.2">
      <c r="A186" s="105" t="s">
        <v>167</v>
      </c>
      <c r="B186" s="105"/>
      <c r="C186" s="15">
        <v>493</v>
      </c>
      <c r="D186" s="15">
        <v>10</v>
      </c>
      <c r="E186" s="15">
        <v>1</v>
      </c>
      <c r="F186" s="15">
        <v>0</v>
      </c>
      <c r="G186" s="15">
        <v>11</v>
      </c>
    </row>
    <row r="187" spans="1:7" s="9" customFormat="1" ht="12" customHeight="1" x14ac:dyDescent="0.2">
      <c r="A187" s="13"/>
      <c r="B187" s="13"/>
      <c r="C187" s="13"/>
      <c r="D187" s="13"/>
      <c r="E187" s="13"/>
      <c r="F187" s="13"/>
      <c r="G187" s="13"/>
    </row>
    <row r="188" spans="1:7" s="9" customFormat="1" ht="12" customHeight="1" x14ac:dyDescent="0.2">
      <c r="A188" s="106" t="s">
        <v>168</v>
      </c>
      <c r="B188" s="106"/>
      <c r="C188" s="8">
        <f t="shared" ref="C188:G188" si="47">SUM(C189:C191)</f>
        <v>5562</v>
      </c>
      <c r="D188" s="8">
        <f t="shared" si="47"/>
        <v>14</v>
      </c>
      <c r="E188" s="8">
        <f t="shared" si="47"/>
        <v>8</v>
      </c>
      <c r="F188" s="8">
        <f t="shared" si="47"/>
        <v>1</v>
      </c>
      <c r="G188" s="8">
        <f t="shared" si="47"/>
        <v>21</v>
      </c>
    </row>
    <row r="189" spans="1:7" s="9" customFormat="1" ht="12" customHeight="1" x14ac:dyDescent="0.2">
      <c r="A189" s="107" t="s">
        <v>169</v>
      </c>
      <c r="B189" s="107"/>
      <c r="C189" s="10">
        <v>1863</v>
      </c>
      <c r="D189" s="10">
        <v>4</v>
      </c>
      <c r="E189" s="10">
        <v>3</v>
      </c>
      <c r="F189" s="10">
        <v>0</v>
      </c>
      <c r="G189" s="10">
        <v>7</v>
      </c>
    </row>
    <row r="190" spans="1:7" s="9" customFormat="1" ht="12" customHeight="1" x14ac:dyDescent="0.2">
      <c r="A190" s="107" t="s">
        <v>170</v>
      </c>
      <c r="B190" s="107"/>
      <c r="C190" s="10">
        <v>1998</v>
      </c>
      <c r="D190" s="10">
        <v>4</v>
      </c>
      <c r="E190" s="10">
        <v>2</v>
      </c>
      <c r="F190" s="10">
        <v>1</v>
      </c>
      <c r="G190" s="10">
        <v>5</v>
      </c>
    </row>
    <row r="191" spans="1:7" s="9" customFormat="1" ht="12" customHeight="1" x14ac:dyDescent="0.2">
      <c r="A191" s="108" t="s">
        <v>171</v>
      </c>
      <c r="B191" s="108"/>
      <c r="C191" s="22">
        <v>1701</v>
      </c>
      <c r="D191" s="22">
        <v>6</v>
      </c>
      <c r="E191" s="22">
        <v>3</v>
      </c>
      <c r="F191" s="22">
        <v>0</v>
      </c>
      <c r="G191" s="22">
        <v>9</v>
      </c>
    </row>
    <row r="192" spans="1:7" s="9" customFormat="1" ht="12" customHeight="1" x14ac:dyDescent="0.2">
      <c r="A192" s="13"/>
      <c r="B192" s="13"/>
      <c r="C192" s="13"/>
      <c r="D192" s="13"/>
      <c r="E192" s="13"/>
      <c r="F192" s="13"/>
      <c r="G192" s="13"/>
    </row>
    <row r="193" spans="1:7" s="9" customFormat="1" ht="12" customHeight="1" x14ac:dyDescent="0.2">
      <c r="A193" s="106" t="s">
        <v>172</v>
      </c>
      <c r="B193" s="106"/>
      <c r="C193" s="8">
        <f t="shared" ref="C193:G193" si="48">SUM(C194:C204)</f>
        <v>9041</v>
      </c>
      <c r="D193" s="8">
        <f t="shared" si="48"/>
        <v>16</v>
      </c>
      <c r="E193" s="8">
        <f t="shared" si="48"/>
        <v>7</v>
      </c>
      <c r="F193" s="8">
        <f t="shared" si="48"/>
        <v>0</v>
      </c>
      <c r="G193" s="8">
        <f t="shared" si="48"/>
        <v>23</v>
      </c>
    </row>
    <row r="194" spans="1:7" s="9" customFormat="1" ht="12" customHeight="1" x14ac:dyDescent="0.2">
      <c r="A194" s="107" t="s">
        <v>173</v>
      </c>
      <c r="B194" s="107"/>
      <c r="C194" s="10">
        <v>1470</v>
      </c>
      <c r="D194" s="10">
        <v>0</v>
      </c>
      <c r="E194" s="10">
        <v>1</v>
      </c>
      <c r="F194" s="10">
        <v>0</v>
      </c>
      <c r="G194" s="10">
        <v>1</v>
      </c>
    </row>
    <row r="195" spans="1:7" s="9" customFormat="1" ht="12" customHeight="1" x14ac:dyDescent="0.2">
      <c r="A195" s="107" t="s">
        <v>174</v>
      </c>
      <c r="B195" s="107"/>
      <c r="C195" s="10">
        <v>178</v>
      </c>
      <c r="D195" s="10">
        <v>2</v>
      </c>
      <c r="E195" s="10">
        <v>0</v>
      </c>
      <c r="F195" s="10">
        <v>0</v>
      </c>
      <c r="G195" s="10">
        <v>2</v>
      </c>
    </row>
    <row r="196" spans="1:7" s="9" customFormat="1" ht="12" customHeight="1" x14ac:dyDescent="0.2">
      <c r="A196" s="107" t="s">
        <v>175</v>
      </c>
      <c r="B196" s="107"/>
      <c r="C196" s="10">
        <v>715</v>
      </c>
      <c r="D196" s="10">
        <v>0</v>
      </c>
      <c r="E196" s="10">
        <v>3</v>
      </c>
      <c r="F196" s="10">
        <v>0</v>
      </c>
      <c r="G196" s="10">
        <v>3</v>
      </c>
    </row>
    <row r="197" spans="1:7" s="9" customFormat="1" ht="12" customHeight="1" x14ac:dyDescent="0.2">
      <c r="A197" s="107" t="s">
        <v>176</v>
      </c>
      <c r="B197" s="107"/>
      <c r="C197" s="10">
        <v>321</v>
      </c>
      <c r="D197" s="10">
        <v>0</v>
      </c>
      <c r="E197" s="10">
        <v>0</v>
      </c>
      <c r="F197" s="10">
        <v>0</v>
      </c>
      <c r="G197" s="10">
        <v>0</v>
      </c>
    </row>
    <row r="198" spans="1:7" s="9" customFormat="1" ht="12" customHeight="1" x14ac:dyDescent="0.2">
      <c r="A198" s="107" t="s">
        <v>177</v>
      </c>
      <c r="B198" s="107"/>
      <c r="C198" s="10">
        <v>3456</v>
      </c>
      <c r="D198" s="10">
        <v>9</v>
      </c>
      <c r="E198" s="10">
        <v>2</v>
      </c>
      <c r="F198" s="10">
        <v>0</v>
      </c>
      <c r="G198" s="10">
        <v>11</v>
      </c>
    </row>
    <row r="199" spans="1:7" s="9" customFormat="1" ht="12" customHeight="1" x14ac:dyDescent="0.2">
      <c r="A199" s="107" t="s">
        <v>178</v>
      </c>
      <c r="B199" s="107"/>
      <c r="C199" s="10">
        <v>563</v>
      </c>
      <c r="D199" s="10">
        <v>0</v>
      </c>
      <c r="E199" s="10">
        <v>-1</v>
      </c>
      <c r="F199" s="10">
        <v>0</v>
      </c>
      <c r="G199" s="10">
        <v>-1</v>
      </c>
    </row>
    <row r="200" spans="1:7" s="9" customFormat="1" ht="12" customHeight="1" x14ac:dyDescent="0.2">
      <c r="A200" s="107" t="s">
        <v>179</v>
      </c>
      <c r="B200" s="107"/>
      <c r="C200" s="10">
        <v>215</v>
      </c>
      <c r="D200" s="10">
        <v>0</v>
      </c>
      <c r="E200" s="10">
        <v>1</v>
      </c>
      <c r="F200" s="10">
        <v>0</v>
      </c>
      <c r="G200" s="10">
        <v>1</v>
      </c>
    </row>
    <row r="201" spans="1:7" s="9" customFormat="1" ht="12" customHeight="1" x14ac:dyDescent="0.2">
      <c r="A201" s="107" t="s">
        <v>180</v>
      </c>
      <c r="B201" s="107"/>
      <c r="C201" s="10">
        <v>408</v>
      </c>
      <c r="D201" s="10">
        <v>1</v>
      </c>
      <c r="E201" s="10">
        <v>1</v>
      </c>
      <c r="F201" s="10">
        <v>0</v>
      </c>
      <c r="G201" s="10">
        <v>2</v>
      </c>
    </row>
    <row r="202" spans="1:7" s="9" customFormat="1" ht="12" customHeight="1" x14ac:dyDescent="0.2">
      <c r="A202" s="107" t="s">
        <v>181</v>
      </c>
      <c r="B202" s="107"/>
      <c r="C202" s="10">
        <v>382</v>
      </c>
      <c r="D202" s="10">
        <v>1</v>
      </c>
      <c r="E202" s="10">
        <v>0</v>
      </c>
      <c r="F202" s="10">
        <v>0</v>
      </c>
      <c r="G202" s="10">
        <v>1</v>
      </c>
    </row>
    <row r="203" spans="1:7" s="9" customFormat="1" ht="12" customHeight="1" x14ac:dyDescent="0.2">
      <c r="A203" s="107" t="s">
        <v>182</v>
      </c>
      <c r="B203" s="107"/>
      <c r="C203" s="10">
        <v>1079</v>
      </c>
      <c r="D203" s="10">
        <v>3</v>
      </c>
      <c r="E203" s="10">
        <v>0</v>
      </c>
      <c r="F203" s="10">
        <v>0</v>
      </c>
      <c r="G203" s="10">
        <v>3</v>
      </c>
    </row>
    <row r="204" spans="1:7" s="9" customFormat="1" ht="12" customHeight="1" x14ac:dyDescent="0.2">
      <c r="A204" s="105" t="s">
        <v>183</v>
      </c>
      <c r="B204" s="105"/>
      <c r="C204" s="15">
        <v>254</v>
      </c>
      <c r="D204" s="15">
        <v>0</v>
      </c>
      <c r="E204" s="15">
        <v>0</v>
      </c>
      <c r="F204" s="15">
        <v>0</v>
      </c>
      <c r="G204" s="15">
        <v>0</v>
      </c>
    </row>
    <row r="205" spans="1:7" s="9" customFormat="1" ht="12" customHeight="1" x14ac:dyDescent="0.2">
      <c r="A205" s="13"/>
      <c r="B205" s="13"/>
      <c r="C205" s="13"/>
      <c r="D205" s="13"/>
      <c r="E205" s="13"/>
      <c r="F205" s="13"/>
      <c r="G205" s="13"/>
    </row>
    <row r="206" spans="1:7" s="9" customFormat="1" ht="12" customHeight="1" x14ac:dyDescent="0.2">
      <c r="A206" s="106" t="s">
        <v>184</v>
      </c>
      <c r="B206" s="106"/>
      <c r="C206" s="8">
        <f t="shared" ref="C206:G206" si="49">SUM(C207:C214)</f>
        <v>226442</v>
      </c>
      <c r="D206" s="8">
        <f t="shared" si="49"/>
        <v>2388</v>
      </c>
      <c r="E206" s="8">
        <f t="shared" si="49"/>
        <v>452</v>
      </c>
      <c r="F206" s="8">
        <f t="shared" si="49"/>
        <v>115</v>
      </c>
      <c r="G206" s="8">
        <f t="shared" si="49"/>
        <v>2725</v>
      </c>
    </row>
    <row r="207" spans="1:7" s="9" customFormat="1" ht="12" customHeight="1" x14ac:dyDescent="0.2">
      <c r="A207" s="107" t="s">
        <v>185</v>
      </c>
      <c r="B207" s="107"/>
      <c r="C207" s="10">
        <f t="shared" ref="C207:G207" si="50">SUM(C56:C66)</f>
        <v>27850</v>
      </c>
      <c r="D207" s="10">
        <f t="shared" si="50"/>
        <v>343</v>
      </c>
      <c r="E207" s="10">
        <f t="shared" si="50"/>
        <v>59</v>
      </c>
      <c r="F207" s="10">
        <f t="shared" si="50"/>
        <v>7</v>
      </c>
      <c r="G207" s="10">
        <f t="shared" si="50"/>
        <v>395</v>
      </c>
    </row>
    <row r="208" spans="1:7" s="9" customFormat="1" ht="12" customHeight="1" x14ac:dyDescent="0.2">
      <c r="A208" s="107" t="s">
        <v>186</v>
      </c>
      <c r="B208" s="107"/>
      <c r="C208" s="10">
        <f t="shared" ref="C208:G208" si="51">SUM(C69:C120)</f>
        <v>89795</v>
      </c>
      <c r="D208" s="10">
        <f t="shared" si="51"/>
        <v>913</v>
      </c>
      <c r="E208" s="10">
        <f t="shared" si="51"/>
        <v>198</v>
      </c>
      <c r="F208" s="10">
        <f t="shared" si="51"/>
        <v>54</v>
      </c>
      <c r="G208" s="10">
        <f t="shared" si="51"/>
        <v>1057</v>
      </c>
    </row>
    <row r="209" spans="1:7" s="9" customFormat="1" ht="12" customHeight="1" x14ac:dyDescent="0.2">
      <c r="A209" s="107" t="s">
        <v>187</v>
      </c>
      <c r="B209" s="107"/>
      <c r="C209" s="10">
        <f t="shared" ref="C209:G209" si="52">SUM(C123:C149)</f>
        <v>54228</v>
      </c>
      <c r="D209" s="10">
        <f t="shared" si="52"/>
        <v>699</v>
      </c>
      <c r="E209" s="10">
        <f t="shared" si="52"/>
        <v>75</v>
      </c>
      <c r="F209" s="10">
        <f t="shared" si="52"/>
        <v>35</v>
      </c>
      <c r="G209" s="10">
        <f t="shared" si="52"/>
        <v>739</v>
      </c>
    </row>
    <row r="210" spans="1:7" s="9" customFormat="1" ht="12" customHeight="1" x14ac:dyDescent="0.2">
      <c r="A210" s="107" t="s">
        <v>188</v>
      </c>
      <c r="B210" s="107"/>
      <c r="C210" s="10">
        <f t="shared" ref="C210:G210" si="53">SUM(C152:C159)</f>
        <v>5713</v>
      </c>
      <c r="D210" s="10">
        <f t="shared" si="53"/>
        <v>27</v>
      </c>
      <c r="E210" s="10">
        <f t="shared" si="53"/>
        <v>18</v>
      </c>
      <c r="F210" s="10">
        <f t="shared" si="53"/>
        <v>0</v>
      </c>
      <c r="G210" s="10">
        <f t="shared" si="53"/>
        <v>45</v>
      </c>
    </row>
    <row r="211" spans="1:7" s="9" customFormat="1" ht="12" customHeight="1" x14ac:dyDescent="0.2">
      <c r="A211" s="107" t="s">
        <v>189</v>
      </c>
      <c r="B211" s="107"/>
      <c r="C211" s="10">
        <f t="shared" ref="C211:G211" si="54">SUM(C162:C178)</f>
        <v>27468</v>
      </c>
      <c r="D211" s="10">
        <f t="shared" si="54"/>
        <v>294</v>
      </c>
      <c r="E211" s="10">
        <f t="shared" si="54"/>
        <v>79</v>
      </c>
      <c r="F211" s="10">
        <f t="shared" si="54"/>
        <v>18</v>
      </c>
      <c r="G211" s="10">
        <f t="shared" si="54"/>
        <v>355</v>
      </c>
    </row>
    <row r="212" spans="1:7" s="9" customFormat="1" ht="12" customHeight="1" x14ac:dyDescent="0.2">
      <c r="A212" s="107" t="s">
        <v>190</v>
      </c>
      <c r="B212" s="107"/>
      <c r="C212" s="10">
        <f t="shared" ref="C212:G212" si="55">SUM(C181:C186)</f>
        <v>6785</v>
      </c>
      <c r="D212" s="10">
        <f t="shared" si="55"/>
        <v>82</v>
      </c>
      <c r="E212" s="10">
        <f t="shared" si="55"/>
        <v>8</v>
      </c>
      <c r="F212" s="10">
        <f t="shared" si="55"/>
        <v>0</v>
      </c>
      <c r="G212" s="10">
        <f t="shared" si="55"/>
        <v>90</v>
      </c>
    </row>
    <row r="213" spans="1:7" s="9" customFormat="1" ht="12" customHeight="1" x14ac:dyDescent="0.2">
      <c r="A213" s="107" t="s">
        <v>191</v>
      </c>
      <c r="B213" s="107"/>
      <c r="C213" s="10">
        <f t="shared" ref="C213:G213" si="56">SUM(C189:C191)</f>
        <v>5562</v>
      </c>
      <c r="D213" s="10">
        <f t="shared" si="56"/>
        <v>14</v>
      </c>
      <c r="E213" s="10">
        <f t="shared" si="56"/>
        <v>8</v>
      </c>
      <c r="F213" s="10">
        <f t="shared" si="56"/>
        <v>1</v>
      </c>
      <c r="G213" s="10">
        <f t="shared" si="56"/>
        <v>21</v>
      </c>
    </row>
    <row r="214" spans="1:7" s="9" customFormat="1" ht="12" customHeight="1" x14ac:dyDescent="0.2">
      <c r="A214" s="105" t="s">
        <v>192</v>
      </c>
      <c r="B214" s="105"/>
      <c r="C214" s="15">
        <f t="shared" ref="C214:G214" si="57">SUM(C194:C204)</f>
        <v>9041</v>
      </c>
      <c r="D214" s="15">
        <f t="shared" si="57"/>
        <v>16</v>
      </c>
      <c r="E214" s="15">
        <f t="shared" si="57"/>
        <v>7</v>
      </c>
      <c r="F214" s="15">
        <f t="shared" si="57"/>
        <v>0</v>
      </c>
      <c r="G214" s="15">
        <f t="shared" si="57"/>
        <v>23</v>
      </c>
    </row>
    <row r="215" spans="1:7" s="9" customFormat="1" ht="12" customHeight="1" x14ac:dyDescent="0.2">
      <c r="A215" s="13"/>
      <c r="B215" s="13"/>
      <c r="C215" s="13"/>
      <c r="D215" s="13"/>
      <c r="E215" s="13"/>
      <c r="F215" s="13"/>
      <c r="G215" s="13"/>
    </row>
    <row r="216" spans="1:7" s="9" customFormat="1" ht="12" customHeight="1" x14ac:dyDescent="0.2">
      <c r="A216" s="106" t="s">
        <v>193</v>
      </c>
      <c r="B216" s="106"/>
      <c r="C216" s="8">
        <f t="shared" ref="C216:G216" si="58">SUM(C217:C220)</f>
        <v>190399</v>
      </c>
      <c r="D216" s="8">
        <f t="shared" si="58"/>
        <v>2194</v>
      </c>
      <c r="E216" s="8">
        <f t="shared" si="58"/>
        <v>415</v>
      </c>
      <c r="F216" s="8">
        <f t="shared" si="58"/>
        <v>112</v>
      </c>
      <c r="G216" s="8">
        <f t="shared" si="58"/>
        <v>2497</v>
      </c>
    </row>
    <row r="217" spans="1:7" s="9" customFormat="1" ht="12" customHeight="1" x14ac:dyDescent="0.2">
      <c r="A217" s="107" t="s">
        <v>189</v>
      </c>
      <c r="B217" s="107"/>
      <c r="C217" s="10">
        <f t="shared" ref="C217:G217" si="59">C162+C163+C164+C165+C166+C167+C168+C169+C171+C173+C174+C176+C178+C182+C175</f>
        <v>28189</v>
      </c>
      <c r="D217" s="10">
        <f t="shared" si="59"/>
        <v>318</v>
      </c>
      <c r="E217" s="10">
        <f t="shared" si="59"/>
        <v>83</v>
      </c>
      <c r="F217" s="10">
        <f t="shared" si="59"/>
        <v>18</v>
      </c>
      <c r="G217" s="10">
        <f t="shared" si="59"/>
        <v>383</v>
      </c>
    </row>
    <row r="218" spans="1:7" s="9" customFormat="1" ht="12" customHeight="1" x14ac:dyDescent="0.2">
      <c r="A218" s="107" t="s">
        <v>194</v>
      </c>
      <c r="B218" s="107"/>
      <c r="C218" s="10">
        <f t="shared" ref="C218:G218" si="60">+C56+C58+C59+C60+C61+C62+C63+C64+C65+C66+C78+C57</f>
        <v>28352</v>
      </c>
      <c r="D218" s="10">
        <f t="shared" si="60"/>
        <v>344</v>
      </c>
      <c r="E218" s="10">
        <f t="shared" si="60"/>
        <v>60</v>
      </c>
      <c r="F218" s="10">
        <f t="shared" si="60"/>
        <v>7</v>
      </c>
      <c r="G218" s="10">
        <f t="shared" si="60"/>
        <v>397</v>
      </c>
    </row>
    <row r="219" spans="1:7" s="9" customFormat="1" ht="12" customHeight="1" x14ac:dyDescent="0.2">
      <c r="A219" s="107" t="s">
        <v>187</v>
      </c>
      <c r="B219" s="107"/>
      <c r="C219" s="10">
        <f t="shared" ref="C219:G219" si="61">C123+C125+C129+C132+C136+C137+C139+C141+C143+C144+C146+C147+C152+C159+C135+C131</f>
        <v>49262</v>
      </c>
      <c r="D219" s="10">
        <f t="shared" si="61"/>
        <v>673</v>
      </c>
      <c r="E219" s="10">
        <f t="shared" si="61"/>
        <v>84</v>
      </c>
      <c r="F219" s="10">
        <f t="shared" si="61"/>
        <v>34</v>
      </c>
      <c r="G219" s="10">
        <f t="shared" si="61"/>
        <v>723</v>
      </c>
    </row>
    <row r="220" spans="1:7" s="9" customFormat="1" ht="12" customHeight="1" x14ac:dyDescent="0.2">
      <c r="A220" s="105" t="s">
        <v>186</v>
      </c>
      <c r="B220" s="105"/>
      <c r="C220" s="15">
        <f t="shared" ref="C220:G220" si="62">+C69+C70+C71+C74+C75+C77+C76+C80+C79+C82+C81+C83+C86+C85+C84+C87+C88+C89+C90+C91+C93+C92+C94+C95+C97+C96+C99+C98+C103+C105+C104+C107+C106+C108+C109+C110+C111+C112+C113+C114+C116+C117+C118+C119+C120</f>
        <v>84596</v>
      </c>
      <c r="D220" s="15">
        <f t="shared" si="62"/>
        <v>859</v>
      </c>
      <c r="E220" s="15">
        <f t="shared" si="62"/>
        <v>188</v>
      </c>
      <c r="F220" s="15">
        <f t="shared" si="62"/>
        <v>53</v>
      </c>
      <c r="G220" s="15">
        <f t="shared" si="62"/>
        <v>994</v>
      </c>
    </row>
    <row r="221" spans="1:7" s="23" customFormat="1" ht="12" customHeight="1" x14ac:dyDescent="0.15">
      <c r="A221" s="103"/>
      <c r="B221" s="103"/>
      <c r="C221" s="103"/>
      <c r="D221" s="103"/>
      <c r="E221" s="103"/>
      <c r="F221" s="103"/>
      <c r="G221" s="103"/>
    </row>
    <row r="222" spans="1:7" s="9" customFormat="1" ht="12" customHeight="1" x14ac:dyDescent="0.2">
      <c r="A222" s="98" t="s">
        <v>211</v>
      </c>
      <c r="B222" s="98"/>
      <c r="C222" s="98"/>
      <c r="D222" s="98"/>
      <c r="E222" s="98"/>
      <c r="F222" s="98"/>
      <c r="G222" s="98"/>
    </row>
    <row r="223" spans="1:7" customFormat="1" ht="12.75" customHeight="1" x14ac:dyDescent="0.2">
      <c r="A223" s="98" t="s">
        <v>213</v>
      </c>
      <c r="B223" s="98"/>
      <c r="C223" s="98"/>
      <c r="D223" s="98"/>
      <c r="E223" s="98"/>
      <c r="F223" s="98"/>
      <c r="G223" s="98"/>
    </row>
    <row r="224" spans="1:7" customFormat="1" ht="12.75" x14ac:dyDescent="0.2">
      <c r="A224" s="98" t="s">
        <v>203</v>
      </c>
      <c r="B224" s="98"/>
      <c r="C224" s="98"/>
      <c r="D224" s="98"/>
      <c r="E224" s="98"/>
      <c r="F224" s="98"/>
      <c r="G224" s="98"/>
    </row>
    <row r="225" spans="1:7" customFormat="1" ht="12.75" x14ac:dyDescent="0.2">
      <c r="A225" s="98" t="s">
        <v>204</v>
      </c>
      <c r="B225" s="98"/>
      <c r="C225" s="98"/>
      <c r="D225" s="98"/>
      <c r="E225" s="98"/>
      <c r="F225" s="98"/>
      <c r="G225" s="98"/>
    </row>
    <row r="226" spans="1:7" s="23" customFormat="1" ht="5.25" customHeight="1" x14ac:dyDescent="0.15">
      <c r="A226" s="103"/>
      <c r="B226" s="103"/>
      <c r="C226" s="103"/>
      <c r="D226" s="103"/>
      <c r="E226" s="103"/>
      <c r="F226" s="103"/>
      <c r="G226" s="103"/>
    </row>
    <row r="227" spans="1:7" s="39" customFormat="1" ht="12" customHeight="1" x14ac:dyDescent="0.2">
      <c r="A227" s="104" t="s">
        <v>238</v>
      </c>
      <c r="B227" s="104"/>
      <c r="C227" s="104"/>
      <c r="D227" s="104"/>
      <c r="E227" s="104"/>
      <c r="F227" s="104"/>
      <c r="G227" s="104"/>
    </row>
    <row r="228" spans="1:7" s="23" customFormat="1" ht="5.25" customHeight="1" x14ac:dyDescent="0.15">
      <c r="A228" s="103"/>
      <c r="B228" s="103"/>
      <c r="C228" s="103"/>
      <c r="D228" s="103"/>
      <c r="E228" s="103"/>
      <c r="F228" s="103"/>
      <c r="G228" s="103"/>
    </row>
    <row r="229" spans="1:7" s="9" customFormat="1" ht="12" customHeight="1" x14ac:dyDescent="0.2">
      <c r="A229" s="98" t="s">
        <v>210</v>
      </c>
      <c r="B229" s="98"/>
      <c r="C229" s="98"/>
      <c r="D229" s="98"/>
      <c r="E229" s="98"/>
      <c r="F229" s="98"/>
      <c r="G229" s="98"/>
    </row>
    <row r="230" spans="1:7" s="9" customFormat="1" ht="12" customHeight="1" x14ac:dyDescent="0.2">
      <c r="A230" s="98" t="s">
        <v>199</v>
      </c>
      <c r="B230" s="98"/>
      <c r="C230" s="98"/>
      <c r="D230" s="98"/>
      <c r="E230" s="98"/>
      <c r="F230" s="98"/>
      <c r="G230" s="98"/>
    </row>
  </sheetData>
  <mergeCells count="195">
    <mergeCell ref="A227:G227"/>
    <mergeCell ref="A228:G228"/>
    <mergeCell ref="A229:G229"/>
    <mergeCell ref="A230:G230"/>
    <mergeCell ref="A221:G221"/>
    <mergeCell ref="A222:G222"/>
    <mergeCell ref="A223:G223"/>
    <mergeCell ref="A224:G224"/>
    <mergeCell ref="A225:G225"/>
    <mergeCell ref="A226:G226"/>
    <mergeCell ref="A214:B214"/>
    <mergeCell ref="A216:B216"/>
    <mergeCell ref="A217:B217"/>
    <mergeCell ref="A218:B218"/>
    <mergeCell ref="A219:B219"/>
    <mergeCell ref="A220:B220"/>
    <mergeCell ref="A208:B208"/>
    <mergeCell ref="A209:B209"/>
    <mergeCell ref="A210:B210"/>
    <mergeCell ref="A211:B211"/>
    <mergeCell ref="A212:B212"/>
    <mergeCell ref="A213:B213"/>
    <mergeCell ref="A201:B201"/>
    <mergeCell ref="A202:B202"/>
    <mergeCell ref="A203:B203"/>
    <mergeCell ref="A204:B204"/>
    <mergeCell ref="A206:B206"/>
    <mergeCell ref="A207:B207"/>
    <mergeCell ref="A195:B195"/>
    <mergeCell ref="A196:B196"/>
    <mergeCell ref="A197:B197"/>
    <mergeCell ref="A198:B198"/>
    <mergeCell ref="A199:B199"/>
    <mergeCell ref="A200:B200"/>
    <mergeCell ref="A188:B188"/>
    <mergeCell ref="A189:B189"/>
    <mergeCell ref="A190:B190"/>
    <mergeCell ref="A191:B191"/>
    <mergeCell ref="A193:B193"/>
    <mergeCell ref="A194:B194"/>
    <mergeCell ref="A181:B181"/>
    <mergeCell ref="A182:B182"/>
    <mergeCell ref="A183:B183"/>
    <mergeCell ref="A184:B184"/>
    <mergeCell ref="A185:B185"/>
    <mergeCell ref="A186:B186"/>
    <mergeCell ref="A174:B174"/>
    <mergeCell ref="A175:B175"/>
    <mergeCell ref="A176:B176"/>
    <mergeCell ref="A177:B177"/>
    <mergeCell ref="A178:B178"/>
    <mergeCell ref="A180:B180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5:B155"/>
    <mergeCell ref="A156:B156"/>
    <mergeCell ref="A157:B157"/>
    <mergeCell ref="A158:B158"/>
    <mergeCell ref="A159:B159"/>
    <mergeCell ref="A161:B161"/>
    <mergeCell ref="A148:B148"/>
    <mergeCell ref="A149:B149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30:B30"/>
    <mergeCell ref="A31:B31"/>
    <mergeCell ref="A8:B8"/>
    <mergeCell ref="A10:B10"/>
    <mergeCell ref="A11:B11"/>
    <mergeCell ref="A15:B15"/>
    <mergeCell ref="A19:B19"/>
    <mergeCell ref="A21:B21"/>
    <mergeCell ref="A45:B45"/>
    <mergeCell ref="A1:G1"/>
    <mergeCell ref="A2:G2"/>
    <mergeCell ref="A3:G3"/>
    <mergeCell ref="A4:G4"/>
    <mergeCell ref="A7:G7"/>
    <mergeCell ref="A22:B22"/>
    <mergeCell ref="A23:B23"/>
    <mergeCell ref="A24:B24"/>
    <mergeCell ref="A27:B27"/>
  </mergeCells>
  <pageMargins left="0.15748031496062992" right="0.19685039370078741" top="0.19685039370078741" bottom="0.31496062992125984" header="0.15748031496062992" footer="0.23622047244094491"/>
  <pageSetup paperSize="9" scale="9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pane ySplit="7" topLeftCell="A8" activePane="bottomLeft" state="frozen"/>
      <selection pane="bottomLeft" sqref="A1:G1"/>
    </sheetView>
  </sheetViews>
  <sheetFormatPr defaultColWidth="9.140625" defaultRowHeight="12" customHeight="1" x14ac:dyDescent="0.2"/>
  <cols>
    <col min="1" max="1" width="2" style="1" customWidth="1"/>
    <col min="2" max="2" width="28.140625" style="1" customWidth="1"/>
    <col min="3" max="7" width="18.7109375" style="2" customWidth="1"/>
    <col min="8" max="16384" width="9.140625" style="1"/>
  </cols>
  <sheetData>
    <row r="1" spans="1:7" s="25" customFormat="1" ht="12.75" customHeight="1" x14ac:dyDescent="0.2">
      <c r="A1" s="115"/>
      <c r="B1" s="115"/>
      <c r="C1" s="115"/>
      <c r="D1" s="115"/>
      <c r="E1" s="115"/>
      <c r="F1" s="115"/>
      <c r="G1" s="115"/>
    </row>
    <row r="2" spans="1:7" s="25" customFormat="1" ht="12.75" customHeight="1" x14ac:dyDescent="0.2">
      <c r="A2" s="115" t="s">
        <v>208</v>
      </c>
      <c r="B2" s="115"/>
      <c r="C2" s="115"/>
      <c r="D2" s="115"/>
      <c r="E2" s="115"/>
      <c r="F2" s="115"/>
      <c r="G2" s="115"/>
    </row>
    <row r="3" spans="1:7" s="26" customFormat="1" ht="12.75" customHeight="1" x14ac:dyDescent="0.25">
      <c r="A3" s="130"/>
      <c r="B3" s="130"/>
      <c r="C3" s="130"/>
      <c r="D3" s="130"/>
      <c r="E3" s="130"/>
      <c r="F3" s="130"/>
      <c r="G3" s="130"/>
    </row>
    <row r="4" spans="1:7" s="26" customFormat="1" ht="12.75" customHeight="1" x14ac:dyDescent="0.25">
      <c r="A4" s="131"/>
      <c r="B4" s="131"/>
      <c r="C4" s="131"/>
      <c r="D4" s="131"/>
      <c r="E4" s="131"/>
      <c r="F4" s="131"/>
      <c r="G4" s="131"/>
    </row>
    <row r="5" spans="1:7" ht="12" customHeight="1" x14ac:dyDescent="0.2">
      <c r="A5" s="27"/>
      <c r="B5" s="27"/>
      <c r="C5" s="28" t="s">
        <v>202</v>
      </c>
      <c r="D5" s="29" t="s">
        <v>195</v>
      </c>
      <c r="E5" s="30"/>
      <c r="F5" s="28" t="s">
        <v>201</v>
      </c>
      <c r="G5" s="31" t="s">
        <v>196</v>
      </c>
    </row>
    <row r="6" spans="1:7" ht="13.5" customHeight="1" x14ac:dyDescent="0.2">
      <c r="C6" s="38"/>
      <c r="D6" s="32" t="s">
        <v>197</v>
      </c>
      <c r="E6" s="33" t="s">
        <v>198</v>
      </c>
      <c r="F6" s="34"/>
      <c r="G6" s="32"/>
    </row>
    <row r="7" spans="1:7" s="24" customFormat="1" ht="12" customHeight="1" x14ac:dyDescent="0.2">
      <c r="A7" s="132"/>
      <c r="B7" s="132"/>
      <c r="C7" s="132"/>
      <c r="D7" s="132"/>
      <c r="E7" s="132"/>
      <c r="F7" s="132"/>
      <c r="G7" s="132"/>
    </row>
    <row r="8" spans="1:7" s="61" customFormat="1" ht="12" customHeight="1" x14ac:dyDescent="0.2">
      <c r="A8" s="129" t="s">
        <v>0</v>
      </c>
      <c r="B8" s="129"/>
      <c r="C8" s="62">
        <f t="shared" ref="C8:G8" si="0">C10+C21+C36+C40+C50</f>
        <v>223504</v>
      </c>
      <c r="D8" s="62">
        <f t="shared" si="0"/>
        <v>2292</v>
      </c>
      <c r="E8" s="62">
        <f t="shared" si="0"/>
        <v>431</v>
      </c>
      <c r="F8" s="62">
        <f t="shared" si="0"/>
        <v>103</v>
      </c>
      <c r="G8" s="62">
        <f t="shared" si="0"/>
        <v>2620</v>
      </c>
    </row>
    <row r="9" spans="1:7" s="3" customFormat="1" ht="12" customHeight="1" x14ac:dyDescent="0.2">
      <c r="A9" s="5"/>
      <c r="B9" s="5"/>
      <c r="C9" s="6"/>
      <c r="D9" s="6"/>
      <c r="E9" s="6"/>
      <c r="F9" s="6"/>
      <c r="G9" s="6"/>
    </row>
    <row r="10" spans="1:7" s="7" customFormat="1" ht="12" customHeight="1" x14ac:dyDescent="0.2">
      <c r="A10" s="106" t="s">
        <v>1</v>
      </c>
      <c r="B10" s="106"/>
      <c r="C10" s="8">
        <f t="shared" ref="C10:G10" si="1">C11+C15+C19</f>
        <v>21965</v>
      </c>
      <c r="D10" s="8">
        <f t="shared" si="1"/>
        <v>101</v>
      </c>
      <c r="E10" s="8">
        <f t="shared" si="1"/>
        <v>41</v>
      </c>
      <c r="F10" s="8">
        <f t="shared" si="1"/>
        <v>0</v>
      </c>
      <c r="G10" s="8">
        <f t="shared" si="1"/>
        <v>142</v>
      </c>
    </row>
    <row r="11" spans="1:7" s="9" customFormat="1" ht="12" customHeight="1" x14ac:dyDescent="0.2">
      <c r="A11" s="107" t="s">
        <v>2</v>
      </c>
      <c r="B11" s="107"/>
      <c r="C11" s="10">
        <f t="shared" ref="C11:G11" si="2">C12+C13+C14</f>
        <v>8940</v>
      </c>
      <c r="D11" s="10">
        <f t="shared" si="2"/>
        <v>20</v>
      </c>
      <c r="E11" s="10">
        <f t="shared" si="2"/>
        <v>24</v>
      </c>
      <c r="F11" s="10">
        <f t="shared" si="2"/>
        <v>0</v>
      </c>
      <c r="G11" s="10">
        <f t="shared" si="2"/>
        <v>44</v>
      </c>
    </row>
    <row r="12" spans="1:7" s="9" customFormat="1" ht="12" customHeight="1" x14ac:dyDescent="0.2">
      <c r="A12" s="11"/>
      <c r="B12" s="12" t="s">
        <v>3</v>
      </c>
      <c r="C12" s="10">
        <f t="shared" ref="C12:G12" si="3">C194+C195+C197+C202+C203</f>
        <v>3364</v>
      </c>
      <c r="D12" s="10">
        <f t="shared" si="3"/>
        <v>10</v>
      </c>
      <c r="E12" s="10">
        <f t="shared" si="3"/>
        <v>9</v>
      </c>
      <c r="F12" s="10">
        <f t="shared" si="3"/>
        <v>0</v>
      </c>
      <c r="G12" s="10">
        <f t="shared" si="3"/>
        <v>19</v>
      </c>
    </row>
    <row r="13" spans="1:7" s="9" customFormat="1" ht="12" customHeight="1" x14ac:dyDescent="0.2">
      <c r="A13" s="11"/>
      <c r="B13" s="12" t="s">
        <v>4</v>
      </c>
      <c r="C13" s="10">
        <f t="shared" ref="C13:G13" si="4">+C198+C204</f>
        <v>3695</v>
      </c>
      <c r="D13" s="10">
        <f t="shared" si="4"/>
        <v>6</v>
      </c>
      <c r="E13" s="10">
        <f t="shared" si="4"/>
        <v>14</v>
      </c>
      <c r="F13" s="10">
        <f t="shared" si="4"/>
        <v>0</v>
      </c>
      <c r="G13" s="10">
        <f t="shared" si="4"/>
        <v>20</v>
      </c>
    </row>
    <row r="14" spans="1:7" s="9" customFormat="1" ht="12" customHeight="1" x14ac:dyDescent="0.2">
      <c r="A14" s="11"/>
      <c r="B14" s="13" t="s">
        <v>5</v>
      </c>
      <c r="C14" s="10">
        <f t="shared" ref="C14:G14" si="5">C196+C199+C200+C201</f>
        <v>1881</v>
      </c>
      <c r="D14" s="10">
        <f t="shared" si="5"/>
        <v>4</v>
      </c>
      <c r="E14" s="10">
        <f t="shared" si="5"/>
        <v>1</v>
      </c>
      <c r="F14" s="10">
        <f t="shared" si="5"/>
        <v>0</v>
      </c>
      <c r="G14" s="10">
        <f t="shared" si="5"/>
        <v>5</v>
      </c>
    </row>
    <row r="15" spans="1:7" s="9" customFormat="1" ht="12" customHeight="1" x14ac:dyDescent="0.2">
      <c r="A15" s="107" t="s">
        <v>6</v>
      </c>
      <c r="B15" s="107"/>
      <c r="C15" s="10">
        <f t="shared" ref="C15:G15" si="6">C16+C17+C18</f>
        <v>5562</v>
      </c>
      <c r="D15" s="10">
        <f t="shared" si="6"/>
        <v>6</v>
      </c>
      <c r="E15" s="10">
        <f t="shared" si="6"/>
        <v>7</v>
      </c>
      <c r="F15" s="10">
        <f t="shared" si="6"/>
        <v>0</v>
      </c>
      <c r="G15" s="10">
        <f t="shared" si="6"/>
        <v>13</v>
      </c>
    </row>
    <row r="16" spans="1:7" s="9" customFormat="1" ht="12" customHeight="1" x14ac:dyDescent="0.2">
      <c r="A16" s="11"/>
      <c r="B16" s="12" t="s">
        <v>7</v>
      </c>
      <c r="C16" s="10">
        <f t="shared" ref="C16:G16" si="7">+C190</f>
        <v>2006</v>
      </c>
      <c r="D16" s="10">
        <f t="shared" si="7"/>
        <v>0</v>
      </c>
      <c r="E16" s="10">
        <f t="shared" si="7"/>
        <v>1</v>
      </c>
      <c r="F16" s="10">
        <f t="shared" si="7"/>
        <v>0</v>
      </c>
      <c r="G16" s="10">
        <f t="shared" si="7"/>
        <v>1</v>
      </c>
    </row>
    <row r="17" spans="1:7" s="9" customFormat="1" ht="12" customHeight="1" x14ac:dyDescent="0.2">
      <c r="A17" s="11"/>
      <c r="B17" s="12" t="s">
        <v>8</v>
      </c>
      <c r="C17" s="10">
        <f t="shared" ref="C17:G17" si="8">+C189</f>
        <v>1856</v>
      </c>
      <c r="D17" s="10">
        <f t="shared" si="8"/>
        <v>6</v>
      </c>
      <c r="E17" s="10">
        <f t="shared" si="8"/>
        <v>2</v>
      </c>
      <c r="F17" s="10">
        <f t="shared" si="8"/>
        <v>0</v>
      </c>
      <c r="G17" s="10">
        <f t="shared" si="8"/>
        <v>8</v>
      </c>
    </row>
    <row r="18" spans="1:7" s="9" customFormat="1" ht="12" customHeight="1" x14ac:dyDescent="0.2">
      <c r="A18" s="14"/>
      <c r="B18" s="12" t="s">
        <v>9</v>
      </c>
      <c r="C18" s="10">
        <f t="shared" ref="C18:G18" si="9">C191</f>
        <v>1700</v>
      </c>
      <c r="D18" s="10">
        <f t="shared" si="9"/>
        <v>0</v>
      </c>
      <c r="E18" s="10">
        <f t="shared" si="9"/>
        <v>4</v>
      </c>
      <c r="F18" s="10">
        <f t="shared" si="9"/>
        <v>0</v>
      </c>
      <c r="G18" s="10">
        <f t="shared" si="9"/>
        <v>4</v>
      </c>
    </row>
    <row r="19" spans="1:7" s="9" customFormat="1" ht="12" customHeight="1" x14ac:dyDescent="0.2">
      <c r="A19" s="105" t="s">
        <v>10</v>
      </c>
      <c r="B19" s="105"/>
      <c r="C19" s="15">
        <f t="shared" ref="C19:G19" si="10">C181+C182+C183+C167+C184+C185+C172+C186+C175</f>
        <v>7463</v>
      </c>
      <c r="D19" s="15">
        <f t="shared" si="10"/>
        <v>75</v>
      </c>
      <c r="E19" s="15">
        <f t="shared" si="10"/>
        <v>10</v>
      </c>
      <c r="F19" s="15">
        <f t="shared" si="10"/>
        <v>0</v>
      </c>
      <c r="G19" s="15">
        <f t="shared" si="10"/>
        <v>85</v>
      </c>
    </row>
    <row r="20" spans="1:7" s="9" customFormat="1" ht="12" customHeight="1" x14ac:dyDescent="0.2">
      <c r="A20" s="14"/>
      <c r="B20" s="14"/>
      <c r="C20" s="14"/>
      <c r="D20" s="14"/>
      <c r="E20" s="14"/>
      <c r="F20" s="14"/>
      <c r="G20" s="14"/>
    </row>
    <row r="21" spans="1:7" s="7" customFormat="1" ht="12" customHeight="1" x14ac:dyDescent="0.2">
      <c r="A21" s="106" t="s">
        <v>11</v>
      </c>
      <c r="B21" s="106"/>
      <c r="C21" s="8">
        <f t="shared" ref="C21:G21" si="11">C22+C23+C24+C27+C30+C31</f>
        <v>58982</v>
      </c>
      <c r="D21" s="8">
        <f t="shared" si="11"/>
        <v>382</v>
      </c>
      <c r="E21" s="8">
        <f t="shared" si="11"/>
        <v>109</v>
      </c>
      <c r="F21" s="8">
        <f t="shared" si="11"/>
        <v>28</v>
      </c>
      <c r="G21" s="8">
        <f t="shared" si="11"/>
        <v>463</v>
      </c>
    </row>
    <row r="22" spans="1:7" s="9" customFormat="1" ht="12" customHeight="1" x14ac:dyDescent="0.2">
      <c r="A22" s="107" t="s">
        <v>12</v>
      </c>
      <c r="B22" s="107"/>
      <c r="C22" s="10">
        <f t="shared" ref="C22:G22" si="12">C123+C125+C126+C136+C137+C139+C141+C143+C144</f>
        <v>34327</v>
      </c>
      <c r="D22" s="10">
        <f t="shared" si="12"/>
        <v>216</v>
      </c>
      <c r="E22" s="10">
        <f t="shared" si="12"/>
        <v>59</v>
      </c>
      <c r="F22" s="10">
        <f t="shared" si="12"/>
        <v>22</v>
      </c>
      <c r="G22" s="10">
        <f t="shared" si="12"/>
        <v>253</v>
      </c>
    </row>
    <row r="23" spans="1:7" s="9" customFormat="1" ht="12" customHeight="1" x14ac:dyDescent="0.2">
      <c r="A23" s="107" t="s">
        <v>13</v>
      </c>
      <c r="B23" s="107"/>
      <c r="C23" s="10">
        <f t="shared" ref="C23:G23" si="13">C131</f>
        <v>5956</v>
      </c>
      <c r="D23" s="10">
        <f t="shared" si="13"/>
        <v>62</v>
      </c>
      <c r="E23" s="10">
        <f t="shared" si="13"/>
        <v>8</v>
      </c>
      <c r="F23" s="10">
        <f t="shared" si="13"/>
        <v>1</v>
      </c>
      <c r="G23" s="10">
        <f t="shared" si="13"/>
        <v>69</v>
      </c>
    </row>
    <row r="24" spans="1:7" s="9" customFormat="1" ht="12" customHeight="1" x14ac:dyDescent="0.2">
      <c r="A24" s="107" t="s">
        <v>14</v>
      </c>
      <c r="B24" s="107"/>
      <c r="C24" s="10">
        <f t="shared" ref="C24:G24" si="14">C25+C26</f>
        <v>8575</v>
      </c>
      <c r="D24" s="10">
        <f t="shared" si="14"/>
        <v>54</v>
      </c>
      <c r="E24" s="10">
        <f t="shared" si="14"/>
        <v>18</v>
      </c>
      <c r="F24" s="10">
        <f t="shared" si="14"/>
        <v>5</v>
      </c>
      <c r="G24" s="10">
        <f t="shared" si="14"/>
        <v>67</v>
      </c>
    </row>
    <row r="25" spans="1:7" s="9" customFormat="1" ht="12" customHeight="1" x14ac:dyDescent="0.2">
      <c r="A25" s="16"/>
      <c r="B25" s="12" t="s">
        <v>15</v>
      </c>
      <c r="C25" s="10">
        <f t="shared" ref="C25:G25" si="15">C124+C128+C130+C138+C145+C149</f>
        <v>1870</v>
      </c>
      <c r="D25" s="10">
        <f t="shared" si="15"/>
        <v>0</v>
      </c>
      <c r="E25" s="10">
        <f t="shared" si="15"/>
        <v>2</v>
      </c>
      <c r="F25" s="10">
        <f t="shared" si="15"/>
        <v>0</v>
      </c>
      <c r="G25" s="10">
        <f t="shared" si="15"/>
        <v>2</v>
      </c>
    </row>
    <row r="26" spans="1:7" s="9" customFormat="1" ht="12" customHeight="1" x14ac:dyDescent="0.2">
      <c r="A26" s="14"/>
      <c r="B26" s="12" t="s">
        <v>16</v>
      </c>
      <c r="C26" s="10">
        <f t="shared" ref="C26:G26" si="16">C129+C132+C135+C146</f>
        <v>6705</v>
      </c>
      <c r="D26" s="10">
        <f t="shared" si="16"/>
        <v>54</v>
      </c>
      <c r="E26" s="10">
        <f t="shared" si="16"/>
        <v>16</v>
      </c>
      <c r="F26" s="10">
        <f t="shared" si="16"/>
        <v>5</v>
      </c>
      <c r="G26" s="10">
        <f t="shared" si="16"/>
        <v>65</v>
      </c>
    </row>
    <row r="27" spans="1:7" s="9" customFormat="1" ht="12" customHeight="1" x14ac:dyDescent="0.2">
      <c r="A27" s="107" t="s">
        <v>17</v>
      </c>
      <c r="B27" s="107"/>
      <c r="C27" s="10">
        <f t="shared" ref="C27:G27" si="17">C28+C29</f>
        <v>2977</v>
      </c>
      <c r="D27" s="10">
        <f t="shared" si="17"/>
        <v>16</v>
      </c>
      <c r="E27" s="10">
        <f t="shared" si="17"/>
        <v>0</v>
      </c>
      <c r="F27" s="10">
        <f t="shared" si="17"/>
        <v>0</v>
      </c>
      <c r="G27" s="10">
        <f t="shared" si="17"/>
        <v>16</v>
      </c>
    </row>
    <row r="28" spans="1:7" s="9" customFormat="1" ht="12" customHeight="1" x14ac:dyDescent="0.2">
      <c r="A28" s="16"/>
      <c r="B28" s="12" t="s">
        <v>18</v>
      </c>
      <c r="C28" s="10">
        <f t="shared" ref="C28:G28" si="18">+C127</f>
        <v>1425</v>
      </c>
      <c r="D28" s="10">
        <f t="shared" si="18"/>
        <v>1</v>
      </c>
      <c r="E28" s="10">
        <f t="shared" si="18"/>
        <v>0</v>
      </c>
      <c r="F28" s="10">
        <f t="shared" si="18"/>
        <v>0</v>
      </c>
      <c r="G28" s="10">
        <f t="shared" si="18"/>
        <v>1</v>
      </c>
    </row>
    <row r="29" spans="1:7" s="9" customFormat="1" ht="12" customHeight="1" x14ac:dyDescent="0.2">
      <c r="A29" s="14"/>
      <c r="B29" s="12" t="s">
        <v>19</v>
      </c>
      <c r="C29" s="10">
        <f t="shared" ref="C29:G29" si="19">C147</f>
        <v>1552</v>
      </c>
      <c r="D29" s="10">
        <f t="shared" si="19"/>
        <v>15</v>
      </c>
      <c r="E29" s="10">
        <f t="shared" si="19"/>
        <v>0</v>
      </c>
      <c r="F29" s="10">
        <f t="shared" si="19"/>
        <v>0</v>
      </c>
      <c r="G29" s="10">
        <f t="shared" si="19"/>
        <v>15</v>
      </c>
    </row>
    <row r="30" spans="1:7" s="9" customFormat="1" ht="12" customHeight="1" x14ac:dyDescent="0.2">
      <c r="A30" s="107" t="s">
        <v>20</v>
      </c>
      <c r="B30" s="107"/>
      <c r="C30" s="10">
        <f t="shared" ref="C30:G30" si="20">C133+C134+C140+C142+C148</f>
        <v>1456</v>
      </c>
      <c r="D30" s="10">
        <f t="shared" si="20"/>
        <v>1</v>
      </c>
      <c r="E30" s="10">
        <f t="shared" si="20"/>
        <v>1</v>
      </c>
      <c r="F30" s="10">
        <f t="shared" si="20"/>
        <v>0</v>
      </c>
      <c r="G30" s="10">
        <f t="shared" si="20"/>
        <v>2</v>
      </c>
    </row>
    <row r="31" spans="1:7" s="9" customFormat="1" ht="12" customHeight="1" x14ac:dyDescent="0.2">
      <c r="A31" s="107" t="s">
        <v>21</v>
      </c>
      <c r="B31" s="107"/>
      <c r="C31" s="10">
        <f t="shared" ref="C31:G31" si="21">C32+C33+C34</f>
        <v>5691</v>
      </c>
      <c r="D31" s="10">
        <f t="shared" si="21"/>
        <v>33</v>
      </c>
      <c r="E31" s="10">
        <f t="shared" si="21"/>
        <v>23</v>
      </c>
      <c r="F31" s="10">
        <f t="shared" si="21"/>
        <v>0</v>
      </c>
      <c r="G31" s="10">
        <f t="shared" si="21"/>
        <v>56</v>
      </c>
    </row>
    <row r="32" spans="1:7" s="9" customFormat="1" ht="12" customHeight="1" x14ac:dyDescent="0.2">
      <c r="A32" s="16"/>
      <c r="B32" s="12" t="s">
        <v>22</v>
      </c>
      <c r="C32" s="10">
        <f t="shared" ref="C32:G32" si="22">C157</f>
        <v>838</v>
      </c>
      <c r="D32" s="10">
        <f t="shared" si="22"/>
        <v>0</v>
      </c>
      <c r="E32" s="10">
        <f t="shared" si="22"/>
        <v>0</v>
      </c>
      <c r="F32" s="10">
        <f t="shared" si="22"/>
        <v>0</v>
      </c>
      <c r="G32" s="10">
        <f t="shared" si="22"/>
        <v>0</v>
      </c>
    </row>
    <row r="33" spans="1:7" s="9" customFormat="1" ht="12" customHeight="1" x14ac:dyDescent="0.2">
      <c r="A33" s="11"/>
      <c r="B33" s="12" t="s">
        <v>23</v>
      </c>
      <c r="C33" s="10">
        <f t="shared" ref="C33:G33" si="23">C153+C154+C155+C158</f>
        <v>704</v>
      </c>
      <c r="D33" s="10">
        <f t="shared" si="23"/>
        <v>1</v>
      </c>
      <c r="E33" s="10">
        <f t="shared" si="23"/>
        <v>3</v>
      </c>
      <c r="F33" s="10">
        <f t="shared" si="23"/>
        <v>0</v>
      </c>
      <c r="G33" s="10">
        <f t="shared" si="23"/>
        <v>4</v>
      </c>
    </row>
    <row r="34" spans="1:7" s="9" customFormat="1" ht="12" customHeight="1" x14ac:dyDescent="0.2">
      <c r="A34" s="11"/>
      <c r="B34" s="17" t="s">
        <v>24</v>
      </c>
      <c r="C34" s="15">
        <f t="shared" ref="C34:G34" si="24">C152+C156+C159</f>
        <v>4149</v>
      </c>
      <c r="D34" s="15">
        <f t="shared" si="24"/>
        <v>32</v>
      </c>
      <c r="E34" s="15">
        <f t="shared" si="24"/>
        <v>20</v>
      </c>
      <c r="F34" s="15">
        <f t="shared" si="24"/>
        <v>0</v>
      </c>
      <c r="G34" s="15">
        <f t="shared" si="24"/>
        <v>52</v>
      </c>
    </row>
    <row r="35" spans="1:7" s="9" customFormat="1" ht="12" customHeight="1" x14ac:dyDescent="0.2">
      <c r="A35" s="14"/>
      <c r="B35" s="14"/>
      <c r="C35" s="14"/>
      <c r="D35" s="14"/>
      <c r="E35" s="14"/>
      <c r="F35" s="14"/>
      <c r="G35" s="14"/>
    </row>
    <row r="36" spans="1:7" s="7" customFormat="1" ht="12" customHeight="1" x14ac:dyDescent="0.2">
      <c r="A36" s="106" t="s">
        <v>25</v>
      </c>
      <c r="B36" s="106"/>
      <c r="C36" s="8">
        <f t="shared" ref="C36:G36" si="25">C37+C38</f>
        <v>26047</v>
      </c>
      <c r="D36" s="8">
        <f t="shared" si="25"/>
        <v>570</v>
      </c>
      <c r="E36" s="8">
        <f t="shared" si="25"/>
        <v>29</v>
      </c>
      <c r="F36" s="8">
        <f t="shared" si="25"/>
        <v>23</v>
      </c>
      <c r="G36" s="8">
        <f t="shared" si="25"/>
        <v>576</v>
      </c>
    </row>
    <row r="37" spans="1:7" s="9" customFormat="1" ht="12" customHeight="1" x14ac:dyDescent="0.2">
      <c r="A37" s="107" t="s">
        <v>26</v>
      </c>
      <c r="B37" s="107"/>
      <c r="C37" s="10">
        <f t="shared" ref="C37:G37" si="26">C162+C163+C165+C166+C168+C171+C173+C174+C177+C178</f>
        <v>23187</v>
      </c>
      <c r="D37" s="10">
        <f t="shared" si="26"/>
        <v>499</v>
      </c>
      <c r="E37" s="10">
        <f t="shared" si="26"/>
        <v>25</v>
      </c>
      <c r="F37" s="10">
        <f t="shared" si="26"/>
        <v>23</v>
      </c>
      <c r="G37" s="10">
        <f t="shared" si="26"/>
        <v>501</v>
      </c>
    </row>
    <row r="38" spans="1:7" s="9" customFormat="1" ht="12" customHeight="1" x14ac:dyDescent="0.2">
      <c r="A38" s="105" t="s">
        <v>27</v>
      </c>
      <c r="B38" s="105"/>
      <c r="C38" s="15">
        <f t="shared" ref="C38:G38" si="27">+C164+C169+C176</f>
        <v>2860</v>
      </c>
      <c r="D38" s="15">
        <f t="shared" si="27"/>
        <v>71</v>
      </c>
      <c r="E38" s="15">
        <f t="shared" si="27"/>
        <v>4</v>
      </c>
      <c r="F38" s="15">
        <f t="shared" si="27"/>
        <v>0</v>
      </c>
      <c r="G38" s="15">
        <f t="shared" si="27"/>
        <v>75</v>
      </c>
    </row>
    <row r="39" spans="1:7" s="9" customFormat="1" ht="12" customHeight="1" x14ac:dyDescent="0.2">
      <c r="A39" s="14"/>
      <c r="B39" s="14"/>
      <c r="C39" s="14"/>
      <c r="D39" s="14"/>
      <c r="E39" s="14"/>
      <c r="F39" s="14"/>
      <c r="G39" s="14"/>
    </row>
    <row r="40" spans="1:7" s="7" customFormat="1" ht="12" customHeight="1" x14ac:dyDescent="0.2">
      <c r="A40" s="106" t="s">
        <v>28</v>
      </c>
      <c r="B40" s="106"/>
      <c r="C40" s="8">
        <f t="shared" ref="C40:G40" si="28">C41+C42+C45</f>
        <v>85351</v>
      </c>
      <c r="D40" s="8">
        <f t="shared" si="28"/>
        <v>1040</v>
      </c>
      <c r="E40" s="8">
        <f t="shared" si="28"/>
        <v>168</v>
      </c>
      <c r="F40" s="8">
        <f t="shared" si="28"/>
        <v>44</v>
      </c>
      <c r="G40" s="8">
        <f t="shared" si="28"/>
        <v>1164</v>
      </c>
    </row>
    <row r="41" spans="1:7" s="9" customFormat="1" ht="12" customHeight="1" x14ac:dyDescent="0.2">
      <c r="A41" s="107" t="s">
        <v>29</v>
      </c>
      <c r="B41" s="107"/>
      <c r="C41" s="10">
        <f t="shared" ref="C41:G41" si="29">C80+C81+C84+C85+C87+C89+C91+C92+C96+C98+C103+C104+C108+C111+C114+C116+C119+C120</f>
        <v>58463</v>
      </c>
      <c r="D41" s="10">
        <f t="shared" si="29"/>
        <v>737</v>
      </c>
      <c r="E41" s="10">
        <f t="shared" si="29"/>
        <v>106</v>
      </c>
      <c r="F41" s="10">
        <f t="shared" si="29"/>
        <v>37</v>
      </c>
      <c r="G41" s="10">
        <f t="shared" si="29"/>
        <v>806</v>
      </c>
    </row>
    <row r="42" spans="1:7" s="9" customFormat="1" ht="12" customHeight="1" x14ac:dyDescent="0.2">
      <c r="A42" s="111" t="s">
        <v>30</v>
      </c>
      <c r="B42" s="111"/>
      <c r="C42" s="10">
        <f t="shared" ref="C42:G42" si="30">C43+C44</f>
        <v>11850</v>
      </c>
      <c r="D42" s="10">
        <f t="shared" si="30"/>
        <v>155</v>
      </c>
      <c r="E42" s="10">
        <f t="shared" si="30"/>
        <v>35</v>
      </c>
      <c r="F42" s="10">
        <f t="shared" si="30"/>
        <v>2</v>
      </c>
      <c r="G42" s="10">
        <f t="shared" si="30"/>
        <v>188</v>
      </c>
    </row>
    <row r="43" spans="1:7" s="9" customFormat="1" ht="12" customHeight="1" x14ac:dyDescent="0.2">
      <c r="A43" s="17"/>
      <c r="B43" s="12" t="s">
        <v>31</v>
      </c>
      <c r="C43" s="10">
        <f t="shared" ref="C43:G43" si="31">C74+C101+C90+C170+C94+C99+C117</f>
        <v>6334</v>
      </c>
      <c r="D43" s="10">
        <f t="shared" si="31"/>
        <v>104</v>
      </c>
      <c r="E43" s="10">
        <f t="shared" si="31"/>
        <v>24</v>
      </c>
      <c r="F43" s="10">
        <f t="shared" si="31"/>
        <v>1</v>
      </c>
      <c r="G43" s="10">
        <f t="shared" si="31"/>
        <v>127</v>
      </c>
    </row>
    <row r="44" spans="1:7" s="9" customFormat="1" ht="12" customHeight="1" x14ac:dyDescent="0.2">
      <c r="A44" s="17"/>
      <c r="B44" s="12" t="s">
        <v>32</v>
      </c>
      <c r="C44" s="10">
        <f t="shared" ref="C44:G44" si="32">C82+C107+C109</f>
        <v>5516</v>
      </c>
      <c r="D44" s="10">
        <f t="shared" si="32"/>
        <v>51</v>
      </c>
      <c r="E44" s="10">
        <f t="shared" si="32"/>
        <v>11</v>
      </c>
      <c r="F44" s="10">
        <f t="shared" si="32"/>
        <v>1</v>
      </c>
      <c r="G44" s="10">
        <f t="shared" si="32"/>
        <v>61</v>
      </c>
    </row>
    <row r="45" spans="1:7" s="9" customFormat="1" ht="12" customHeight="1" x14ac:dyDescent="0.2">
      <c r="A45" s="107" t="s">
        <v>33</v>
      </c>
      <c r="B45" s="107"/>
      <c r="C45" s="10">
        <f t="shared" ref="C45:G45" si="33">C46+C47+C48</f>
        <v>15038</v>
      </c>
      <c r="D45" s="10">
        <f t="shared" si="33"/>
        <v>148</v>
      </c>
      <c r="E45" s="10">
        <f t="shared" si="33"/>
        <v>27</v>
      </c>
      <c r="F45" s="10">
        <f t="shared" si="33"/>
        <v>5</v>
      </c>
      <c r="G45" s="10">
        <f t="shared" si="33"/>
        <v>170</v>
      </c>
    </row>
    <row r="46" spans="1:7" s="9" customFormat="1" ht="12" customHeight="1" x14ac:dyDescent="0.2">
      <c r="A46" s="17"/>
      <c r="B46" s="12" t="s">
        <v>34</v>
      </c>
      <c r="C46" s="10">
        <f t="shared" ref="C46:G46" si="34">+C70+C71+C79+C100</f>
        <v>1997</v>
      </c>
      <c r="D46" s="10">
        <f t="shared" si="34"/>
        <v>14</v>
      </c>
      <c r="E46" s="10">
        <f t="shared" si="34"/>
        <v>6</v>
      </c>
      <c r="F46" s="10">
        <f t="shared" si="34"/>
        <v>0</v>
      </c>
      <c r="G46" s="10">
        <f t="shared" si="34"/>
        <v>20</v>
      </c>
    </row>
    <row r="47" spans="1:7" s="9" customFormat="1" ht="12" customHeight="1" x14ac:dyDescent="0.2">
      <c r="A47" s="17"/>
      <c r="B47" s="12" t="s">
        <v>35</v>
      </c>
      <c r="C47" s="10">
        <f t="shared" ref="C47:G47" si="35">C73+C75+C86+C88+C102+C106+C112+C115</f>
        <v>4252</v>
      </c>
      <c r="D47" s="10">
        <f t="shared" si="35"/>
        <v>16</v>
      </c>
      <c r="E47" s="10">
        <f t="shared" si="35"/>
        <v>5</v>
      </c>
      <c r="F47" s="10">
        <f t="shared" si="35"/>
        <v>0</v>
      </c>
      <c r="G47" s="10">
        <f t="shared" si="35"/>
        <v>21</v>
      </c>
    </row>
    <row r="48" spans="1:7" s="9" customFormat="1" ht="12" customHeight="1" x14ac:dyDescent="0.2">
      <c r="A48" s="17"/>
      <c r="B48" s="17" t="s">
        <v>36</v>
      </c>
      <c r="C48" s="15">
        <f t="shared" ref="C48:G48" si="36">C69+C76+C83+C93+C105+C110+C118</f>
        <v>8789</v>
      </c>
      <c r="D48" s="15">
        <f t="shared" si="36"/>
        <v>118</v>
      </c>
      <c r="E48" s="15">
        <f t="shared" si="36"/>
        <v>16</v>
      </c>
      <c r="F48" s="15">
        <f t="shared" si="36"/>
        <v>5</v>
      </c>
      <c r="G48" s="15">
        <f t="shared" si="36"/>
        <v>129</v>
      </c>
    </row>
    <row r="49" spans="1:7" s="9" customFormat="1" ht="12" customHeight="1" x14ac:dyDescent="0.2">
      <c r="A49" s="13"/>
      <c r="B49" s="13"/>
      <c r="C49" s="13"/>
      <c r="D49" s="13"/>
      <c r="E49" s="13"/>
      <c r="F49" s="13"/>
      <c r="G49" s="13"/>
    </row>
    <row r="50" spans="1:7" s="7" customFormat="1" ht="12" customHeight="1" x14ac:dyDescent="0.2">
      <c r="A50" s="106" t="s">
        <v>37</v>
      </c>
      <c r="B50" s="106"/>
      <c r="C50" s="8">
        <f t="shared" ref="C50:G50" si="37">C51+C52+C53</f>
        <v>31159</v>
      </c>
      <c r="D50" s="8">
        <f t="shared" si="37"/>
        <v>199</v>
      </c>
      <c r="E50" s="8">
        <f t="shared" si="37"/>
        <v>84</v>
      </c>
      <c r="F50" s="8">
        <f t="shared" si="37"/>
        <v>8</v>
      </c>
      <c r="G50" s="8">
        <f t="shared" si="37"/>
        <v>275</v>
      </c>
    </row>
    <row r="51" spans="1:7" s="9" customFormat="1" ht="12" customHeight="1" x14ac:dyDescent="0.2">
      <c r="A51" s="107" t="s">
        <v>38</v>
      </c>
      <c r="B51" s="107"/>
      <c r="C51" s="10">
        <f t="shared" ref="C51:G51" si="38">C56+C59+C62+C66</f>
        <v>10803</v>
      </c>
      <c r="D51" s="10">
        <f t="shared" si="38"/>
        <v>67</v>
      </c>
      <c r="E51" s="10">
        <f t="shared" si="38"/>
        <v>24</v>
      </c>
      <c r="F51" s="10">
        <f t="shared" si="38"/>
        <v>2</v>
      </c>
      <c r="G51" s="10">
        <f t="shared" si="38"/>
        <v>89</v>
      </c>
    </row>
    <row r="52" spans="1:7" s="9" customFormat="1" ht="12" customHeight="1" x14ac:dyDescent="0.2">
      <c r="A52" s="107" t="s">
        <v>39</v>
      </c>
      <c r="B52" s="107"/>
      <c r="C52" s="10">
        <f t="shared" ref="C52:G52" si="39">C72+C77+C78+C60+C61+C95+C97+C63+C64+C113+C65</f>
        <v>17882</v>
      </c>
      <c r="D52" s="10">
        <f t="shared" si="39"/>
        <v>131</v>
      </c>
      <c r="E52" s="10">
        <f t="shared" si="39"/>
        <v>50</v>
      </c>
      <c r="F52" s="10">
        <f t="shared" si="39"/>
        <v>5</v>
      </c>
      <c r="G52" s="10">
        <f t="shared" si="39"/>
        <v>176</v>
      </c>
    </row>
    <row r="53" spans="1:7" s="9" customFormat="1" ht="12" customHeight="1" x14ac:dyDescent="0.2">
      <c r="A53" s="105" t="s">
        <v>40</v>
      </c>
      <c r="B53" s="105"/>
      <c r="C53" s="15">
        <f t="shared" ref="C53:G53" si="40">C58+C57</f>
        <v>2474</v>
      </c>
      <c r="D53" s="15">
        <f t="shared" si="40"/>
        <v>1</v>
      </c>
      <c r="E53" s="15">
        <f t="shared" si="40"/>
        <v>10</v>
      </c>
      <c r="F53" s="15">
        <f t="shared" si="40"/>
        <v>1</v>
      </c>
      <c r="G53" s="15">
        <f t="shared" si="40"/>
        <v>10</v>
      </c>
    </row>
    <row r="54" spans="1:7" s="9" customFormat="1" ht="12" customHeight="1" x14ac:dyDescent="0.2">
      <c r="A54" s="13"/>
      <c r="B54" s="37"/>
      <c r="C54" s="19"/>
      <c r="D54" s="19"/>
      <c r="E54" s="19"/>
      <c r="F54" s="19"/>
      <c r="G54" s="19"/>
    </row>
    <row r="55" spans="1:7" s="9" customFormat="1" ht="12" customHeight="1" x14ac:dyDescent="0.2">
      <c r="A55" s="110" t="s">
        <v>41</v>
      </c>
      <c r="B55" s="110"/>
      <c r="C55" s="6">
        <f t="shared" ref="C55:G55" si="41">SUM(C56:C66)</f>
        <v>27417</v>
      </c>
      <c r="D55" s="6">
        <f t="shared" si="41"/>
        <v>165</v>
      </c>
      <c r="E55" s="6">
        <f t="shared" si="41"/>
        <v>77</v>
      </c>
      <c r="F55" s="6">
        <f t="shared" si="41"/>
        <v>8</v>
      </c>
      <c r="G55" s="6">
        <f t="shared" si="41"/>
        <v>234</v>
      </c>
    </row>
    <row r="56" spans="1:7" s="9" customFormat="1" ht="12" customHeight="1" x14ac:dyDescent="0.2">
      <c r="A56" s="107" t="s">
        <v>42</v>
      </c>
      <c r="B56" s="107"/>
      <c r="C56" s="10">
        <v>1878</v>
      </c>
      <c r="D56" s="10">
        <v>20</v>
      </c>
      <c r="E56" s="10">
        <v>6</v>
      </c>
      <c r="F56" s="10">
        <v>0</v>
      </c>
      <c r="G56" s="10">
        <v>26</v>
      </c>
    </row>
    <row r="57" spans="1:7" s="9" customFormat="1" ht="12" customHeight="1" x14ac:dyDescent="0.2">
      <c r="A57" s="107" t="s">
        <v>43</v>
      </c>
      <c r="B57" s="107"/>
      <c r="C57" s="10">
        <v>1310</v>
      </c>
      <c r="D57" s="10">
        <v>0</v>
      </c>
      <c r="E57" s="10">
        <v>3</v>
      </c>
      <c r="F57" s="10">
        <v>0</v>
      </c>
      <c r="G57" s="10">
        <v>3</v>
      </c>
    </row>
    <row r="58" spans="1:7" s="9" customFormat="1" ht="12" customHeight="1" x14ac:dyDescent="0.2">
      <c r="A58" s="107" t="s">
        <v>44</v>
      </c>
      <c r="B58" s="107"/>
      <c r="C58" s="10">
        <v>1164</v>
      </c>
      <c r="D58" s="10">
        <v>1</v>
      </c>
      <c r="E58" s="10">
        <v>7</v>
      </c>
      <c r="F58" s="10">
        <v>1</v>
      </c>
      <c r="G58" s="10">
        <v>7</v>
      </c>
    </row>
    <row r="59" spans="1:7" s="9" customFormat="1" ht="12" customHeight="1" x14ac:dyDescent="0.2">
      <c r="A59" s="107" t="s">
        <v>45</v>
      </c>
      <c r="B59" s="107"/>
      <c r="C59" s="10">
        <v>4970</v>
      </c>
      <c r="D59" s="10">
        <v>2</v>
      </c>
      <c r="E59" s="10">
        <v>12</v>
      </c>
      <c r="F59" s="10">
        <v>2</v>
      </c>
      <c r="G59" s="10">
        <v>12</v>
      </c>
    </row>
    <row r="60" spans="1:7" s="9" customFormat="1" ht="12" customHeight="1" x14ac:dyDescent="0.2">
      <c r="A60" s="107" t="s">
        <v>46</v>
      </c>
      <c r="B60" s="107"/>
      <c r="C60" s="10">
        <v>1443</v>
      </c>
      <c r="D60" s="10">
        <v>23</v>
      </c>
      <c r="E60" s="10">
        <v>9</v>
      </c>
      <c r="F60" s="10">
        <v>0</v>
      </c>
      <c r="G60" s="10">
        <v>32</v>
      </c>
    </row>
    <row r="61" spans="1:7" s="9" customFormat="1" ht="12" customHeight="1" x14ac:dyDescent="0.2">
      <c r="A61" s="107" t="s">
        <v>47</v>
      </c>
      <c r="B61" s="107"/>
      <c r="C61" s="10">
        <v>8001</v>
      </c>
      <c r="D61" s="10">
        <v>39</v>
      </c>
      <c r="E61" s="10">
        <v>10</v>
      </c>
      <c r="F61" s="10">
        <v>2</v>
      </c>
      <c r="G61" s="10">
        <v>47</v>
      </c>
    </row>
    <row r="62" spans="1:7" s="9" customFormat="1" ht="12" customHeight="1" x14ac:dyDescent="0.2">
      <c r="A62" s="107" t="s">
        <v>48</v>
      </c>
      <c r="B62" s="107"/>
      <c r="C62" s="10">
        <v>2266</v>
      </c>
      <c r="D62" s="10">
        <v>14</v>
      </c>
      <c r="E62" s="10">
        <v>4</v>
      </c>
      <c r="F62" s="10">
        <v>0</v>
      </c>
      <c r="G62" s="10">
        <v>18</v>
      </c>
    </row>
    <row r="63" spans="1:7" s="9" customFormat="1" ht="12" customHeight="1" x14ac:dyDescent="0.2">
      <c r="A63" s="107" t="s">
        <v>49</v>
      </c>
      <c r="B63" s="107"/>
      <c r="C63" s="10">
        <v>1212</v>
      </c>
      <c r="D63" s="10">
        <v>8</v>
      </c>
      <c r="E63" s="10">
        <v>1</v>
      </c>
      <c r="F63" s="10">
        <v>3</v>
      </c>
      <c r="G63" s="10">
        <v>6</v>
      </c>
    </row>
    <row r="64" spans="1:7" s="9" customFormat="1" ht="12" customHeight="1" x14ac:dyDescent="0.2">
      <c r="A64" s="107" t="s">
        <v>50</v>
      </c>
      <c r="B64" s="107"/>
      <c r="C64" s="10">
        <v>1358</v>
      </c>
      <c r="D64" s="10">
        <v>0</v>
      </c>
      <c r="E64" s="10">
        <v>8</v>
      </c>
      <c r="F64" s="10">
        <v>0</v>
      </c>
      <c r="G64" s="10">
        <v>8</v>
      </c>
    </row>
    <row r="65" spans="1:7" s="9" customFormat="1" ht="12" customHeight="1" x14ac:dyDescent="0.2">
      <c r="A65" s="107" t="s">
        <v>51</v>
      </c>
      <c r="B65" s="107"/>
      <c r="C65" s="10">
        <v>2126</v>
      </c>
      <c r="D65" s="10">
        <v>27</v>
      </c>
      <c r="E65" s="10">
        <v>15</v>
      </c>
      <c r="F65" s="10">
        <v>0</v>
      </c>
      <c r="G65" s="10">
        <v>42</v>
      </c>
    </row>
    <row r="66" spans="1:7" s="9" customFormat="1" ht="12" customHeight="1" x14ac:dyDescent="0.2">
      <c r="A66" s="105" t="s">
        <v>52</v>
      </c>
      <c r="B66" s="105"/>
      <c r="C66" s="15">
        <v>1689</v>
      </c>
      <c r="D66" s="15">
        <v>31</v>
      </c>
      <c r="E66" s="15">
        <v>2</v>
      </c>
      <c r="F66" s="15">
        <v>0</v>
      </c>
      <c r="G66" s="15">
        <v>33</v>
      </c>
    </row>
    <row r="67" spans="1:7" s="9" customFormat="1" ht="12" customHeight="1" x14ac:dyDescent="0.2">
      <c r="A67" s="13"/>
      <c r="B67" s="13"/>
      <c r="C67" s="13"/>
      <c r="D67" s="13"/>
      <c r="E67" s="13"/>
      <c r="F67" s="13"/>
      <c r="G67" s="13"/>
    </row>
    <row r="68" spans="1:7" s="9" customFormat="1" ht="12" customHeight="1" x14ac:dyDescent="0.2">
      <c r="A68" s="106" t="s">
        <v>53</v>
      </c>
      <c r="B68" s="106"/>
      <c r="C68" s="8">
        <f t="shared" ref="C68:G68" si="42">SUM(C69:C120)</f>
        <v>88826</v>
      </c>
      <c r="D68" s="8">
        <f t="shared" si="42"/>
        <v>1072</v>
      </c>
      <c r="E68" s="8">
        <f t="shared" si="42"/>
        <v>173</v>
      </c>
      <c r="F68" s="8">
        <f t="shared" si="42"/>
        <v>44</v>
      </c>
      <c r="G68" s="8">
        <f t="shared" si="42"/>
        <v>1201</v>
      </c>
    </row>
    <row r="69" spans="1:7" s="9" customFormat="1" ht="12" customHeight="1" x14ac:dyDescent="0.2">
      <c r="A69" s="107" t="s">
        <v>54</v>
      </c>
      <c r="B69" s="107"/>
      <c r="C69" s="10">
        <v>2510</v>
      </c>
      <c r="D69" s="10">
        <v>80</v>
      </c>
      <c r="E69" s="10">
        <v>5</v>
      </c>
      <c r="F69" s="10">
        <v>1</v>
      </c>
      <c r="G69" s="10">
        <v>84</v>
      </c>
    </row>
    <row r="70" spans="1:7" s="9" customFormat="1" ht="12" customHeight="1" x14ac:dyDescent="0.2">
      <c r="A70" s="107" t="s">
        <v>55</v>
      </c>
      <c r="B70" s="107"/>
      <c r="C70" s="10">
        <v>1035</v>
      </c>
      <c r="D70" s="10">
        <v>3</v>
      </c>
      <c r="E70" s="10">
        <v>4</v>
      </c>
      <c r="F70" s="10">
        <v>0</v>
      </c>
      <c r="G70" s="10">
        <v>7</v>
      </c>
    </row>
    <row r="71" spans="1:7" s="9" customFormat="1" ht="12" customHeight="1" x14ac:dyDescent="0.2">
      <c r="A71" s="107" t="s">
        <v>56</v>
      </c>
      <c r="B71" s="107"/>
      <c r="C71" s="10">
        <v>219</v>
      </c>
      <c r="D71" s="10">
        <v>2</v>
      </c>
      <c r="E71" s="10">
        <v>2</v>
      </c>
      <c r="F71" s="10">
        <v>0</v>
      </c>
      <c r="G71" s="10">
        <v>4</v>
      </c>
    </row>
    <row r="72" spans="1:7" s="9" customFormat="1" ht="12" customHeight="1" x14ac:dyDescent="0.2">
      <c r="A72" s="107" t="s">
        <v>57</v>
      </c>
      <c r="B72" s="107"/>
      <c r="C72" s="10">
        <v>657</v>
      </c>
      <c r="D72" s="10">
        <v>5</v>
      </c>
      <c r="E72" s="10">
        <v>1</v>
      </c>
      <c r="F72" s="10">
        <v>0</v>
      </c>
      <c r="G72" s="10">
        <v>6</v>
      </c>
    </row>
    <row r="73" spans="1:7" s="9" customFormat="1" ht="12" customHeight="1" x14ac:dyDescent="0.2">
      <c r="A73" s="107" t="s">
        <v>58</v>
      </c>
      <c r="B73" s="107"/>
      <c r="C73" s="10">
        <v>358</v>
      </c>
      <c r="D73" s="10">
        <v>0</v>
      </c>
      <c r="E73" s="10">
        <v>1</v>
      </c>
      <c r="F73" s="10">
        <v>0</v>
      </c>
      <c r="G73" s="10">
        <v>1</v>
      </c>
    </row>
    <row r="74" spans="1:7" s="9" customFormat="1" ht="12" customHeight="1" x14ac:dyDescent="0.2">
      <c r="A74" s="107" t="s">
        <v>59</v>
      </c>
      <c r="B74" s="107"/>
      <c r="C74" s="10">
        <v>666</v>
      </c>
      <c r="D74" s="10">
        <v>10</v>
      </c>
      <c r="E74" s="10">
        <v>2</v>
      </c>
      <c r="F74" s="10">
        <v>0</v>
      </c>
      <c r="G74" s="10">
        <v>12</v>
      </c>
    </row>
    <row r="75" spans="1:7" s="9" customFormat="1" ht="12" customHeight="1" x14ac:dyDescent="0.2">
      <c r="A75" s="107" t="s">
        <v>60</v>
      </c>
      <c r="B75" s="107"/>
      <c r="C75" s="10">
        <v>397</v>
      </c>
      <c r="D75" s="10">
        <v>0</v>
      </c>
      <c r="E75" s="10">
        <v>0</v>
      </c>
      <c r="F75" s="10">
        <v>0</v>
      </c>
      <c r="G75" s="10">
        <v>0</v>
      </c>
    </row>
    <row r="76" spans="1:7" s="9" customFormat="1" ht="12" customHeight="1" x14ac:dyDescent="0.2">
      <c r="A76" s="107" t="s">
        <v>61</v>
      </c>
      <c r="B76" s="107"/>
      <c r="C76" s="10">
        <v>1410</v>
      </c>
      <c r="D76" s="10">
        <v>16</v>
      </c>
      <c r="E76" s="10">
        <v>3</v>
      </c>
      <c r="F76" s="10">
        <v>0</v>
      </c>
      <c r="G76" s="10">
        <v>19</v>
      </c>
    </row>
    <row r="77" spans="1:7" s="9" customFormat="1" ht="12" customHeight="1" x14ac:dyDescent="0.2">
      <c r="A77" s="107" t="s">
        <v>62</v>
      </c>
      <c r="B77" s="107"/>
      <c r="C77" s="10">
        <v>779</v>
      </c>
      <c r="D77" s="10">
        <v>0</v>
      </c>
      <c r="E77" s="10">
        <v>2</v>
      </c>
      <c r="F77" s="10">
        <v>0</v>
      </c>
      <c r="G77" s="10">
        <v>2</v>
      </c>
    </row>
    <row r="78" spans="1:7" s="9" customFormat="1" ht="12" customHeight="1" x14ac:dyDescent="0.2">
      <c r="A78" s="107" t="s">
        <v>63</v>
      </c>
      <c r="B78" s="107"/>
      <c r="C78" s="10">
        <v>501</v>
      </c>
      <c r="D78" s="10">
        <v>0</v>
      </c>
      <c r="E78" s="10">
        <v>0</v>
      </c>
      <c r="F78" s="10">
        <v>0</v>
      </c>
      <c r="G78" s="10">
        <v>0</v>
      </c>
    </row>
    <row r="79" spans="1:7" s="9" customFormat="1" ht="12" customHeight="1" x14ac:dyDescent="0.2">
      <c r="A79" s="107" t="s">
        <v>64</v>
      </c>
      <c r="B79" s="107"/>
      <c r="C79" s="10">
        <v>549</v>
      </c>
      <c r="D79" s="10">
        <v>9</v>
      </c>
      <c r="E79" s="10">
        <v>0</v>
      </c>
      <c r="F79" s="10">
        <v>0</v>
      </c>
      <c r="G79" s="10">
        <v>9</v>
      </c>
    </row>
    <row r="80" spans="1:7" s="9" customFormat="1" ht="12" customHeight="1" x14ac:dyDescent="0.2">
      <c r="A80" s="107" t="s">
        <v>65</v>
      </c>
      <c r="B80" s="107"/>
      <c r="C80" s="10">
        <v>670</v>
      </c>
      <c r="D80" s="10">
        <v>14</v>
      </c>
      <c r="E80" s="10">
        <v>0</v>
      </c>
      <c r="F80" s="10">
        <v>0</v>
      </c>
      <c r="G80" s="10">
        <v>14</v>
      </c>
    </row>
    <row r="81" spans="1:7" s="9" customFormat="1" ht="12" customHeight="1" x14ac:dyDescent="0.2">
      <c r="A81" s="107" t="s">
        <v>66</v>
      </c>
      <c r="B81" s="107"/>
      <c r="C81" s="10">
        <v>1086</v>
      </c>
      <c r="D81" s="10">
        <v>56</v>
      </c>
      <c r="E81" s="10">
        <v>0</v>
      </c>
      <c r="F81" s="10">
        <v>0</v>
      </c>
      <c r="G81" s="10">
        <v>56</v>
      </c>
    </row>
    <row r="82" spans="1:7" s="9" customFormat="1" ht="12" customHeight="1" x14ac:dyDescent="0.2">
      <c r="A82" s="107" t="s">
        <v>67</v>
      </c>
      <c r="B82" s="107"/>
      <c r="C82" s="10">
        <v>3952</v>
      </c>
      <c r="D82" s="10">
        <v>44</v>
      </c>
      <c r="E82" s="10">
        <v>7</v>
      </c>
      <c r="F82" s="10">
        <v>0</v>
      </c>
      <c r="G82" s="10">
        <v>51</v>
      </c>
    </row>
    <row r="83" spans="1:7" s="9" customFormat="1" ht="12" customHeight="1" x14ac:dyDescent="0.2">
      <c r="A83" s="107" t="s">
        <v>68</v>
      </c>
      <c r="B83" s="107"/>
      <c r="C83" s="10">
        <v>2779</v>
      </c>
      <c r="D83" s="10">
        <v>5</v>
      </c>
      <c r="E83" s="10">
        <v>1</v>
      </c>
      <c r="F83" s="10">
        <v>1</v>
      </c>
      <c r="G83" s="10">
        <v>5</v>
      </c>
    </row>
    <row r="84" spans="1:7" s="9" customFormat="1" ht="12" customHeight="1" x14ac:dyDescent="0.2">
      <c r="A84" s="107" t="s">
        <v>69</v>
      </c>
      <c r="B84" s="107"/>
      <c r="C84" s="10">
        <v>2708</v>
      </c>
      <c r="D84" s="10">
        <v>21</v>
      </c>
      <c r="E84" s="10">
        <v>1</v>
      </c>
      <c r="F84" s="10">
        <v>3</v>
      </c>
      <c r="G84" s="10">
        <v>19</v>
      </c>
    </row>
    <row r="85" spans="1:7" s="9" customFormat="1" ht="12" customHeight="1" x14ac:dyDescent="0.2">
      <c r="A85" s="107" t="s">
        <v>70</v>
      </c>
      <c r="B85" s="107"/>
      <c r="C85" s="10">
        <v>998</v>
      </c>
      <c r="D85" s="10">
        <v>4</v>
      </c>
      <c r="E85" s="10">
        <v>0</v>
      </c>
      <c r="F85" s="10">
        <v>0</v>
      </c>
      <c r="G85" s="10">
        <v>4</v>
      </c>
    </row>
    <row r="86" spans="1:7" s="9" customFormat="1" ht="12" customHeight="1" x14ac:dyDescent="0.2">
      <c r="A86" s="107" t="s">
        <v>71</v>
      </c>
      <c r="B86" s="107"/>
      <c r="C86" s="10">
        <v>582</v>
      </c>
      <c r="D86" s="10">
        <v>0</v>
      </c>
      <c r="E86" s="10">
        <v>0</v>
      </c>
      <c r="F86" s="10">
        <v>0</v>
      </c>
      <c r="G86" s="10">
        <v>0</v>
      </c>
    </row>
    <row r="87" spans="1:7" s="9" customFormat="1" ht="12" customHeight="1" x14ac:dyDescent="0.2">
      <c r="A87" s="107" t="s">
        <v>72</v>
      </c>
      <c r="B87" s="107"/>
      <c r="C87" s="10">
        <v>640</v>
      </c>
      <c r="D87" s="10">
        <v>2</v>
      </c>
      <c r="E87" s="10">
        <v>1</v>
      </c>
      <c r="F87" s="10">
        <v>3</v>
      </c>
      <c r="G87" s="10">
        <v>0</v>
      </c>
    </row>
    <row r="88" spans="1:7" s="9" customFormat="1" ht="12" customHeight="1" x14ac:dyDescent="0.2">
      <c r="A88" s="107" t="s">
        <v>73</v>
      </c>
      <c r="B88" s="107"/>
      <c r="C88" s="10">
        <v>338</v>
      </c>
      <c r="D88" s="10">
        <v>4</v>
      </c>
      <c r="E88" s="10">
        <v>0</v>
      </c>
      <c r="F88" s="10">
        <v>0</v>
      </c>
      <c r="G88" s="10">
        <v>4</v>
      </c>
    </row>
    <row r="89" spans="1:7" s="9" customFormat="1" ht="12" customHeight="1" x14ac:dyDescent="0.2">
      <c r="A89" s="107" t="s">
        <v>74</v>
      </c>
      <c r="B89" s="107"/>
      <c r="C89" s="10">
        <v>231</v>
      </c>
      <c r="D89" s="10">
        <v>1</v>
      </c>
      <c r="E89" s="10">
        <v>1</v>
      </c>
      <c r="F89" s="10">
        <v>0</v>
      </c>
      <c r="G89" s="10">
        <v>2</v>
      </c>
    </row>
    <row r="90" spans="1:7" s="9" customFormat="1" ht="12" customHeight="1" x14ac:dyDescent="0.2">
      <c r="A90" s="107" t="s">
        <v>75</v>
      </c>
      <c r="B90" s="107"/>
      <c r="C90" s="10">
        <v>584</v>
      </c>
      <c r="D90" s="10">
        <v>19</v>
      </c>
      <c r="E90" s="10">
        <v>1</v>
      </c>
      <c r="F90" s="10">
        <v>0</v>
      </c>
      <c r="G90" s="10">
        <v>20</v>
      </c>
    </row>
    <row r="91" spans="1:7" s="9" customFormat="1" ht="12" customHeight="1" x14ac:dyDescent="0.2">
      <c r="A91" s="107" t="s">
        <v>76</v>
      </c>
      <c r="B91" s="107"/>
      <c r="C91" s="10">
        <v>846</v>
      </c>
      <c r="D91" s="10">
        <v>16</v>
      </c>
      <c r="E91" s="10">
        <v>1</v>
      </c>
      <c r="F91" s="10">
        <v>0</v>
      </c>
      <c r="G91" s="10">
        <v>17</v>
      </c>
    </row>
    <row r="92" spans="1:7" s="9" customFormat="1" ht="12" customHeight="1" x14ac:dyDescent="0.2">
      <c r="A92" s="107" t="s">
        <v>77</v>
      </c>
      <c r="B92" s="107"/>
      <c r="C92" s="10">
        <v>38155</v>
      </c>
      <c r="D92" s="10">
        <v>349</v>
      </c>
      <c r="E92" s="10">
        <v>48</v>
      </c>
      <c r="F92" s="10">
        <v>22</v>
      </c>
      <c r="G92" s="10">
        <v>375</v>
      </c>
    </row>
    <row r="93" spans="1:7" s="9" customFormat="1" ht="12" customHeight="1" x14ac:dyDescent="0.2">
      <c r="A93" s="107" t="s">
        <v>78</v>
      </c>
      <c r="B93" s="107"/>
      <c r="C93" s="10">
        <v>839</v>
      </c>
      <c r="D93" s="10">
        <v>10</v>
      </c>
      <c r="E93" s="10">
        <v>3</v>
      </c>
      <c r="F93" s="10">
        <v>1</v>
      </c>
      <c r="G93" s="10">
        <v>12</v>
      </c>
    </row>
    <row r="94" spans="1:7" s="9" customFormat="1" ht="12" customHeight="1" x14ac:dyDescent="0.2">
      <c r="A94" s="107" t="s">
        <v>79</v>
      </c>
      <c r="B94" s="107"/>
      <c r="C94" s="10">
        <v>584</v>
      </c>
      <c r="D94" s="10">
        <v>10</v>
      </c>
      <c r="E94" s="10">
        <v>2</v>
      </c>
      <c r="F94" s="10">
        <v>0</v>
      </c>
      <c r="G94" s="10">
        <v>12</v>
      </c>
    </row>
    <row r="95" spans="1:7" s="9" customFormat="1" ht="12" customHeight="1" x14ac:dyDescent="0.2">
      <c r="A95" s="107" t="s">
        <v>80</v>
      </c>
      <c r="B95" s="107"/>
      <c r="C95" s="10">
        <v>472</v>
      </c>
      <c r="D95" s="10">
        <v>1</v>
      </c>
      <c r="E95" s="10">
        <v>2</v>
      </c>
      <c r="F95" s="10">
        <v>0</v>
      </c>
      <c r="G95" s="10">
        <v>3</v>
      </c>
    </row>
    <row r="96" spans="1:7" s="9" customFormat="1" ht="12" customHeight="1" x14ac:dyDescent="0.2">
      <c r="A96" s="107" t="s">
        <v>81</v>
      </c>
      <c r="B96" s="107"/>
      <c r="C96" s="10">
        <v>3567</v>
      </c>
      <c r="D96" s="10">
        <v>57</v>
      </c>
      <c r="E96" s="10">
        <v>4</v>
      </c>
      <c r="F96" s="10">
        <v>3</v>
      </c>
      <c r="G96" s="10">
        <v>58</v>
      </c>
    </row>
    <row r="97" spans="1:7" s="9" customFormat="1" ht="12" customHeight="1" x14ac:dyDescent="0.2">
      <c r="A97" s="107" t="s">
        <v>82</v>
      </c>
      <c r="B97" s="107"/>
      <c r="C97" s="10">
        <v>759</v>
      </c>
      <c r="D97" s="10">
        <v>20</v>
      </c>
      <c r="E97" s="10">
        <v>2</v>
      </c>
      <c r="F97" s="10">
        <v>0</v>
      </c>
      <c r="G97" s="10">
        <v>22</v>
      </c>
    </row>
    <row r="98" spans="1:7" s="9" customFormat="1" ht="12" customHeight="1" x14ac:dyDescent="0.2">
      <c r="A98" s="107" t="s">
        <v>83</v>
      </c>
      <c r="B98" s="107"/>
      <c r="C98" s="10">
        <v>1196</v>
      </c>
      <c r="D98" s="10">
        <v>6</v>
      </c>
      <c r="E98" s="10">
        <v>2</v>
      </c>
      <c r="F98" s="10">
        <v>0</v>
      </c>
      <c r="G98" s="10">
        <v>8</v>
      </c>
    </row>
    <row r="99" spans="1:7" s="9" customFormat="1" ht="12" customHeight="1" x14ac:dyDescent="0.2">
      <c r="A99" s="107" t="s">
        <v>84</v>
      </c>
      <c r="B99" s="107"/>
      <c r="C99" s="10">
        <v>649</v>
      </c>
      <c r="D99" s="10">
        <v>2</v>
      </c>
      <c r="E99" s="10">
        <v>7</v>
      </c>
      <c r="F99" s="10">
        <v>1</v>
      </c>
      <c r="G99" s="10">
        <v>8</v>
      </c>
    </row>
    <row r="100" spans="1:7" s="9" customFormat="1" ht="12" customHeight="1" x14ac:dyDescent="0.2">
      <c r="A100" s="107" t="s">
        <v>85</v>
      </c>
      <c r="B100" s="107"/>
      <c r="C100" s="10">
        <v>194</v>
      </c>
      <c r="D100" s="10">
        <v>0</v>
      </c>
      <c r="E100" s="10">
        <v>0</v>
      </c>
      <c r="F100" s="10">
        <v>0</v>
      </c>
      <c r="G100" s="10">
        <v>0</v>
      </c>
    </row>
    <row r="101" spans="1:7" s="9" customFormat="1" ht="12" customHeight="1" x14ac:dyDescent="0.2">
      <c r="A101" s="107" t="s">
        <v>86</v>
      </c>
      <c r="B101" s="107"/>
      <c r="C101" s="10">
        <v>2234</v>
      </c>
      <c r="D101" s="10">
        <v>52</v>
      </c>
      <c r="E101" s="10">
        <v>10</v>
      </c>
      <c r="F101" s="10">
        <v>0</v>
      </c>
      <c r="G101" s="10">
        <v>62</v>
      </c>
    </row>
    <row r="102" spans="1:7" s="9" customFormat="1" ht="12" customHeight="1" x14ac:dyDescent="0.2">
      <c r="A102" s="107" t="s">
        <v>87</v>
      </c>
      <c r="B102" s="107"/>
      <c r="C102" s="10">
        <v>647</v>
      </c>
      <c r="D102" s="10">
        <v>2</v>
      </c>
      <c r="E102" s="10">
        <v>3</v>
      </c>
      <c r="F102" s="10">
        <v>0</v>
      </c>
      <c r="G102" s="10">
        <v>5</v>
      </c>
    </row>
    <row r="103" spans="1:7" s="9" customFormat="1" ht="12" customHeight="1" x14ac:dyDescent="0.2">
      <c r="A103" s="107" t="s">
        <v>88</v>
      </c>
      <c r="B103" s="107"/>
      <c r="C103" s="10">
        <v>900</v>
      </c>
      <c r="D103" s="10">
        <v>10</v>
      </c>
      <c r="E103" s="10">
        <v>-1</v>
      </c>
      <c r="F103" s="10">
        <v>0</v>
      </c>
      <c r="G103" s="10">
        <v>9</v>
      </c>
    </row>
    <row r="104" spans="1:7" s="9" customFormat="1" ht="12" customHeight="1" x14ac:dyDescent="0.2">
      <c r="A104" s="107" t="s">
        <v>89</v>
      </c>
      <c r="B104" s="107"/>
      <c r="C104" s="10">
        <v>418</v>
      </c>
      <c r="D104" s="10">
        <v>25</v>
      </c>
      <c r="E104" s="10">
        <v>1</v>
      </c>
      <c r="F104" s="10">
        <v>0</v>
      </c>
      <c r="G104" s="10">
        <v>26</v>
      </c>
    </row>
    <row r="105" spans="1:7" s="9" customFormat="1" ht="12" customHeight="1" x14ac:dyDescent="0.2">
      <c r="A105" s="107" t="s">
        <v>90</v>
      </c>
      <c r="B105" s="107"/>
      <c r="C105" s="10">
        <v>192</v>
      </c>
      <c r="D105" s="10">
        <v>0</v>
      </c>
      <c r="E105" s="10">
        <v>0</v>
      </c>
      <c r="F105" s="10">
        <v>0</v>
      </c>
      <c r="G105" s="10">
        <v>0</v>
      </c>
    </row>
    <row r="106" spans="1:7" s="9" customFormat="1" ht="12" customHeight="1" x14ac:dyDescent="0.2">
      <c r="A106" s="107" t="s">
        <v>91</v>
      </c>
      <c r="B106" s="107"/>
      <c r="C106" s="10">
        <v>544</v>
      </c>
      <c r="D106" s="10">
        <v>3</v>
      </c>
      <c r="E106" s="10">
        <v>0</v>
      </c>
      <c r="F106" s="10">
        <v>0</v>
      </c>
      <c r="G106" s="10">
        <v>3</v>
      </c>
    </row>
    <row r="107" spans="1:7" s="9" customFormat="1" ht="12" customHeight="1" x14ac:dyDescent="0.2">
      <c r="A107" s="107" t="s">
        <v>92</v>
      </c>
      <c r="B107" s="107"/>
      <c r="C107" s="10">
        <v>678</v>
      </c>
      <c r="D107" s="10">
        <v>0</v>
      </c>
      <c r="E107" s="10">
        <v>2</v>
      </c>
      <c r="F107" s="10">
        <v>1</v>
      </c>
      <c r="G107" s="10">
        <v>1</v>
      </c>
    </row>
    <row r="108" spans="1:7" s="9" customFormat="1" ht="12" customHeight="1" x14ac:dyDescent="0.2">
      <c r="A108" s="107" t="s">
        <v>93</v>
      </c>
      <c r="B108" s="107"/>
      <c r="C108" s="10">
        <v>2863</v>
      </c>
      <c r="D108" s="10">
        <v>104</v>
      </c>
      <c r="E108" s="10">
        <v>40</v>
      </c>
      <c r="F108" s="10">
        <v>1</v>
      </c>
      <c r="G108" s="10">
        <v>143</v>
      </c>
    </row>
    <row r="109" spans="1:7" s="9" customFormat="1" ht="12" customHeight="1" x14ac:dyDescent="0.2">
      <c r="A109" s="107" t="s">
        <v>94</v>
      </c>
      <c r="B109" s="107"/>
      <c r="C109" s="10">
        <v>886</v>
      </c>
      <c r="D109" s="10">
        <v>7</v>
      </c>
      <c r="E109" s="10">
        <v>2</v>
      </c>
      <c r="F109" s="10">
        <v>0</v>
      </c>
      <c r="G109" s="10">
        <v>9</v>
      </c>
    </row>
    <row r="110" spans="1:7" s="9" customFormat="1" ht="12" customHeight="1" x14ac:dyDescent="0.2">
      <c r="A110" s="107" t="s">
        <v>95</v>
      </c>
      <c r="B110" s="107"/>
      <c r="C110" s="10">
        <v>648</v>
      </c>
      <c r="D110" s="10">
        <v>7</v>
      </c>
      <c r="E110" s="10">
        <v>4</v>
      </c>
      <c r="F110" s="10">
        <v>0</v>
      </c>
      <c r="G110" s="10">
        <v>11</v>
      </c>
    </row>
    <row r="111" spans="1:7" s="9" customFormat="1" ht="12" customHeight="1" x14ac:dyDescent="0.2">
      <c r="A111" s="107" t="s">
        <v>96</v>
      </c>
      <c r="B111" s="107"/>
      <c r="C111" s="10">
        <v>841</v>
      </c>
      <c r="D111" s="10">
        <v>46</v>
      </c>
      <c r="E111" s="10">
        <v>1</v>
      </c>
      <c r="F111" s="10">
        <v>1</v>
      </c>
      <c r="G111" s="10">
        <v>46</v>
      </c>
    </row>
    <row r="112" spans="1:7" s="9" customFormat="1" ht="12" customHeight="1" x14ac:dyDescent="0.2">
      <c r="A112" s="107" t="s">
        <v>97</v>
      </c>
      <c r="B112" s="107"/>
      <c r="C112" s="10">
        <v>858</v>
      </c>
      <c r="D112" s="10">
        <v>5</v>
      </c>
      <c r="E112" s="10">
        <v>0</v>
      </c>
      <c r="F112" s="10">
        <v>0</v>
      </c>
      <c r="G112" s="10">
        <v>5</v>
      </c>
    </row>
    <row r="113" spans="1:7" s="9" customFormat="1" ht="12" customHeight="1" x14ac:dyDescent="0.2">
      <c r="A113" s="107" t="s">
        <v>98</v>
      </c>
      <c r="B113" s="107"/>
      <c r="C113" s="10">
        <v>574</v>
      </c>
      <c r="D113" s="10">
        <v>8</v>
      </c>
      <c r="E113" s="10">
        <v>0</v>
      </c>
      <c r="F113" s="10">
        <v>0</v>
      </c>
      <c r="G113" s="10">
        <v>8</v>
      </c>
    </row>
    <row r="114" spans="1:7" s="9" customFormat="1" ht="12" customHeight="1" x14ac:dyDescent="0.2">
      <c r="A114" s="107" t="s">
        <v>99</v>
      </c>
      <c r="B114" s="107"/>
      <c r="C114" s="10">
        <v>1136</v>
      </c>
      <c r="D114" s="10">
        <v>8</v>
      </c>
      <c r="E114" s="10">
        <v>2</v>
      </c>
      <c r="F114" s="10">
        <v>4</v>
      </c>
      <c r="G114" s="10">
        <v>6</v>
      </c>
    </row>
    <row r="115" spans="1:7" s="9" customFormat="1" ht="12" customHeight="1" x14ac:dyDescent="0.2">
      <c r="A115" s="107" t="s">
        <v>100</v>
      </c>
      <c r="B115" s="107"/>
      <c r="C115" s="10">
        <v>528</v>
      </c>
      <c r="D115" s="10">
        <v>2</v>
      </c>
      <c r="E115" s="10">
        <v>1</v>
      </c>
      <c r="F115" s="10">
        <v>0</v>
      </c>
      <c r="G115" s="10">
        <v>3</v>
      </c>
    </row>
    <row r="116" spans="1:7" s="9" customFormat="1" ht="12" customHeight="1" x14ac:dyDescent="0.2">
      <c r="A116" s="107" t="s">
        <v>101</v>
      </c>
      <c r="B116" s="107"/>
      <c r="C116" s="10">
        <v>848</v>
      </c>
      <c r="D116" s="10">
        <v>11</v>
      </c>
      <c r="E116" s="10">
        <v>2</v>
      </c>
      <c r="F116" s="10">
        <v>0</v>
      </c>
      <c r="G116" s="10">
        <v>13</v>
      </c>
    </row>
    <row r="117" spans="1:7" s="9" customFormat="1" ht="12" customHeight="1" x14ac:dyDescent="0.2">
      <c r="A117" s="107" t="s">
        <v>102</v>
      </c>
      <c r="B117" s="107"/>
      <c r="C117" s="10">
        <v>1350</v>
      </c>
      <c r="D117" s="10">
        <v>9</v>
      </c>
      <c r="E117" s="10">
        <v>0</v>
      </c>
      <c r="F117" s="10">
        <v>0</v>
      </c>
      <c r="G117" s="10">
        <v>9</v>
      </c>
    </row>
    <row r="118" spans="1:7" s="9" customFormat="1" ht="12" customHeight="1" x14ac:dyDescent="0.2">
      <c r="A118" s="107" t="s">
        <v>103</v>
      </c>
      <c r="B118" s="107"/>
      <c r="C118" s="10">
        <v>411</v>
      </c>
      <c r="D118" s="10">
        <v>0</v>
      </c>
      <c r="E118" s="10">
        <v>0</v>
      </c>
      <c r="F118" s="10">
        <v>2</v>
      </c>
      <c r="G118" s="10">
        <v>-2</v>
      </c>
    </row>
    <row r="119" spans="1:7" s="9" customFormat="1" ht="12" customHeight="1" x14ac:dyDescent="0.2">
      <c r="A119" s="107" t="s">
        <v>104</v>
      </c>
      <c r="B119" s="107"/>
      <c r="C119" s="10">
        <v>906</v>
      </c>
      <c r="D119" s="10">
        <v>6</v>
      </c>
      <c r="E119" s="10">
        <v>3</v>
      </c>
      <c r="F119" s="10">
        <v>0</v>
      </c>
      <c r="G119" s="10">
        <v>9</v>
      </c>
    </row>
    <row r="120" spans="1:7" s="9" customFormat="1" ht="12" customHeight="1" x14ac:dyDescent="0.2">
      <c r="A120" s="108" t="s">
        <v>105</v>
      </c>
      <c r="B120" s="108"/>
      <c r="C120" s="15">
        <v>454</v>
      </c>
      <c r="D120" s="15">
        <v>1</v>
      </c>
      <c r="E120" s="15">
        <v>0</v>
      </c>
      <c r="F120" s="15">
        <v>0</v>
      </c>
      <c r="G120" s="15">
        <v>1</v>
      </c>
    </row>
    <row r="121" spans="1:7" s="9" customFormat="1" ht="12" customHeight="1" x14ac:dyDescent="0.2">
      <c r="A121" s="13"/>
      <c r="B121" s="13"/>
      <c r="C121" s="13"/>
      <c r="D121" s="13"/>
      <c r="E121" s="13"/>
      <c r="F121" s="13"/>
      <c r="G121" s="13"/>
    </row>
    <row r="122" spans="1:7" s="9" customFormat="1" ht="12" customHeight="1" x14ac:dyDescent="0.2">
      <c r="A122" s="106" t="s">
        <v>106</v>
      </c>
      <c r="B122" s="106"/>
      <c r="C122" s="8">
        <f t="shared" ref="C122:G122" si="43">SUM(C123:C149)</f>
        <v>53291</v>
      </c>
      <c r="D122" s="8">
        <f t="shared" si="43"/>
        <v>349</v>
      </c>
      <c r="E122" s="8">
        <f t="shared" si="43"/>
        <v>86</v>
      </c>
      <c r="F122" s="8">
        <f t="shared" si="43"/>
        <v>28</v>
      </c>
      <c r="G122" s="8">
        <f t="shared" si="43"/>
        <v>407</v>
      </c>
    </row>
    <row r="123" spans="1:7" s="9" customFormat="1" ht="12" customHeight="1" x14ac:dyDescent="0.2">
      <c r="A123" s="107" t="s">
        <v>107</v>
      </c>
      <c r="B123" s="107"/>
      <c r="C123" s="10">
        <v>5780</v>
      </c>
      <c r="D123" s="10">
        <v>44</v>
      </c>
      <c r="E123" s="10">
        <v>2</v>
      </c>
      <c r="F123" s="10">
        <v>4</v>
      </c>
      <c r="G123" s="10">
        <v>42</v>
      </c>
    </row>
    <row r="124" spans="1:7" s="9" customFormat="1" ht="12" customHeight="1" x14ac:dyDescent="0.2">
      <c r="A124" s="107" t="s">
        <v>108</v>
      </c>
      <c r="B124" s="107"/>
      <c r="C124" s="10">
        <v>303</v>
      </c>
      <c r="D124" s="10">
        <v>0</v>
      </c>
      <c r="E124" s="10">
        <v>1</v>
      </c>
      <c r="F124" s="10">
        <v>0</v>
      </c>
      <c r="G124" s="10">
        <v>1</v>
      </c>
    </row>
    <row r="125" spans="1:7" s="9" customFormat="1" ht="12" customHeight="1" x14ac:dyDescent="0.2">
      <c r="A125" s="107" t="s">
        <v>109</v>
      </c>
      <c r="B125" s="107"/>
      <c r="C125" s="10">
        <v>724</v>
      </c>
      <c r="D125" s="10">
        <v>6</v>
      </c>
      <c r="E125" s="10">
        <v>0</v>
      </c>
      <c r="F125" s="10">
        <v>2</v>
      </c>
      <c r="G125" s="10">
        <v>4</v>
      </c>
    </row>
    <row r="126" spans="1:7" s="9" customFormat="1" ht="12" customHeight="1" x14ac:dyDescent="0.2">
      <c r="A126" s="107" t="s">
        <v>110</v>
      </c>
      <c r="B126" s="107"/>
      <c r="C126" s="10">
        <v>3004</v>
      </c>
      <c r="D126" s="10">
        <v>6</v>
      </c>
      <c r="E126" s="10">
        <v>6</v>
      </c>
      <c r="F126" s="10">
        <v>4</v>
      </c>
      <c r="G126" s="10">
        <v>8</v>
      </c>
    </row>
    <row r="127" spans="1:7" s="9" customFormat="1" ht="12" customHeight="1" x14ac:dyDescent="0.2">
      <c r="A127" s="107" t="s">
        <v>111</v>
      </c>
      <c r="B127" s="107"/>
      <c r="C127" s="10">
        <v>1425</v>
      </c>
      <c r="D127" s="10">
        <v>1</v>
      </c>
      <c r="E127" s="10">
        <v>0</v>
      </c>
      <c r="F127" s="10">
        <v>0</v>
      </c>
      <c r="G127" s="10">
        <v>1</v>
      </c>
    </row>
    <row r="128" spans="1:7" s="9" customFormat="1" ht="12" customHeight="1" x14ac:dyDescent="0.2">
      <c r="A128" s="107" t="s">
        <v>112</v>
      </c>
      <c r="B128" s="107"/>
      <c r="C128" s="10">
        <v>71</v>
      </c>
      <c r="D128" s="10">
        <v>0</v>
      </c>
      <c r="E128" s="10">
        <v>0</v>
      </c>
      <c r="F128" s="10">
        <v>0</v>
      </c>
      <c r="G128" s="10">
        <v>0</v>
      </c>
    </row>
    <row r="129" spans="1:7" s="9" customFormat="1" ht="12" customHeight="1" x14ac:dyDescent="0.2">
      <c r="A129" s="107" t="s">
        <v>113</v>
      </c>
      <c r="B129" s="107"/>
      <c r="C129" s="10">
        <v>1630</v>
      </c>
      <c r="D129" s="10">
        <v>6</v>
      </c>
      <c r="E129" s="10">
        <v>2</v>
      </c>
      <c r="F129" s="10">
        <v>0</v>
      </c>
      <c r="G129" s="10">
        <v>8</v>
      </c>
    </row>
    <row r="130" spans="1:7" s="9" customFormat="1" ht="12" customHeight="1" x14ac:dyDescent="0.2">
      <c r="A130" s="107" t="s">
        <v>114</v>
      </c>
      <c r="B130" s="107"/>
      <c r="C130" s="10">
        <v>249</v>
      </c>
      <c r="D130" s="10">
        <v>0</v>
      </c>
      <c r="E130" s="10">
        <v>1</v>
      </c>
      <c r="F130" s="10">
        <v>0</v>
      </c>
      <c r="G130" s="10">
        <v>1</v>
      </c>
    </row>
    <row r="131" spans="1:7" s="20" customFormat="1" ht="12" customHeight="1" x14ac:dyDescent="0.2">
      <c r="A131" s="127" t="s">
        <v>115</v>
      </c>
      <c r="B131" s="127"/>
      <c r="C131" s="21">
        <v>5956</v>
      </c>
      <c r="D131" s="21">
        <v>62</v>
      </c>
      <c r="E131" s="21">
        <v>8</v>
      </c>
      <c r="F131" s="21">
        <v>1</v>
      </c>
      <c r="G131" s="21">
        <v>69</v>
      </c>
    </row>
    <row r="132" spans="1:7" s="9" customFormat="1" ht="12" customHeight="1" x14ac:dyDescent="0.2">
      <c r="A132" s="107" t="s">
        <v>116</v>
      </c>
      <c r="B132" s="107"/>
      <c r="C132" s="10">
        <v>2613</v>
      </c>
      <c r="D132" s="10">
        <v>33</v>
      </c>
      <c r="E132" s="10">
        <v>8</v>
      </c>
      <c r="F132" s="10">
        <v>0</v>
      </c>
      <c r="G132" s="10">
        <v>41</v>
      </c>
    </row>
    <row r="133" spans="1:7" s="9" customFormat="1" ht="12" customHeight="1" x14ac:dyDescent="0.2">
      <c r="A133" s="107" t="s">
        <v>117</v>
      </c>
      <c r="B133" s="107"/>
      <c r="C133" s="10">
        <v>104</v>
      </c>
      <c r="D133" s="10">
        <v>0</v>
      </c>
      <c r="E133" s="10">
        <v>0</v>
      </c>
      <c r="F133" s="10">
        <v>0</v>
      </c>
      <c r="G133" s="10">
        <v>0</v>
      </c>
    </row>
    <row r="134" spans="1:7" s="9" customFormat="1" ht="12" customHeight="1" x14ac:dyDescent="0.2">
      <c r="A134" s="107" t="s">
        <v>118</v>
      </c>
      <c r="B134" s="107"/>
      <c r="C134" s="10">
        <v>542</v>
      </c>
      <c r="D134" s="10">
        <v>1</v>
      </c>
      <c r="E134" s="10">
        <v>1</v>
      </c>
      <c r="F134" s="10">
        <v>0</v>
      </c>
      <c r="G134" s="10">
        <v>2</v>
      </c>
    </row>
    <row r="135" spans="1:7" s="9" customFormat="1" ht="12" customHeight="1" x14ac:dyDescent="0.2">
      <c r="A135" s="107" t="s">
        <v>119</v>
      </c>
      <c r="B135" s="107"/>
      <c r="C135" s="10">
        <v>840</v>
      </c>
      <c r="D135" s="10">
        <v>4</v>
      </c>
      <c r="E135" s="10">
        <v>6</v>
      </c>
      <c r="F135" s="10">
        <v>0</v>
      </c>
      <c r="G135" s="10">
        <v>10</v>
      </c>
    </row>
    <row r="136" spans="1:7" s="9" customFormat="1" ht="12" customHeight="1" x14ac:dyDescent="0.2">
      <c r="A136" s="107" t="s">
        <v>120</v>
      </c>
      <c r="B136" s="107"/>
      <c r="C136" s="10">
        <v>10512</v>
      </c>
      <c r="D136" s="10">
        <v>79</v>
      </c>
      <c r="E136" s="10">
        <v>7</v>
      </c>
      <c r="F136" s="10">
        <v>0</v>
      </c>
      <c r="G136" s="10">
        <v>86</v>
      </c>
    </row>
    <row r="137" spans="1:7" s="9" customFormat="1" ht="12" customHeight="1" x14ac:dyDescent="0.2">
      <c r="A137" s="107" t="s">
        <v>121</v>
      </c>
      <c r="B137" s="107"/>
      <c r="C137" s="10">
        <v>3780</v>
      </c>
      <c r="D137" s="10">
        <v>37</v>
      </c>
      <c r="E137" s="10">
        <v>27</v>
      </c>
      <c r="F137" s="10">
        <v>7</v>
      </c>
      <c r="G137" s="10">
        <v>57</v>
      </c>
    </row>
    <row r="138" spans="1:7" s="9" customFormat="1" ht="12" customHeight="1" x14ac:dyDescent="0.2">
      <c r="A138" s="107" t="s">
        <v>122</v>
      </c>
      <c r="B138" s="107"/>
      <c r="C138" s="10">
        <v>510</v>
      </c>
      <c r="D138" s="10">
        <v>0</v>
      </c>
      <c r="E138" s="10">
        <v>0</v>
      </c>
      <c r="F138" s="10">
        <v>0</v>
      </c>
      <c r="G138" s="10">
        <v>0</v>
      </c>
    </row>
    <row r="139" spans="1:7" s="9" customFormat="1" ht="12" customHeight="1" x14ac:dyDescent="0.2">
      <c r="A139" s="107" t="s">
        <v>123</v>
      </c>
      <c r="B139" s="107"/>
      <c r="C139" s="10">
        <v>5598</v>
      </c>
      <c r="D139" s="10">
        <v>29</v>
      </c>
      <c r="E139" s="10">
        <v>4</v>
      </c>
      <c r="F139" s="10">
        <v>4</v>
      </c>
      <c r="G139" s="10">
        <v>29</v>
      </c>
    </row>
    <row r="140" spans="1:7" s="9" customFormat="1" ht="12" customHeight="1" x14ac:dyDescent="0.2">
      <c r="A140" s="107" t="s">
        <v>124</v>
      </c>
      <c r="B140" s="107"/>
      <c r="C140" s="10">
        <v>77</v>
      </c>
      <c r="D140" s="10">
        <v>0</v>
      </c>
      <c r="E140" s="10">
        <v>0</v>
      </c>
      <c r="F140" s="10">
        <v>0</v>
      </c>
      <c r="G140" s="10">
        <v>0</v>
      </c>
    </row>
    <row r="141" spans="1:7" s="9" customFormat="1" ht="12" customHeight="1" x14ac:dyDescent="0.2">
      <c r="A141" s="107" t="s">
        <v>125</v>
      </c>
      <c r="B141" s="107"/>
      <c r="C141" s="10">
        <v>2583</v>
      </c>
      <c r="D141" s="10">
        <v>12</v>
      </c>
      <c r="E141" s="10">
        <v>10</v>
      </c>
      <c r="F141" s="10">
        <v>1</v>
      </c>
      <c r="G141" s="10">
        <v>21</v>
      </c>
    </row>
    <row r="142" spans="1:7" s="9" customFormat="1" ht="12" customHeight="1" x14ac:dyDescent="0.2">
      <c r="A142" s="107" t="s">
        <v>126</v>
      </c>
      <c r="B142" s="107"/>
      <c r="C142" s="10">
        <v>615</v>
      </c>
      <c r="D142" s="10">
        <v>0</v>
      </c>
      <c r="E142" s="10">
        <v>0</v>
      </c>
      <c r="F142" s="10">
        <v>0</v>
      </c>
      <c r="G142" s="10">
        <v>0</v>
      </c>
    </row>
    <row r="143" spans="1:7" s="9" customFormat="1" ht="12" customHeight="1" x14ac:dyDescent="0.2">
      <c r="A143" s="107" t="s">
        <v>127</v>
      </c>
      <c r="B143" s="107"/>
      <c r="C143" s="10">
        <v>1170</v>
      </c>
      <c r="D143" s="10">
        <v>2</v>
      </c>
      <c r="E143" s="10">
        <v>3</v>
      </c>
      <c r="F143" s="10">
        <v>0</v>
      </c>
      <c r="G143" s="10">
        <v>5</v>
      </c>
    </row>
    <row r="144" spans="1:7" s="9" customFormat="1" ht="12" customHeight="1" x14ac:dyDescent="0.2">
      <c r="A144" s="107" t="s">
        <v>128</v>
      </c>
      <c r="B144" s="107"/>
      <c r="C144" s="10">
        <v>1176</v>
      </c>
      <c r="D144" s="10">
        <v>1</v>
      </c>
      <c r="E144" s="10">
        <v>0</v>
      </c>
      <c r="F144" s="10">
        <v>0</v>
      </c>
      <c r="G144" s="10">
        <v>1</v>
      </c>
    </row>
    <row r="145" spans="1:7" s="9" customFormat="1" ht="12" customHeight="1" x14ac:dyDescent="0.2">
      <c r="A145" s="107" t="s">
        <v>129</v>
      </c>
      <c r="B145" s="107"/>
      <c r="C145" s="10">
        <v>179</v>
      </c>
      <c r="D145" s="10">
        <v>0</v>
      </c>
      <c r="E145" s="10">
        <v>0</v>
      </c>
      <c r="F145" s="10">
        <v>0</v>
      </c>
      <c r="G145" s="10">
        <v>0</v>
      </c>
    </row>
    <row r="146" spans="1:7" s="9" customFormat="1" ht="12" customHeight="1" x14ac:dyDescent="0.2">
      <c r="A146" s="107" t="s">
        <v>130</v>
      </c>
      <c r="B146" s="107"/>
      <c r="C146" s="10">
        <v>1622</v>
      </c>
      <c r="D146" s="10">
        <v>11</v>
      </c>
      <c r="E146" s="10">
        <v>0</v>
      </c>
      <c r="F146" s="10">
        <v>5</v>
      </c>
      <c r="G146" s="10">
        <v>6</v>
      </c>
    </row>
    <row r="147" spans="1:7" s="9" customFormat="1" ht="12" customHeight="1" x14ac:dyDescent="0.2">
      <c r="A147" s="107" t="s">
        <v>131</v>
      </c>
      <c r="B147" s="107"/>
      <c r="C147" s="10">
        <v>1552</v>
      </c>
      <c r="D147" s="10">
        <v>15</v>
      </c>
      <c r="E147" s="10">
        <v>0</v>
      </c>
      <c r="F147" s="10">
        <v>0</v>
      </c>
      <c r="G147" s="10">
        <v>15</v>
      </c>
    </row>
    <row r="148" spans="1:7" s="9" customFormat="1" ht="12" customHeight="1" x14ac:dyDescent="0.2">
      <c r="A148" s="107" t="s">
        <v>132</v>
      </c>
      <c r="B148" s="107"/>
      <c r="C148" s="10">
        <v>118</v>
      </c>
      <c r="D148" s="10">
        <v>0</v>
      </c>
      <c r="E148" s="10">
        <v>0</v>
      </c>
      <c r="F148" s="10">
        <v>0</v>
      </c>
      <c r="G148" s="10">
        <v>0</v>
      </c>
    </row>
    <row r="149" spans="1:7" s="9" customFormat="1" ht="12" customHeight="1" x14ac:dyDescent="0.2">
      <c r="A149" s="105" t="s">
        <v>133</v>
      </c>
      <c r="B149" s="105"/>
      <c r="C149" s="15">
        <v>558</v>
      </c>
      <c r="D149" s="15">
        <v>0</v>
      </c>
      <c r="E149" s="15">
        <v>0</v>
      </c>
      <c r="F149" s="15">
        <v>0</v>
      </c>
      <c r="G149" s="15">
        <v>0</v>
      </c>
    </row>
    <row r="150" spans="1:7" s="9" customFormat="1" ht="12" customHeight="1" x14ac:dyDescent="0.2">
      <c r="A150" s="13"/>
      <c r="B150" s="13"/>
      <c r="C150" s="13"/>
      <c r="D150" s="13"/>
      <c r="E150" s="13"/>
      <c r="F150" s="13"/>
      <c r="G150" s="13"/>
    </row>
    <row r="151" spans="1:7" s="9" customFormat="1" ht="12" customHeight="1" x14ac:dyDescent="0.2">
      <c r="A151" s="106" t="s">
        <v>134</v>
      </c>
      <c r="B151" s="106"/>
      <c r="C151" s="8">
        <f t="shared" ref="C151:G151" si="44">SUM(C152:C159)</f>
        <v>5691</v>
      </c>
      <c r="D151" s="8">
        <f t="shared" si="44"/>
        <v>33</v>
      </c>
      <c r="E151" s="8">
        <f t="shared" si="44"/>
        <v>23</v>
      </c>
      <c r="F151" s="8">
        <f t="shared" si="44"/>
        <v>0</v>
      </c>
      <c r="G151" s="8">
        <f t="shared" si="44"/>
        <v>56</v>
      </c>
    </row>
    <row r="152" spans="1:7" s="9" customFormat="1" ht="12" customHeight="1" x14ac:dyDescent="0.2">
      <c r="A152" s="107" t="s">
        <v>135</v>
      </c>
      <c r="B152" s="107"/>
      <c r="C152" s="10">
        <v>900</v>
      </c>
      <c r="D152" s="10">
        <v>12</v>
      </c>
      <c r="E152" s="10">
        <v>1</v>
      </c>
      <c r="F152" s="10">
        <v>0</v>
      </c>
      <c r="G152" s="10">
        <v>13</v>
      </c>
    </row>
    <row r="153" spans="1:7" s="9" customFormat="1" ht="12" customHeight="1" x14ac:dyDescent="0.2">
      <c r="A153" s="107" t="s">
        <v>136</v>
      </c>
      <c r="B153" s="107"/>
      <c r="C153" s="10">
        <v>186</v>
      </c>
      <c r="D153" s="10">
        <v>1</v>
      </c>
      <c r="E153" s="10">
        <v>2</v>
      </c>
      <c r="F153" s="10">
        <v>0</v>
      </c>
      <c r="G153" s="10">
        <v>3</v>
      </c>
    </row>
    <row r="154" spans="1:7" s="9" customFormat="1" ht="12" customHeight="1" x14ac:dyDescent="0.2">
      <c r="A154" s="107" t="s">
        <v>137</v>
      </c>
      <c r="B154" s="107"/>
      <c r="C154" s="10">
        <v>254</v>
      </c>
      <c r="D154" s="10">
        <v>0</v>
      </c>
      <c r="E154" s="10">
        <v>0</v>
      </c>
      <c r="F154" s="10">
        <v>0</v>
      </c>
      <c r="G154" s="10">
        <v>0</v>
      </c>
    </row>
    <row r="155" spans="1:7" s="9" customFormat="1" ht="12" customHeight="1" x14ac:dyDescent="0.2">
      <c r="A155" s="107" t="s">
        <v>138</v>
      </c>
      <c r="B155" s="107"/>
      <c r="C155" s="10">
        <v>143</v>
      </c>
      <c r="D155" s="10">
        <v>0</v>
      </c>
      <c r="E155" s="10">
        <v>0</v>
      </c>
      <c r="F155" s="10">
        <v>0</v>
      </c>
      <c r="G155" s="10">
        <v>0</v>
      </c>
    </row>
    <row r="156" spans="1:7" s="9" customFormat="1" ht="12" customHeight="1" x14ac:dyDescent="0.2">
      <c r="A156" s="107" t="s">
        <v>139</v>
      </c>
      <c r="B156" s="107"/>
      <c r="C156" s="10">
        <v>1259</v>
      </c>
      <c r="D156" s="10">
        <v>9</v>
      </c>
      <c r="E156" s="10">
        <v>1</v>
      </c>
      <c r="F156" s="10">
        <v>0</v>
      </c>
      <c r="G156" s="10">
        <v>10</v>
      </c>
    </row>
    <row r="157" spans="1:7" s="9" customFormat="1" ht="12" customHeight="1" x14ac:dyDescent="0.2">
      <c r="A157" s="107" t="s">
        <v>140</v>
      </c>
      <c r="B157" s="107"/>
      <c r="C157" s="10">
        <v>838</v>
      </c>
      <c r="D157" s="10">
        <v>0</v>
      </c>
      <c r="E157" s="10">
        <v>0</v>
      </c>
      <c r="F157" s="10">
        <v>0</v>
      </c>
      <c r="G157" s="10">
        <v>0</v>
      </c>
    </row>
    <row r="158" spans="1:7" s="9" customFormat="1" ht="12" customHeight="1" x14ac:dyDescent="0.2">
      <c r="A158" s="107" t="s">
        <v>141</v>
      </c>
      <c r="B158" s="107"/>
      <c r="C158" s="10">
        <v>121</v>
      </c>
      <c r="D158" s="10">
        <v>0</v>
      </c>
      <c r="E158" s="10">
        <v>1</v>
      </c>
      <c r="F158" s="10">
        <v>0</v>
      </c>
      <c r="G158" s="10">
        <v>1</v>
      </c>
    </row>
    <row r="159" spans="1:7" s="9" customFormat="1" ht="12" customHeight="1" x14ac:dyDescent="0.2">
      <c r="A159" s="105" t="s">
        <v>142</v>
      </c>
      <c r="B159" s="105"/>
      <c r="C159" s="15">
        <v>1990</v>
      </c>
      <c r="D159" s="15">
        <v>11</v>
      </c>
      <c r="E159" s="15">
        <v>18</v>
      </c>
      <c r="F159" s="15">
        <v>0</v>
      </c>
      <c r="G159" s="15">
        <v>29</v>
      </c>
    </row>
    <row r="160" spans="1:7" s="9" customFormat="1" ht="12" customHeight="1" x14ac:dyDescent="0.2">
      <c r="A160" s="13"/>
      <c r="B160" s="13"/>
      <c r="C160" s="13"/>
      <c r="D160" s="13"/>
      <c r="E160" s="13"/>
      <c r="F160" s="13"/>
      <c r="G160" s="13"/>
    </row>
    <row r="161" spans="1:7" s="9" customFormat="1" ht="12" customHeight="1" x14ac:dyDescent="0.2">
      <c r="A161" s="106" t="s">
        <v>143</v>
      </c>
      <c r="B161" s="106"/>
      <c r="C161" s="8">
        <f t="shared" ref="C161:G161" si="45">SUM(C162:C178)</f>
        <v>27073</v>
      </c>
      <c r="D161" s="8">
        <f t="shared" si="45"/>
        <v>576</v>
      </c>
      <c r="E161" s="8">
        <f t="shared" si="45"/>
        <v>33</v>
      </c>
      <c r="F161" s="8">
        <f t="shared" si="45"/>
        <v>23</v>
      </c>
      <c r="G161" s="8">
        <f t="shared" si="45"/>
        <v>586</v>
      </c>
    </row>
    <row r="162" spans="1:7" s="9" customFormat="1" ht="12" customHeight="1" x14ac:dyDescent="0.2">
      <c r="A162" s="107" t="s">
        <v>144</v>
      </c>
      <c r="B162" s="107"/>
      <c r="C162" s="10">
        <v>2129</v>
      </c>
      <c r="D162" s="10">
        <v>63</v>
      </c>
      <c r="E162" s="10">
        <v>6</v>
      </c>
      <c r="F162" s="10">
        <v>2</v>
      </c>
      <c r="G162" s="10">
        <v>67</v>
      </c>
    </row>
    <row r="163" spans="1:7" s="9" customFormat="1" ht="12" customHeight="1" x14ac:dyDescent="0.2">
      <c r="A163" s="107" t="s">
        <v>145</v>
      </c>
      <c r="B163" s="107"/>
      <c r="C163" s="10">
        <v>9937</v>
      </c>
      <c r="D163" s="10">
        <v>267</v>
      </c>
      <c r="E163" s="10">
        <v>12</v>
      </c>
      <c r="F163" s="10">
        <v>3</v>
      </c>
      <c r="G163" s="10">
        <v>276</v>
      </c>
    </row>
    <row r="164" spans="1:7" s="9" customFormat="1" ht="12" customHeight="1" x14ac:dyDescent="0.2">
      <c r="A164" s="107" t="s">
        <v>146</v>
      </c>
      <c r="B164" s="107"/>
      <c r="C164" s="10">
        <v>1225</v>
      </c>
      <c r="D164" s="10">
        <v>55</v>
      </c>
      <c r="E164" s="10">
        <v>3</v>
      </c>
      <c r="F164" s="10">
        <v>0</v>
      </c>
      <c r="G164" s="10">
        <v>58</v>
      </c>
    </row>
    <row r="165" spans="1:7" s="9" customFormat="1" ht="12" customHeight="1" x14ac:dyDescent="0.2">
      <c r="A165" s="107" t="s">
        <v>147</v>
      </c>
      <c r="B165" s="107"/>
      <c r="C165" s="10">
        <v>1344</v>
      </c>
      <c r="D165" s="10">
        <v>5</v>
      </c>
      <c r="E165" s="10">
        <v>1</v>
      </c>
      <c r="F165" s="10">
        <v>0</v>
      </c>
      <c r="G165" s="10">
        <v>6</v>
      </c>
    </row>
    <row r="166" spans="1:7" s="9" customFormat="1" ht="12" customHeight="1" x14ac:dyDescent="0.2">
      <c r="A166" s="107" t="s">
        <v>148</v>
      </c>
      <c r="B166" s="107"/>
      <c r="C166" s="10">
        <v>4368</v>
      </c>
      <c r="D166" s="10">
        <v>85</v>
      </c>
      <c r="E166" s="10">
        <v>1</v>
      </c>
      <c r="F166" s="10">
        <v>16</v>
      </c>
      <c r="G166" s="10">
        <v>70</v>
      </c>
    </row>
    <row r="167" spans="1:7" s="9" customFormat="1" ht="12" customHeight="1" x14ac:dyDescent="0.2">
      <c r="A167" s="107" t="s">
        <v>149</v>
      </c>
      <c r="B167" s="107"/>
      <c r="C167" s="10">
        <v>357</v>
      </c>
      <c r="D167" s="10">
        <v>2</v>
      </c>
      <c r="E167" s="10">
        <v>0</v>
      </c>
      <c r="F167" s="10">
        <v>0</v>
      </c>
      <c r="G167" s="10">
        <v>2</v>
      </c>
    </row>
    <row r="168" spans="1:7" s="9" customFormat="1" ht="12" customHeight="1" x14ac:dyDescent="0.2">
      <c r="A168" s="107" t="s">
        <v>150</v>
      </c>
      <c r="B168" s="107"/>
      <c r="C168" s="10">
        <v>514</v>
      </c>
      <c r="D168" s="10">
        <v>12</v>
      </c>
      <c r="E168" s="10">
        <v>1</v>
      </c>
      <c r="F168" s="10">
        <v>0</v>
      </c>
      <c r="G168" s="10">
        <v>13</v>
      </c>
    </row>
    <row r="169" spans="1:7" s="9" customFormat="1" ht="12" customHeight="1" x14ac:dyDescent="0.2">
      <c r="A169" s="107" t="s">
        <v>151</v>
      </c>
      <c r="B169" s="107"/>
      <c r="C169" s="10">
        <v>510</v>
      </c>
      <c r="D169" s="10">
        <v>3</v>
      </c>
      <c r="E169" s="10">
        <v>1</v>
      </c>
      <c r="F169" s="10">
        <v>0</v>
      </c>
      <c r="G169" s="10">
        <v>4</v>
      </c>
    </row>
    <row r="170" spans="1:7" s="9" customFormat="1" ht="12" customHeight="1" x14ac:dyDescent="0.2">
      <c r="A170" s="107" t="s">
        <v>152</v>
      </c>
      <c r="B170" s="107"/>
      <c r="C170" s="10">
        <v>267</v>
      </c>
      <c r="D170" s="10">
        <v>2</v>
      </c>
      <c r="E170" s="10">
        <v>2</v>
      </c>
      <c r="F170" s="10">
        <v>0</v>
      </c>
      <c r="G170" s="10">
        <v>4</v>
      </c>
    </row>
    <row r="171" spans="1:7" s="9" customFormat="1" ht="12" customHeight="1" x14ac:dyDescent="0.2">
      <c r="A171" s="107" t="s">
        <v>153</v>
      </c>
      <c r="B171" s="107"/>
      <c r="C171" s="10">
        <v>731</v>
      </c>
      <c r="D171" s="10">
        <v>4</v>
      </c>
      <c r="E171" s="10">
        <v>0</v>
      </c>
      <c r="F171" s="10">
        <v>0</v>
      </c>
      <c r="G171" s="10">
        <v>4</v>
      </c>
    </row>
    <row r="172" spans="1:7" s="9" customFormat="1" ht="12" customHeight="1" x14ac:dyDescent="0.2">
      <c r="A172" s="107" t="s">
        <v>154</v>
      </c>
      <c r="B172" s="107"/>
      <c r="C172" s="10">
        <v>71</v>
      </c>
      <c r="D172" s="10">
        <v>0</v>
      </c>
      <c r="E172" s="10">
        <v>0</v>
      </c>
      <c r="F172" s="10">
        <v>0</v>
      </c>
      <c r="G172" s="10">
        <v>0</v>
      </c>
    </row>
    <row r="173" spans="1:7" s="9" customFormat="1" ht="12" customHeight="1" x14ac:dyDescent="0.2">
      <c r="A173" s="107" t="s">
        <v>155</v>
      </c>
      <c r="B173" s="107"/>
      <c r="C173" s="10">
        <v>1583</v>
      </c>
      <c r="D173" s="10">
        <v>49</v>
      </c>
      <c r="E173" s="10">
        <v>0</v>
      </c>
      <c r="F173" s="10">
        <v>0</v>
      </c>
      <c r="G173" s="10">
        <v>49</v>
      </c>
    </row>
    <row r="174" spans="1:7" s="9" customFormat="1" ht="12" customHeight="1" x14ac:dyDescent="0.2">
      <c r="A174" s="107" t="s">
        <v>156</v>
      </c>
      <c r="B174" s="107"/>
      <c r="C174" s="10">
        <v>590</v>
      </c>
      <c r="D174" s="10">
        <v>0</v>
      </c>
      <c r="E174" s="10">
        <v>2</v>
      </c>
      <c r="F174" s="10">
        <v>0</v>
      </c>
      <c r="G174" s="10">
        <v>2</v>
      </c>
    </row>
    <row r="175" spans="1:7" s="9" customFormat="1" ht="12" customHeight="1" x14ac:dyDescent="0.2">
      <c r="A175" s="107" t="s">
        <v>157</v>
      </c>
      <c r="B175" s="107"/>
      <c r="C175" s="10">
        <v>331</v>
      </c>
      <c r="D175" s="10">
        <v>2</v>
      </c>
      <c r="E175" s="10">
        <v>2</v>
      </c>
      <c r="F175" s="10">
        <v>0</v>
      </c>
      <c r="G175" s="10">
        <v>4</v>
      </c>
    </row>
    <row r="176" spans="1:7" s="9" customFormat="1" ht="12" customHeight="1" x14ac:dyDescent="0.2">
      <c r="A176" s="107" t="s">
        <v>158</v>
      </c>
      <c r="B176" s="107"/>
      <c r="C176" s="10">
        <v>1125</v>
      </c>
      <c r="D176" s="10">
        <v>13</v>
      </c>
      <c r="E176" s="10">
        <v>0</v>
      </c>
      <c r="F176" s="10">
        <v>0</v>
      </c>
      <c r="G176" s="10">
        <v>13</v>
      </c>
    </row>
    <row r="177" spans="1:7" s="9" customFormat="1" ht="12" customHeight="1" x14ac:dyDescent="0.2">
      <c r="A177" s="107" t="s">
        <v>159</v>
      </c>
      <c r="B177" s="107"/>
      <c r="C177" s="10">
        <v>391</v>
      </c>
      <c r="D177" s="10">
        <v>3</v>
      </c>
      <c r="E177" s="10">
        <v>0</v>
      </c>
      <c r="F177" s="10">
        <v>0</v>
      </c>
      <c r="G177" s="10">
        <v>3</v>
      </c>
    </row>
    <row r="178" spans="1:7" s="9" customFormat="1" ht="12" customHeight="1" x14ac:dyDescent="0.2">
      <c r="A178" s="105" t="s">
        <v>160</v>
      </c>
      <c r="B178" s="105"/>
      <c r="C178" s="15">
        <v>1600</v>
      </c>
      <c r="D178" s="15">
        <v>11</v>
      </c>
      <c r="E178" s="15">
        <v>2</v>
      </c>
      <c r="F178" s="15">
        <v>2</v>
      </c>
      <c r="G178" s="15">
        <v>11</v>
      </c>
    </row>
    <row r="179" spans="1:7" s="9" customFormat="1" ht="12" customHeight="1" x14ac:dyDescent="0.2">
      <c r="A179" s="13"/>
      <c r="B179" s="13"/>
      <c r="C179" s="13"/>
      <c r="D179" s="13"/>
      <c r="E179" s="13"/>
      <c r="F179" s="13"/>
      <c r="G179" s="13"/>
    </row>
    <row r="180" spans="1:7" s="9" customFormat="1" ht="12" customHeight="1" x14ac:dyDescent="0.2">
      <c r="A180" s="106" t="s">
        <v>161</v>
      </c>
      <c r="B180" s="106"/>
      <c r="C180" s="8">
        <f t="shared" ref="C180:G180" si="46">SUM(C181:C186)</f>
        <v>6704</v>
      </c>
      <c r="D180" s="8">
        <f t="shared" si="46"/>
        <v>71</v>
      </c>
      <c r="E180" s="8">
        <f t="shared" si="46"/>
        <v>8</v>
      </c>
      <c r="F180" s="8">
        <f t="shared" si="46"/>
        <v>0</v>
      </c>
      <c r="G180" s="8">
        <f t="shared" si="46"/>
        <v>79</v>
      </c>
    </row>
    <row r="181" spans="1:7" s="9" customFormat="1" ht="12" customHeight="1" x14ac:dyDescent="0.2">
      <c r="A181" s="107" t="s">
        <v>162</v>
      </c>
      <c r="B181" s="107"/>
      <c r="C181" s="10">
        <v>3236</v>
      </c>
      <c r="D181" s="10">
        <v>16</v>
      </c>
      <c r="E181" s="10">
        <v>2</v>
      </c>
      <c r="F181" s="10">
        <v>0</v>
      </c>
      <c r="G181" s="10">
        <v>18</v>
      </c>
    </row>
    <row r="182" spans="1:7" s="9" customFormat="1" ht="12" customHeight="1" x14ac:dyDescent="0.2">
      <c r="A182" s="107" t="s">
        <v>163</v>
      </c>
      <c r="B182" s="107"/>
      <c r="C182" s="10">
        <v>1478</v>
      </c>
      <c r="D182" s="10">
        <v>17</v>
      </c>
      <c r="E182" s="10">
        <v>1</v>
      </c>
      <c r="F182" s="10">
        <v>0</v>
      </c>
      <c r="G182" s="10">
        <v>18</v>
      </c>
    </row>
    <row r="183" spans="1:7" s="9" customFormat="1" ht="12" customHeight="1" x14ac:dyDescent="0.2">
      <c r="A183" s="107" t="s">
        <v>164</v>
      </c>
      <c r="B183" s="107"/>
      <c r="C183" s="10">
        <v>355</v>
      </c>
      <c r="D183" s="10">
        <v>9</v>
      </c>
      <c r="E183" s="10">
        <v>2</v>
      </c>
      <c r="F183" s="10">
        <v>0</v>
      </c>
      <c r="G183" s="10">
        <v>11</v>
      </c>
    </row>
    <row r="184" spans="1:7" s="9" customFormat="1" ht="12" customHeight="1" x14ac:dyDescent="0.2">
      <c r="A184" s="107" t="s">
        <v>165</v>
      </c>
      <c r="B184" s="107"/>
      <c r="C184" s="10">
        <v>297</v>
      </c>
      <c r="D184" s="10">
        <v>2</v>
      </c>
      <c r="E184" s="10">
        <v>2</v>
      </c>
      <c r="F184" s="10">
        <v>0</v>
      </c>
      <c r="G184" s="10">
        <v>4</v>
      </c>
    </row>
    <row r="185" spans="1:7" s="9" customFormat="1" ht="12" customHeight="1" x14ac:dyDescent="0.2">
      <c r="A185" s="107" t="s">
        <v>166</v>
      </c>
      <c r="B185" s="107"/>
      <c r="C185" s="10">
        <v>824</v>
      </c>
      <c r="D185" s="10">
        <v>22</v>
      </c>
      <c r="E185" s="10">
        <v>1</v>
      </c>
      <c r="F185" s="10">
        <v>0</v>
      </c>
      <c r="G185" s="10">
        <v>23</v>
      </c>
    </row>
    <row r="186" spans="1:7" s="9" customFormat="1" ht="12" customHeight="1" x14ac:dyDescent="0.2">
      <c r="A186" s="105" t="s">
        <v>167</v>
      </c>
      <c r="B186" s="105"/>
      <c r="C186" s="15">
        <v>514</v>
      </c>
      <c r="D186" s="15">
        <v>5</v>
      </c>
      <c r="E186" s="15">
        <v>0</v>
      </c>
      <c r="F186" s="15">
        <v>0</v>
      </c>
      <c r="G186" s="15">
        <v>5</v>
      </c>
    </row>
    <row r="187" spans="1:7" s="9" customFormat="1" ht="12" customHeight="1" x14ac:dyDescent="0.2">
      <c r="A187" s="13"/>
      <c r="B187" s="13"/>
      <c r="C187" s="13"/>
      <c r="D187" s="13"/>
      <c r="E187" s="13"/>
      <c r="F187" s="13"/>
      <c r="G187" s="13"/>
    </row>
    <row r="188" spans="1:7" s="9" customFormat="1" ht="12" customHeight="1" x14ac:dyDescent="0.2">
      <c r="A188" s="106" t="s">
        <v>168</v>
      </c>
      <c r="B188" s="106"/>
      <c r="C188" s="8">
        <f t="shared" ref="C188:G188" si="47">SUM(C189:C191)</f>
        <v>5562</v>
      </c>
      <c r="D188" s="8">
        <f t="shared" si="47"/>
        <v>6</v>
      </c>
      <c r="E188" s="8">
        <f t="shared" si="47"/>
        <v>7</v>
      </c>
      <c r="F188" s="8">
        <f t="shared" si="47"/>
        <v>0</v>
      </c>
      <c r="G188" s="8">
        <f t="shared" si="47"/>
        <v>13</v>
      </c>
    </row>
    <row r="189" spans="1:7" s="9" customFormat="1" ht="12" customHeight="1" x14ac:dyDescent="0.2">
      <c r="A189" s="107" t="s">
        <v>169</v>
      </c>
      <c r="B189" s="107"/>
      <c r="C189" s="10">
        <v>1856</v>
      </c>
      <c r="D189" s="10">
        <v>6</v>
      </c>
      <c r="E189" s="10">
        <v>2</v>
      </c>
      <c r="F189" s="10">
        <v>0</v>
      </c>
      <c r="G189" s="10">
        <v>8</v>
      </c>
    </row>
    <row r="190" spans="1:7" s="9" customFormat="1" ht="12" customHeight="1" x14ac:dyDescent="0.2">
      <c r="A190" s="107" t="s">
        <v>170</v>
      </c>
      <c r="B190" s="107"/>
      <c r="C190" s="10">
        <v>2006</v>
      </c>
      <c r="D190" s="10">
        <v>0</v>
      </c>
      <c r="E190" s="10">
        <v>1</v>
      </c>
      <c r="F190" s="10">
        <v>0</v>
      </c>
      <c r="G190" s="10">
        <v>1</v>
      </c>
    </row>
    <row r="191" spans="1:7" s="9" customFormat="1" ht="12" customHeight="1" x14ac:dyDescent="0.2">
      <c r="A191" s="108" t="s">
        <v>171</v>
      </c>
      <c r="B191" s="108"/>
      <c r="C191" s="22">
        <v>1700</v>
      </c>
      <c r="D191" s="22">
        <v>0</v>
      </c>
      <c r="E191" s="22">
        <v>4</v>
      </c>
      <c r="F191" s="22">
        <v>0</v>
      </c>
      <c r="G191" s="22">
        <v>4</v>
      </c>
    </row>
    <row r="192" spans="1:7" s="9" customFormat="1" ht="12" customHeight="1" x14ac:dyDescent="0.2">
      <c r="A192" s="13"/>
      <c r="B192" s="13"/>
      <c r="C192" s="13"/>
      <c r="D192" s="13"/>
      <c r="E192" s="13"/>
      <c r="F192" s="13"/>
      <c r="G192" s="13"/>
    </row>
    <row r="193" spans="1:7" s="9" customFormat="1" ht="12" customHeight="1" x14ac:dyDescent="0.2">
      <c r="A193" s="106" t="s">
        <v>172</v>
      </c>
      <c r="B193" s="106"/>
      <c r="C193" s="8">
        <f t="shared" ref="C193:G193" si="48">SUM(C194:C204)</f>
        <v>8940</v>
      </c>
      <c r="D193" s="8">
        <f t="shared" si="48"/>
        <v>20</v>
      </c>
      <c r="E193" s="8">
        <f t="shared" si="48"/>
        <v>24</v>
      </c>
      <c r="F193" s="8">
        <f t="shared" si="48"/>
        <v>0</v>
      </c>
      <c r="G193" s="8">
        <f t="shared" si="48"/>
        <v>44</v>
      </c>
    </row>
    <row r="194" spans="1:7" s="9" customFormat="1" ht="12" customHeight="1" x14ac:dyDescent="0.2">
      <c r="A194" s="107" t="s">
        <v>173</v>
      </c>
      <c r="B194" s="107"/>
      <c r="C194" s="10">
        <v>1469</v>
      </c>
      <c r="D194" s="10">
        <v>0</v>
      </c>
      <c r="E194" s="10">
        <v>6</v>
      </c>
      <c r="F194" s="10">
        <v>0</v>
      </c>
      <c r="G194" s="10">
        <v>6</v>
      </c>
    </row>
    <row r="195" spans="1:7" s="9" customFormat="1" ht="12" customHeight="1" x14ac:dyDescent="0.2">
      <c r="A195" s="107" t="s">
        <v>174</v>
      </c>
      <c r="B195" s="107"/>
      <c r="C195" s="10">
        <v>174</v>
      </c>
      <c r="D195" s="10">
        <v>0</v>
      </c>
      <c r="E195" s="10">
        <v>0</v>
      </c>
      <c r="F195" s="10">
        <v>0</v>
      </c>
      <c r="G195" s="10">
        <v>0</v>
      </c>
    </row>
    <row r="196" spans="1:7" s="9" customFormat="1" ht="12" customHeight="1" x14ac:dyDescent="0.2">
      <c r="A196" s="107" t="s">
        <v>175</v>
      </c>
      <c r="B196" s="107"/>
      <c r="C196" s="10">
        <v>711</v>
      </c>
      <c r="D196" s="10">
        <v>0</v>
      </c>
      <c r="E196" s="10">
        <v>0</v>
      </c>
      <c r="F196" s="10">
        <v>0</v>
      </c>
      <c r="G196" s="10">
        <v>0</v>
      </c>
    </row>
    <row r="197" spans="1:7" s="9" customFormat="1" ht="12" customHeight="1" x14ac:dyDescent="0.2">
      <c r="A197" s="107" t="s">
        <v>176</v>
      </c>
      <c r="B197" s="107"/>
      <c r="C197" s="10">
        <v>321</v>
      </c>
      <c r="D197" s="10">
        <v>5</v>
      </c>
      <c r="E197" s="10">
        <v>1</v>
      </c>
      <c r="F197" s="10">
        <v>0</v>
      </c>
      <c r="G197" s="10">
        <v>6</v>
      </c>
    </row>
    <row r="198" spans="1:7" s="9" customFormat="1" ht="12" customHeight="1" x14ac:dyDescent="0.2">
      <c r="A198" s="107" t="s">
        <v>177</v>
      </c>
      <c r="B198" s="107"/>
      <c r="C198" s="10">
        <v>3443</v>
      </c>
      <c r="D198" s="10">
        <v>6</v>
      </c>
      <c r="E198" s="10">
        <v>14</v>
      </c>
      <c r="F198" s="10">
        <v>0</v>
      </c>
      <c r="G198" s="10">
        <v>20</v>
      </c>
    </row>
    <row r="199" spans="1:7" s="9" customFormat="1" ht="12" customHeight="1" x14ac:dyDescent="0.2">
      <c r="A199" s="107" t="s">
        <v>178</v>
      </c>
      <c r="B199" s="107"/>
      <c r="C199" s="10">
        <v>554</v>
      </c>
      <c r="D199" s="10">
        <v>0</v>
      </c>
      <c r="E199" s="10">
        <v>1</v>
      </c>
      <c r="F199" s="10">
        <v>0</v>
      </c>
      <c r="G199" s="10">
        <v>1</v>
      </c>
    </row>
    <row r="200" spans="1:7" s="9" customFormat="1" ht="12" customHeight="1" x14ac:dyDescent="0.2">
      <c r="A200" s="107" t="s">
        <v>179</v>
      </c>
      <c r="B200" s="107"/>
      <c r="C200" s="10">
        <v>213</v>
      </c>
      <c r="D200" s="10">
        <v>0</v>
      </c>
      <c r="E200" s="10">
        <v>0</v>
      </c>
      <c r="F200" s="10">
        <v>0</v>
      </c>
      <c r="G200" s="10">
        <v>0</v>
      </c>
    </row>
    <row r="201" spans="1:7" s="9" customFormat="1" ht="12" customHeight="1" x14ac:dyDescent="0.2">
      <c r="A201" s="107" t="s">
        <v>180</v>
      </c>
      <c r="B201" s="107"/>
      <c r="C201" s="10">
        <v>403</v>
      </c>
      <c r="D201" s="10">
        <v>4</v>
      </c>
      <c r="E201" s="10">
        <v>0</v>
      </c>
      <c r="F201" s="10">
        <v>0</v>
      </c>
      <c r="G201" s="10">
        <v>4</v>
      </c>
    </row>
    <row r="202" spans="1:7" s="9" customFormat="1" ht="12" customHeight="1" x14ac:dyDescent="0.2">
      <c r="A202" s="107" t="s">
        <v>181</v>
      </c>
      <c r="B202" s="107"/>
      <c r="C202" s="10">
        <v>379</v>
      </c>
      <c r="D202" s="10">
        <v>2</v>
      </c>
      <c r="E202" s="10">
        <v>0</v>
      </c>
      <c r="F202" s="10">
        <v>0</v>
      </c>
      <c r="G202" s="10">
        <v>2</v>
      </c>
    </row>
    <row r="203" spans="1:7" s="9" customFormat="1" ht="12" customHeight="1" x14ac:dyDescent="0.2">
      <c r="A203" s="107" t="s">
        <v>182</v>
      </c>
      <c r="B203" s="107"/>
      <c r="C203" s="10">
        <v>1021</v>
      </c>
      <c r="D203" s="10">
        <v>3</v>
      </c>
      <c r="E203" s="10">
        <v>2</v>
      </c>
      <c r="F203" s="10">
        <v>0</v>
      </c>
      <c r="G203" s="10">
        <v>5</v>
      </c>
    </row>
    <row r="204" spans="1:7" s="9" customFormat="1" ht="12" customHeight="1" x14ac:dyDescent="0.2">
      <c r="A204" s="105" t="s">
        <v>183</v>
      </c>
      <c r="B204" s="105"/>
      <c r="C204" s="15">
        <v>252</v>
      </c>
      <c r="D204" s="15">
        <v>0</v>
      </c>
      <c r="E204" s="15">
        <v>0</v>
      </c>
      <c r="F204" s="15">
        <v>0</v>
      </c>
      <c r="G204" s="15">
        <v>0</v>
      </c>
    </row>
    <row r="205" spans="1:7" s="9" customFormat="1" ht="12" customHeight="1" x14ac:dyDescent="0.2">
      <c r="A205" s="13"/>
      <c r="B205" s="13"/>
      <c r="C205" s="13"/>
      <c r="D205" s="13"/>
      <c r="E205" s="13"/>
      <c r="F205" s="13"/>
      <c r="G205" s="13"/>
    </row>
    <row r="206" spans="1:7" s="9" customFormat="1" ht="12" customHeight="1" x14ac:dyDescent="0.2">
      <c r="A206" s="106" t="s">
        <v>184</v>
      </c>
      <c r="B206" s="106"/>
      <c r="C206" s="8">
        <f t="shared" ref="C206:G206" si="49">SUM(C207:C214)</f>
        <v>223504</v>
      </c>
      <c r="D206" s="8">
        <f t="shared" si="49"/>
        <v>2292</v>
      </c>
      <c r="E206" s="8">
        <f t="shared" si="49"/>
        <v>431</v>
      </c>
      <c r="F206" s="8">
        <f t="shared" si="49"/>
        <v>103</v>
      </c>
      <c r="G206" s="8">
        <f t="shared" si="49"/>
        <v>2620</v>
      </c>
    </row>
    <row r="207" spans="1:7" s="9" customFormat="1" ht="12" customHeight="1" x14ac:dyDescent="0.2">
      <c r="A207" s="107" t="s">
        <v>185</v>
      </c>
      <c r="B207" s="107"/>
      <c r="C207" s="10">
        <f t="shared" ref="C207:G207" si="50">SUM(C56:C66)</f>
        <v>27417</v>
      </c>
      <c r="D207" s="10">
        <f t="shared" si="50"/>
        <v>165</v>
      </c>
      <c r="E207" s="10">
        <f t="shared" si="50"/>
        <v>77</v>
      </c>
      <c r="F207" s="10">
        <f t="shared" si="50"/>
        <v>8</v>
      </c>
      <c r="G207" s="10">
        <f t="shared" si="50"/>
        <v>234</v>
      </c>
    </row>
    <row r="208" spans="1:7" s="9" customFormat="1" ht="12" customHeight="1" x14ac:dyDescent="0.2">
      <c r="A208" s="107" t="s">
        <v>186</v>
      </c>
      <c r="B208" s="107"/>
      <c r="C208" s="10">
        <f t="shared" ref="C208:G208" si="51">SUM(C69:C120)</f>
        <v>88826</v>
      </c>
      <c r="D208" s="10">
        <f t="shared" si="51"/>
        <v>1072</v>
      </c>
      <c r="E208" s="10">
        <f t="shared" si="51"/>
        <v>173</v>
      </c>
      <c r="F208" s="10">
        <f t="shared" si="51"/>
        <v>44</v>
      </c>
      <c r="G208" s="10">
        <f t="shared" si="51"/>
        <v>1201</v>
      </c>
    </row>
    <row r="209" spans="1:7" s="9" customFormat="1" ht="12" customHeight="1" x14ac:dyDescent="0.2">
      <c r="A209" s="107" t="s">
        <v>187</v>
      </c>
      <c r="B209" s="107"/>
      <c r="C209" s="10">
        <f t="shared" ref="C209:G209" si="52">SUM(C123:C149)</f>
        <v>53291</v>
      </c>
      <c r="D209" s="10">
        <f t="shared" si="52"/>
        <v>349</v>
      </c>
      <c r="E209" s="10">
        <f t="shared" si="52"/>
        <v>86</v>
      </c>
      <c r="F209" s="10">
        <f t="shared" si="52"/>
        <v>28</v>
      </c>
      <c r="G209" s="10">
        <f t="shared" si="52"/>
        <v>407</v>
      </c>
    </row>
    <row r="210" spans="1:7" s="9" customFormat="1" ht="12" customHeight="1" x14ac:dyDescent="0.2">
      <c r="A210" s="107" t="s">
        <v>188</v>
      </c>
      <c r="B210" s="107"/>
      <c r="C210" s="10">
        <f t="shared" ref="C210:G210" si="53">SUM(C152:C159)</f>
        <v>5691</v>
      </c>
      <c r="D210" s="10">
        <f t="shared" si="53"/>
        <v>33</v>
      </c>
      <c r="E210" s="10">
        <f t="shared" si="53"/>
        <v>23</v>
      </c>
      <c r="F210" s="10">
        <f t="shared" si="53"/>
        <v>0</v>
      </c>
      <c r="G210" s="10">
        <f t="shared" si="53"/>
        <v>56</v>
      </c>
    </row>
    <row r="211" spans="1:7" s="9" customFormat="1" ht="12" customHeight="1" x14ac:dyDescent="0.2">
      <c r="A211" s="107" t="s">
        <v>189</v>
      </c>
      <c r="B211" s="107"/>
      <c r="C211" s="10">
        <f t="shared" ref="C211:G211" si="54">SUM(C162:C178)</f>
        <v>27073</v>
      </c>
      <c r="D211" s="10">
        <f t="shared" si="54"/>
        <v>576</v>
      </c>
      <c r="E211" s="10">
        <f t="shared" si="54"/>
        <v>33</v>
      </c>
      <c r="F211" s="10">
        <f t="shared" si="54"/>
        <v>23</v>
      </c>
      <c r="G211" s="10">
        <f t="shared" si="54"/>
        <v>586</v>
      </c>
    </row>
    <row r="212" spans="1:7" s="9" customFormat="1" ht="12" customHeight="1" x14ac:dyDescent="0.2">
      <c r="A212" s="107" t="s">
        <v>190</v>
      </c>
      <c r="B212" s="107"/>
      <c r="C212" s="10">
        <f t="shared" ref="C212:G212" si="55">SUM(C181:C186)</f>
        <v>6704</v>
      </c>
      <c r="D212" s="10">
        <f t="shared" si="55"/>
        <v>71</v>
      </c>
      <c r="E212" s="10">
        <f t="shared" si="55"/>
        <v>8</v>
      </c>
      <c r="F212" s="10">
        <f t="shared" si="55"/>
        <v>0</v>
      </c>
      <c r="G212" s="10">
        <f t="shared" si="55"/>
        <v>79</v>
      </c>
    </row>
    <row r="213" spans="1:7" s="9" customFormat="1" ht="12" customHeight="1" x14ac:dyDescent="0.2">
      <c r="A213" s="107" t="s">
        <v>191</v>
      </c>
      <c r="B213" s="107"/>
      <c r="C213" s="10">
        <f t="shared" ref="C213:G213" si="56">SUM(C189:C191)</f>
        <v>5562</v>
      </c>
      <c r="D213" s="10">
        <f t="shared" si="56"/>
        <v>6</v>
      </c>
      <c r="E213" s="10">
        <f t="shared" si="56"/>
        <v>7</v>
      </c>
      <c r="F213" s="10">
        <f t="shared" si="56"/>
        <v>0</v>
      </c>
      <c r="G213" s="10">
        <f t="shared" si="56"/>
        <v>13</v>
      </c>
    </row>
    <row r="214" spans="1:7" s="9" customFormat="1" ht="12" customHeight="1" x14ac:dyDescent="0.2">
      <c r="A214" s="105" t="s">
        <v>192</v>
      </c>
      <c r="B214" s="105"/>
      <c r="C214" s="15">
        <f t="shared" ref="C214:G214" si="57">SUM(C194:C204)</f>
        <v>8940</v>
      </c>
      <c r="D214" s="15">
        <f t="shared" si="57"/>
        <v>20</v>
      </c>
      <c r="E214" s="15">
        <f t="shared" si="57"/>
        <v>24</v>
      </c>
      <c r="F214" s="15">
        <f t="shared" si="57"/>
        <v>0</v>
      </c>
      <c r="G214" s="15">
        <f t="shared" si="57"/>
        <v>44</v>
      </c>
    </row>
    <row r="215" spans="1:7" s="9" customFormat="1" ht="12" customHeight="1" x14ac:dyDescent="0.2">
      <c r="A215" s="13"/>
      <c r="B215" s="13"/>
      <c r="C215" s="13"/>
      <c r="D215" s="13"/>
      <c r="E215" s="13"/>
      <c r="F215" s="13"/>
      <c r="G215" s="13"/>
    </row>
    <row r="216" spans="1:7" s="9" customFormat="1" ht="12" customHeight="1" x14ac:dyDescent="0.2">
      <c r="A216" s="106" t="s">
        <v>193</v>
      </c>
      <c r="B216" s="106"/>
      <c r="C216" s="8">
        <f t="shared" ref="C216:G216" si="58">SUM(C217:C220)</f>
        <v>187873</v>
      </c>
      <c r="D216" s="8">
        <f t="shared" si="58"/>
        <v>2128</v>
      </c>
      <c r="E216" s="8">
        <f t="shared" si="58"/>
        <v>362</v>
      </c>
      <c r="F216" s="8">
        <f t="shared" si="58"/>
        <v>99</v>
      </c>
      <c r="G216" s="8">
        <f t="shared" si="58"/>
        <v>2391</v>
      </c>
    </row>
    <row r="217" spans="1:7" s="9" customFormat="1" ht="12" customHeight="1" x14ac:dyDescent="0.2">
      <c r="A217" s="107" t="s">
        <v>189</v>
      </c>
      <c r="B217" s="107"/>
      <c r="C217" s="10">
        <f t="shared" ref="C217:G217" si="59">C162+C163+C164+C165+C166+C167+C168+C169+C171+C173+C174+C176+C178+C182+C175</f>
        <v>27822</v>
      </c>
      <c r="D217" s="10">
        <f t="shared" si="59"/>
        <v>588</v>
      </c>
      <c r="E217" s="10">
        <f t="shared" si="59"/>
        <v>32</v>
      </c>
      <c r="F217" s="10">
        <f t="shared" si="59"/>
        <v>23</v>
      </c>
      <c r="G217" s="10">
        <f t="shared" si="59"/>
        <v>597</v>
      </c>
    </row>
    <row r="218" spans="1:7" s="9" customFormat="1" ht="12" customHeight="1" x14ac:dyDescent="0.2">
      <c r="A218" s="107" t="s">
        <v>194</v>
      </c>
      <c r="B218" s="107"/>
      <c r="C218" s="10">
        <f t="shared" ref="C218:G218" si="60">+C56+C58+C59+C60+C61+C62+C63+C64+C65+C66+C78+C57</f>
        <v>27918</v>
      </c>
      <c r="D218" s="10">
        <f t="shared" si="60"/>
        <v>165</v>
      </c>
      <c r="E218" s="10">
        <f t="shared" si="60"/>
        <v>77</v>
      </c>
      <c r="F218" s="10">
        <f t="shared" si="60"/>
        <v>8</v>
      </c>
      <c r="G218" s="10">
        <f t="shared" si="60"/>
        <v>234</v>
      </c>
    </row>
    <row r="219" spans="1:7" s="9" customFormat="1" ht="12" customHeight="1" x14ac:dyDescent="0.2">
      <c r="A219" s="107" t="s">
        <v>187</v>
      </c>
      <c r="B219" s="107"/>
      <c r="C219" s="10">
        <f t="shared" ref="C219:G219" si="61">C123+C125+C129+C132+C136+C137+C139+C141+C143+C144+C146+C147+C152+C159+C135+C131</f>
        <v>48426</v>
      </c>
      <c r="D219" s="10">
        <f t="shared" si="61"/>
        <v>364</v>
      </c>
      <c r="E219" s="10">
        <f t="shared" si="61"/>
        <v>96</v>
      </c>
      <c r="F219" s="10">
        <f t="shared" si="61"/>
        <v>24</v>
      </c>
      <c r="G219" s="10">
        <f t="shared" si="61"/>
        <v>436</v>
      </c>
    </row>
    <row r="220" spans="1:7" s="9" customFormat="1" ht="12" customHeight="1" x14ac:dyDescent="0.2">
      <c r="A220" s="105" t="s">
        <v>186</v>
      </c>
      <c r="B220" s="105"/>
      <c r="C220" s="15">
        <f t="shared" ref="C220:G220" si="62">+C69+C70+C71+C74+C75+C77+C76+C80+C79+C82+C81+C83+C86+C85+C84+C87+C88+C89+C90+C91+C93+C92+C94+C95+C97+C96+C99+C98+C103+C105+C104+C107+C106+C108+C109+C110+C111+C112+C113+C114+C116+C117+C118+C119+C120</f>
        <v>83707</v>
      </c>
      <c r="D220" s="15">
        <f t="shared" si="62"/>
        <v>1011</v>
      </c>
      <c r="E220" s="15">
        <f t="shared" si="62"/>
        <v>157</v>
      </c>
      <c r="F220" s="15">
        <f t="shared" si="62"/>
        <v>44</v>
      </c>
      <c r="G220" s="15">
        <f t="shared" si="62"/>
        <v>1124</v>
      </c>
    </row>
    <row r="221" spans="1:7" s="23" customFormat="1" ht="12" customHeight="1" x14ac:dyDescent="0.15">
      <c r="A221" s="103"/>
      <c r="B221" s="103"/>
      <c r="C221" s="103"/>
      <c r="D221" s="103"/>
      <c r="E221" s="103"/>
      <c r="F221" s="103"/>
      <c r="G221" s="103"/>
    </row>
    <row r="222" spans="1:7" s="9" customFormat="1" ht="12" customHeight="1" x14ac:dyDescent="0.2">
      <c r="A222" s="98" t="s">
        <v>206</v>
      </c>
      <c r="B222" s="98"/>
      <c r="C222" s="98"/>
      <c r="D222" s="98"/>
      <c r="E222" s="98"/>
      <c r="F222" s="98"/>
      <c r="G222" s="98"/>
    </row>
    <row r="223" spans="1:7" customFormat="1" ht="12.75" customHeight="1" x14ac:dyDescent="0.2">
      <c r="A223" s="98" t="s">
        <v>212</v>
      </c>
      <c r="B223" s="98"/>
      <c r="C223" s="98"/>
      <c r="D223" s="98"/>
      <c r="E223" s="98"/>
      <c r="F223" s="98"/>
      <c r="G223" s="98"/>
    </row>
    <row r="224" spans="1:7" customFormat="1" ht="12.75" x14ac:dyDescent="0.2">
      <c r="A224" s="98" t="s">
        <v>203</v>
      </c>
      <c r="B224" s="98"/>
      <c r="C224" s="98"/>
      <c r="D224" s="98"/>
      <c r="E224" s="98"/>
      <c r="F224" s="98"/>
      <c r="G224" s="98"/>
    </row>
    <row r="225" spans="1:7" customFormat="1" ht="12.75" x14ac:dyDescent="0.2">
      <c r="A225" s="98" t="s">
        <v>204</v>
      </c>
      <c r="B225" s="98"/>
      <c r="C225" s="98"/>
      <c r="D225" s="98"/>
      <c r="E225" s="98"/>
      <c r="F225" s="98"/>
      <c r="G225" s="98"/>
    </row>
    <row r="226" spans="1:7" s="23" customFormat="1" ht="5.25" customHeight="1" x14ac:dyDescent="0.15">
      <c r="A226" s="103"/>
      <c r="B226" s="103"/>
      <c r="C226" s="103"/>
      <c r="D226" s="103"/>
      <c r="E226" s="103"/>
      <c r="F226" s="103"/>
      <c r="G226" s="103"/>
    </row>
    <row r="227" spans="1:7" s="36" customFormat="1" ht="12" customHeight="1" x14ac:dyDescent="0.2">
      <c r="A227" s="104" t="s">
        <v>238</v>
      </c>
      <c r="B227" s="104"/>
      <c r="C227" s="104"/>
      <c r="D227" s="104"/>
      <c r="E227" s="104"/>
      <c r="F227" s="104"/>
      <c r="G227" s="104"/>
    </row>
    <row r="228" spans="1:7" s="23" customFormat="1" ht="5.25" customHeight="1" x14ac:dyDescent="0.15">
      <c r="A228" s="103"/>
      <c r="B228" s="103"/>
      <c r="C228" s="103"/>
      <c r="D228" s="103"/>
      <c r="E228" s="103"/>
      <c r="F228" s="103"/>
      <c r="G228" s="103"/>
    </row>
    <row r="229" spans="1:7" s="9" customFormat="1" ht="12" customHeight="1" x14ac:dyDescent="0.2">
      <c r="A229" s="98" t="s">
        <v>207</v>
      </c>
      <c r="B229" s="98"/>
      <c r="C229" s="98"/>
      <c r="D229" s="98"/>
      <c r="E229" s="98"/>
      <c r="F229" s="98"/>
      <c r="G229" s="98"/>
    </row>
    <row r="230" spans="1:7" s="9" customFormat="1" ht="12" customHeight="1" x14ac:dyDescent="0.2">
      <c r="A230" s="98" t="s">
        <v>199</v>
      </c>
      <c r="B230" s="98"/>
      <c r="C230" s="98"/>
      <c r="D230" s="98"/>
      <c r="E230" s="98"/>
      <c r="F230" s="98"/>
      <c r="G230" s="98"/>
    </row>
  </sheetData>
  <mergeCells count="195">
    <mergeCell ref="A227:G227"/>
    <mergeCell ref="A228:G228"/>
    <mergeCell ref="A229:G229"/>
    <mergeCell ref="A230:G230"/>
    <mergeCell ref="A221:G221"/>
    <mergeCell ref="A222:G222"/>
    <mergeCell ref="A223:G223"/>
    <mergeCell ref="A224:G224"/>
    <mergeCell ref="A225:G225"/>
    <mergeCell ref="A226:G226"/>
    <mergeCell ref="A214:B214"/>
    <mergeCell ref="A216:B216"/>
    <mergeCell ref="A217:B217"/>
    <mergeCell ref="A218:B218"/>
    <mergeCell ref="A219:B219"/>
    <mergeCell ref="A220:B220"/>
    <mergeCell ref="A208:B208"/>
    <mergeCell ref="A209:B209"/>
    <mergeCell ref="A210:B210"/>
    <mergeCell ref="A211:B211"/>
    <mergeCell ref="A212:B212"/>
    <mergeCell ref="A213:B213"/>
    <mergeCell ref="A201:B201"/>
    <mergeCell ref="A202:B202"/>
    <mergeCell ref="A203:B203"/>
    <mergeCell ref="A204:B204"/>
    <mergeCell ref="A206:B206"/>
    <mergeCell ref="A207:B207"/>
    <mergeCell ref="A195:B195"/>
    <mergeCell ref="A196:B196"/>
    <mergeCell ref="A197:B197"/>
    <mergeCell ref="A198:B198"/>
    <mergeCell ref="A199:B199"/>
    <mergeCell ref="A200:B200"/>
    <mergeCell ref="A188:B188"/>
    <mergeCell ref="A189:B189"/>
    <mergeCell ref="A190:B190"/>
    <mergeCell ref="A191:B191"/>
    <mergeCell ref="A193:B193"/>
    <mergeCell ref="A194:B194"/>
    <mergeCell ref="A181:B181"/>
    <mergeCell ref="A182:B182"/>
    <mergeCell ref="A183:B183"/>
    <mergeCell ref="A184:B184"/>
    <mergeCell ref="A185:B185"/>
    <mergeCell ref="A186:B186"/>
    <mergeCell ref="A174:B174"/>
    <mergeCell ref="A175:B175"/>
    <mergeCell ref="A176:B176"/>
    <mergeCell ref="A177:B177"/>
    <mergeCell ref="A178:B178"/>
    <mergeCell ref="A180:B180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5:B155"/>
    <mergeCell ref="A156:B156"/>
    <mergeCell ref="A157:B157"/>
    <mergeCell ref="A158:B158"/>
    <mergeCell ref="A159:B159"/>
    <mergeCell ref="A161:B161"/>
    <mergeCell ref="A148:B148"/>
    <mergeCell ref="A149:B149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30:B30"/>
    <mergeCell ref="A31:B31"/>
    <mergeCell ref="A8:B8"/>
    <mergeCell ref="A10:B10"/>
    <mergeCell ref="A11:B11"/>
    <mergeCell ref="A15:B15"/>
    <mergeCell ref="A19:B19"/>
    <mergeCell ref="A21:B21"/>
    <mergeCell ref="A45:B45"/>
    <mergeCell ref="A1:G1"/>
    <mergeCell ref="A2:G2"/>
    <mergeCell ref="A3:G3"/>
    <mergeCell ref="A4:G4"/>
    <mergeCell ref="A7:G7"/>
    <mergeCell ref="A22:B22"/>
    <mergeCell ref="A23:B23"/>
    <mergeCell ref="A24:B24"/>
    <mergeCell ref="A27:B27"/>
  </mergeCells>
  <pageMargins left="0.15748031496062992" right="0.19685039370078741" top="0.19685039370078741" bottom="0.31496062992125984" header="0.15748031496062992" footer="0.23622047244094491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3</vt:i4>
      </vt:variant>
    </vt:vector>
  </HeadingPairs>
  <TitlesOfParts>
    <vt:vector size="14" baseType="lpstr">
      <vt:lpstr>2021 definitivo</vt:lpstr>
      <vt:lpstr>2020 definitivo</vt:lpstr>
      <vt:lpstr>2019 definitivo</vt:lpstr>
      <vt:lpstr>2018 definitivo</vt:lpstr>
      <vt:lpstr>2017 definitivo</vt:lpstr>
      <vt:lpstr>2016 definitivo</vt:lpstr>
      <vt:lpstr>2015 definitivo</vt:lpstr>
      <vt:lpstr>2014 definitivo</vt:lpstr>
      <vt:lpstr>2013 definitivo</vt:lpstr>
      <vt:lpstr>2013 provvisorio</vt:lpstr>
      <vt:lpstr>Foglio1</vt:lpstr>
      <vt:lpstr>'2013 definitivo'!Titoli_stampa</vt:lpstr>
      <vt:lpstr>'2013 provvisorio'!Titoli_stampa</vt:lpstr>
      <vt:lpstr>'2014 definitivo'!Titoli_stampa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creator>Antoine</dc:creator>
  <cp:lastModifiedBy>Oberti Gallo Alessandra / fust009</cp:lastModifiedBy>
  <cp:lastPrinted>2017-12-28T12:21:27Z</cp:lastPrinted>
  <dcterms:created xsi:type="dcterms:W3CDTF">2000-10-02T13:15:38Z</dcterms:created>
  <dcterms:modified xsi:type="dcterms:W3CDTF">2023-11-27T11:19:39Z</dcterms:modified>
</cp:coreProperties>
</file>