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omuni\2023\Tabelle aggiornate\17 Politica\"/>
    </mc:Choice>
  </mc:AlternateContent>
  <bookViews>
    <workbookView xWindow="-15" yWindow="105" windowWidth="21615" windowHeight="8880"/>
  </bookViews>
  <sheets>
    <sheet name="2023" sheetId="8" r:id="rId1"/>
    <sheet name="2019" sheetId="7" r:id="rId2"/>
    <sheet name="2015" sheetId="6" r:id="rId3"/>
    <sheet name="2011" sheetId="5" r:id="rId4"/>
    <sheet name="2007" sheetId="1" r:id="rId5"/>
    <sheet name="2003" sheetId="4" r:id="rId6"/>
  </sheets>
  <definedNames>
    <definedName name="_xlnm.Print_Area" localSheetId="0">'2023'!$A$1:$C$56</definedName>
    <definedName name="_xlnm.Print_Titles" localSheetId="5">'2003'!$1:$9</definedName>
    <definedName name="_xlnm.Print_Titles" localSheetId="4">'2007'!$1:$9</definedName>
    <definedName name="_xlnm.Print_Titles" localSheetId="3">'2011'!$1:$9</definedName>
    <definedName name="_xlnm.Print_Titles" localSheetId="2">'2015'!$1:$9</definedName>
    <definedName name="_xlnm.Print_Titles" localSheetId="1">'2019'!$1:$11</definedName>
  </definedNames>
  <calcPr calcId="162913"/>
</workbook>
</file>

<file path=xl/calcChain.xml><?xml version="1.0" encoding="utf-8"?>
<calcChain xmlns="http://schemas.openxmlformats.org/spreadsheetml/2006/main">
  <c r="V203" i="7" l="1"/>
  <c r="U203" i="7"/>
  <c r="T203" i="7"/>
  <c r="S203" i="7"/>
  <c r="R203" i="7"/>
  <c r="Q203" i="7"/>
  <c r="P203" i="7"/>
  <c r="O203" i="7"/>
  <c r="N203" i="7"/>
  <c r="M203" i="7"/>
  <c r="L203" i="7"/>
  <c r="K203" i="7"/>
  <c r="J203" i="7"/>
  <c r="I203" i="7"/>
  <c r="H203" i="7"/>
  <c r="G203" i="7"/>
  <c r="F203" i="7"/>
  <c r="D203" i="7"/>
  <c r="C203" i="7"/>
  <c r="V202" i="7"/>
  <c r="V198" i="7" s="1"/>
  <c r="V201" i="7"/>
  <c r="V200" i="7"/>
  <c r="V199" i="7"/>
  <c r="U202" i="7"/>
  <c r="U201" i="7"/>
  <c r="U200" i="7"/>
  <c r="U199" i="7"/>
  <c r="U198" i="7"/>
  <c r="T202" i="7"/>
  <c r="T201" i="7"/>
  <c r="T200" i="7"/>
  <c r="T199" i="7"/>
  <c r="T198" i="7"/>
  <c r="S202" i="7"/>
  <c r="S201" i="7"/>
  <c r="S200" i="7"/>
  <c r="S199" i="7"/>
  <c r="S198" i="7" s="1"/>
  <c r="R202" i="7"/>
  <c r="R201" i="7"/>
  <c r="R200" i="7"/>
  <c r="R199" i="7"/>
  <c r="Q202" i="7"/>
  <c r="Q201" i="7"/>
  <c r="Q200" i="7"/>
  <c r="Q199" i="7"/>
  <c r="P202" i="7"/>
  <c r="P201" i="7"/>
  <c r="P200" i="7"/>
  <c r="P199" i="7"/>
  <c r="P198" i="7" s="1"/>
  <c r="O202" i="7"/>
  <c r="O201" i="7"/>
  <c r="O200" i="7"/>
  <c r="O199" i="7"/>
  <c r="N202" i="7"/>
  <c r="N201" i="7"/>
  <c r="N200" i="7"/>
  <c r="N199" i="7"/>
  <c r="N198" i="7"/>
  <c r="M202" i="7"/>
  <c r="M201" i="7"/>
  <c r="M200" i="7"/>
  <c r="M199" i="7"/>
  <c r="M198" i="7"/>
  <c r="L202" i="7"/>
  <c r="L201" i="7"/>
  <c r="L198" i="7" s="1"/>
  <c r="L200" i="7"/>
  <c r="L199" i="7"/>
  <c r="K202" i="7"/>
  <c r="K201" i="7"/>
  <c r="K200" i="7"/>
  <c r="K199" i="7"/>
  <c r="J202" i="7"/>
  <c r="J201" i="7"/>
  <c r="J200" i="7"/>
  <c r="J199" i="7"/>
  <c r="I202" i="7"/>
  <c r="I201" i="7"/>
  <c r="I200" i="7"/>
  <c r="I199" i="7"/>
  <c r="H202" i="7"/>
  <c r="H201" i="7"/>
  <c r="H200" i="7"/>
  <c r="H199" i="7"/>
  <c r="H198" i="7" s="1"/>
  <c r="G202" i="7"/>
  <c r="G201" i="7"/>
  <c r="G200" i="7"/>
  <c r="G199" i="7"/>
  <c r="G198" i="7" s="1"/>
  <c r="F202" i="7"/>
  <c r="F201" i="7"/>
  <c r="F200" i="7"/>
  <c r="F199" i="7"/>
  <c r="D202" i="7"/>
  <c r="D201" i="7"/>
  <c r="D200" i="7"/>
  <c r="D199" i="7"/>
  <c r="C201" i="7"/>
  <c r="S196" i="7"/>
  <c r="S195" i="7"/>
  <c r="S194" i="7"/>
  <c r="S193" i="7"/>
  <c r="S192" i="7"/>
  <c r="S191" i="7"/>
  <c r="S190" i="7"/>
  <c r="S188" i="7"/>
  <c r="S189" i="7"/>
  <c r="S176" i="7"/>
  <c r="S171" i="7"/>
  <c r="S167" i="7"/>
  <c r="S159" i="7"/>
  <c r="S149" i="7"/>
  <c r="S124" i="7"/>
  <c r="S70" i="7"/>
  <c r="S57" i="7"/>
  <c r="S55" i="7"/>
  <c r="S54" i="7"/>
  <c r="S53" i="7"/>
  <c r="S52" i="7" s="1"/>
  <c r="S50" i="7"/>
  <c r="S49" i="7"/>
  <c r="S48" i="7"/>
  <c r="S46" i="7"/>
  <c r="S45" i="7"/>
  <c r="S43" i="7"/>
  <c r="S40" i="7"/>
  <c r="S39" i="7"/>
  <c r="S36" i="7"/>
  <c r="S35" i="7"/>
  <c r="S34" i="7"/>
  <c r="S32" i="7"/>
  <c r="S31" i="7"/>
  <c r="S30" i="7"/>
  <c r="S28" i="7"/>
  <c r="S27" i="7"/>
  <c r="S25" i="7"/>
  <c r="S24" i="7"/>
  <c r="S21" i="7"/>
  <c r="S20" i="7"/>
  <c r="S19" i="7"/>
  <c r="S18" i="7"/>
  <c r="S16" i="7"/>
  <c r="S15" i="7"/>
  <c r="S14" i="7"/>
  <c r="O20" i="7"/>
  <c r="P196" i="7"/>
  <c r="P195" i="7"/>
  <c r="P194" i="7"/>
  <c r="P193" i="7"/>
  <c r="P192" i="7"/>
  <c r="P188" i="7" s="1"/>
  <c r="P205" i="7" s="1"/>
  <c r="P191" i="7"/>
  <c r="P190" i="7"/>
  <c r="P189" i="7"/>
  <c r="P176" i="7"/>
  <c r="P171" i="7"/>
  <c r="P167" i="7"/>
  <c r="P159" i="7"/>
  <c r="P149" i="7"/>
  <c r="P124" i="7"/>
  <c r="P70" i="7"/>
  <c r="P57" i="7"/>
  <c r="P55" i="7"/>
  <c r="P52" i="7" s="1"/>
  <c r="P54" i="7"/>
  <c r="P53" i="7"/>
  <c r="P50" i="7"/>
  <c r="P49" i="7"/>
  <c r="P48" i="7"/>
  <c r="P46" i="7"/>
  <c r="P45" i="7"/>
  <c r="P43" i="7"/>
  <c r="P40" i="7"/>
  <c r="P39" i="7"/>
  <c r="P36" i="7"/>
  <c r="P35" i="7"/>
  <c r="P34" i="7"/>
  <c r="P32" i="7"/>
  <c r="P31" i="7"/>
  <c r="P30" i="7"/>
  <c r="P28" i="7"/>
  <c r="P27" i="7"/>
  <c r="P25" i="7"/>
  <c r="P24" i="7"/>
  <c r="P21" i="7"/>
  <c r="P20" i="7"/>
  <c r="P19" i="7"/>
  <c r="P18" i="7"/>
  <c r="P16" i="7"/>
  <c r="P15" i="7"/>
  <c r="P13" i="7" s="1"/>
  <c r="P14" i="7"/>
  <c r="O196" i="7"/>
  <c r="O195" i="7"/>
  <c r="O194" i="7"/>
  <c r="O193" i="7"/>
  <c r="O188" i="7"/>
  <c r="O192" i="7"/>
  <c r="O191" i="7"/>
  <c r="O190" i="7"/>
  <c r="O189" i="7"/>
  <c r="O176" i="7"/>
  <c r="O171" i="7"/>
  <c r="O167" i="7"/>
  <c r="O159" i="7"/>
  <c r="O149" i="7"/>
  <c r="O124" i="7"/>
  <c r="O70" i="7"/>
  <c r="O57" i="7"/>
  <c r="O55" i="7"/>
  <c r="O54" i="7"/>
  <c r="O53" i="7"/>
  <c r="O50" i="7"/>
  <c r="O49" i="7"/>
  <c r="O48" i="7"/>
  <c r="O47" i="7" s="1"/>
  <c r="O46" i="7"/>
  <c r="O45" i="7"/>
  <c r="O43" i="7"/>
  <c r="O40" i="7"/>
  <c r="O39" i="7"/>
  <c r="O38" i="7" s="1"/>
  <c r="O36" i="7"/>
  <c r="O35" i="7"/>
  <c r="O33" i="7" s="1"/>
  <c r="O34" i="7"/>
  <c r="O32" i="7"/>
  <c r="O31" i="7"/>
  <c r="O30" i="7"/>
  <c r="O28" i="7"/>
  <c r="O27" i="7"/>
  <c r="O26" i="7" s="1"/>
  <c r="O25" i="7"/>
  <c r="O24" i="7"/>
  <c r="O21" i="7"/>
  <c r="O19" i="7"/>
  <c r="O18" i="7"/>
  <c r="O17" i="7"/>
  <c r="O16" i="7"/>
  <c r="O15" i="7"/>
  <c r="O14" i="7"/>
  <c r="U196" i="7"/>
  <c r="U195" i="7"/>
  <c r="U194" i="7"/>
  <c r="U193" i="7"/>
  <c r="U192" i="7"/>
  <c r="U191" i="7"/>
  <c r="U190" i="7"/>
  <c r="U189" i="7"/>
  <c r="U188" i="7" s="1"/>
  <c r="U176" i="7"/>
  <c r="U171" i="7"/>
  <c r="U167" i="7"/>
  <c r="U159" i="7"/>
  <c r="U149" i="7"/>
  <c r="U124" i="7"/>
  <c r="U70" i="7"/>
  <c r="U57" i="7"/>
  <c r="U55" i="7"/>
  <c r="U54" i="7"/>
  <c r="U53" i="7"/>
  <c r="U50" i="7"/>
  <c r="U49" i="7"/>
  <c r="U48" i="7"/>
  <c r="U46" i="7"/>
  <c r="U45" i="7"/>
  <c r="U43" i="7"/>
  <c r="U40" i="7"/>
  <c r="U38" i="7" s="1"/>
  <c r="U39" i="7"/>
  <c r="U36" i="7"/>
  <c r="U35" i="7"/>
  <c r="U34" i="7"/>
  <c r="U32" i="7"/>
  <c r="U31" i="7"/>
  <c r="U30" i="7"/>
  <c r="U28" i="7"/>
  <c r="U27" i="7"/>
  <c r="U26" i="7" s="1"/>
  <c r="U25" i="7"/>
  <c r="U24" i="7"/>
  <c r="U21" i="7"/>
  <c r="U20" i="7"/>
  <c r="U19" i="7"/>
  <c r="U18" i="7"/>
  <c r="U17" i="7" s="1"/>
  <c r="U16" i="7"/>
  <c r="U15" i="7"/>
  <c r="U14" i="7"/>
  <c r="M196" i="7"/>
  <c r="M195" i="7"/>
  <c r="M194" i="7"/>
  <c r="M193" i="7"/>
  <c r="M192" i="7"/>
  <c r="M191" i="7"/>
  <c r="M190" i="7"/>
  <c r="M189" i="7"/>
  <c r="M188" i="7" s="1"/>
  <c r="M176" i="7"/>
  <c r="M171" i="7"/>
  <c r="M167" i="7"/>
  <c r="M159" i="7"/>
  <c r="M149" i="7"/>
  <c r="M124" i="7"/>
  <c r="M70" i="7"/>
  <c r="M57" i="7"/>
  <c r="M55" i="7"/>
  <c r="M54" i="7"/>
  <c r="M53" i="7"/>
  <c r="M52" i="7"/>
  <c r="M50" i="7"/>
  <c r="M49" i="7"/>
  <c r="M48" i="7"/>
  <c r="M46" i="7"/>
  <c r="M45" i="7"/>
  <c r="M43" i="7"/>
  <c r="M40" i="7"/>
  <c r="M39" i="7"/>
  <c r="M36" i="7"/>
  <c r="M35" i="7"/>
  <c r="M34" i="7"/>
  <c r="M32" i="7"/>
  <c r="M31" i="7"/>
  <c r="M30" i="7"/>
  <c r="M28" i="7"/>
  <c r="M27" i="7"/>
  <c r="M25" i="7"/>
  <c r="M24" i="7"/>
  <c r="M21" i="7"/>
  <c r="M20" i="7"/>
  <c r="M19" i="7"/>
  <c r="M18" i="7"/>
  <c r="M16" i="7"/>
  <c r="M15" i="7"/>
  <c r="M14" i="7"/>
  <c r="M13" i="7" s="1"/>
  <c r="K196" i="7"/>
  <c r="K195" i="7"/>
  <c r="K194" i="7"/>
  <c r="K193" i="7"/>
  <c r="K192" i="7"/>
  <c r="K191" i="7"/>
  <c r="K190" i="7"/>
  <c r="K189" i="7"/>
  <c r="K176" i="7"/>
  <c r="K171" i="7"/>
  <c r="K167" i="7"/>
  <c r="K159" i="7"/>
  <c r="K149" i="7"/>
  <c r="K124" i="7"/>
  <c r="K70" i="7"/>
  <c r="K57" i="7"/>
  <c r="K55" i="7"/>
  <c r="K54" i="7"/>
  <c r="K53" i="7"/>
  <c r="K50" i="7"/>
  <c r="K49" i="7"/>
  <c r="K48" i="7"/>
  <c r="K46" i="7"/>
  <c r="K45" i="7"/>
  <c r="K43" i="7"/>
  <c r="K40" i="7"/>
  <c r="K39" i="7"/>
  <c r="K38" i="7" s="1"/>
  <c r="K36" i="7"/>
  <c r="K35" i="7"/>
  <c r="K34" i="7"/>
  <c r="K32" i="7"/>
  <c r="K31" i="7"/>
  <c r="K30" i="7"/>
  <c r="K29" i="7" s="1"/>
  <c r="K28" i="7"/>
  <c r="K27" i="7"/>
  <c r="K25" i="7"/>
  <c r="K24" i="7"/>
  <c r="K21" i="7"/>
  <c r="K20" i="7"/>
  <c r="K17" i="7" s="1"/>
  <c r="K12" i="7" s="1"/>
  <c r="K19" i="7"/>
  <c r="K18" i="7"/>
  <c r="K16" i="7"/>
  <c r="K13" i="7"/>
  <c r="K15" i="7"/>
  <c r="K14" i="7"/>
  <c r="J196" i="7"/>
  <c r="J195" i="7"/>
  <c r="J194" i="7"/>
  <c r="J193" i="7"/>
  <c r="J192" i="7"/>
  <c r="J191" i="7"/>
  <c r="J190" i="7"/>
  <c r="J189" i="7"/>
  <c r="J176" i="7"/>
  <c r="J171" i="7"/>
  <c r="J167" i="7"/>
  <c r="J159" i="7"/>
  <c r="J149" i="7"/>
  <c r="J124" i="7"/>
  <c r="J70" i="7"/>
  <c r="J57" i="7"/>
  <c r="J55" i="7"/>
  <c r="J54" i="7"/>
  <c r="J53" i="7"/>
  <c r="J50" i="7"/>
  <c r="J49" i="7"/>
  <c r="J48" i="7"/>
  <c r="J46" i="7"/>
  <c r="J45" i="7"/>
  <c r="J44" i="7" s="1"/>
  <c r="J42" i="7" s="1"/>
  <c r="J43" i="7"/>
  <c r="J40" i="7"/>
  <c r="J39" i="7"/>
  <c r="J36" i="7"/>
  <c r="J35" i="7"/>
  <c r="J33" i="7"/>
  <c r="J34" i="7"/>
  <c r="J32" i="7"/>
  <c r="J31" i="7"/>
  <c r="J30" i="7"/>
  <c r="J28" i="7"/>
  <c r="J27" i="7"/>
  <c r="J26" i="7" s="1"/>
  <c r="J25" i="7"/>
  <c r="J24" i="7"/>
  <c r="J21" i="7"/>
  <c r="J20" i="7"/>
  <c r="J19" i="7"/>
  <c r="J18" i="7"/>
  <c r="J16" i="7"/>
  <c r="J15" i="7"/>
  <c r="J14" i="7"/>
  <c r="L196" i="7"/>
  <c r="L195" i="7"/>
  <c r="L194" i="7"/>
  <c r="L193" i="7"/>
  <c r="L188" i="7"/>
  <c r="L192" i="7"/>
  <c r="L191" i="7"/>
  <c r="L190" i="7"/>
  <c r="L189" i="7"/>
  <c r="L176" i="7"/>
  <c r="L171" i="7"/>
  <c r="L167" i="7"/>
  <c r="L159" i="7"/>
  <c r="L149" i="7"/>
  <c r="L124" i="7"/>
  <c r="L70" i="7"/>
  <c r="L57" i="7"/>
  <c r="L55" i="7"/>
  <c r="L54" i="7"/>
  <c r="L53" i="7"/>
  <c r="L50" i="7"/>
  <c r="L49" i="7"/>
  <c r="L48" i="7"/>
  <c r="L47" i="7" s="1"/>
  <c r="L46" i="7"/>
  <c r="L45" i="7"/>
  <c r="L43" i="7"/>
  <c r="L40" i="7"/>
  <c r="L38" i="7" s="1"/>
  <c r="L39" i="7"/>
  <c r="L36" i="7"/>
  <c r="L35" i="7"/>
  <c r="L34" i="7"/>
  <c r="L32" i="7"/>
  <c r="L31" i="7"/>
  <c r="L29" i="7" s="1"/>
  <c r="L30" i="7"/>
  <c r="L28" i="7"/>
  <c r="L27" i="7"/>
  <c r="L26" i="7" s="1"/>
  <c r="L25" i="7"/>
  <c r="L24" i="7"/>
  <c r="L21" i="7"/>
  <c r="L20" i="7"/>
  <c r="L19" i="7"/>
  <c r="L18" i="7"/>
  <c r="L17" i="7" s="1"/>
  <c r="L16" i="7"/>
  <c r="L15" i="7"/>
  <c r="L14" i="7"/>
  <c r="I196" i="7"/>
  <c r="I195" i="7"/>
  <c r="I194" i="7"/>
  <c r="I193" i="7"/>
  <c r="I192" i="7"/>
  <c r="I191" i="7"/>
  <c r="I190" i="7"/>
  <c r="I189" i="7"/>
  <c r="I176" i="7"/>
  <c r="I171" i="7"/>
  <c r="I167" i="7"/>
  <c r="I159" i="7"/>
  <c r="I149" i="7"/>
  <c r="I124" i="7"/>
  <c r="I70" i="7"/>
  <c r="I57" i="7"/>
  <c r="I55" i="7"/>
  <c r="I54" i="7"/>
  <c r="I53" i="7"/>
  <c r="I50" i="7"/>
  <c r="I49" i="7"/>
  <c r="I48" i="7"/>
  <c r="I47" i="7" s="1"/>
  <c r="I46" i="7"/>
  <c r="I45" i="7"/>
  <c r="I43" i="7"/>
  <c r="I40" i="7"/>
  <c r="I39" i="7"/>
  <c r="I36" i="7"/>
  <c r="I35" i="7"/>
  <c r="I34" i="7"/>
  <c r="I32" i="7"/>
  <c r="I31" i="7"/>
  <c r="I30" i="7"/>
  <c r="I28" i="7"/>
  <c r="I27" i="7"/>
  <c r="I25" i="7"/>
  <c r="I24" i="7"/>
  <c r="I21" i="7"/>
  <c r="I20" i="7"/>
  <c r="I19" i="7"/>
  <c r="I18" i="7"/>
  <c r="I16" i="7"/>
  <c r="I15" i="7"/>
  <c r="I14" i="7"/>
  <c r="R196" i="7"/>
  <c r="R195" i="7"/>
  <c r="R194" i="7"/>
  <c r="R193" i="7"/>
  <c r="R192" i="7"/>
  <c r="R191" i="7"/>
  <c r="R190" i="7"/>
  <c r="R189" i="7"/>
  <c r="R176" i="7"/>
  <c r="R171" i="7"/>
  <c r="R167" i="7"/>
  <c r="R159" i="7"/>
  <c r="R149" i="7"/>
  <c r="R124" i="7"/>
  <c r="R70" i="7"/>
  <c r="R57" i="7"/>
  <c r="R55" i="7"/>
  <c r="R54" i="7"/>
  <c r="R53" i="7"/>
  <c r="R50" i="7"/>
  <c r="R47" i="7"/>
  <c r="R49" i="7"/>
  <c r="R48" i="7"/>
  <c r="R46" i="7"/>
  <c r="R45" i="7"/>
  <c r="R43" i="7"/>
  <c r="R42" i="7" s="1"/>
  <c r="R40" i="7"/>
  <c r="R38" i="7"/>
  <c r="R39" i="7"/>
  <c r="R36" i="7"/>
  <c r="R35" i="7"/>
  <c r="R34" i="7"/>
  <c r="R32" i="7"/>
  <c r="R31" i="7"/>
  <c r="R30" i="7"/>
  <c r="R28" i="7"/>
  <c r="R27" i="7"/>
  <c r="R26" i="7" s="1"/>
  <c r="R25" i="7"/>
  <c r="R24" i="7"/>
  <c r="R21" i="7"/>
  <c r="R20" i="7"/>
  <c r="R19" i="7"/>
  <c r="R17" i="7"/>
  <c r="R18" i="7"/>
  <c r="R16" i="7"/>
  <c r="R15" i="7"/>
  <c r="R14" i="7"/>
  <c r="T14" i="7"/>
  <c r="V14" i="7"/>
  <c r="V13" i="7" s="1"/>
  <c r="T15" i="7"/>
  <c r="V15" i="7"/>
  <c r="T16" i="7"/>
  <c r="V16" i="7"/>
  <c r="T18" i="7"/>
  <c r="V18" i="7"/>
  <c r="T19" i="7"/>
  <c r="V19" i="7"/>
  <c r="T20" i="7"/>
  <c r="V20" i="7"/>
  <c r="T21" i="7"/>
  <c r="V21" i="7"/>
  <c r="T24" i="7"/>
  <c r="V24" i="7"/>
  <c r="T25" i="7"/>
  <c r="V25" i="7"/>
  <c r="T27" i="7"/>
  <c r="V27" i="7"/>
  <c r="V26" i="7" s="1"/>
  <c r="T28" i="7"/>
  <c r="V28" i="7"/>
  <c r="T30" i="7"/>
  <c r="V30" i="7"/>
  <c r="T31" i="7"/>
  <c r="V31" i="7"/>
  <c r="T32" i="7"/>
  <c r="V32" i="7"/>
  <c r="T34" i="7"/>
  <c r="V34" i="7"/>
  <c r="T35" i="7"/>
  <c r="V35" i="7"/>
  <c r="V33" i="7" s="1"/>
  <c r="T36" i="7"/>
  <c r="V36" i="7"/>
  <c r="T39" i="7"/>
  <c r="V39" i="7"/>
  <c r="T40" i="7"/>
  <c r="V40" i="7"/>
  <c r="T43" i="7"/>
  <c r="V43" i="7"/>
  <c r="T45" i="7"/>
  <c r="V45" i="7"/>
  <c r="T46" i="7"/>
  <c r="V46" i="7"/>
  <c r="V44" i="7" s="1"/>
  <c r="T48" i="7"/>
  <c r="V48" i="7"/>
  <c r="T49" i="7"/>
  <c r="V49" i="7"/>
  <c r="T50" i="7"/>
  <c r="V50" i="7"/>
  <c r="T53" i="7"/>
  <c r="V53" i="7"/>
  <c r="T54" i="7"/>
  <c r="V54" i="7"/>
  <c r="T55" i="7"/>
  <c r="V55" i="7"/>
  <c r="T57" i="7"/>
  <c r="V57" i="7"/>
  <c r="T70" i="7"/>
  <c r="V70" i="7"/>
  <c r="T124" i="7"/>
  <c r="V124" i="7"/>
  <c r="T149" i="7"/>
  <c r="V149" i="7"/>
  <c r="T159" i="7"/>
  <c r="V159" i="7"/>
  <c r="T167" i="7"/>
  <c r="V167" i="7"/>
  <c r="T171" i="7"/>
  <c r="V171" i="7"/>
  <c r="T176" i="7"/>
  <c r="V176" i="7"/>
  <c r="T189" i="7"/>
  <c r="V189" i="7"/>
  <c r="T190" i="7"/>
  <c r="V190" i="7"/>
  <c r="T191" i="7"/>
  <c r="V191" i="7"/>
  <c r="T192" i="7"/>
  <c r="V192" i="7"/>
  <c r="T193" i="7"/>
  <c r="V193" i="7"/>
  <c r="T194" i="7"/>
  <c r="V194" i="7"/>
  <c r="T195" i="7"/>
  <c r="V195" i="7"/>
  <c r="T196" i="7"/>
  <c r="V196" i="7"/>
  <c r="H14" i="7"/>
  <c r="N14" i="7"/>
  <c r="Q14" i="7"/>
  <c r="H15" i="7"/>
  <c r="N15" i="7"/>
  <c r="Q15" i="7"/>
  <c r="H16" i="7"/>
  <c r="N16" i="7"/>
  <c r="Q16" i="7"/>
  <c r="H18" i="7"/>
  <c r="N18" i="7"/>
  <c r="Q18" i="7"/>
  <c r="H19" i="7"/>
  <c r="N19" i="7"/>
  <c r="Q19" i="7"/>
  <c r="H20" i="7"/>
  <c r="N20" i="7"/>
  <c r="Q20" i="7"/>
  <c r="H21" i="7"/>
  <c r="N21" i="7"/>
  <c r="Q21" i="7"/>
  <c r="H24" i="7"/>
  <c r="N24" i="7"/>
  <c r="Q24" i="7"/>
  <c r="H25" i="7"/>
  <c r="N25" i="7"/>
  <c r="Q25" i="7"/>
  <c r="H27" i="7"/>
  <c r="N27" i="7"/>
  <c r="Q27" i="7"/>
  <c r="H28" i="7"/>
  <c r="N28" i="7"/>
  <c r="Q28" i="7"/>
  <c r="H30" i="7"/>
  <c r="N30" i="7"/>
  <c r="Q30" i="7"/>
  <c r="H31" i="7"/>
  <c r="N31" i="7"/>
  <c r="Q31" i="7"/>
  <c r="H32" i="7"/>
  <c r="N32" i="7"/>
  <c r="Q32" i="7"/>
  <c r="H34" i="7"/>
  <c r="N34" i="7"/>
  <c r="Q34" i="7"/>
  <c r="H35" i="7"/>
  <c r="H33" i="7" s="1"/>
  <c r="N35" i="7"/>
  <c r="Q35" i="7"/>
  <c r="H36" i="7"/>
  <c r="N36" i="7"/>
  <c r="Q36" i="7"/>
  <c r="H39" i="7"/>
  <c r="H38" i="7" s="1"/>
  <c r="N39" i="7"/>
  <c r="Q39" i="7"/>
  <c r="H40" i="7"/>
  <c r="N40" i="7"/>
  <c r="Q40" i="7"/>
  <c r="H43" i="7"/>
  <c r="N43" i="7"/>
  <c r="Q43" i="7"/>
  <c r="H45" i="7"/>
  <c r="N45" i="7"/>
  <c r="Q45" i="7"/>
  <c r="H46" i="7"/>
  <c r="N46" i="7"/>
  <c r="Q46" i="7"/>
  <c r="H48" i="7"/>
  <c r="N48" i="7"/>
  <c r="Q48" i="7"/>
  <c r="H49" i="7"/>
  <c r="N49" i="7"/>
  <c r="Q49" i="7"/>
  <c r="H50" i="7"/>
  <c r="N50" i="7"/>
  <c r="Q50" i="7"/>
  <c r="H53" i="7"/>
  <c r="N53" i="7"/>
  <c r="Q53" i="7"/>
  <c r="H54" i="7"/>
  <c r="N54" i="7"/>
  <c r="Q54" i="7"/>
  <c r="H55" i="7"/>
  <c r="N55" i="7"/>
  <c r="Q55" i="7"/>
  <c r="H57" i="7"/>
  <c r="N57" i="7"/>
  <c r="Q57" i="7"/>
  <c r="H70" i="7"/>
  <c r="N70" i="7"/>
  <c r="Q70" i="7"/>
  <c r="H124" i="7"/>
  <c r="N124" i="7"/>
  <c r="Q124" i="7"/>
  <c r="H149" i="7"/>
  <c r="N149" i="7"/>
  <c r="Q149" i="7"/>
  <c r="H159" i="7"/>
  <c r="N159" i="7"/>
  <c r="Q159" i="7"/>
  <c r="H167" i="7"/>
  <c r="N167" i="7"/>
  <c r="Q167" i="7"/>
  <c r="H171" i="7"/>
  <c r="N171" i="7"/>
  <c r="Q171" i="7"/>
  <c r="H176" i="7"/>
  <c r="N176" i="7"/>
  <c r="Q176" i="7"/>
  <c r="H189" i="7"/>
  <c r="N189" i="7"/>
  <c r="Q189" i="7"/>
  <c r="H190" i="7"/>
  <c r="N190" i="7"/>
  <c r="Q190" i="7"/>
  <c r="H191" i="7"/>
  <c r="N191" i="7"/>
  <c r="Q191" i="7"/>
  <c r="H192" i="7"/>
  <c r="N192" i="7"/>
  <c r="Q192" i="7"/>
  <c r="H193" i="7"/>
  <c r="N193" i="7"/>
  <c r="Q193" i="7"/>
  <c r="H194" i="7"/>
  <c r="N194" i="7"/>
  <c r="Q194" i="7"/>
  <c r="H195" i="7"/>
  <c r="N195" i="7"/>
  <c r="Q195" i="7"/>
  <c r="H196" i="7"/>
  <c r="N196" i="7"/>
  <c r="Q196" i="7"/>
  <c r="C202" i="7"/>
  <c r="C200" i="7"/>
  <c r="C199" i="7"/>
  <c r="C198" i="7" s="1"/>
  <c r="G196" i="7"/>
  <c r="F196" i="7"/>
  <c r="D196" i="7"/>
  <c r="C196" i="7"/>
  <c r="G195" i="7"/>
  <c r="F195" i="7"/>
  <c r="D195" i="7"/>
  <c r="C195" i="7"/>
  <c r="G194" i="7"/>
  <c r="F194" i="7"/>
  <c r="D194" i="7"/>
  <c r="C194" i="7"/>
  <c r="G193" i="7"/>
  <c r="F193" i="7"/>
  <c r="D193" i="7"/>
  <c r="C193" i="7"/>
  <c r="G192" i="7"/>
  <c r="F192" i="7"/>
  <c r="D192" i="7"/>
  <c r="D188" i="7" s="1"/>
  <c r="C192" i="7"/>
  <c r="G191" i="7"/>
  <c r="F191" i="7"/>
  <c r="D191" i="7"/>
  <c r="C191" i="7"/>
  <c r="G190" i="7"/>
  <c r="F190" i="7"/>
  <c r="D190" i="7"/>
  <c r="C190" i="7"/>
  <c r="G189" i="7"/>
  <c r="F189" i="7"/>
  <c r="F188" i="7" s="1"/>
  <c r="D189" i="7"/>
  <c r="C189" i="7"/>
  <c r="C188" i="7" s="1"/>
  <c r="C205" i="7" s="1"/>
  <c r="G176" i="7"/>
  <c r="F176" i="7"/>
  <c r="D176" i="7"/>
  <c r="C176" i="7"/>
  <c r="G171" i="7"/>
  <c r="F171" i="7"/>
  <c r="D171" i="7"/>
  <c r="C171" i="7"/>
  <c r="G167" i="7"/>
  <c r="F167" i="7"/>
  <c r="D167" i="7"/>
  <c r="C167" i="7"/>
  <c r="G159" i="7"/>
  <c r="F159" i="7"/>
  <c r="D159" i="7"/>
  <c r="C159" i="7"/>
  <c r="G149" i="7"/>
  <c r="F149" i="7"/>
  <c r="D149" i="7"/>
  <c r="C149" i="7"/>
  <c r="G124" i="7"/>
  <c r="F124" i="7"/>
  <c r="D124" i="7"/>
  <c r="C124" i="7"/>
  <c r="G70" i="7"/>
  <c r="F70" i="7"/>
  <c r="D70" i="7"/>
  <c r="C70" i="7"/>
  <c r="G57" i="7"/>
  <c r="F57" i="7"/>
  <c r="D57" i="7"/>
  <c r="C57" i="7"/>
  <c r="G55" i="7"/>
  <c r="F55" i="7"/>
  <c r="D55" i="7"/>
  <c r="C55" i="7"/>
  <c r="C52" i="7" s="1"/>
  <c r="G54" i="7"/>
  <c r="F54" i="7"/>
  <c r="D54" i="7"/>
  <c r="C54" i="7"/>
  <c r="G53" i="7"/>
  <c r="G52" i="7" s="1"/>
  <c r="F53" i="7"/>
  <c r="F52" i="7" s="1"/>
  <c r="D53" i="7"/>
  <c r="C53" i="7"/>
  <c r="G50" i="7"/>
  <c r="F50" i="7"/>
  <c r="D50" i="7"/>
  <c r="C50" i="7"/>
  <c r="G49" i="7"/>
  <c r="F49" i="7"/>
  <c r="D49" i="7"/>
  <c r="C49" i="7"/>
  <c r="G48" i="7"/>
  <c r="F48" i="7"/>
  <c r="D48" i="7"/>
  <c r="C48" i="7"/>
  <c r="C47" i="7" s="1"/>
  <c r="C42" i="7" s="1"/>
  <c r="G46" i="7"/>
  <c r="F46" i="7"/>
  <c r="D46" i="7"/>
  <c r="C46" i="7"/>
  <c r="G45" i="7"/>
  <c r="G44" i="7"/>
  <c r="F45" i="7"/>
  <c r="F44" i="7" s="1"/>
  <c r="D45" i="7"/>
  <c r="D44" i="7" s="1"/>
  <c r="C45" i="7"/>
  <c r="G43" i="7"/>
  <c r="F43" i="7"/>
  <c r="D43" i="7"/>
  <c r="C43" i="7"/>
  <c r="G40" i="7"/>
  <c r="F40" i="7"/>
  <c r="F38" i="7" s="1"/>
  <c r="D40" i="7"/>
  <c r="D38" i="7" s="1"/>
  <c r="C40" i="7"/>
  <c r="G39" i="7"/>
  <c r="F39" i="7"/>
  <c r="D39" i="7"/>
  <c r="C39" i="7"/>
  <c r="C38" i="7"/>
  <c r="G36" i="7"/>
  <c r="F36" i="7"/>
  <c r="D36" i="7"/>
  <c r="C36" i="7"/>
  <c r="G35" i="7"/>
  <c r="G33" i="7" s="1"/>
  <c r="F35" i="7"/>
  <c r="F33" i="7" s="1"/>
  <c r="D35" i="7"/>
  <c r="C35" i="7"/>
  <c r="G34" i="7"/>
  <c r="F34" i="7"/>
  <c r="D34" i="7"/>
  <c r="D33" i="7" s="1"/>
  <c r="C34" i="7"/>
  <c r="G32" i="7"/>
  <c r="F32" i="7"/>
  <c r="D32" i="7"/>
  <c r="C32" i="7"/>
  <c r="G31" i="7"/>
  <c r="G29" i="7" s="1"/>
  <c r="F31" i="7"/>
  <c r="D31" i="7"/>
  <c r="C31" i="7"/>
  <c r="G30" i="7"/>
  <c r="F30" i="7"/>
  <c r="F29" i="7" s="1"/>
  <c r="D30" i="7"/>
  <c r="C30" i="7"/>
  <c r="G28" i="7"/>
  <c r="F28" i="7"/>
  <c r="D28" i="7"/>
  <c r="C28" i="7"/>
  <c r="G27" i="7"/>
  <c r="F27" i="7"/>
  <c r="F26" i="7"/>
  <c r="F23" i="7" s="1"/>
  <c r="D27" i="7"/>
  <c r="C27" i="7"/>
  <c r="G25" i="7"/>
  <c r="F25" i="7"/>
  <c r="D25" i="7"/>
  <c r="C25" i="7"/>
  <c r="G24" i="7"/>
  <c r="F24" i="7"/>
  <c r="D24" i="7"/>
  <c r="C24" i="7"/>
  <c r="G21" i="7"/>
  <c r="F21" i="7"/>
  <c r="D21" i="7"/>
  <c r="C21" i="7"/>
  <c r="G20" i="7"/>
  <c r="F20" i="7"/>
  <c r="D20" i="7"/>
  <c r="C20" i="7"/>
  <c r="G19" i="7"/>
  <c r="F19" i="7"/>
  <c r="D19" i="7"/>
  <c r="C19" i="7"/>
  <c r="G18" i="7"/>
  <c r="G17" i="7" s="1"/>
  <c r="F18" i="7"/>
  <c r="F17" i="7" s="1"/>
  <c r="D18" i="7"/>
  <c r="C18" i="7"/>
  <c r="G16" i="7"/>
  <c r="F16" i="7"/>
  <c r="D16" i="7"/>
  <c r="C16" i="7"/>
  <c r="G15" i="7"/>
  <c r="F15" i="7"/>
  <c r="D15" i="7"/>
  <c r="C15" i="7"/>
  <c r="C13" i="7" s="1"/>
  <c r="G14" i="7"/>
  <c r="G13" i="7" s="1"/>
  <c r="G12" i="7" s="1"/>
  <c r="F14" i="7"/>
  <c r="F13" i="7" s="1"/>
  <c r="D14" i="7"/>
  <c r="D13" i="7" s="1"/>
  <c r="C14" i="7"/>
  <c r="C219" i="6"/>
  <c r="D219" i="6"/>
  <c r="F219" i="6"/>
  <c r="G219" i="6"/>
  <c r="H219" i="6"/>
  <c r="I219" i="6"/>
  <c r="J219" i="6"/>
  <c r="K219" i="6"/>
  <c r="L219" i="6"/>
  <c r="M219" i="6"/>
  <c r="N219" i="6"/>
  <c r="O219" i="6"/>
  <c r="P219" i="6"/>
  <c r="Q219" i="6"/>
  <c r="R219" i="6"/>
  <c r="S219" i="6"/>
  <c r="C220" i="6"/>
  <c r="D220" i="6"/>
  <c r="F220" i="6"/>
  <c r="F218" i="6" s="1"/>
  <c r="G220" i="6"/>
  <c r="H220" i="6"/>
  <c r="I220" i="6"/>
  <c r="J220" i="6"/>
  <c r="K220" i="6"/>
  <c r="L220" i="6"/>
  <c r="M220" i="6"/>
  <c r="N220" i="6"/>
  <c r="O220" i="6"/>
  <c r="P220" i="6"/>
  <c r="Q220" i="6"/>
  <c r="R220" i="6"/>
  <c r="R218" i="6" s="1"/>
  <c r="S220" i="6"/>
  <c r="C221" i="6"/>
  <c r="D221" i="6"/>
  <c r="F221" i="6"/>
  <c r="G221" i="6"/>
  <c r="H221" i="6"/>
  <c r="H218" i="6" s="1"/>
  <c r="I221" i="6"/>
  <c r="J221" i="6"/>
  <c r="K221" i="6"/>
  <c r="L221" i="6"/>
  <c r="M221" i="6"/>
  <c r="N221" i="6"/>
  <c r="N218" i="6" s="1"/>
  <c r="O221" i="6"/>
  <c r="P221" i="6"/>
  <c r="Q221" i="6"/>
  <c r="R221" i="6"/>
  <c r="S221" i="6"/>
  <c r="C222" i="6"/>
  <c r="D222" i="6"/>
  <c r="F222" i="6"/>
  <c r="G222" i="6"/>
  <c r="H222" i="6"/>
  <c r="I222" i="6"/>
  <c r="J222" i="6"/>
  <c r="K222" i="6"/>
  <c r="L222" i="6"/>
  <c r="M222" i="6"/>
  <c r="N222" i="6"/>
  <c r="O222" i="6"/>
  <c r="P222" i="6"/>
  <c r="Q222" i="6"/>
  <c r="R222" i="6"/>
  <c r="S222" i="6"/>
  <c r="C209" i="6"/>
  <c r="D209" i="6"/>
  <c r="F209" i="6"/>
  <c r="G209" i="6"/>
  <c r="H209" i="6"/>
  <c r="I209" i="6"/>
  <c r="J209" i="6"/>
  <c r="K209" i="6"/>
  <c r="L209" i="6"/>
  <c r="M209" i="6"/>
  <c r="N209" i="6"/>
  <c r="O209" i="6"/>
  <c r="P209" i="6"/>
  <c r="Q209" i="6"/>
  <c r="R209" i="6"/>
  <c r="S209" i="6"/>
  <c r="C210" i="6"/>
  <c r="D210" i="6"/>
  <c r="F210" i="6"/>
  <c r="G210" i="6"/>
  <c r="H210" i="6"/>
  <c r="I210" i="6"/>
  <c r="J210" i="6"/>
  <c r="K210" i="6"/>
  <c r="L210" i="6"/>
  <c r="M210" i="6"/>
  <c r="N210" i="6"/>
  <c r="O210" i="6"/>
  <c r="P210" i="6"/>
  <c r="Q210" i="6"/>
  <c r="R210" i="6"/>
  <c r="S210" i="6"/>
  <c r="C211" i="6"/>
  <c r="D211" i="6"/>
  <c r="F211" i="6"/>
  <c r="G211" i="6"/>
  <c r="H211" i="6"/>
  <c r="I211" i="6"/>
  <c r="J211" i="6"/>
  <c r="K211" i="6"/>
  <c r="L211" i="6"/>
  <c r="M211" i="6"/>
  <c r="N211" i="6"/>
  <c r="O211" i="6"/>
  <c r="P211" i="6"/>
  <c r="Q211" i="6"/>
  <c r="R211" i="6"/>
  <c r="S211" i="6"/>
  <c r="C212" i="6"/>
  <c r="D212" i="6"/>
  <c r="F212" i="6"/>
  <c r="G212" i="6"/>
  <c r="H212" i="6"/>
  <c r="I212" i="6"/>
  <c r="J212" i="6"/>
  <c r="K212" i="6"/>
  <c r="L212" i="6"/>
  <c r="M212" i="6"/>
  <c r="N212" i="6"/>
  <c r="O212" i="6"/>
  <c r="P212" i="6"/>
  <c r="Q212" i="6"/>
  <c r="R212" i="6"/>
  <c r="S212" i="6"/>
  <c r="C213" i="6"/>
  <c r="D213" i="6"/>
  <c r="F213" i="6"/>
  <c r="G213" i="6"/>
  <c r="H213" i="6"/>
  <c r="I213" i="6"/>
  <c r="J213" i="6"/>
  <c r="K213" i="6"/>
  <c r="L213" i="6"/>
  <c r="M213" i="6"/>
  <c r="N213" i="6"/>
  <c r="O213" i="6"/>
  <c r="P213" i="6"/>
  <c r="Q213" i="6"/>
  <c r="R213" i="6"/>
  <c r="S213" i="6"/>
  <c r="C214" i="6"/>
  <c r="D214" i="6"/>
  <c r="F214" i="6"/>
  <c r="G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C215" i="6"/>
  <c r="D215" i="6"/>
  <c r="F215" i="6"/>
  <c r="G215" i="6"/>
  <c r="H215" i="6"/>
  <c r="I215" i="6"/>
  <c r="J215" i="6"/>
  <c r="K215" i="6"/>
  <c r="L215" i="6"/>
  <c r="M215" i="6"/>
  <c r="N215" i="6"/>
  <c r="O215" i="6"/>
  <c r="P215" i="6"/>
  <c r="Q215" i="6"/>
  <c r="R215" i="6"/>
  <c r="S215" i="6"/>
  <c r="C216" i="6"/>
  <c r="D216" i="6"/>
  <c r="F216" i="6"/>
  <c r="G216" i="6"/>
  <c r="H216" i="6"/>
  <c r="I216" i="6"/>
  <c r="J216" i="6"/>
  <c r="K216" i="6"/>
  <c r="L216" i="6"/>
  <c r="M216" i="6"/>
  <c r="N216" i="6"/>
  <c r="O216" i="6"/>
  <c r="P216" i="6"/>
  <c r="Q216" i="6"/>
  <c r="R216" i="6"/>
  <c r="S216" i="6"/>
  <c r="C195" i="6"/>
  <c r="D195" i="6"/>
  <c r="F195" i="6"/>
  <c r="G195" i="6"/>
  <c r="H195" i="6"/>
  <c r="I195" i="6"/>
  <c r="J195" i="6"/>
  <c r="K195" i="6"/>
  <c r="L195" i="6"/>
  <c r="M195" i="6"/>
  <c r="N195" i="6"/>
  <c r="O195" i="6"/>
  <c r="P195" i="6"/>
  <c r="Q195" i="6"/>
  <c r="R195" i="6"/>
  <c r="S195" i="6"/>
  <c r="C190" i="6"/>
  <c r="D190" i="6"/>
  <c r="F190" i="6"/>
  <c r="G190" i="6"/>
  <c r="H190" i="6"/>
  <c r="I190" i="6"/>
  <c r="J190" i="6"/>
  <c r="K190" i="6"/>
  <c r="L190" i="6"/>
  <c r="M190" i="6"/>
  <c r="N190" i="6"/>
  <c r="O190" i="6"/>
  <c r="P190" i="6"/>
  <c r="Q190" i="6"/>
  <c r="R190" i="6"/>
  <c r="S190" i="6"/>
  <c r="C182" i="6"/>
  <c r="D182" i="6"/>
  <c r="F182" i="6"/>
  <c r="G182" i="6"/>
  <c r="H182" i="6"/>
  <c r="I182" i="6"/>
  <c r="J182" i="6"/>
  <c r="K182" i="6"/>
  <c r="L182" i="6"/>
  <c r="M182" i="6"/>
  <c r="N182" i="6"/>
  <c r="O182" i="6"/>
  <c r="P182" i="6"/>
  <c r="Q182" i="6"/>
  <c r="R182" i="6"/>
  <c r="S182" i="6"/>
  <c r="C163" i="6"/>
  <c r="D163" i="6"/>
  <c r="F163" i="6"/>
  <c r="G163" i="6"/>
  <c r="H163" i="6"/>
  <c r="I163" i="6"/>
  <c r="J163" i="6"/>
  <c r="K163" i="6"/>
  <c r="L163" i="6"/>
  <c r="M163" i="6"/>
  <c r="N163" i="6"/>
  <c r="O163" i="6"/>
  <c r="P163" i="6"/>
  <c r="Q163" i="6"/>
  <c r="R163" i="6"/>
  <c r="S163" i="6"/>
  <c r="C153" i="6"/>
  <c r="D153" i="6"/>
  <c r="F153" i="6"/>
  <c r="G153" i="6"/>
  <c r="H153" i="6"/>
  <c r="I153" i="6"/>
  <c r="J153" i="6"/>
  <c r="K153" i="6"/>
  <c r="L153" i="6"/>
  <c r="M153" i="6"/>
  <c r="N153" i="6"/>
  <c r="O153" i="6"/>
  <c r="P153" i="6"/>
  <c r="Q153" i="6"/>
  <c r="R153" i="6"/>
  <c r="S153" i="6"/>
  <c r="C124" i="6"/>
  <c r="D124" i="6"/>
  <c r="F124" i="6"/>
  <c r="G124" i="6"/>
  <c r="H124" i="6"/>
  <c r="I124" i="6"/>
  <c r="J124" i="6"/>
  <c r="K124" i="6"/>
  <c r="L124" i="6"/>
  <c r="M124" i="6"/>
  <c r="N124" i="6"/>
  <c r="O124" i="6"/>
  <c r="P124" i="6"/>
  <c r="Q124" i="6"/>
  <c r="R124" i="6"/>
  <c r="S124" i="6"/>
  <c r="C70" i="6"/>
  <c r="D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C57" i="6"/>
  <c r="D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C53" i="6"/>
  <c r="D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C54" i="6"/>
  <c r="D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C55" i="6"/>
  <c r="D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C43" i="6"/>
  <c r="D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C45" i="6"/>
  <c r="D45" i="6"/>
  <c r="F45" i="6"/>
  <c r="G45" i="6"/>
  <c r="G44" i="6"/>
  <c r="H45" i="6"/>
  <c r="H44" i="6" s="1"/>
  <c r="I45" i="6"/>
  <c r="J45" i="6"/>
  <c r="K45" i="6"/>
  <c r="L45" i="6"/>
  <c r="L44" i="6"/>
  <c r="M45" i="6"/>
  <c r="N45" i="6"/>
  <c r="O45" i="6"/>
  <c r="O44" i="6"/>
  <c r="P45" i="6"/>
  <c r="P44" i="6" s="1"/>
  <c r="Q45" i="6"/>
  <c r="R45" i="6"/>
  <c r="S45" i="6"/>
  <c r="S44" i="6"/>
  <c r="C46" i="6"/>
  <c r="C44" i="6"/>
  <c r="D46" i="6"/>
  <c r="D44" i="6" s="1"/>
  <c r="F46" i="6"/>
  <c r="F44" i="6"/>
  <c r="G46" i="6"/>
  <c r="H46" i="6"/>
  <c r="I46" i="6"/>
  <c r="I44" i="6"/>
  <c r="J46" i="6"/>
  <c r="K46" i="6"/>
  <c r="L46" i="6"/>
  <c r="M46" i="6"/>
  <c r="M44" i="6"/>
  <c r="M42" i="6" s="1"/>
  <c r="N46" i="6"/>
  <c r="O46" i="6"/>
  <c r="P46" i="6"/>
  <c r="Q46" i="6"/>
  <c r="Q44" i="6"/>
  <c r="Q42" i="6" s="1"/>
  <c r="R46" i="6"/>
  <c r="S46" i="6"/>
  <c r="C48" i="6"/>
  <c r="D48" i="6"/>
  <c r="F48" i="6"/>
  <c r="F47" i="6" s="1"/>
  <c r="G48" i="6"/>
  <c r="G47" i="6" s="1"/>
  <c r="G42" i="6" s="1"/>
  <c r="H48" i="6"/>
  <c r="I48" i="6"/>
  <c r="J48" i="6"/>
  <c r="K48" i="6"/>
  <c r="L48" i="6"/>
  <c r="M48" i="6"/>
  <c r="M47" i="6" s="1"/>
  <c r="N48" i="6"/>
  <c r="O48" i="6"/>
  <c r="P48" i="6"/>
  <c r="Q48" i="6"/>
  <c r="R48" i="6"/>
  <c r="R47" i="6" s="1"/>
  <c r="S48" i="6"/>
  <c r="C49" i="6"/>
  <c r="C47" i="6" s="1"/>
  <c r="D49" i="6"/>
  <c r="F49" i="6"/>
  <c r="G49" i="6"/>
  <c r="H49" i="6"/>
  <c r="I49" i="6"/>
  <c r="J49" i="6"/>
  <c r="K49" i="6"/>
  <c r="L49" i="6"/>
  <c r="L47" i="6"/>
  <c r="M49" i="6"/>
  <c r="N49" i="6"/>
  <c r="O49" i="6"/>
  <c r="P49" i="6"/>
  <c r="Q49" i="6"/>
  <c r="R49" i="6"/>
  <c r="S49" i="6"/>
  <c r="C50" i="6"/>
  <c r="D50" i="6"/>
  <c r="F50" i="6"/>
  <c r="G50" i="6"/>
  <c r="H50" i="6"/>
  <c r="I50" i="6"/>
  <c r="J50" i="6"/>
  <c r="J47" i="6"/>
  <c r="K50" i="6"/>
  <c r="L50" i="6"/>
  <c r="M50" i="6"/>
  <c r="N50" i="6"/>
  <c r="N47" i="6"/>
  <c r="O50" i="6"/>
  <c r="P50" i="6"/>
  <c r="P47" i="6" s="1"/>
  <c r="Q50" i="6"/>
  <c r="R50" i="6"/>
  <c r="S50" i="6"/>
  <c r="C39" i="6"/>
  <c r="C38" i="6" s="1"/>
  <c r="D39" i="6"/>
  <c r="F39" i="6"/>
  <c r="G39" i="6"/>
  <c r="H39" i="6"/>
  <c r="H38" i="6"/>
  <c r="I39" i="6"/>
  <c r="J39" i="6"/>
  <c r="K39" i="6"/>
  <c r="L39" i="6"/>
  <c r="M39" i="6"/>
  <c r="N39" i="6"/>
  <c r="N38" i="6"/>
  <c r="O39" i="6"/>
  <c r="O38" i="6" s="1"/>
  <c r="P39" i="6"/>
  <c r="Q39" i="6"/>
  <c r="R39" i="6"/>
  <c r="S39" i="6"/>
  <c r="C40" i="6"/>
  <c r="D40" i="6"/>
  <c r="D38" i="6"/>
  <c r="F40" i="6"/>
  <c r="F38" i="6" s="1"/>
  <c r="G40" i="6"/>
  <c r="G38" i="6" s="1"/>
  <c r="H40" i="6"/>
  <c r="I40" i="6"/>
  <c r="I38" i="6" s="1"/>
  <c r="J40" i="6"/>
  <c r="J38" i="6" s="1"/>
  <c r="K40" i="6"/>
  <c r="K38" i="6" s="1"/>
  <c r="L40" i="6"/>
  <c r="L38" i="6"/>
  <c r="M40" i="6"/>
  <c r="M38" i="6"/>
  <c r="N40" i="6"/>
  <c r="O40" i="6"/>
  <c r="P40" i="6"/>
  <c r="P38" i="6"/>
  <c r="Q40" i="6"/>
  <c r="R40" i="6"/>
  <c r="S40" i="6"/>
  <c r="C24" i="6"/>
  <c r="D24" i="6"/>
  <c r="F24" i="6"/>
  <c r="G24" i="6"/>
  <c r="H24" i="6"/>
  <c r="H23" i="6" s="1"/>
  <c r="I24" i="6"/>
  <c r="J24" i="6"/>
  <c r="K24" i="6"/>
  <c r="L24" i="6"/>
  <c r="M24" i="6"/>
  <c r="N24" i="6"/>
  <c r="N23" i="6" s="1"/>
  <c r="O24" i="6"/>
  <c r="P24" i="6"/>
  <c r="Q24" i="6"/>
  <c r="R24" i="6"/>
  <c r="S24" i="6"/>
  <c r="S23" i="6" s="1"/>
  <c r="C25" i="6"/>
  <c r="D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C27" i="6"/>
  <c r="D27" i="6"/>
  <c r="D26" i="6" s="1"/>
  <c r="F27" i="6"/>
  <c r="G27" i="6"/>
  <c r="H27" i="6"/>
  <c r="H26" i="6" s="1"/>
  <c r="I27" i="6"/>
  <c r="I26" i="6" s="1"/>
  <c r="J27" i="6"/>
  <c r="J26" i="6" s="1"/>
  <c r="K27" i="6"/>
  <c r="K26" i="6" s="1"/>
  <c r="L27" i="6"/>
  <c r="L26" i="6" s="1"/>
  <c r="M27" i="6"/>
  <c r="N27" i="6"/>
  <c r="O27" i="6"/>
  <c r="O26" i="6"/>
  <c r="P27" i="6"/>
  <c r="Q27" i="6"/>
  <c r="Q26" i="6" s="1"/>
  <c r="R27" i="6"/>
  <c r="S27" i="6"/>
  <c r="C28" i="6"/>
  <c r="D28" i="6"/>
  <c r="F28" i="6"/>
  <c r="F26" i="6" s="1"/>
  <c r="G28" i="6"/>
  <c r="G26" i="6"/>
  <c r="H28" i="6"/>
  <c r="I28" i="6"/>
  <c r="J28" i="6"/>
  <c r="K28" i="6"/>
  <c r="L28" i="6"/>
  <c r="M28" i="6"/>
  <c r="M26" i="6"/>
  <c r="N28" i="6"/>
  <c r="N26" i="6"/>
  <c r="O28" i="6"/>
  <c r="P28" i="6"/>
  <c r="P26" i="6" s="1"/>
  <c r="Q28" i="6"/>
  <c r="R28" i="6"/>
  <c r="R26" i="6" s="1"/>
  <c r="S28" i="6"/>
  <c r="S26" i="6"/>
  <c r="C30" i="6"/>
  <c r="D30" i="6"/>
  <c r="F30" i="6"/>
  <c r="G30" i="6"/>
  <c r="H30" i="6"/>
  <c r="I30" i="6"/>
  <c r="J30" i="6"/>
  <c r="K30" i="6"/>
  <c r="L30" i="6"/>
  <c r="M30" i="6"/>
  <c r="M29" i="6" s="1"/>
  <c r="N30" i="6"/>
  <c r="O30" i="6"/>
  <c r="P30" i="6"/>
  <c r="Q30" i="6"/>
  <c r="Q29" i="6" s="1"/>
  <c r="Q23" i="6" s="1"/>
  <c r="R30" i="6"/>
  <c r="R29" i="6" s="1"/>
  <c r="S30" i="6"/>
  <c r="C31" i="6"/>
  <c r="D31" i="6"/>
  <c r="F31" i="6"/>
  <c r="F29" i="6" s="1"/>
  <c r="G31" i="6"/>
  <c r="H31" i="6"/>
  <c r="I31" i="6"/>
  <c r="J31" i="6"/>
  <c r="J29" i="6" s="1"/>
  <c r="K31" i="6"/>
  <c r="K29" i="6"/>
  <c r="L31" i="6"/>
  <c r="L29" i="6" s="1"/>
  <c r="M31" i="6"/>
  <c r="N31" i="6"/>
  <c r="N29" i="6"/>
  <c r="O31" i="6"/>
  <c r="O29" i="6" s="1"/>
  <c r="P31" i="6"/>
  <c r="P29" i="6" s="1"/>
  <c r="Q31" i="6"/>
  <c r="R31" i="6"/>
  <c r="S31" i="6"/>
  <c r="S29" i="6"/>
  <c r="C32" i="6"/>
  <c r="D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C34" i="6"/>
  <c r="D34" i="6"/>
  <c r="D33" i="6" s="1"/>
  <c r="F34" i="6"/>
  <c r="G34" i="6"/>
  <c r="H34" i="6"/>
  <c r="I34" i="6"/>
  <c r="J34" i="6"/>
  <c r="K34" i="6"/>
  <c r="K33" i="6" s="1"/>
  <c r="L34" i="6"/>
  <c r="M34" i="6"/>
  <c r="N34" i="6"/>
  <c r="O34" i="6"/>
  <c r="P34" i="6"/>
  <c r="Q34" i="6"/>
  <c r="R34" i="6"/>
  <c r="S34" i="6"/>
  <c r="C35" i="6"/>
  <c r="D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S33" i="6" s="1"/>
  <c r="C36" i="6"/>
  <c r="D36" i="6"/>
  <c r="F36" i="6"/>
  <c r="G36" i="6"/>
  <c r="H36" i="6"/>
  <c r="I36" i="6"/>
  <c r="I33" i="6" s="1"/>
  <c r="J36" i="6"/>
  <c r="K36" i="6"/>
  <c r="L36" i="6"/>
  <c r="M36" i="6"/>
  <c r="N36" i="6"/>
  <c r="O36" i="6"/>
  <c r="P36" i="6"/>
  <c r="Q36" i="6"/>
  <c r="Q33" i="6"/>
  <c r="R36" i="6"/>
  <c r="S36" i="6"/>
  <c r="C14" i="6"/>
  <c r="D14" i="6"/>
  <c r="F14" i="6"/>
  <c r="G14" i="6"/>
  <c r="G13" i="6"/>
  <c r="G12" i="6" s="1"/>
  <c r="H14" i="6"/>
  <c r="I14" i="6"/>
  <c r="J14" i="6"/>
  <c r="K14" i="6"/>
  <c r="L14" i="6"/>
  <c r="M14" i="6"/>
  <c r="N14" i="6"/>
  <c r="O14" i="6"/>
  <c r="P14" i="6"/>
  <c r="Q14" i="6"/>
  <c r="R14" i="6"/>
  <c r="S14" i="6"/>
  <c r="S13" i="6"/>
  <c r="C15" i="6"/>
  <c r="D15" i="6"/>
  <c r="F15" i="6"/>
  <c r="G15" i="6"/>
  <c r="H15" i="6"/>
  <c r="I15" i="6"/>
  <c r="J15" i="6"/>
  <c r="K15" i="6"/>
  <c r="L15" i="6"/>
  <c r="M15" i="6"/>
  <c r="M13" i="6" s="1"/>
  <c r="M12" i="6" s="1"/>
  <c r="N15" i="6"/>
  <c r="O15" i="6"/>
  <c r="P15" i="6"/>
  <c r="P13" i="6" s="1"/>
  <c r="Q15" i="6"/>
  <c r="R15" i="6"/>
  <c r="S15" i="6"/>
  <c r="C16" i="6"/>
  <c r="D16" i="6"/>
  <c r="D13" i="6"/>
  <c r="F16" i="6"/>
  <c r="G16" i="6"/>
  <c r="H16" i="6"/>
  <c r="I16" i="6"/>
  <c r="I13" i="6" s="1"/>
  <c r="I12" i="6" s="1"/>
  <c r="J16" i="6"/>
  <c r="K16" i="6"/>
  <c r="L16" i="6"/>
  <c r="M16" i="6"/>
  <c r="N16" i="6"/>
  <c r="O16" i="6"/>
  <c r="P16" i="6"/>
  <c r="Q16" i="6"/>
  <c r="Q13" i="6"/>
  <c r="R16" i="6"/>
  <c r="S16" i="6"/>
  <c r="C18" i="6"/>
  <c r="D18" i="6"/>
  <c r="F18" i="6"/>
  <c r="G18" i="6"/>
  <c r="H18" i="6"/>
  <c r="I18" i="6"/>
  <c r="J18" i="6"/>
  <c r="K18" i="6"/>
  <c r="L18" i="6"/>
  <c r="M18" i="6"/>
  <c r="M17" i="6"/>
  <c r="N18" i="6"/>
  <c r="O18" i="6"/>
  <c r="P18" i="6"/>
  <c r="Q18" i="6"/>
  <c r="Q17" i="6" s="1"/>
  <c r="R18" i="6"/>
  <c r="S18" i="6"/>
  <c r="C19" i="6"/>
  <c r="D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C20" i="6"/>
  <c r="D20" i="6"/>
  <c r="F20" i="6"/>
  <c r="G20" i="6"/>
  <c r="H20" i="6"/>
  <c r="I20" i="6"/>
  <c r="I17" i="6"/>
  <c r="J20" i="6"/>
  <c r="K20" i="6"/>
  <c r="L20" i="6"/>
  <c r="M20" i="6"/>
  <c r="N20" i="6"/>
  <c r="O20" i="6"/>
  <c r="P20" i="6"/>
  <c r="Q20" i="6"/>
  <c r="R20" i="6"/>
  <c r="S20" i="6"/>
  <c r="C21" i="6"/>
  <c r="D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O208" i="6"/>
  <c r="M208" i="6"/>
  <c r="K208" i="6"/>
  <c r="P245" i="5"/>
  <c r="O245" i="5"/>
  <c r="N245" i="5"/>
  <c r="M245" i="5"/>
  <c r="M241" i="5" s="1"/>
  <c r="L245" i="5"/>
  <c r="L241" i="5" s="1"/>
  <c r="K245" i="5"/>
  <c r="J245" i="5"/>
  <c r="I245" i="5"/>
  <c r="H245" i="5"/>
  <c r="G245" i="5"/>
  <c r="F245" i="5"/>
  <c r="E245" i="5"/>
  <c r="D245" i="5"/>
  <c r="C245" i="5"/>
  <c r="P244" i="5"/>
  <c r="O244" i="5"/>
  <c r="N244" i="5"/>
  <c r="M244" i="5"/>
  <c r="L244" i="5"/>
  <c r="K244" i="5"/>
  <c r="K241" i="5" s="1"/>
  <c r="J244" i="5"/>
  <c r="I244" i="5"/>
  <c r="H244" i="5"/>
  <c r="G244" i="5"/>
  <c r="F244" i="5"/>
  <c r="E244" i="5"/>
  <c r="D244" i="5"/>
  <c r="C244" i="5"/>
  <c r="C241" i="5" s="1"/>
  <c r="P243" i="5"/>
  <c r="O243" i="5"/>
  <c r="N243" i="5"/>
  <c r="M243" i="5"/>
  <c r="L243" i="5"/>
  <c r="K243" i="5"/>
  <c r="J243" i="5"/>
  <c r="J241" i="5"/>
  <c r="I243" i="5"/>
  <c r="H243" i="5"/>
  <c r="G243" i="5"/>
  <c r="F243" i="5"/>
  <c r="E243" i="5"/>
  <c r="D243" i="5"/>
  <c r="C243" i="5"/>
  <c r="P242" i="5"/>
  <c r="P241" i="5" s="1"/>
  <c r="O242" i="5"/>
  <c r="O241" i="5"/>
  <c r="N242" i="5"/>
  <c r="N241" i="5" s="1"/>
  <c r="M242" i="5"/>
  <c r="L242" i="5"/>
  <c r="K242" i="5"/>
  <c r="J242" i="5"/>
  <c r="I242" i="5"/>
  <c r="I241" i="5" s="1"/>
  <c r="H242" i="5"/>
  <c r="G242" i="5"/>
  <c r="F242" i="5"/>
  <c r="F241" i="5"/>
  <c r="E242" i="5"/>
  <c r="E241" i="5" s="1"/>
  <c r="D242" i="5"/>
  <c r="D241" i="5" s="1"/>
  <c r="C242" i="5"/>
  <c r="H241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C239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C237" i="5"/>
  <c r="P236" i="5"/>
  <c r="O236" i="5"/>
  <c r="N236" i="5"/>
  <c r="M236" i="5"/>
  <c r="L236" i="5"/>
  <c r="K236" i="5"/>
  <c r="K231" i="5" s="1"/>
  <c r="J236" i="5"/>
  <c r="I236" i="5"/>
  <c r="H236" i="5"/>
  <c r="G236" i="5"/>
  <c r="F236" i="5"/>
  <c r="E236" i="5"/>
  <c r="D236" i="5"/>
  <c r="C236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P233" i="5"/>
  <c r="O233" i="5"/>
  <c r="N233" i="5"/>
  <c r="M233" i="5"/>
  <c r="L233" i="5"/>
  <c r="K233" i="5"/>
  <c r="J233" i="5"/>
  <c r="I233" i="5"/>
  <c r="I231" i="5" s="1"/>
  <c r="H233" i="5"/>
  <c r="G233" i="5"/>
  <c r="F233" i="5"/>
  <c r="E233" i="5"/>
  <c r="D233" i="5"/>
  <c r="D231" i="5" s="1"/>
  <c r="C233" i="5"/>
  <c r="P232" i="5"/>
  <c r="O232" i="5"/>
  <c r="O231" i="5" s="1"/>
  <c r="N232" i="5"/>
  <c r="N231" i="5" s="1"/>
  <c r="M232" i="5"/>
  <c r="M231" i="5" s="1"/>
  <c r="L232" i="5"/>
  <c r="L231" i="5" s="1"/>
  <c r="K232" i="5"/>
  <c r="J232" i="5"/>
  <c r="I232" i="5"/>
  <c r="H232" i="5"/>
  <c r="G232" i="5"/>
  <c r="G231" i="5" s="1"/>
  <c r="F232" i="5"/>
  <c r="E232" i="5"/>
  <c r="D232" i="5"/>
  <c r="C232" i="5"/>
  <c r="C231" i="5" s="1"/>
  <c r="H231" i="5"/>
  <c r="E23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P56" i="5"/>
  <c r="O56" i="5"/>
  <c r="O53" i="5" s="1"/>
  <c r="N56" i="5"/>
  <c r="M56" i="5"/>
  <c r="L56" i="5"/>
  <c r="K56" i="5"/>
  <c r="K53" i="5" s="1"/>
  <c r="J56" i="5"/>
  <c r="J53" i="5" s="1"/>
  <c r="I56" i="5"/>
  <c r="H56" i="5"/>
  <c r="G56" i="5"/>
  <c r="F56" i="5"/>
  <c r="E56" i="5"/>
  <c r="D56" i="5"/>
  <c r="D53" i="5" s="1"/>
  <c r="C56" i="5"/>
  <c r="P55" i="5"/>
  <c r="O55" i="5"/>
  <c r="N55" i="5"/>
  <c r="M55" i="5"/>
  <c r="M53" i="5"/>
  <c r="L55" i="5"/>
  <c r="K55" i="5"/>
  <c r="J55" i="5"/>
  <c r="I55" i="5"/>
  <c r="I53" i="5" s="1"/>
  <c r="H55" i="5"/>
  <c r="H53" i="5" s="1"/>
  <c r="G55" i="5"/>
  <c r="F55" i="5"/>
  <c r="E55" i="5"/>
  <c r="D55" i="5"/>
  <c r="C55" i="5"/>
  <c r="P54" i="5"/>
  <c r="O54" i="5"/>
  <c r="N54" i="5"/>
  <c r="N53" i="5" s="1"/>
  <c r="M54" i="5"/>
  <c r="L54" i="5"/>
  <c r="L53" i="5" s="1"/>
  <c r="K54" i="5"/>
  <c r="J54" i="5"/>
  <c r="I54" i="5"/>
  <c r="H54" i="5"/>
  <c r="G54" i="5"/>
  <c r="G53" i="5" s="1"/>
  <c r="F54" i="5"/>
  <c r="F53" i="5"/>
  <c r="E54" i="5"/>
  <c r="D54" i="5"/>
  <c r="C54" i="5"/>
  <c r="E53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P49" i="5"/>
  <c r="O49" i="5"/>
  <c r="N49" i="5"/>
  <c r="N48" i="5"/>
  <c r="M49" i="5"/>
  <c r="M48" i="5" s="1"/>
  <c r="L49" i="5"/>
  <c r="K49" i="5"/>
  <c r="J49" i="5"/>
  <c r="J48" i="5" s="1"/>
  <c r="I49" i="5"/>
  <c r="I48" i="5" s="1"/>
  <c r="H49" i="5"/>
  <c r="H48" i="5"/>
  <c r="G49" i="5"/>
  <c r="G48" i="5" s="1"/>
  <c r="F49" i="5"/>
  <c r="E49" i="5"/>
  <c r="E48" i="5"/>
  <c r="D49" i="5"/>
  <c r="D48" i="5" s="1"/>
  <c r="C49" i="5"/>
  <c r="C48" i="5" s="1"/>
  <c r="P48" i="5"/>
  <c r="P47" i="5"/>
  <c r="O47" i="5"/>
  <c r="N47" i="5"/>
  <c r="M47" i="5"/>
  <c r="L47" i="5"/>
  <c r="K47" i="5"/>
  <c r="J47" i="5"/>
  <c r="I47" i="5"/>
  <c r="H47" i="5"/>
  <c r="G47" i="5"/>
  <c r="G44" i="5" s="1"/>
  <c r="F47" i="5"/>
  <c r="E47" i="5"/>
  <c r="D47" i="5"/>
  <c r="C47" i="5"/>
  <c r="P46" i="5"/>
  <c r="O46" i="5"/>
  <c r="N46" i="5"/>
  <c r="M46" i="5"/>
  <c r="L46" i="5"/>
  <c r="K46" i="5"/>
  <c r="J46" i="5"/>
  <c r="I46" i="5"/>
  <c r="H46" i="5"/>
  <c r="H44" i="5" s="1"/>
  <c r="H42" i="5" s="1"/>
  <c r="G46" i="5"/>
  <c r="F46" i="5"/>
  <c r="E46" i="5"/>
  <c r="E44" i="5"/>
  <c r="D46" i="5"/>
  <c r="D44" i="5" s="1"/>
  <c r="C46" i="5"/>
  <c r="P45" i="5"/>
  <c r="P44" i="5"/>
  <c r="O45" i="5"/>
  <c r="N45" i="5"/>
  <c r="N44" i="5" s="1"/>
  <c r="M45" i="5"/>
  <c r="M44" i="5" s="1"/>
  <c r="L45" i="5"/>
  <c r="K45" i="5"/>
  <c r="K44" i="5" s="1"/>
  <c r="J45" i="5"/>
  <c r="J44" i="5"/>
  <c r="I45" i="5"/>
  <c r="H45" i="5"/>
  <c r="G45" i="5"/>
  <c r="F45" i="5"/>
  <c r="F44" i="5" s="1"/>
  <c r="E45" i="5"/>
  <c r="D45" i="5"/>
  <c r="C45" i="5"/>
  <c r="O44" i="5"/>
  <c r="L44" i="5"/>
  <c r="P43" i="5"/>
  <c r="P42" i="5" s="1"/>
  <c r="O43" i="5"/>
  <c r="N43" i="5"/>
  <c r="M43" i="5"/>
  <c r="L43" i="5"/>
  <c r="K43" i="5"/>
  <c r="J43" i="5"/>
  <c r="I43" i="5"/>
  <c r="H43" i="5"/>
  <c r="G43" i="5"/>
  <c r="G42" i="5" s="1"/>
  <c r="F43" i="5"/>
  <c r="E43" i="5"/>
  <c r="D43" i="5"/>
  <c r="C43" i="5"/>
  <c r="P40" i="5"/>
  <c r="O40" i="5"/>
  <c r="O38" i="5"/>
  <c r="N40" i="5"/>
  <c r="M40" i="5"/>
  <c r="L40" i="5"/>
  <c r="K40" i="5"/>
  <c r="K38" i="5" s="1"/>
  <c r="J40" i="5"/>
  <c r="J38" i="5" s="1"/>
  <c r="I40" i="5"/>
  <c r="H40" i="5"/>
  <c r="G40" i="5"/>
  <c r="F40" i="5"/>
  <c r="F38" i="5"/>
  <c r="E40" i="5"/>
  <c r="D40" i="5"/>
  <c r="C40" i="5"/>
  <c r="P39" i="5"/>
  <c r="O39" i="5"/>
  <c r="N39" i="5"/>
  <c r="N38" i="5" s="1"/>
  <c r="M39" i="5"/>
  <c r="L39" i="5"/>
  <c r="L38" i="5" s="1"/>
  <c r="K39" i="5"/>
  <c r="J39" i="5"/>
  <c r="I39" i="5"/>
  <c r="I38" i="5" s="1"/>
  <c r="H39" i="5"/>
  <c r="H38" i="5"/>
  <c r="G39" i="5"/>
  <c r="G38" i="5" s="1"/>
  <c r="F39" i="5"/>
  <c r="E39" i="5"/>
  <c r="E38" i="5" s="1"/>
  <c r="D39" i="5"/>
  <c r="C39" i="5"/>
  <c r="C38" i="5" s="1"/>
  <c r="P38" i="5"/>
  <c r="M38" i="5"/>
  <c r="D38" i="5"/>
  <c r="P36" i="5"/>
  <c r="O36" i="5"/>
  <c r="N36" i="5"/>
  <c r="M36" i="5"/>
  <c r="L36" i="5"/>
  <c r="K36" i="5"/>
  <c r="J36" i="5"/>
  <c r="I36" i="5"/>
  <c r="H36" i="5"/>
  <c r="H33" i="5" s="1"/>
  <c r="G36" i="5"/>
  <c r="F36" i="5"/>
  <c r="E36" i="5"/>
  <c r="D36" i="5"/>
  <c r="C36" i="5"/>
  <c r="C33" i="5" s="1"/>
  <c r="P35" i="5"/>
  <c r="P33" i="5" s="1"/>
  <c r="O35" i="5"/>
  <c r="N35" i="5"/>
  <c r="M35" i="5"/>
  <c r="L35" i="5"/>
  <c r="L33" i="5" s="1"/>
  <c r="K35" i="5"/>
  <c r="J35" i="5"/>
  <c r="I35" i="5"/>
  <c r="H35" i="5"/>
  <c r="G35" i="5"/>
  <c r="F35" i="5"/>
  <c r="E35" i="5"/>
  <c r="D35" i="5"/>
  <c r="C35" i="5"/>
  <c r="P34" i="5"/>
  <c r="O34" i="5"/>
  <c r="O33" i="5" s="1"/>
  <c r="N34" i="5"/>
  <c r="M34" i="5"/>
  <c r="L34" i="5"/>
  <c r="K34" i="5"/>
  <c r="J34" i="5"/>
  <c r="J33" i="5"/>
  <c r="I34" i="5"/>
  <c r="I33" i="5" s="1"/>
  <c r="H34" i="5"/>
  <c r="G34" i="5"/>
  <c r="G33" i="5"/>
  <c r="F34" i="5"/>
  <c r="E34" i="5"/>
  <c r="E33" i="5" s="1"/>
  <c r="D34" i="5"/>
  <c r="D33" i="5" s="1"/>
  <c r="C34" i="5"/>
  <c r="F33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P31" i="5"/>
  <c r="O31" i="5"/>
  <c r="N31" i="5"/>
  <c r="M31" i="5"/>
  <c r="L31" i="5"/>
  <c r="L29" i="5" s="1"/>
  <c r="K31" i="5"/>
  <c r="J31" i="5"/>
  <c r="I31" i="5"/>
  <c r="H31" i="5"/>
  <c r="G31" i="5"/>
  <c r="G29" i="5" s="1"/>
  <c r="G23" i="5" s="1"/>
  <c r="F31" i="5"/>
  <c r="E31" i="5"/>
  <c r="D31" i="5"/>
  <c r="C31" i="5"/>
  <c r="C29" i="5" s="1"/>
  <c r="P30" i="5"/>
  <c r="P29" i="5" s="1"/>
  <c r="O30" i="5"/>
  <c r="O29" i="5" s="1"/>
  <c r="N30" i="5"/>
  <c r="M30" i="5"/>
  <c r="M29" i="5" s="1"/>
  <c r="L30" i="5"/>
  <c r="K30" i="5"/>
  <c r="K29" i="5" s="1"/>
  <c r="J30" i="5"/>
  <c r="J29" i="5" s="1"/>
  <c r="I30" i="5"/>
  <c r="I29" i="5"/>
  <c r="H30" i="5"/>
  <c r="H29" i="5" s="1"/>
  <c r="G30" i="5"/>
  <c r="F30" i="5"/>
  <c r="F29" i="5" s="1"/>
  <c r="E30" i="5"/>
  <c r="D30" i="5"/>
  <c r="D29" i="5" s="1"/>
  <c r="C30" i="5"/>
  <c r="N29" i="5"/>
  <c r="E29" i="5"/>
  <c r="P28" i="5"/>
  <c r="O28" i="5"/>
  <c r="N28" i="5"/>
  <c r="M28" i="5"/>
  <c r="L28" i="5"/>
  <c r="L26" i="5" s="1"/>
  <c r="K28" i="5"/>
  <c r="J28" i="5"/>
  <c r="I28" i="5"/>
  <c r="H28" i="5"/>
  <c r="G28" i="5"/>
  <c r="G26" i="5"/>
  <c r="F28" i="5"/>
  <c r="E28" i="5"/>
  <c r="D28" i="5"/>
  <c r="C28" i="5"/>
  <c r="C26" i="5" s="1"/>
  <c r="P27" i="5"/>
  <c r="P26" i="5" s="1"/>
  <c r="P23" i="5" s="1"/>
  <c r="O27" i="5"/>
  <c r="O26" i="5" s="1"/>
  <c r="N27" i="5"/>
  <c r="M27" i="5"/>
  <c r="M26" i="5" s="1"/>
  <c r="L27" i="5"/>
  <c r="K27" i="5"/>
  <c r="J27" i="5"/>
  <c r="J26" i="5" s="1"/>
  <c r="J23" i="5" s="1"/>
  <c r="I27" i="5"/>
  <c r="I26" i="5"/>
  <c r="H27" i="5"/>
  <c r="H26" i="5" s="1"/>
  <c r="G27" i="5"/>
  <c r="F27" i="5"/>
  <c r="E27" i="5"/>
  <c r="D27" i="5"/>
  <c r="D26" i="5" s="1"/>
  <c r="C27" i="5"/>
  <c r="N26" i="5"/>
  <c r="E26" i="5"/>
  <c r="P25" i="5"/>
  <c r="O25" i="5"/>
  <c r="N25" i="5"/>
  <c r="M25" i="5"/>
  <c r="L25" i="5"/>
  <c r="K25" i="5"/>
  <c r="J25" i="5"/>
  <c r="I25" i="5"/>
  <c r="H25" i="5"/>
  <c r="G25" i="5"/>
  <c r="F25" i="5"/>
  <c r="E25" i="5"/>
  <c r="E23" i="5" s="1"/>
  <c r="D25" i="5"/>
  <c r="C25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P20" i="5"/>
  <c r="P17" i="5" s="1"/>
  <c r="O20" i="5"/>
  <c r="N20" i="5"/>
  <c r="M20" i="5"/>
  <c r="L20" i="5"/>
  <c r="L17" i="5"/>
  <c r="K20" i="5"/>
  <c r="K17" i="5" s="1"/>
  <c r="J20" i="5"/>
  <c r="I20" i="5"/>
  <c r="H20" i="5"/>
  <c r="G20" i="5"/>
  <c r="G17" i="5" s="1"/>
  <c r="F20" i="5"/>
  <c r="F17" i="5" s="1"/>
  <c r="E20" i="5"/>
  <c r="D20" i="5"/>
  <c r="C20" i="5"/>
  <c r="P19" i="5"/>
  <c r="O19" i="5"/>
  <c r="N19" i="5"/>
  <c r="M19" i="5"/>
  <c r="L19" i="5"/>
  <c r="K19" i="5"/>
  <c r="J19" i="5"/>
  <c r="J17" i="5" s="1"/>
  <c r="I19" i="5"/>
  <c r="I17" i="5" s="1"/>
  <c r="H19" i="5"/>
  <c r="G19" i="5"/>
  <c r="F19" i="5"/>
  <c r="E19" i="5"/>
  <c r="E17" i="5"/>
  <c r="E12" i="5" s="1"/>
  <c r="D19" i="5"/>
  <c r="C19" i="5"/>
  <c r="P18" i="5"/>
  <c r="O18" i="5"/>
  <c r="O17" i="5" s="1"/>
  <c r="O12" i="5" s="1"/>
  <c r="N18" i="5"/>
  <c r="M18" i="5"/>
  <c r="M17" i="5" s="1"/>
  <c r="L18" i="5"/>
  <c r="K18" i="5"/>
  <c r="J18" i="5"/>
  <c r="I18" i="5"/>
  <c r="H18" i="5"/>
  <c r="H17" i="5" s="1"/>
  <c r="G18" i="5"/>
  <c r="F18" i="5"/>
  <c r="E18" i="5"/>
  <c r="D18" i="5"/>
  <c r="D17" i="5" s="1"/>
  <c r="C18" i="5"/>
  <c r="C17" i="5" s="1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P15" i="5"/>
  <c r="P13" i="5" s="1"/>
  <c r="O15" i="5"/>
  <c r="O13" i="5" s="1"/>
  <c r="N15" i="5"/>
  <c r="M15" i="5"/>
  <c r="M12" i="5"/>
  <c r="L15" i="5"/>
  <c r="L13" i="5" s="1"/>
  <c r="K15" i="5"/>
  <c r="J15" i="5"/>
  <c r="I15" i="5"/>
  <c r="H15" i="5"/>
  <c r="G15" i="5"/>
  <c r="G13" i="5" s="1"/>
  <c r="F15" i="5"/>
  <c r="E15" i="5"/>
  <c r="D15" i="5"/>
  <c r="D13" i="5"/>
  <c r="C15" i="5"/>
  <c r="C13" i="5" s="1"/>
  <c r="C12" i="5" s="1"/>
  <c r="P14" i="5"/>
  <c r="O14" i="5"/>
  <c r="N14" i="5"/>
  <c r="M14" i="5"/>
  <c r="M13" i="5" s="1"/>
  <c r="L14" i="5"/>
  <c r="K14" i="5"/>
  <c r="K13" i="5" s="1"/>
  <c r="J14" i="5"/>
  <c r="J13" i="5" s="1"/>
  <c r="I14" i="5"/>
  <c r="I13" i="5"/>
  <c r="H14" i="5"/>
  <c r="G14" i="5"/>
  <c r="F14" i="5"/>
  <c r="F13" i="5" s="1"/>
  <c r="F12" i="5" s="1"/>
  <c r="E14" i="5"/>
  <c r="D14" i="5"/>
  <c r="C14" i="5"/>
  <c r="N13" i="5"/>
  <c r="E13" i="5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R277" i="1"/>
  <c r="Q277" i="1"/>
  <c r="P277" i="1"/>
  <c r="O277" i="1"/>
  <c r="N277" i="1"/>
  <c r="M277" i="1"/>
  <c r="L277" i="1"/>
  <c r="K277" i="1"/>
  <c r="J277" i="1"/>
  <c r="J274" i="1" s="1"/>
  <c r="I277" i="1"/>
  <c r="H277" i="1"/>
  <c r="G277" i="1"/>
  <c r="F277" i="1"/>
  <c r="F274" i="1" s="1"/>
  <c r="E277" i="1"/>
  <c r="D277" i="1"/>
  <c r="C277" i="1"/>
  <c r="R276" i="1"/>
  <c r="R274" i="1" s="1"/>
  <c r="Q276" i="1"/>
  <c r="P276" i="1"/>
  <c r="O276" i="1"/>
  <c r="N276" i="1"/>
  <c r="N274" i="1" s="1"/>
  <c r="M276" i="1"/>
  <c r="L276" i="1"/>
  <c r="L274" i="1" s="1"/>
  <c r="K276" i="1"/>
  <c r="J276" i="1"/>
  <c r="I276" i="1"/>
  <c r="I274" i="1"/>
  <c r="H276" i="1"/>
  <c r="H274" i="1" s="1"/>
  <c r="G276" i="1"/>
  <c r="F276" i="1"/>
  <c r="E276" i="1"/>
  <c r="E274" i="1"/>
  <c r="D276" i="1"/>
  <c r="C276" i="1"/>
  <c r="C274" i="1" s="1"/>
  <c r="M274" i="1"/>
  <c r="G274" i="1"/>
  <c r="D274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R268" i="1"/>
  <c r="R264" i="1" s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R267" i="1"/>
  <c r="Q267" i="1"/>
  <c r="P267" i="1"/>
  <c r="P264" i="1"/>
  <c r="O267" i="1"/>
  <c r="N267" i="1"/>
  <c r="M267" i="1"/>
  <c r="L267" i="1"/>
  <c r="K267" i="1"/>
  <c r="J267" i="1"/>
  <c r="J264" i="1" s="1"/>
  <c r="I267" i="1"/>
  <c r="H267" i="1"/>
  <c r="G267" i="1"/>
  <c r="F267" i="1"/>
  <c r="E267" i="1"/>
  <c r="D267" i="1"/>
  <c r="C267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F264" i="1" s="1"/>
  <c r="E266" i="1"/>
  <c r="D266" i="1"/>
  <c r="C266" i="1"/>
  <c r="R265" i="1"/>
  <c r="Q265" i="1"/>
  <c r="Q264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R55" i="1"/>
  <c r="Q55" i="1"/>
  <c r="P55" i="1"/>
  <c r="O55" i="1"/>
  <c r="O53" i="1" s="1"/>
  <c r="N55" i="1"/>
  <c r="M55" i="1"/>
  <c r="L55" i="1"/>
  <c r="K55" i="1"/>
  <c r="K53" i="1" s="1"/>
  <c r="J55" i="1"/>
  <c r="I55" i="1"/>
  <c r="H55" i="1"/>
  <c r="G55" i="1"/>
  <c r="F55" i="1"/>
  <c r="F53" i="1" s="1"/>
  <c r="E55" i="1"/>
  <c r="E53" i="1" s="1"/>
  <c r="D55" i="1"/>
  <c r="C55" i="1"/>
  <c r="R54" i="1"/>
  <c r="R53" i="1"/>
  <c r="Q54" i="1"/>
  <c r="Q53" i="1" s="1"/>
  <c r="P54" i="1"/>
  <c r="P53" i="1" s="1"/>
  <c r="O54" i="1"/>
  <c r="N54" i="1"/>
  <c r="M54" i="1"/>
  <c r="M53" i="1" s="1"/>
  <c r="L54" i="1"/>
  <c r="L53" i="1"/>
  <c r="K54" i="1"/>
  <c r="J54" i="1"/>
  <c r="J53" i="1" s="1"/>
  <c r="I54" i="1"/>
  <c r="I53" i="1"/>
  <c r="H54" i="1"/>
  <c r="G54" i="1"/>
  <c r="G53" i="1" s="1"/>
  <c r="F54" i="1"/>
  <c r="E54" i="1"/>
  <c r="D54" i="1"/>
  <c r="D53" i="1" s="1"/>
  <c r="C54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R50" i="1"/>
  <c r="Q50" i="1"/>
  <c r="P50" i="1"/>
  <c r="O50" i="1"/>
  <c r="N50" i="1"/>
  <c r="M50" i="1"/>
  <c r="L50" i="1"/>
  <c r="L48" i="1" s="1"/>
  <c r="K50" i="1"/>
  <c r="K48" i="1" s="1"/>
  <c r="J50" i="1"/>
  <c r="I50" i="1"/>
  <c r="H50" i="1"/>
  <c r="G50" i="1"/>
  <c r="F50" i="1"/>
  <c r="F48" i="1" s="1"/>
  <c r="E50" i="1"/>
  <c r="D50" i="1"/>
  <c r="C50" i="1"/>
  <c r="R49" i="1"/>
  <c r="R48" i="1" s="1"/>
  <c r="Q49" i="1"/>
  <c r="P49" i="1"/>
  <c r="P48" i="1" s="1"/>
  <c r="O49" i="1"/>
  <c r="O48" i="1" s="1"/>
  <c r="N49" i="1"/>
  <c r="N48" i="1" s="1"/>
  <c r="M49" i="1"/>
  <c r="M48" i="1"/>
  <c r="L49" i="1"/>
  <c r="K49" i="1"/>
  <c r="J49" i="1"/>
  <c r="J48" i="1"/>
  <c r="I49" i="1"/>
  <c r="I48" i="1"/>
  <c r="H49" i="1"/>
  <c r="G49" i="1"/>
  <c r="F49" i="1"/>
  <c r="E49" i="1"/>
  <c r="E48" i="1" s="1"/>
  <c r="D49" i="1"/>
  <c r="D48" i="1" s="1"/>
  <c r="C49" i="1"/>
  <c r="C48" i="1" s="1"/>
  <c r="Q48" i="1"/>
  <c r="H48" i="1"/>
  <c r="R47" i="1"/>
  <c r="Q47" i="1"/>
  <c r="Q44" i="1" s="1"/>
  <c r="Q42" i="1" s="1"/>
  <c r="P47" i="1"/>
  <c r="O47" i="1"/>
  <c r="N47" i="1"/>
  <c r="M47" i="1"/>
  <c r="L47" i="1"/>
  <c r="K47" i="1"/>
  <c r="K44" i="1" s="1"/>
  <c r="J47" i="1"/>
  <c r="I47" i="1"/>
  <c r="H47" i="1"/>
  <c r="G47" i="1"/>
  <c r="F47" i="1"/>
  <c r="E47" i="1"/>
  <c r="D47" i="1"/>
  <c r="C47" i="1"/>
  <c r="R46" i="1"/>
  <c r="Q46" i="1"/>
  <c r="P46" i="1"/>
  <c r="P44" i="1"/>
  <c r="O46" i="1"/>
  <c r="N46" i="1"/>
  <c r="M46" i="1"/>
  <c r="L46" i="1"/>
  <c r="K46" i="1"/>
  <c r="J46" i="1"/>
  <c r="J44" i="1" s="1"/>
  <c r="I46" i="1"/>
  <c r="I44" i="1" s="1"/>
  <c r="H46" i="1"/>
  <c r="G46" i="1"/>
  <c r="F46" i="1"/>
  <c r="E46" i="1"/>
  <c r="E44" i="1" s="1"/>
  <c r="E42" i="1" s="1"/>
  <c r="D46" i="1"/>
  <c r="D44" i="1" s="1"/>
  <c r="C46" i="1"/>
  <c r="R45" i="1"/>
  <c r="Q45" i="1"/>
  <c r="P45" i="1"/>
  <c r="O45" i="1"/>
  <c r="N45" i="1"/>
  <c r="N44" i="1" s="1"/>
  <c r="M45" i="1"/>
  <c r="M44" i="1"/>
  <c r="L45" i="1"/>
  <c r="L44" i="1" s="1"/>
  <c r="L42" i="1" s="1"/>
  <c r="K45" i="1"/>
  <c r="J45" i="1"/>
  <c r="I45" i="1"/>
  <c r="H45" i="1"/>
  <c r="H44" i="1" s="1"/>
  <c r="H42" i="1" s="1"/>
  <c r="G45" i="1"/>
  <c r="G44" i="1" s="1"/>
  <c r="F45" i="1"/>
  <c r="E45" i="1"/>
  <c r="D45" i="1"/>
  <c r="C45" i="1"/>
  <c r="C44" i="1" s="1"/>
  <c r="R44" i="1"/>
  <c r="O44" i="1"/>
  <c r="O42" i="1" s="1"/>
  <c r="F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2" i="1" s="1"/>
  <c r="C43" i="1"/>
  <c r="R40" i="1"/>
  <c r="R38" i="1" s="1"/>
  <c r="Q40" i="1"/>
  <c r="Q38" i="1" s="1"/>
  <c r="P40" i="1"/>
  <c r="P38" i="1" s="1"/>
  <c r="O40" i="1"/>
  <c r="O38" i="1" s="1"/>
  <c r="N40" i="1"/>
  <c r="N38" i="1" s="1"/>
  <c r="M40" i="1"/>
  <c r="L40" i="1"/>
  <c r="L38" i="1"/>
  <c r="K40" i="1"/>
  <c r="K38" i="1" s="1"/>
  <c r="J40" i="1"/>
  <c r="I40" i="1"/>
  <c r="H40" i="1"/>
  <c r="H38" i="1"/>
  <c r="G40" i="1"/>
  <c r="G38" i="1" s="1"/>
  <c r="F40" i="1"/>
  <c r="F38" i="1" s="1"/>
  <c r="E40" i="1"/>
  <c r="E38" i="1" s="1"/>
  <c r="D40" i="1"/>
  <c r="D38" i="1" s="1"/>
  <c r="C40" i="1"/>
  <c r="C38" i="1" s="1"/>
  <c r="M38" i="1"/>
  <c r="J38" i="1"/>
  <c r="I38" i="1"/>
  <c r="R36" i="1"/>
  <c r="Q36" i="1"/>
  <c r="P36" i="1"/>
  <c r="O36" i="1"/>
  <c r="O33" i="1" s="1"/>
  <c r="N36" i="1"/>
  <c r="M36" i="1"/>
  <c r="L36" i="1"/>
  <c r="K36" i="1"/>
  <c r="J36" i="1"/>
  <c r="I36" i="1"/>
  <c r="H36" i="1"/>
  <c r="G36" i="1"/>
  <c r="F36" i="1"/>
  <c r="E36" i="1"/>
  <c r="D36" i="1"/>
  <c r="C36" i="1"/>
  <c r="R35" i="1"/>
  <c r="R33" i="1"/>
  <c r="Q35" i="1"/>
  <c r="P35" i="1"/>
  <c r="O35" i="1"/>
  <c r="N35" i="1"/>
  <c r="M35" i="1"/>
  <c r="L35" i="1"/>
  <c r="L33" i="1"/>
  <c r="K35" i="1"/>
  <c r="J35" i="1"/>
  <c r="I35" i="1"/>
  <c r="H35" i="1"/>
  <c r="G35" i="1"/>
  <c r="F35" i="1"/>
  <c r="E35" i="1"/>
  <c r="D35" i="1"/>
  <c r="C35" i="1"/>
  <c r="R34" i="1"/>
  <c r="Q34" i="1"/>
  <c r="Q33" i="1" s="1"/>
  <c r="P34" i="1"/>
  <c r="P33" i="1" s="1"/>
  <c r="O34" i="1"/>
  <c r="N34" i="1"/>
  <c r="N33" i="1" s="1"/>
  <c r="M34" i="1"/>
  <c r="M33" i="1" s="1"/>
  <c r="L34" i="1"/>
  <c r="K34" i="1"/>
  <c r="K33" i="1" s="1"/>
  <c r="J34" i="1"/>
  <c r="J33" i="1"/>
  <c r="I34" i="1"/>
  <c r="I33" i="1" s="1"/>
  <c r="H34" i="1"/>
  <c r="H33" i="1" s="1"/>
  <c r="G34" i="1"/>
  <c r="G33" i="1" s="1"/>
  <c r="F34" i="1"/>
  <c r="F33" i="1" s="1"/>
  <c r="E34" i="1"/>
  <c r="E33" i="1" s="1"/>
  <c r="D34" i="1"/>
  <c r="D33" i="1" s="1"/>
  <c r="C34" i="1"/>
  <c r="C33" i="1" s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Q31" i="1"/>
  <c r="P31" i="1"/>
  <c r="P29" i="1"/>
  <c r="O31" i="1"/>
  <c r="N31" i="1"/>
  <c r="M31" i="1"/>
  <c r="L31" i="1"/>
  <c r="K31" i="1"/>
  <c r="J31" i="1"/>
  <c r="J29" i="1" s="1"/>
  <c r="I31" i="1"/>
  <c r="H31" i="1"/>
  <c r="G31" i="1"/>
  <c r="F31" i="1"/>
  <c r="E31" i="1"/>
  <c r="E29" i="1" s="1"/>
  <c r="E23" i="1" s="1"/>
  <c r="D31" i="1"/>
  <c r="D29" i="1"/>
  <c r="C31" i="1"/>
  <c r="R30" i="1"/>
  <c r="Q30" i="1"/>
  <c r="Q29" i="1"/>
  <c r="Q23" i="1" s="1"/>
  <c r="P30" i="1"/>
  <c r="O30" i="1"/>
  <c r="O29" i="1" s="1"/>
  <c r="N30" i="1"/>
  <c r="N29" i="1" s="1"/>
  <c r="M30" i="1"/>
  <c r="M29" i="1"/>
  <c r="L30" i="1"/>
  <c r="L29" i="1" s="1"/>
  <c r="L23" i="1" s="1"/>
  <c r="K30" i="1"/>
  <c r="K29" i="1" s="1"/>
  <c r="J30" i="1"/>
  <c r="I30" i="1"/>
  <c r="H30" i="1"/>
  <c r="H29" i="1" s="1"/>
  <c r="G30" i="1"/>
  <c r="G29" i="1" s="1"/>
  <c r="F30" i="1"/>
  <c r="E30" i="1"/>
  <c r="D30" i="1"/>
  <c r="C30" i="1"/>
  <c r="C29" i="1" s="1"/>
  <c r="R29" i="1"/>
  <c r="I29" i="1"/>
  <c r="F29" i="1"/>
  <c r="R28" i="1"/>
  <c r="Q28" i="1"/>
  <c r="P28" i="1"/>
  <c r="O28" i="1"/>
  <c r="N28" i="1"/>
  <c r="M28" i="1"/>
  <c r="L28" i="1"/>
  <c r="K28" i="1"/>
  <c r="J28" i="1"/>
  <c r="J26" i="1"/>
  <c r="I28" i="1"/>
  <c r="H28" i="1"/>
  <c r="G28" i="1"/>
  <c r="F28" i="1"/>
  <c r="F26" i="1" s="1"/>
  <c r="F23" i="1" s="1"/>
  <c r="E28" i="1"/>
  <c r="D28" i="1"/>
  <c r="C28" i="1"/>
  <c r="R27" i="1"/>
  <c r="Q27" i="1"/>
  <c r="Q26" i="1" s="1"/>
  <c r="P27" i="1"/>
  <c r="P26" i="1" s="1"/>
  <c r="O27" i="1"/>
  <c r="N27" i="1"/>
  <c r="N26" i="1" s="1"/>
  <c r="M27" i="1"/>
  <c r="M26" i="1" s="1"/>
  <c r="M23" i="1" s="1"/>
  <c r="L27" i="1"/>
  <c r="K27" i="1"/>
  <c r="J27" i="1"/>
  <c r="I27" i="1"/>
  <c r="I26" i="1" s="1"/>
  <c r="H27" i="1"/>
  <c r="H26" i="1"/>
  <c r="H23" i="1" s="1"/>
  <c r="G27" i="1"/>
  <c r="G26" i="1" s="1"/>
  <c r="F27" i="1"/>
  <c r="E27" i="1"/>
  <c r="E26" i="1" s="1"/>
  <c r="D27" i="1"/>
  <c r="C27" i="1"/>
  <c r="R26" i="1"/>
  <c r="L26" i="1"/>
  <c r="C26" i="1"/>
  <c r="R25" i="1"/>
  <c r="Q25" i="1"/>
  <c r="P25" i="1"/>
  <c r="P23" i="1" s="1"/>
  <c r="O25" i="1"/>
  <c r="N25" i="1"/>
  <c r="M25" i="1"/>
  <c r="L25" i="1"/>
  <c r="K25" i="1"/>
  <c r="J25" i="1"/>
  <c r="J23" i="1" s="1"/>
  <c r="I25" i="1"/>
  <c r="H25" i="1"/>
  <c r="G25" i="1"/>
  <c r="F25" i="1"/>
  <c r="E25" i="1"/>
  <c r="D25" i="1"/>
  <c r="C25" i="1"/>
  <c r="R24" i="1"/>
  <c r="Q24" i="1"/>
  <c r="P24" i="1"/>
  <c r="O24" i="1"/>
  <c r="N24" i="1"/>
  <c r="N23" i="1" s="1"/>
  <c r="M24" i="1"/>
  <c r="L24" i="1"/>
  <c r="K24" i="1"/>
  <c r="J24" i="1"/>
  <c r="I24" i="1"/>
  <c r="I23" i="1" s="1"/>
  <c r="H24" i="1"/>
  <c r="G24" i="1"/>
  <c r="F24" i="1"/>
  <c r="E24" i="1"/>
  <c r="D24" i="1"/>
  <c r="C24" i="1"/>
  <c r="C23" i="1" s="1"/>
  <c r="R21" i="1"/>
  <c r="Q21" i="1"/>
  <c r="P21" i="1"/>
  <c r="O21" i="1"/>
  <c r="N21" i="1"/>
  <c r="M21" i="1"/>
  <c r="L21" i="1"/>
  <c r="K21" i="1"/>
  <c r="J21" i="1"/>
  <c r="I21" i="1"/>
  <c r="I12" i="1" s="1"/>
  <c r="H21" i="1"/>
  <c r="G21" i="1"/>
  <c r="F21" i="1"/>
  <c r="E21" i="1"/>
  <c r="D21" i="1"/>
  <c r="C21" i="1"/>
  <c r="R20" i="1"/>
  <c r="Q20" i="1"/>
  <c r="P20" i="1"/>
  <c r="O20" i="1"/>
  <c r="N20" i="1"/>
  <c r="N17" i="1"/>
  <c r="M20" i="1"/>
  <c r="L20" i="1"/>
  <c r="K20" i="1"/>
  <c r="J20" i="1"/>
  <c r="J17" i="1" s="1"/>
  <c r="I20" i="1"/>
  <c r="H20" i="1"/>
  <c r="H17" i="1" s="1"/>
  <c r="G20" i="1"/>
  <c r="F20" i="1"/>
  <c r="E20" i="1"/>
  <c r="D20" i="1"/>
  <c r="C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R18" i="1"/>
  <c r="Q18" i="1"/>
  <c r="P18" i="1"/>
  <c r="P17" i="1" s="1"/>
  <c r="O18" i="1"/>
  <c r="N18" i="1"/>
  <c r="M18" i="1"/>
  <c r="M17" i="1"/>
  <c r="L18" i="1"/>
  <c r="K18" i="1"/>
  <c r="J18" i="1"/>
  <c r="I18" i="1"/>
  <c r="H18" i="1"/>
  <c r="G18" i="1"/>
  <c r="G17" i="1" s="1"/>
  <c r="F18" i="1"/>
  <c r="E18" i="1"/>
  <c r="D18" i="1"/>
  <c r="D17" i="1"/>
  <c r="C18" i="1"/>
  <c r="Q17" i="1"/>
  <c r="K17" i="1"/>
  <c r="E17" i="1"/>
  <c r="R16" i="1"/>
  <c r="Q16" i="1"/>
  <c r="P16" i="1"/>
  <c r="O16" i="1"/>
  <c r="N16" i="1"/>
  <c r="M16" i="1"/>
  <c r="L16" i="1"/>
  <c r="K16" i="1"/>
  <c r="K13" i="1" s="1"/>
  <c r="J16" i="1"/>
  <c r="I16" i="1"/>
  <c r="H16" i="1"/>
  <c r="G16" i="1"/>
  <c r="F16" i="1"/>
  <c r="E16" i="1"/>
  <c r="D16" i="1"/>
  <c r="C16" i="1"/>
  <c r="R15" i="1"/>
  <c r="Q15" i="1"/>
  <c r="P15" i="1"/>
  <c r="O15" i="1"/>
  <c r="O13" i="1" s="1"/>
  <c r="N15" i="1"/>
  <c r="M15" i="1"/>
  <c r="L15" i="1"/>
  <c r="L13" i="1" s="1"/>
  <c r="L12" i="1" s="1"/>
  <c r="L10" i="1" s="1"/>
  <c r="K15" i="1"/>
  <c r="J15" i="1"/>
  <c r="I15" i="1"/>
  <c r="I13" i="1" s="1"/>
  <c r="H15" i="1"/>
  <c r="G15" i="1"/>
  <c r="F15" i="1"/>
  <c r="E15" i="1"/>
  <c r="E13" i="1" s="1"/>
  <c r="E12" i="1" s="1"/>
  <c r="E10" i="1" s="1"/>
  <c r="D15" i="1"/>
  <c r="C15" i="1"/>
  <c r="R14" i="1"/>
  <c r="R13" i="1" s="1"/>
  <c r="Q14" i="1"/>
  <c r="P14" i="1"/>
  <c r="P13" i="1" s="1"/>
  <c r="O14" i="1"/>
  <c r="N14" i="1"/>
  <c r="N13" i="1" s="1"/>
  <c r="N12" i="1" s="1"/>
  <c r="M14" i="1"/>
  <c r="L14" i="1"/>
  <c r="K14" i="1"/>
  <c r="J14" i="1"/>
  <c r="I14" i="1"/>
  <c r="H14" i="1"/>
  <c r="H13" i="1" s="1"/>
  <c r="H12" i="1" s="1"/>
  <c r="G14" i="1"/>
  <c r="F14" i="1"/>
  <c r="F13" i="1" s="1"/>
  <c r="E14" i="1"/>
  <c r="D14" i="1"/>
  <c r="D13" i="1" s="1"/>
  <c r="C14" i="1"/>
  <c r="C13" i="1" s="1"/>
  <c r="Q13" i="1"/>
  <c r="Q12" i="1" s="1"/>
  <c r="P42" i="6"/>
  <c r="L42" i="6"/>
  <c r="C42" i="6"/>
  <c r="R44" i="6"/>
  <c r="R42" i="6" s="1"/>
  <c r="N44" i="6"/>
  <c r="N42" i="6" s="1"/>
  <c r="J44" i="6"/>
  <c r="J42" i="6" s="1"/>
  <c r="R52" i="6"/>
  <c r="N52" i="6"/>
  <c r="J52" i="6"/>
  <c r="F52" i="6"/>
  <c r="P52" i="6"/>
  <c r="L52" i="6"/>
  <c r="H52" i="6"/>
  <c r="C52" i="6"/>
  <c r="R17" i="6"/>
  <c r="N17" i="6"/>
  <c r="J17" i="6"/>
  <c r="F17" i="6"/>
  <c r="C17" i="6"/>
  <c r="P17" i="6"/>
  <c r="P12" i="6" s="1"/>
  <c r="L17" i="6"/>
  <c r="H17" i="6"/>
  <c r="L13" i="6"/>
  <c r="L12" i="6" s="1"/>
  <c r="H13" i="6"/>
  <c r="C13" i="6"/>
  <c r="C12" i="6" s="1"/>
  <c r="R13" i="6"/>
  <c r="R12" i="6"/>
  <c r="N13" i="6"/>
  <c r="N12" i="6" s="1"/>
  <c r="N10" i="6" s="1"/>
  <c r="J13" i="6"/>
  <c r="J12" i="6"/>
  <c r="J10" i="6" s="1"/>
  <c r="F13" i="6"/>
  <c r="F12" i="6"/>
  <c r="P33" i="6"/>
  <c r="N33" i="6"/>
  <c r="L33" i="6"/>
  <c r="J33" i="6"/>
  <c r="J23" i="6" s="1"/>
  <c r="H33" i="6"/>
  <c r="F33" i="6"/>
  <c r="C33" i="6"/>
  <c r="H29" i="6"/>
  <c r="C29" i="6"/>
  <c r="R38" i="6"/>
  <c r="F208" i="6"/>
  <c r="C208" i="6"/>
  <c r="P218" i="6"/>
  <c r="L218" i="6"/>
  <c r="J218" i="6"/>
  <c r="S17" i="6"/>
  <c r="O17" i="6"/>
  <c r="K17" i="6"/>
  <c r="G17" i="6"/>
  <c r="D17" i="6"/>
  <c r="O33" i="6"/>
  <c r="G33" i="6"/>
  <c r="I29" i="6"/>
  <c r="G29" i="6"/>
  <c r="D29" i="6"/>
  <c r="S38" i="6"/>
  <c r="Q38" i="6"/>
  <c r="S47" i="6"/>
  <c r="S42" i="6" s="1"/>
  <c r="Q47" i="6"/>
  <c r="O47" i="6"/>
  <c r="O42" i="6" s="1"/>
  <c r="K47" i="6"/>
  <c r="I47" i="6"/>
  <c r="I42" i="6" s="1"/>
  <c r="D47" i="6"/>
  <c r="D42" i="6"/>
  <c r="S52" i="6"/>
  <c r="Q52" i="6"/>
  <c r="O52" i="6"/>
  <c r="M52" i="6"/>
  <c r="K52" i="6"/>
  <c r="I52" i="6"/>
  <c r="G52" i="6"/>
  <c r="D52" i="6"/>
  <c r="G208" i="6"/>
  <c r="D208" i="6"/>
  <c r="D218" i="6"/>
  <c r="S218" i="6"/>
  <c r="Q218" i="6"/>
  <c r="O218" i="6"/>
  <c r="M218" i="6"/>
  <c r="K218" i="6"/>
  <c r="I218" i="6"/>
  <c r="G218" i="6"/>
  <c r="Q12" i="6"/>
  <c r="Q10" i="6" s="1"/>
  <c r="C26" i="6"/>
  <c r="V47" i="7"/>
  <c r="G38" i="7"/>
  <c r="D47" i="7"/>
  <c r="C17" i="7"/>
  <c r="D17" i="7"/>
  <c r="C44" i="7"/>
  <c r="D26" i="7"/>
  <c r="G26" i="7"/>
  <c r="G23" i="7"/>
  <c r="C26" i="7"/>
  <c r="R44" i="7"/>
  <c r="R13" i="7"/>
  <c r="R12" i="7" s="1"/>
  <c r="V38" i="7"/>
  <c r="D52" i="7"/>
  <c r="V52" i="7"/>
  <c r="V42" i="7"/>
  <c r="V29" i="7"/>
  <c r="V17" i="7"/>
  <c r="C12" i="7"/>
  <c r="C10" i="7" s="1"/>
  <c r="P44" i="7"/>
  <c r="P42" i="7" s="1"/>
  <c r="S33" i="7"/>
  <c r="H29" i="7"/>
  <c r="S29" i="7"/>
  <c r="S47" i="7"/>
  <c r="H26" i="7"/>
  <c r="H23" i="7" s="1"/>
  <c r="H13" i="7"/>
  <c r="V188" i="7"/>
  <c r="V205" i="7" s="1"/>
  <c r="M26" i="7"/>
  <c r="M38" i="7"/>
  <c r="U44" i="7"/>
  <c r="P17" i="7"/>
  <c r="S26" i="7"/>
  <c r="S38" i="7"/>
  <c r="P38" i="7"/>
  <c r="H47" i="7"/>
  <c r="O29" i="7"/>
  <c r="S17" i="7"/>
  <c r="S44" i="7"/>
  <c r="R33" i="7"/>
  <c r="O52" i="7"/>
  <c r="M29" i="7"/>
  <c r="M47" i="7"/>
  <c r="P12" i="7"/>
  <c r="P29" i="7"/>
  <c r="P47" i="7"/>
  <c r="H44" i="7"/>
  <c r="T29" i="7"/>
  <c r="U29" i="7"/>
  <c r="U23" i="7"/>
  <c r="R52" i="7"/>
  <c r="R188" i="7"/>
  <c r="O44" i="7"/>
  <c r="O13" i="7"/>
  <c r="O12" i="7" s="1"/>
  <c r="H188" i="7"/>
  <c r="T17" i="7"/>
  <c r="T12" i="7" s="1"/>
  <c r="T10" i="7" s="1"/>
  <c r="Q188" i="7"/>
  <c r="T188" i="7"/>
  <c r="T52" i="7"/>
  <c r="T47" i="7"/>
  <c r="T42" i="7" s="1"/>
  <c r="T38" i="7"/>
  <c r="T33" i="7"/>
  <c r="T26" i="7"/>
  <c r="T13" i="7"/>
  <c r="F12" i="7"/>
  <c r="M33" i="7"/>
  <c r="U33" i="7"/>
  <c r="U52" i="7"/>
  <c r="N52" i="7"/>
  <c r="Q44" i="7"/>
  <c r="Q38" i="7"/>
  <c r="N38" i="7"/>
  <c r="N188" i="7"/>
  <c r="N205" i="7" s="1"/>
  <c r="Q47" i="7"/>
  <c r="N47" i="7"/>
  <c r="N42" i="7" s="1"/>
  <c r="N44" i="7"/>
  <c r="N33" i="7"/>
  <c r="Q29" i="7"/>
  <c r="N29" i="7"/>
  <c r="N23" i="7" s="1"/>
  <c r="Q26" i="7"/>
  <c r="Q23" i="7" s="1"/>
  <c r="N26" i="7"/>
  <c r="Q17" i="7"/>
  <c r="N17" i="7"/>
  <c r="Q13" i="7"/>
  <c r="Q12" i="7"/>
  <c r="N13" i="7"/>
  <c r="I38" i="7"/>
  <c r="I52" i="7"/>
  <c r="M17" i="7"/>
  <c r="M44" i="7"/>
  <c r="K26" i="7"/>
  <c r="J52" i="7"/>
  <c r="J47" i="7"/>
  <c r="L13" i="7"/>
  <c r="L44" i="7"/>
  <c r="L42" i="7" s="1"/>
  <c r="J29" i="7"/>
  <c r="I188" i="7"/>
  <c r="J38" i="7"/>
  <c r="K52" i="7"/>
  <c r="K33" i="7"/>
  <c r="K47" i="7"/>
  <c r="I29" i="7"/>
  <c r="K188" i="7"/>
  <c r="D29" i="7"/>
  <c r="D23" i="7" s="1"/>
  <c r="C29" i="7"/>
  <c r="I26" i="7"/>
  <c r="I44" i="7"/>
  <c r="L33" i="7"/>
  <c r="L52" i="7"/>
  <c r="J17" i="7"/>
  <c r="D42" i="7"/>
  <c r="I13" i="7"/>
  <c r="J13" i="7"/>
  <c r="I33" i="7"/>
  <c r="Q33" i="7"/>
  <c r="T44" i="7"/>
  <c r="Q52" i="7"/>
  <c r="H17" i="7"/>
  <c r="I17" i="7"/>
  <c r="I12" i="7"/>
  <c r="Q42" i="7"/>
  <c r="T23" i="7"/>
  <c r="N12" i="7"/>
  <c r="N10" i="7" s="1"/>
  <c r="I23" i="7"/>
  <c r="J12" i="7"/>
  <c r="T205" i="7"/>
  <c r="S205" i="7"/>
  <c r="M205" i="7"/>
  <c r="L205" i="7"/>
  <c r="H205" i="7"/>
  <c r="D12" i="1"/>
  <c r="O42" i="7"/>
  <c r="D23" i="6"/>
  <c r="D42" i="5"/>
  <c r="F17" i="1"/>
  <c r="F12" i="1"/>
  <c r="L17" i="1"/>
  <c r="R17" i="1"/>
  <c r="L23" i="5"/>
  <c r="D23" i="5"/>
  <c r="R208" i="6"/>
  <c r="L208" i="6"/>
  <c r="J208" i="6"/>
  <c r="H264" i="1"/>
  <c r="N264" i="1"/>
  <c r="E42" i="5"/>
  <c r="E10" i="5"/>
  <c r="C33" i="7"/>
  <c r="C23" i="7" s="1"/>
  <c r="F47" i="7"/>
  <c r="F42" i="7" s="1"/>
  <c r="C17" i="1"/>
  <c r="C12" i="1"/>
  <c r="I17" i="1"/>
  <c r="O17" i="1"/>
  <c r="O12" i="1"/>
  <c r="J42" i="1"/>
  <c r="P42" i="1"/>
  <c r="L12" i="5"/>
  <c r="C23" i="5"/>
  <c r="I23" i="5"/>
  <c r="O23" i="5"/>
  <c r="G10" i="6" l="1"/>
  <c r="Q10" i="7"/>
  <c r="I10" i="7"/>
  <c r="F10" i="7"/>
  <c r="Q10" i="1"/>
  <c r="C23" i="6"/>
  <c r="C10" i="6" s="1"/>
  <c r="J10" i="7"/>
  <c r="J13" i="1"/>
  <c r="J12" i="1" s="1"/>
  <c r="J10" i="1" s="1"/>
  <c r="P12" i="1"/>
  <c r="P10" i="1" s="1"/>
  <c r="D26" i="1"/>
  <c r="D23" i="1" s="1"/>
  <c r="D10" i="1" s="1"/>
  <c r="O26" i="1"/>
  <c r="K42" i="1"/>
  <c r="K23" i="6"/>
  <c r="O23" i="6"/>
  <c r="I23" i="6"/>
  <c r="G23" i="6"/>
  <c r="H47" i="6"/>
  <c r="H42" i="6" s="1"/>
  <c r="I10" i="6"/>
  <c r="M42" i="1"/>
  <c r="R42" i="1"/>
  <c r="G264" i="1"/>
  <c r="P12" i="5"/>
  <c r="H23" i="5"/>
  <c r="N208" i="6"/>
  <c r="H208" i="6"/>
  <c r="C218" i="6"/>
  <c r="H52" i="7"/>
  <c r="H42" i="7"/>
  <c r="V23" i="7"/>
  <c r="V12" i="7"/>
  <c r="L12" i="7"/>
  <c r="H12" i="6"/>
  <c r="R12" i="1"/>
  <c r="G23" i="1"/>
  <c r="R23" i="1"/>
  <c r="K26" i="1"/>
  <c r="K23" i="1" s="1"/>
  <c r="I264" i="1"/>
  <c r="K264" i="1"/>
  <c r="L48" i="5"/>
  <c r="D12" i="6"/>
  <c r="D10" i="6" s="1"/>
  <c r="J23" i="7"/>
  <c r="M12" i="7"/>
  <c r="S42" i="7"/>
  <c r="H12" i="7"/>
  <c r="H10" i="7" s="1"/>
  <c r="G13" i="1"/>
  <c r="G12" i="1" s="1"/>
  <c r="M13" i="1"/>
  <c r="M12" i="1" s="1"/>
  <c r="M10" i="1" s="1"/>
  <c r="K12" i="1"/>
  <c r="K10" i="1" s="1"/>
  <c r="O23" i="1"/>
  <c r="O10" i="1" s="1"/>
  <c r="I42" i="1"/>
  <c r="I10" i="1" s="1"/>
  <c r="D264" i="1"/>
  <c r="G12" i="5"/>
  <c r="G10" i="5" s="1"/>
  <c r="N17" i="5"/>
  <c r="N12" i="5" s="1"/>
  <c r="N10" i="5" s="1"/>
  <c r="L42" i="5"/>
  <c r="L10" i="5" s="1"/>
  <c r="S12" i="6"/>
  <c r="S10" i="6" s="1"/>
  <c r="R33" i="6"/>
  <c r="R23" i="6" s="1"/>
  <c r="R10" i="6" s="1"/>
  <c r="F42" i="6"/>
  <c r="M23" i="7"/>
  <c r="M42" i="7"/>
  <c r="C42" i="1"/>
  <c r="C10" i="1" s="1"/>
  <c r="N42" i="1"/>
  <c r="N10" i="1" s="1"/>
  <c r="C53" i="1"/>
  <c r="H53" i="1"/>
  <c r="H10" i="1" s="1"/>
  <c r="E264" i="1"/>
  <c r="O274" i="1"/>
  <c r="D12" i="5"/>
  <c r="D10" i="5" s="1"/>
  <c r="H13" i="5"/>
  <c r="H12" i="5" s="1"/>
  <c r="H10" i="5" s="1"/>
  <c r="F26" i="5"/>
  <c r="F23" i="5" s="1"/>
  <c r="K26" i="5"/>
  <c r="C53" i="5"/>
  <c r="P23" i="6"/>
  <c r="P10" i="6" s="1"/>
  <c r="I208" i="6"/>
  <c r="S208" i="6"/>
  <c r="Q208" i="6"/>
  <c r="G188" i="7"/>
  <c r="G205" i="7" s="1"/>
  <c r="L23" i="7"/>
  <c r="F198" i="7"/>
  <c r="F205" i="7" s="1"/>
  <c r="J198" i="7"/>
  <c r="Q198" i="7"/>
  <c r="Q205" i="7" s="1"/>
  <c r="O264" i="1"/>
  <c r="K274" i="1"/>
  <c r="P274" i="1"/>
  <c r="I12" i="5"/>
  <c r="K33" i="5"/>
  <c r="M42" i="5"/>
  <c r="K13" i="6"/>
  <c r="K12" i="6" s="1"/>
  <c r="L23" i="6"/>
  <c r="L10" i="6" s="1"/>
  <c r="F23" i="6"/>
  <c r="F10" i="6" s="1"/>
  <c r="P208" i="6"/>
  <c r="R29" i="7"/>
  <c r="R23" i="7" s="1"/>
  <c r="R10" i="7" s="1"/>
  <c r="J188" i="7"/>
  <c r="J205" i="7" s="1"/>
  <c r="K23" i="7"/>
  <c r="O23" i="7"/>
  <c r="O10" i="7" s="1"/>
  <c r="P26" i="7"/>
  <c r="P23" i="7" s="1"/>
  <c r="P10" i="7" s="1"/>
  <c r="P33" i="7"/>
  <c r="I198" i="7"/>
  <c r="I205" i="7" s="1"/>
  <c r="N53" i="1"/>
  <c r="L264" i="1"/>
  <c r="Q274" i="1"/>
  <c r="N42" i="5"/>
  <c r="O48" i="5"/>
  <c r="O42" i="5" s="1"/>
  <c r="O10" i="5" s="1"/>
  <c r="J231" i="5"/>
  <c r="P231" i="5"/>
  <c r="G241" i="5"/>
  <c r="D12" i="7"/>
  <c r="D10" i="7" s="1"/>
  <c r="G47" i="7"/>
  <c r="G42" i="7" s="1"/>
  <c r="G10" i="7" s="1"/>
  <c r="I42" i="7"/>
  <c r="K44" i="7"/>
  <c r="K42" i="7" s="1"/>
  <c r="U13" i="7"/>
  <c r="U12" i="7" s="1"/>
  <c r="U47" i="7"/>
  <c r="U42" i="7" s="1"/>
  <c r="D198" i="7"/>
  <c r="D205" i="7" s="1"/>
  <c r="F42" i="1"/>
  <c r="F10" i="1" s="1"/>
  <c r="G48" i="1"/>
  <c r="M264" i="1"/>
  <c r="J12" i="5"/>
  <c r="J10" i="5" s="1"/>
  <c r="K23" i="5"/>
  <c r="M33" i="5"/>
  <c r="M23" i="5" s="1"/>
  <c r="M10" i="5" s="1"/>
  <c r="I42" i="5"/>
  <c r="C44" i="5"/>
  <c r="C42" i="5" s="1"/>
  <c r="C10" i="5" s="1"/>
  <c r="F48" i="5"/>
  <c r="F42" i="5" s="1"/>
  <c r="F10" i="5" s="1"/>
  <c r="K48" i="5"/>
  <c r="K42" i="5" s="1"/>
  <c r="F231" i="5"/>
  <c r="O13" i="6"/>
  <c r="O12" i="6" s="1"/>
  <c r="O10" i="6" s="1"/>
  <c r="K44" i="6"/>
  <c r="K42" i="6" s="1"/>
  <c r="U205" i="7"/>
  <c r="S13" i="7"/>
  <c r="S12" i="7" s="1"/>
  <c r="G42" i="1"/>
  <c r="C264" i="1"/>
  <c r="K12" i="5"/>
  <c r="K10" i="5" s="1"/>
  <c r="N33" i="5"/>
  <c r="N23" i="5" s="1"/>
  <c r="J42" i="5"/>
  <c r="I44" i="5"/>
  <c r="P53" i="5"/>
  <c r="M33" i="6"/>
  <c r="M23" i="6" s="1"/>
  <c r="M10" i="6" s="1"/>
  <c r="S23" i="7"/>
  <c r="K198" i="7"/>
  <c r="K205" i="7" s="1"/>
  <c r="O198" i="7"/>
  <c r="O205" i="7" s="1"/>
  <c r="R198" i="7"/>
  <c r="R205" i="7" s="1"/>
  <c r="K10" i="7" l="1"/>
  <c r="R10" i="1"/>
  <c r="P10" i="5"/>
  <c r="U10" i="7"/>
  <c r="K10" i="6"/>
  <c r="H10" i="6"/>
  <c r="I10" i="5"/>
  <c r="G10" i="1"/>
  <c r="M10" i="7"/>
  <c r="L10" i="7"/>
  <c r="S10" i="7"/>
  <c r="V10" i="7"/>
</calcChain>
</file>

<file path=xl/sharedStrings.xml><?xml version="1.0" encoding="utf-8"?>
<sst xmlns="http://schemas.openxmlformats.org/spreadsheetml/2006/main" count="1524" uniqueCount="414">
  <si>
    <t>Elezioni del Consiglio di Stato: partecipazione e risultati (in valori assoluti), 1. aprile 2007</t>
  </si>
  <si>
    <t>Iscritti in</t>
  </si>
  <si>
    <t>Votanti</t>
  </si>
  <si>
    <t>Schede</t>
  </si>
  <si>
    <t>Partiti</t>
  </si>
  <si>
    <t>catalogo</t>
  </si>
  <si>
    <t>GUASTA-</t>
  </si>
  <si>
    <t>Bianche</t>
  </si>
  <si>
    <t>Nulle</t>
  </si>
  <si>
    <t>Valide</t>
  </si>
  <si>
    <t>PLRT</t>
  </si>
  <si>
    <t>LEGA</t>
  </si>
  <si>
    <t>PPD</t>
  </si>
  <si>
    <t>PS</t>
  </si>
  <si>
    <t>UDC</t>
  </si>
  <si>
    <t>VERDI</t>
  </si>
  <si>
    <t>TiPul</t>
  </si>
  <si>
    <t>UDF</t>
  </si>
  <si>
    <t>FESTE</t>
  </si>
  <si>
    <t>LibNaz</t>
  </si>
  <si>
    <t>SSI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</si>
  <si>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</si>
  <si>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</si>
  <si>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</si>
  <si>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</si>
  <si>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</si>
  <si>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</si>
  <si>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</si>
  <si>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</si>
  <si>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</si>
  <si>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</si>
  <si>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</si>
  <si>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</si>
  <si>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</si>
  <si>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</si>
  <si>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</si>
  <si>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</si>
  <si>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</si>
  <si>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</si>
  <si>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</si>
  <si>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</si>
  <si>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</si>
  <si>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</si>
  <si>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</si>
  <si>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</si>
  <si>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</si>
  <si>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</si>
  <si>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</si>
  <si>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</si>
  <si>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</si>
  <si>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</si>
  <si>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</si>
  <si>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</si>
  <si>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</si>
  <si>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</si>
  <si>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</si>
  <si>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</si>
  <si>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</si>
  <si>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</si>
  <si>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</si>
  <si>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</si>
  <si>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</si>
  <si>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</si>
  <si>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</si>
  <si>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</si>
  <si>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</si>
  <si>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</si>
  <si>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</si>
  <si>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</si>
  <si>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</si>
  <si>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</si>
  <si>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</si>
  <si>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</si>
  <si>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</si>
  <si>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</si>
  <si>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</si>
  <si>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</si>
  <si>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</si>
  <si>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</si>
  <si>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</si>
  <si>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</si>
  <si>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</si>
  <si>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</si>
  <si>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</si>
  <si>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</si>
  <si>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5266 Stabio</t>
  </si>
  <si>
    <t>5267 Tremona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</si>
  <si>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</si>
  <si>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</si>
  <si>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</si>
  <si>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</si>
  <si>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</si>
  <si>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</si>
  <si>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</si>
  <si>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5147 Barbengo</t>
  </si>
  <si>
    <t>5148 Bedano</t>
  </si>
  <si>
    <t>5149 Bedigliora</t>
  </si>
  <si>
    <t>5150 Bidogno</t>
  </si>
  <si>
    <t>5151 Bioggio</t>
  </si>
  <si>
    <t>5153 Bironico</t>
  </si>
  <si>
    <t>5154 Bissone</t>
  </si>
  <si>
    <t>5155 Bogno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</si>
  <si>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</si>
  <si>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</si>
  <si>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</si>
  <si>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</si>
  <si>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</si>
  <si>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</si>
  <si>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</si>
  <si>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5168 Carabbia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</si>
  <si>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</si>
  <si>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</si>
  <si>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</si>
  <si>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</si>
  <si>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</si>
  <si>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</si>
  <si>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</si>
  <si>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5177 Corticiasca</t>
  </si>
  <si>
    <t>5178 Croglio</t>
  </si>
  <si>
    <t>5180 Cureglia</t>
  </si>
  <si>
    <t>5181 Curio</t>
  </si>
  <si>
    <t>5186 Grancia</t>
  </si>
  <si>
    <t>5187 Gravesano</t>
  </si>
  <si>
    <t>5188 Iseo</t>
  </si>
  <si>
    <t>5189 Lamone</t>
  </si>
  <si>
    <t>5191 Lugaggia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</si>
  <si>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</si>
  <si>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</si>
  <si>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</si>
  <si>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</si>
  <si>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</si>
  <si>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</si>
  <si>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</si>
  <si>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</si>
  <si>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</si>
  <si>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</si>
  <si>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</si>
  <si>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</si>
  <si>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</si>
  <si>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</si>
  <si>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</si>
  <si>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</si>
  <si>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</si>
  <si>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</si>
  <si>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</si>
  <si>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</si>
  <si>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</si>
  <si>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</si>
  <si>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</si>
  <si>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</si>
  <si>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</si>
  <si>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</si>
  <si>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</si>
  <si>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</si>
  <si>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</si>
  <si>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</si>
  <si>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</si>
  <si>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</si>
  <si>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5235 Villa Luganese</t>
  </si>
  <si>
    <t>Distretto di Locarno</t>
  </si>
  <si>
    <t>5091 Ascona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</si>
  <si>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</si>
  <si>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</si>
  <si>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</si>
  <si>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</si>
  <si>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</si>
  <si>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</si>
  <si>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</si>
  <si>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</si>
  <si>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5104 Cugnasco</t>
  </si>
  <si>
    <t>5105 Frasco</t>
  </si>
  <si>
    <t>5106 Gerra (Gambarogno)</t>
  </si>
  <si>
    <t>5107 Gerra (Verzasca)</t>
  </si>
  <si>
    <t>5108 Gordola</t>
  </si>
  <si>
    <t>5109 Gresso</t>
  </si>
  <si>
    <t>5110 Indemini</t>
  </si>
  <si>
    <t>5111 Intragna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</si>
  <si>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</si>
  <si>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</si>
  <si>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</si>
  <si>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</si>
  <si>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</si>
  <si>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</si>
  <si>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</si>
  <si>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</si>
  <si>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</si>
  <si>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</si>
  <si>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</si>
  <si>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</si>
  <si>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</si>
  <si>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</si>
  <si>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</si>
  <si>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</si>
  <si>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</si>
  <si>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</si>
  <si>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</si>
  <si>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</si>
  <si>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</si>
  <si>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</si>
  <si>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</si>
  <si>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</si>
  <si>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5302 Avegno</t>
  </si>
  <si>
    <t>5304 Bosco/Gurin</t>
  </si>
  <si>
    <t>5307 Campo (Vallemaggia)</t>
  </si>
  <si>
    <t>5309 Cerentino</t>
  </si>
  <si>
    <t>5310 Cevio</t>
  </si>
  <si>
    <t>5314 Gordevio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</si>
  <si>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</si>
  <si>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</si>
  <si>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</si>
  <si>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</si>
  <si>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</si>
  <si>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</si>
  <si>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</si>
  <si>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</si>
  <si>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</si>
  <si>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</si>
  <si>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</si>
  <si>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</si>
  <si>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</si>
  <si>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</si>
  <si>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</si>
  <si>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</si>
  <si>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</si>
  <si>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</si>
  <si>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</si>
  <si>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</si>
  <si>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</si>
  <si>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</si>
  <si>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</si>
  <si>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</si>
  <si>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</si>
  <si>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</si>
  <si>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</si>
  <si>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</si>
  <si>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</si>
  <si>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</si>
  <si>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</si>
  <si>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</si>
  <si>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</si>
  <si>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</si>
  <si>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</si>
  <si>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</si>
  <si>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</si>
  <si>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</si>
  <si>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</si>
  <si>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</si>
  <si>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</si>
  <si>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</si>
  <si>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</si>
  <si>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</si>
  <si>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</si>
  <si>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</si>
  <si>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</si>
  <si>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</si>
  <si>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</si>
  <si>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</si>
  <si>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</si>
  <si>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</si>
  <si>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</si>
  <si>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</si>
  <si>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</si>
  <si>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</si>
  <si>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</si>
  <si>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</si>
  <si>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</si>
  <si>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</si>
  <si>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</si>
  <si>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</si>
  <si>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</si>
  <si>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</si>
  <si>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</si>
  <si>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Avvertenza: stato dei comuni politici: 190 (22.10.2006 - 19.04.2008).</t>
  </si>
  <si>
    <t>Fonte: "Foglio Ufficiale della Repubblica e Cantone del Ticino", Cancelleria dello Stato, Bellinzona</t>
  </si>
  <si>
    <t>Ustat, ultima modifica: 27.11.2008</t>
  </si>
  <si>
    <t>Elezioni del Consiglio di Stato, partecipazione e risultati (in numeri assoluti), 6 aprile 2003</t>
  </si>
  <si>
    <t>bianche</t>
  </si>
  <si>
    <t>nulle</t>
  </si>
  <si>
    <t>valide</t>
  </si>
  <si>
    <t>MPS</t>
  </si>
  <si>
    <t>Fdl</t>
  </si>
  <si>
    <t>Cantone</t>
  </si>
  <si>
    <t>5248 Casima</t>
  </si>
  <si>
    <t>5256 Monte</t>
  </si>
  <si>
    <t>5265 Salorino</t>
  </si>
  <si>
    <t>5142 Agra</t>
  </si>
  <si>
    <t>5145 Arosio</t>
  </si>
  <si>
    <t>5156 Bosco Luganese</t>
  </si>
  <si>
    <t>5158 Breganzona</t>
  </si>
  <si>
    <t>5159 Breno</t>
  </si>
  <si>
    <t>5175 Cimo</t>
  </si>
  <si>
    <t>5179 Cureggia</t>
  </si>
  <si>
    <t>5182 Davesco-Soragno</t>
  </si>
  <si>
    <t>5183 Fescoggia</t>
  </si>
  <si>
    <t>5184 Gandria</t>
  </si>
  <si>
    <t>5185 Gentilino</t>
  </si>
  <si>
    <t>5201 Montagnola</t>
  </si>
  <si>
    <t>5204 Mugena</t>
  </si>
  <si>
    <t>5209 Pambio-Noranco</t>
  </si>
  <si>
    <t>5211 Pazzallo</t>
  </si>
  <si>
    <t>5215 Pregassona</t>
  </si>
  <si>
    <t>5232 Vezio</t>
  </si>
  <si>
    <t>5234 Viganello</t>
  </si>
  <si>
    <t>5301 Aurigeno</t>
  </si>
  <si>
    <t>5303 Bignasco</t>
  </si>
  <si>
    <t>5305 Broglio</t>
  </si>
  <si>
    <t>5306 Brontallo</t>
  </si>
  <si>
    <t>5308 Cavergno</t>
  </si>
  <si>
    <t>5311 Coglio</t>
  </si>
  <si>
    <t>5312 Fusio</t>
  </si>
  <si>
    <t>5313 Giumaglio</t>
  </si>
  <si>
    <t>5316 Lodano</t>
  </si>
  <si>
    <t>5318 Menzonio</t>
  </si>
  <si>
    <t>5319 Moghegno</t>
  </si>
  <si>
    <t>5320 Peccia</t>
  </si>
  <si>
    <t>5321 Prato-Sornico</t>
  </si>
  <si>
    <t>5322 Someo</t>
  </si>
  <si>
    <t>5016 Robasacco</t>
  </si>
  <si>
    <t>5031 Aquila</t>
  </si>
  <si>
    <t>5032 Campo (Blenio)</t>
  </si>
  <si>
    <t>5033 Castro</t>
  </si>
  <si>
    <t>5034 Corzoneso</t>
  </si>
  <si>
    <t>5035 Dongio</t>
  </si>
  <si>
    <t>5036 Ghirone</t>
  </si>
  <si>
    <t>5037 Largario</t>
  </si>
  <si>
    <t>5038 Leontica</t>
  </si>
  <si>
    <t>5039 Lottigna</t>
  </si>
  <si>
    <t>5042 Marolta</t>
  </si>
  <si>
    <t>5043 Olivone</t>
  </si>
  <si>
    <t>5044 Ponto Valentino</t>
  </si>
  <si>
    <t>5045 Prugiasco</t>
  </si>
  <si>
    <t>5047 Torre</t>
  </si>
  <si>
    <t>5065 Calonico</t>
  </si>
  <si>
    <t>5069 Chiggiogna</t>
  </si>
  <si>
    <t>5080 Rossura</t>
  </si>
  <si>
    <t>Riepilogo per distretti</t>
  </si>
  <si>
    <t>Totale agglomerati</t>
  </si>
  <si>
    <t>Avvertenza: fa stato la situazione dei comuni nel 2003 (238 comuni).</t>
  </si>
  <si>
    <t>Ustat, ultima modifica: 20.12.2004</t>
  </si>
  <si>
    <t>T_170203_010</t>
  </si>
  <si>
    <t>T_170203_010_20041220</t>
  </si>
  <si>
    <t>Elezioni del Consiglio di Stato: partecipazione e risultati (in valori assoluti), 10 aprile 2011</t>
  </si>
  <si>
    <t>Mont. Viva</t>
  </si>
  <si>
    <t>MPS - PC</t>
  </si>
  <si>
    <t>Forza Civ.</t>
  </si>
  <si>
    <t>5269 Breggia</t>
  </si>
  <si>
    <t>5238 Monteceneri</t>
  </si>
  <si>
    <t>5397 Centovalli</t>
  </si>
  <si>
    <t>5138 Cugnasco-Gerra</t>
  </si>
  <si>
    <t>5398 Gambarogno</t>
  </si>
  <si>
    <t>5324 Avegno Gordevio</t>
  </si>
  <si>
    <t>Avvertenza: stato dei comuni politici: 157 (dal 21.11.2010).</t>
  </si>
  <si>
    <t>Ustat, ultima modifica: 31.08.2011</t>
  </si>
  <si>
    <t>Regione Locarnese e Vallemaggia</t>
  </si>
  <si>
    <t>Sub-Regione Vallemaggia</t>
  </si>
  <si>
    <t>Compr. Fondo Vallemaggia</t>
  </si>
  <si>
    <t>5396 Terre di Pedemonte</t>
  </si>
  <si>
    <t>5050 Serravalle</t>
  </si>
  <si>
    <t>Avvertenza: stato dei comuni politici: 135 (dal 14.04.2013).</t>
  </si>
  <si>
    <t>Elezioni del Consiglio di Stato: partecipazione e risultati (in valori assoluti), 19 aprile 2015</t>
  </si>
  <si>
    <t>Lega dei ticinesi</t>
  </si>
  <si>
    <t>Partito liberale radicale ticinese</t>
  </si>
  <si>
    <t>Movimento per il socialismo - Partito comunista</t>
  </si>
  <si>
    <t>Partito socialista</t>
  </si>
  <si>
    <t>I Verdi del Ticino</t>
  </si>
  <si>
    <t>Lega Sud</t>
  </si>
  <si>
    <t>MontagnaViva</t>
  </si>
  <si>
    <t>Partito popolare democratico + Generazione Giovani</t>
  </si>
  <si>
    <t>Verdi liberali</t>
  </si>
  <si>
    <t>La Destra (UDC-UDF-AL)</t>
  </si>
  <si>
    <t>Schede senza intestazione</t>
  </si>
  <si>
    <t>di cui per corrispon-denza in %</t>
  </si>
  <si>
    <t>Fonte: Cancelleria dello Stato, Bellinzona</t>
  </si>
  <si>
    <t>Ustat, ultima modifica: 02.06.2015</t>
  </si>
  <si>
    <t>5287 Riviera</t>
  </si>
  <si>
    <r>
      <t>Spazi a carattere urbano</t>
    </r>
    <r>
      <rPr>
        <b/>
        <vertAlign val="superscript"/>
        <sz val="8"/>
        <rFont val="Arial"/>
        <family val="2"/>
      </rPr>
      <t>1</t>
    </r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</si>
  <si>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</si>
  <si>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</si>
  <si>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</si>
  <si>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</si>
  <si>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</si>
  <si>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</si>
  <si>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t>Avvertenza: stato dei comuni politici: 115 (dal 02.04.2017).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</si>
  <si>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Secondo la definizione del 2012.</t>
    </r>
  </si>
  <si>
    <t>Elezioni del Consiglio di Stato: partecipazione e risultati (in valori assoluti), 7 aprile 2019</t>
  </si>
  <si>
    <t>Senza intestazione</t>
  </si>
  <si>
    <t>…</t>
  </si>
  <si>
    <t>Più Donne</t>
  </si>
  <si>
    <t>Montagna Viva</t>
  </si>
  <si>
    <t>PLR</t>
  </si>
  <si>
    <t>Verdi Liberali</t>
  </si>
  <si>
    <t>Per un Cantone rispettoso dei (suoi) minori</t>
  </si>
  <si>
    <t>PC</t>
  </si>
  <si>
    <t>Lega Verde</t>
  </si>
  <si>
    <t>LEGA-UDC</t>
  </si>
  <si>
    <t>Bello Sognare</t>
  </si>
  <si>
    <t>PS-GISO</t>
  </si>
  <si>
    <t>PPD+GG</t>
  </si>
  <si>
    <t>Ustat, ultima modifica: 28.05.2019</t>
  </si>
  <si>
    <t>5239 Tresa</t>
  </si>
  <si>
    <t>5240 Val Mara</t>
  </si>
  <si>
    <t>5399 Verzasca</t>
  </si>
  <si>
    <t>Avvertenza: stato dei comuni politici: 106 (dal 10.04.2022).</t>
  </si>
  <si>
    <t>Elezioni del Consiglio di Stato: partecipazione e risultati (in valori assoluti), 2 aprile 2023</t>
  </si>
  <si>
    <t>MPS-Indipendenti</t>
  </si>
  <si>
    <t>PVL e GVL</t>
  </si>
  <si>
    <t>PC-POP</t>
  </si>
  <si>
    <t>Avanti con Ticino &amp; Lavoro</t>
  </si>
  <si>
    <t>Il Centro + Giovani del Centro</t>
  </si>
  <si>
    <t>HelvEthica Ticino</t>
  </si>
  <si>
    <t>Socialisti e Verdi</t>
  </si>
  <si>
    <t>Lega dei Ticinesi - UDC</t>
  </si>
  <si>
    <t>Ustat, ultima modifica: 23.10.2023</t>
  </si>
  <si>
    <t>Partecipazione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</si>
</sst>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);\(#,##0\)"/>
    <numFmt numFmtId="165" formatCode="#,##0.0"/>
    <numFmt numFmtId="166" formatCode="0.0"/>
  </numFmts>
  <fonts count="26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"/>
      <name val="Arial"/>
      <family val="2"/>
    </font>
    <font>
      <sz val="6"/>
      <name val="Arial"/>
      <family val="2"/>
    </font>
    <font>
      <sz val="1"/>
      <name val="Arial"/>
      <family val="2"/>
    </font>
    <font>
      <vertAlign val="superscript"/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/>
    <xf numFmtId="0" fontId="1" fillId="0" borderId="0"/>
  </cellStyleXfs>
  <cellXfs count="234">
    <xf numFmtId="0" fontId="0" fillId="0" borderId="0" xfId="0"/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/>
    <xf numFmtId="164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right" wrapText="1"/>
    </xf>
    <xf numFmtId="0" fontId="6" fillId="0" borderId="0" xfId="0" applyFont="1" applyFill="1"/>
    <xf numFmtId="3" fontId="7" fillId="0" borderId="4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/>
    <xf numFmtId="3" fontId="7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center"/>
    </xf>
    <xf numFmtId="0" fontId="7" fillId="0" borderId="0" xfId="0" applyFont="1" applyFill="1"/>
    <xf numFmtId="3" fontId="7" fillId="0" borderId="5" xfId="0" applyNumberFormat="1" applyFont="1" applyFill="1" applyBorder="1" applyAlignment="1">
      <alignment horizontal="right"/>
    </xf>
    <xf numFmtId="0" fontId="8" fillId="0" borderId="0" xfId="0" applyFont="1" applyFill="1"/>
    <xf numFmtId="3" fontId="8" fillId="0" borderId="5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8" fillId="0" borderId="5" xfId="0" applyNumberFormat="1" applyFont="1" applyFill="1" applyBorder="1" applyAlignment="1"/>
    <xf numFmtId="3" fontId="7" fillId="0" borderId="3" xfId="0" applyNumberFormat="1" applyFont="1" applyFill="1" applyBorder="1" applyAlignment="1"/>
    <xf numFmtId="3" fontId="8" fillId="0" borderId="3" xfId="0" applyNumberFormat="1" applyFont="1" applyFill="1" applyBorder="1" applyAlignment="1"/>
    <xf numFmtId="3" fontId="8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/>
    <xf numFmtId="3" fontId="8" fillId="0" borderId="0" xfId="0" applyNumberFormat="1" applyFont="1" applyFill="1" applyBorder="1" applyAlignment="1"/>
    <xf numFmtId="3" fontId="8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/>
    <xf numFmtId="0" fontId="8" fillId="0" borderId="5" xfId="0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0" fontId="9" fillId="0" borderId="0" xfId="0" applyFont="1" applyFill="1"/>
    <xf numFmtId="49" fontId="10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0" fillId="0" borderId="0" xfId="0" applyFill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15" fillId="0" borderId="3" xfId="0" applyNumberFormat="1" applyFont="1" applyFill="1" applyBorder="1" applyAlignment="1"/>
    <xf numFmtId="164" fontId="5" fillId="0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164" fontId="8" fillId="0" borderId="5" xfId="0" applyNumberFormat="1" applyFont="1" applyFill="1" applyBorder="1" applyAlignment="1">
      <alignment horizontal="left"/>
    </xf>
    <xf numFmtId="164" fontId="8" fillId="0" borderId="5" xfId="0" applyNumberFormat="1" applyFont="1" applyFill="1" applyBorder="1" applyAlignment="1"/>
    <xf numFmtId="164" fontId="8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164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164" fontId="8" fillId="0" borderId="3" xfId="0" applyNumberFormat="1" applyFont="1" applyFill="1" applyBorder="1"/>
    <xf numFmtId="164" fontId="8" fillId="0" borderId="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9" fillId="0" borderId="0" xfId="0" applyFont="1" applyFill="1" applyAlignment="1"/>
    <xf numFmtId="0" fontId="14" fillId="0" borderId="0" xfId="0" applyFont="1" applyFill="1" applyAlignment="1"/>
    <xf numFmtId="0" fontId="4" fillId="0" borderId="0" xfId="0" applyFont="1" applyFill="1"/>
    <xf numFmtId="0" fontId="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4" fillId="0" borderId="4" xfId="0" applyFont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left"/>
    </xf>
    <xf numFmtId="0" fontId="4" fillId="0" borderId="0" xfId="0" applyFont="1" applyBorder="1"/>
    <xf numFmtId="164" fontId="3" fillId="0" borderId="3" xfId="0" applyNumberFormat="1" applyFont="1" applyFill="1" applyBorder="1" applyAlignment="1"/>
    <xf numFmtId="0" fontId="20" fillId="0" borderId="3" xfId="0" applyFont="1" applyBorder="1"/>
    <xf numFmtId="0" fontId="20" fillId="0" borderId="3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3" fontId="8" fillId="0" borderId="5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/>
    </xf>
    <xf numFmtId="49" fontId="8" fillId="0" borderId="0" xfId="0" applyNumberFormat="1" applyFont="1" applyFill="1"/>
    <xf numFmtId="49" fontId="3" fillId="0" borderId="0" xfId="0" applyNumberFormat="1" applyFont="1" applyFill="1"/>
    <xf numFmtId="3" fontId="8" fillId="0" borderId="0" xfId="0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164" fontId="3" fillId="0" borderId="3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right" vertical="top"/>
    </xf>
    <xf numFmtId="0" fontId="8" fillId="0" borderId="0" xfId="0" applyFont="1"/>
    <xf numFmtId="3" fontId="2" fillId="0" borderId="0" xfId="2" applyNumberFormat="1" applyFont="1" applyFill="1" applyAlignment="1">
      <alignment horizontal="left"/>
    </xf>
    <xf numFmtId="165" fontId="7" fillId="0" borderId="4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3" fontId="8" fillId="0" borderId="0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24" fillId="0" borderId="3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49" fontId="8" fillId="0" borderId="0" xfId="0" applyNumberFormat="1" applyFont="1" applyFill="1" applyAlignment="1">
      <alignment horizontal="left"/>
    </xf>
    <xf numFmtId="3" fontId="8" fillId="0" borderId="4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 applyProtection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3" fontId="7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4" fillId="0" borderId="0" xfId="0" applyFont="1" applyFill="1" applyBorder="1" applyAlignment="1"/>
    <xf numFmtId="0" fontId="0" fillId="0" borderId="0" xfId="0" applyAlignment="1"/>
    <xf numFmtId="0" fontId="21" fillId="0" borderId="0" xfId="0" applyFont="1" applyFill="1" applyBorder="1" applyAlignment="1"/>
    <xf numFmtId="0" fontId="21" fillId="0" borderId="3" xfId="0" applyFont="1" applyFill="1" applyBorder="1" applyAlignment="1"/>
    <xf numFmtId="0" fontId="0" fillId="0" borderId="3" xfId="0" applyBorder="1" applyAlignment="1"/>
    <xf numFmtId="0" fontId="4" fillId="0" borderId="0" xfId="1" applyFont="1" applyAlignment="1"/>
    <xf numFmtId="0" fontId="2" fillId="0" borderId="0" xfId="2" applyFont="1" applyFill="1" applyBorder="1" applyAlignment="1">
      <alignment wrapText="1"/>
    </xf>
    <xf numFmtId="0" fontId="8" fillId="0" borderId="0" xfId="0" applyFont="1" applyAlignment="1"/>
    <xf numFmtId="0" fontId="7" fillId="0" borderId="0" xfId="0" applyFont="1" applyFill="1" applyAlignment="1"/>
    <xf numFmtId="0" fontId="8" fillId="0" borderId="0" xfId="0" applyFont="1" applyFill="1" applyAlignment="1"/>
    <xf numFmtId="166" fontId="0" fillId="0" borderId="0" xfId="0" applyNumberFormat="1" applyAlignment="1"/>
    <xf numFmtId="166" fontId="4" fillId="0" borderId="0" xfId="1" applyNumberFormat="1" applyFont="1" applyAlignment="1"/>
    <xf numFmtId="166" fontId="0" fillId="0" borderId="3" xfId="0" applyNumberFormat="1" applyBorder="1" applyAlignment="1"/>
    <xf numFmtId="166" fontId="4" fillId="0" borderId="4" xfId="0" applyNumberFormat="1" applyFont="1" applyBorder="1"/>
    <xf numFmtId="166" fontId="4" fillId="0" borderId="0" xfId="0" applyNumberFormat="1" applyFont="1" applyBorder="1"/>
    <xf numFmtId="166" fontId="2" fillId="0" borderId="0" xfId="2" applyNumberFormat="1" applyFont="1" applyFill="1" applyBorder="1" applyAlignment="1">
      <alignment wrapText="1"/>
    </xf>
    <xf numFmtId="166" fontId="3" fillId="0" borderId="0" xfId="2" applyNumberFormat="1" applyFont="1" applyFill="1" applyAlignment="1">
      <alignment horizontal="left"/>
    </xf>
    <xf numFmtId="166" fontId="24" fillId="0" borderId="3" xfId="0" applyNumberFormat="1" applyFont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right"/>
    </xf>
    <xf numFmtId="166" fontId="7" fillId="0" borderId="5" xfId="0" applyNumberFormat="1" applyFont="1" applyFill="1" applyBorder="1" applyAlignment="1">
      <alignment horizontal="right"/>
    </xf>
    <xf numFmtId="166" fontId="8" fillId="0" borderId="5" xfId="0" applyNumberFormat="1" applyFont="1" applyFill="1" applyBorder="1" applyAlignment="1">
      <alignment horizontal="right"/>
    </xf>
    <xf numFmtId="166" fontId="8" fillId="0" borderId="4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/>
    <xf numFmtId="166" fontId="8" fillId="0" borderId="3" xfId="0" applyNumberFormat="1" applyFont="1" applyFill="1" applyBorder="1" applyAlignment="1"/>
    <xf numFmtId="166" fontId="8" fillId="0" borderId="3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6" fontId="16" fillId="0" borderId="0" xfId="0" applyNumberFormat="1" applyFont="1" applyFill="1" applyBorder="1"/>
    <xf numFmtId="166" fontId="8" fillId="0" borderId="0" xfId="0" applyNumberFormat="1" applyFont="1" applyFill="1" applyBorder="1" applyAlignment="1">
      <alignment horizontal="left"/>
    </xf>
    <xf numFmtId="166" fontId="8" fillId="0" borderId="0" xfId="0" applyNumberFormat="1" applyFont="1" applyAlignment="1"/>
    <xf numFmtId="166" fontId="7" fillId="0" borderId="0" xfId="0" applyNumberFormat="1" applyFont="1" applyFill="1" applyAlignment="1"/>
    <xf numFmtId="166" fontId="8" fillId="0" borderId="0" xfId="0" applyNumberFormat="1" applyFont="1" applyFill="1" applyAlignment="1"/>
    <xf numFmtId="166" fontId="3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left"/>
    </xf>
    <xf numFmtId="0" fontId="13" fillId="0" borderId="0" xfId="0" applyFont="1" applyFill="1" applyBorder="1"/>
    <xf numFmtId="0" fontId="3" fillId="0" borderId="3" xfId="0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2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1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3" fontId="8" fillId="0" borderId="4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left" wrapText="1"/>
    </xf>
    <xf numFmtId="3" fontId="6" fillId="0" borderId="5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164" fontId="7" fillId="0" borderId="5" xfId="0" applyNumberFormat="1" applyFont="1" applyFill="1" applyBorder="1" applyAlignment="1">
      <alignment horizontal="left"/>
    </xf>
    <xf numFmtId="164" fontId="8" fillId="0" borderId="5" xfId="0" applyNumberFormat="1" applyFont="1" applyFill="1" applyBorder="1" applyAlignment="1">
      <alignment horizontal="left"/>
    </xf>
    <xf numFmtId="164" fontId="8" fillId="0" borderId="4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166" fontId="8" fillId="0" borderId="5" xfId="0" applyNumberFormat="1" applyFont="1" applyFill="1" applyBorder="1" applyAlignment="1"/>
    <xf numFmtId="166" fontId="13" fillId="0" borderId="0" xfId="0" applyNumberFormat="1" applyFont="1" applyFill="1" applyBorder="1"/>
    <xf numFmtId="166" fontId="14" fillId="0" borderId="0" xfId="0" applyNumberFormat="1" applyFont="1" applyFill="1" applyBorder="1"/>
  </cellXfs>
  <cellStyles count="3">
    <cellStyle name="Normale" xfId="0" builtinId="0"/>
    <cellStyle name="Normale 2" xfId="1"/>
    <cellStyle name="Normale_T_010203_0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4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2" customHeight="1" x14ac:dyDescent="0.2"/>
  <cols>
    <col min="1" max="1" width="1.7109375" style="111" customWidth="1"/>
    <col min="2" max="2" width="28.140625" style="111" customWidth="1"/>
    <col min="3" max="3" width="12.42578125" style="112" customWidth="1"/>
    <col min="4" max="4" width="12.42578125" style="111" customWidth="1"/>
    <col min="5" max="5" width="12.42578125" style="146" customWidth="1"/>
    <col min="6" max="19" width="12.42578125" style="111" customWidth="1"/>
    <col min="20" max="16384" width="9.140625" style="111"/>
  </cols>
  <sheetData>
    <row r="1" spans="1:19" s="103" customFormat="1" ht="12.75" customHeight="1" x14ac:dyDescent="0.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s="103" customFormat="1" ht="12.75" customHeight="1" x14ac:dyDescent="0.2">
      <c r="A2" s="166" t="s">
        <v>403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s="69" customFormat="1" ht="12.75" customHeight="1" x14ac:dyDescent="0.25">
      <c r="A3" s="167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1:19" s="69" customFormat="1" ht="12.75" customHeight="1" x14ac:dyDescent="0.25">
      <c r="A4" s="168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19" s="152" customFormat="1" ht="12" customHeight="1" x14ac:dyDescent="0.2">
      <c r="A5" s="174"/>
      <c r="B5" s="174"/>
      <c r="C5" s="5" t="s">
        <v>1</v>
      </c>
      <c r="D5" s="175" t="s">
        <v>2</v>
      </c>
      <c r="E5" s="183"/>
      <c r="F5" s="175" t="s">
        <v>3</v>
      </c>
      <c r="G5" s="176"/>
      <c r="H5" s="176"/>
      <c r="I5" s="177" t="s">
        <v>4</v>
      </c>
      <c r="J5" s="178"/>
      <c r="K5" s="178"/>
      <c r="L5" s="178"/>
      <c r="M5" s="178"/>
      <c r="N5" s="178"/>
      <c r="O5" s="178"/>
      <c r="P5" s="178"/>
      <c r="Q5" s="178"/>
      <c r="R5" s="178"/>
      <c r="S5" s="178"/>
    </row>
    <row r="6" spans="1:19" s="152" customFormat="1" ht="12" customHeight="1" x14ac:dyDescent="0.2">
      <c r="A6" s="163"/>
      <c r="B6" s="164"/>
      <c r="C6" s="6" t="s">
        <v>5</v>
      </c>
      <c r="D6" s="179"/>
      <c r="E6" s="164"/>
      <c r="F6" s="179"/>
      <c r="G6" s="180"/>
      <c r="H6" s="180"/>
      <c r="I6" s="181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s="151" customFormat="1" ht="12" customHeight="1" x14ac:dyDescent="0.2">
      <c r="A7" s="163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</row>
    <row r="8" spans="1:19" s="152" customFormat="1" ht="12" customHeight="1" x14ac:dyDescent="0.2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</row>
    <row r="9" spans="1:19" s="88" customFormat="1" ht="39" customHeight="1" x14ac:dyDescent="0.2">
      <c r="A9" s="161"/>
      <c r="B9" s="162"/>
      <c r="C9" s="98"/>
      <c r="D9" s="98"/>
      <c r="E9" s="130" t="s">
        <v>413</v>
      </c>
      <c r="F9" s="9" t="s">
        <v>7</v>
      </c>
      <c r="G9" s="9" t="s">
        <v>8</v>
      </c>
      <c r="H9" s="9" t="s">
        <v>9</v>
      </c>
      <c r="I9" s="154" t="s">
        <v>389</v>
      </c>
      <c r="J9" s="154" t="s">
        <v>404</v>
      </c>
      <c r="K9" s="154" t="s">
        <v>405</v>
      </c>
      <c r="L9" s="154" t="s">
        <v>387</v>
      </c>
      <c r="M9" s="154" t="s">
        <v>406</v>
      </c>
      <c r="N9" s="154" t="s">
        <v>407</v>
      </c>
      <c r="O9" s="154" t="s">
        <v>408</v>
      </c>
      <c r="P9" s="154" t="s">
        <v>409</v>
      </c>
      <c r="Q9" s="154" t="s">
        <v>410</v>
      </c>
      <c r="R9" s="154" t="s">
        <v>411</v>
      </c>
      <c r="S9" s="154" t="s">
        <v>385</v>
      </c>
    </row>
    <row r="10" spans="1:19" s="104" customFormat="1" ht="12" customHeight="1" x14ac:dyDescent="0.2">
      <c r="A10" s="155" t="s">
        <v>21</v>
      </c>
      <c r="B10" s="155"/>
      <c r="C10" s="78">
        <v>224109</v>
      </c>
      <c r="D10" s="78">
        <v>125483</v>
      </c>
      <c r="E10" s="131">
        <v>55.991950345590759</v>
      </c>
      <c r="F10" s="78">
        <v>2562</v>
      </c>
      <c r="G10" s="78">
        <v>2060</v>
      </c>
      <c r="H10" s="78">
        <v>120861</v>
      </c>
      <c r="I10" s="78">
        <v>22814</v>
      </c>
      <c r="J10" s="78">
        <v>1057</v>
      </c>
      <c r="K10" s="78">
        <v>1161</v>
      </c>
      <c r="L10" s="78">
        <v>1405</v>
      </c>
      <c r="M10" s="78">
        <v>1343</v>
      </c>
      <c r="N10" s="78">
        <v>3856</v>
      </c>
      <c r="O10" s="78">
        <v>16471</v>
      </c>
      <c r="P10" s="78">
        <v>2170</v>
      </c>
      <c r="Q10" s="78">
        <v>18214</v>
      </c>
      <c r="R10" s="78">
        <v>25563</v>
      </c>
      <c r="S10" s="78">
        <v>26807</v>
      </c>
    </row>
    <row r="11" spans="1:19" s="104" customFormat="1" ht="12" customHeight="1" x14ac:dyDescent="0.2">
      <c r="A11" s="14"/>
      <c r="B11" s="14"/>
      <c r="C11" s="15"/>
      <c r="D11" s="15"/>
      <c r="E11" s="132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05" customFormat="1" ht="12" customHeight="1" x14ac:dyDescent="0.2">
      <c r="A12" s="156" t="s">
        <v>22</v>
      </c>
      <c r="B12" s="156"/>
      <c r="C12" s="18">
        <v>16622</v>
      </c>
      <c r="D12" s="18">
        <v>10213</v>
      </c>
      <c r="E12" s="133">
        <v>61.442666345806764</v>
      </c>
      <c r="F12" s="18">
        <v>230</v>
      </c>
      <c r="G12" s="18">
        <v>143</v>
      </c>
      <c r="H12" s="18">
        <v>9840</v>
      </c>
      <c r="I12" s="18">
        <v>1761</v>
      </c>
      <c r="J12" s="18">
        <v>69</v>
      </c>
      <c r="K12" s="18">
        <v>36</v>
      </c>
      <c r="L12" s="18">
        <v>64</v>
      </c>
      <c r="M12" s="18">
        <v>95</v>
      </c>
      <c r="N12" s="18">
        <v>236</v>
      </c>
      <c r="O12" s="18">
        <v>1931</v>
      </c>
      <c r="P12" s="18">
        <v>137</v>
      </c>
      <c r="Q12" s="18">
        <v>1152</v>
      </c>
      <c r="R12" s="18">
        <v>2016</v>
      </c>
      <c r="S12" s="18">
        <v>2343</v>
      </c>
    </row>
    <row r="13" spans="1:19" s="106" customFormat="1" ht="12" customHeight="1" x14ac:dyDescent="0.2">
      <c r="A13" s="157" t="s">
        <v>23</v>
      </c>
      <c r="B13" s="157"/>
      <c r="C13" s="20">
        <v>5926</v>
      </c>
      <c r="D13" s="20">
        <v>3828</v>
      </c>
      <c r="E13" s="134">
        <v>64.596692541343231</v>
      </c>
      <c r="F13" s="20">
        <v>79</v>
      </c>
      <c r="G13" s="20">
        <v>51</v>
      </c>
      <c r="H13" s="20">
        <v>3698</v>
      </c>
      <c r="I13" s="20">
        <v>640</v>
      </c>
      <c r="J13" s="20">
        <v>18</v>
      </c>
      <c r="K13" s="20">
        <v>12</v>
      </c>
      <c r="L13" s="20">
        <v>18</v>
      </c>
      <c r="M13" s="20">
        <v>23</v>
      </c>
      <c r="N13" s="20">
        <v>89</v>
      </c>
      <c r="O13" s="20">
        <v>867</v>
      </c>
      <c r="P13" s="20">
        <v>36</v>
      </c>
      <c r="Q13" s="20">
        <v>414</v>
      </c>
      <c r="R13" s="20">
        <v>734</v>
      </c>
      <c r="S13" s="20">
        <v>847</v>
      </c>
    </row>
    <row r="14" spans="1:19" s="106" customFormat="1" ht="12" customHeight="1" x14ac:dyDescent="0.2">
      <c r="A14" s="22"/>
      <c r="B14" s="23" t="s">
        <v>24</v>
      </c>
      <c r="C14" s="20">
        <v>2197</v>
      </c>
      <c r="D14" s="20">
        <v>1510</v>
      </c>
      <c r="E14" s="134">
        <v>68.730086481565777</v>
      </c>
      <c r="F14" s="20">
        <v>24</v>
      </c>
      <c r="G14" s="20">
        <v>23</v>
      </c>
      <c r="H14" s="20">
        <v>1463</v>
      </c>
      <c r="I14" s="20">
        <v>342</v>
      </c>
      <c r="J14" s="20">
        <v>3</v>
      </c>
      <c r="K14" s="20">
        <v>4</v>
      </c>
      <c r="L14" s="20">
        <v>4</v>
      </c>
      <c r="M14" s="20">
        <v>5</v>
      </c>
      <c r="N14" s="20">
        <v>21</v>
      </c>
      <c r="O14" s="20">
        <v>326</v>
      </c>
      <c r="P14" s="20">
        <v>13</v>
      </c>
      <c r="Q14" s="20">
        <v>123</v>
      </c>
      <c r="R14" s="20">
        <v>333</v>
      </c>
      <c r="S14" s="20">
        <v>289</v>
      </c>
    </row>
    <row r="15" spans="1:19" s="106" customFormat="1" ht="12" customHeight="1" x14ac:dyDescent="0.2">
      <c r="A15" s="22"/>
      <c r="B15" s="23" t="s">
        <v>25</v>
      </c>
      <c r="C15" s="20">
        <v>2039</v>
      </c>
      <c r="D15" s="20">
        <v>1297</v>
      </c>
      <c r="E15" s="134">
        <v>63.609612555174103</v>
      </c>
      <c r="F15" s="20">
        <v>19</v>
      </c>
      <c r="G15" s="20">
        <v>17</v>
      </c>
      <c r="H15" s="20">
        <v>1261</v>
      </c>
      <c r="I15" s="20">
        <v>190</v>
      </c>
      <c r="J15" s="20">
        <v>12</v>
      </c>
      <c r="K15" s="20">
        <v>5</v>
      </c>
      <c r="L15" s="20">
        <v>9</v>
      </c>
      <c r="M15" s="20">
        <v>11</v>
      </c>
      <c r="N15" s="20">
        <v>32</v>
      </c>
      <c r="O15" s="20">
        <v>303</v>
      </c>
      <c r="P15" s="20">
        <v>18</v>
      </c>
      <c r="Q15" s="20">
        <v>143</v>
      </c>
      <c r="R15" s="20">
        <v>229</v>
      </c>
      <c r="S15" s="20">
        <v>309</v>
      </c>
    </row>
    <row r="16" spans="1:19" s="106" customFormat="1" ht="12" customHeight="1" x14ac:dyDescent="0.2">
      <c r="A16" s="22"/>
      <c r="B16" s="25" t="s">
        <v>26</v>
      </c>
      <c r="C16" s="20">
        <v>1690</v>
      </c>
      <c r="D16" s="20">
        <v>1021</v>
      </c>
      <c r="E16" s="134">
        <v>60.414201183431956</v>
      </c>
      <c r="F16" s="20">
        <v>36</v>
      </c>
      <c r="G16" s="20">
        <v>11</v>
      </c>
      <c r="H16" s="20">
        <v>974</v>
      </c>
      <c r="I16" s="20">
        <v>108</v>
      </c>
      <c r="J16" s="20">
        <v>3</v>
      </c>
      <c r="K16" s="20">
        <v>3</v>
      </c>
      <c r="L16" s="20">
        <v>5</v>
      </c>
      <c r="M16" s="20">
        <v>7</v>
      </c>
      <c r="N16" s="20">
        <v>36</v>
      </c>
      <c r="O16" s="20">
        <v>238</v>
      </c>
      <c r="P16" s="20">
        <v>5</v>
      </c>
      <c r="Q16" s="20">
        <v>148</v>
      </c>
      <c r="R16" s="20">
        <v>172</v>
      </c>
      <c r="S16" s="20">
        <v>249</v>
      </c>
    </row>
    <row r="17" spans="1:19" s="106" customFormat="1" ht="12" customHeight="1" x14ac:dyDescent="0.2">
      <c r="A17" s="157" t="s">
        <v>27</v>
      </c>
      <c r="B17" s="157"/>
      <c r="C17" s="20">
        <v>4842</v>
      </c>
      <c r="D17" s="20">
        <v>2788</v>
      </c>
      <c r="E17" s="134">
        <v>57.57951259809996</v>
      </c>
      <c r="F17" s="20">
        <v>59</v>
      </c>
      <c r="G17" s="20">
        <v>42</v>
      </c>
      <c r="H17" s="20">
        <v>2687</v>
      </c>
      <c r="I17" s="20">
        <v>493</v>
      </c>
      <c r="J17" s="20">
        <v>11</v>
      </c>
      <c r="K17" s="20">
        <v>14</v>
      </c>
      <c r="L17" s="20">
        <v>25</v>
      </c>
      <c r="M17" s="20">
        <v>20</v>
      </c>
      <c r="N17" s="20">
        <v>57</v>
      </c>
      <c r="O17" s="20">
        <v>368</v>
      </c>
      <c r="P17" s="20">
        <v>62</v>
      </c>
      <c r="Q17" s="20">
        <v>306</v>
      </c>
      <c r="R17" s="20">
        <v>645</v>
      </c>
      <c r="S17" s="20">
        <v>686</v>
      </c>
    </row>
    <row r="18" spans="1:19" s="106" customFormat="1" ht="12" customHeight="1" x14ac:dyDescent="0.2">
      <c r="A18" s="22"/>
      <c r="B18" s="23" t="s">
        <v>28</v>
      </c>
      <c r="C18" s="20">
        <v>1492</v>
      </c>
      <c r="D18" s="20">
        <v>899</v>
      </c>
      <c r="E18" s="134">
        <v>60.254691689008041</v>
      </c>
      <c r="F18" s="20">
        <v>21</v>
      </c>
      <c r="G18" s="20">
        <v>14</v>
      </c>
      <c r="H18" s="20">
        <v>864</v>
      </c>
      <c r="I18" s="20">
        <v>176</v>
      </c>
      <c r="J18" s="20">
        <v>4</v>
      </c>
      <c r="K18" s="20">
        <v>0</v>
      </c>
      <c r="L18" s="20">
        <v>10</v>
      </c>
      <c r="M18" s="20">
        <v>6</v>
      </c>
      <c r="N18" s="20">
        <v>24</v>
      </c>
      <c r="O18" s="20">
        <v>72</v>
      </c>
      <c r="P18" s="20">
        <v>13</v>
      </c>
      <c r="Q18" s="20">
        <v>89</v>
      </c>
      <c r="R18" s="20">
        <v>218</v>
      </c>
      <c r="S18" s="20">
        <v>252</v>
      </c>
    </row>
    <row r="19" spans="1:19" s="106" customFormat="1" ht="12" customHeight="1" x14ac:dyDescent="0.2">
      <c r="A19" s="22"/>
      <c r="B19" s="23" t="s">
        <v>29</v>
      </c>
      <c r="C19" s="20">
        <v>1489</v>
      </c>
      <c r="D19" s="20">
        <v>787</v>
      </c>
      <c r="E19" s="134">
        <v>52.854264607118871</v>
      </c>
      <c r="F19" s="20">
        <v>9</v>
      </c>
      <c r="G19" s="20">
        <v>8</v>
      </c>
      <c r="H19" s="20">
        <v>770</v>
      </c>
      <c r="I19" s="20">
        <v>115</v>
      </c>
      <c r="J19" s="20">
        <v>7</v>
      </c>
      <c r="K19" s="20">
        <v>8</v>
      </c>
      <c r="L19" s="20">
        <v>7</v>
      </c>
      <c r="M19" s="20">
        <v>3</v>
      </c>
      <c r="N19" s="20">
        <v>14</v>
      </c>
      <c r="O19" s="20">
        <v>128</v>
      </c>
      <c r="P19" s="20">
        <v>27</v>
      </c>
      <c r="Q19" s="20">
        <v>84</v>
      </c>
      <c r="R19" s="20">
        <v>171</v>
      </c>
      <c r="S19" s="20">
        <v>206</v>
      </c>
    </row>
    <row r="20" spans="1:19" s="106" customFormat="1" ht="12" customHeight="1" x14ac:dyDescent="0.2">
      <c r="A20" s="24"/>
      <c r="B20" s="23" t="s">
        <v>30</v>
      </c>
      <c r="C20" s="20">
        <v>1861</v>
      </c>
      <c r="D20" s="20">
        <v>1102</v>
      </c>
      <c r="E20" s="134">
        <v>61.44516569866758</v>
      </c>
      <c r="F20" s="20">
        <v>29</v>
      </c>
      <c r="G20" s="20">
        <v>20</v>
      </c>
      <c r="H20" s="20">
        <v>1053</v>
      </c>
      <c r="I20" s="20">
        <v>202</v>
      </c>
      <c r="J20" s="20">
        <v>0</v>
      </c>
      <c r="K20" s="20">
        <v>6</v>
      </c>
      <c r="L20" s="20">
        <v>8</v>
      </c>
      <c r="M20" s="20">
        <v>11</v>
      </c>
      <c r="N20" s="20">
        <v>19</v>
      </c>
      <c r="O20" s="20">
        <v>168</v>
      </c>
      <c r="P20" s="20">
        <v>22</v>
      </c>
      <c r="Q20" s="20">
        <v>133</v>
      </c>
      <c r="R20" s="20">
        <v>256</v>
      </c>
      <c r="S20" s="20">
        <v>228</v>
      </c>
    </row>
    <row r="21" spans="1:19" s="106" customFormat="1" ht="12" customHeight="1" x14ac:dyDescent="0.2">
      <c r="A21" s="158" t="s">
        <v>31</v>
      </c>
      <c r="B21" s="158"/>
      <c r="C21" s="26">
        <v>5854</v>
      </c>
      <c r="D21" s="26">
        <v>3597</v>
      </c>
      <c r="E21" s="135">
        <v>61.44516569866758</v>
      </c>
      <c r="F21" s="26">
        <v>92</v>
      </c>
      <c r="G21" s="26">
        <v>50</v>
      </c>
      <c r="H21" s="26">
        <v>3455</v>
      </c>
      <c r="I21" s="26">
        <v>628</v>
      </c>
      <c r="J21" s="26">
        <v>40</v>
      </c>
      <c r="K21" s="26">
        <v>10</v>
      </c>
      <c r="L21" s="26">
        <v>21</v>
      </c>
      <c r="M21" s="26">
        <v>52</v>
      </c>
      <c r="N21" s="26">
        <v>90</v>
      </c>
      <c r="O21" s="26">
        <v>696</v>
      </c>
      <c r="P21" s="26">
        <v>39</v>
      </c>
      <c r="Q21" s="26">
        <v>432</v>
      </c>
      <c r="R21" s="26">
        <v>637</v>
      </c>
      <c r="S21" s="26">
        <v>810</v>
      </c>
    </row>
    <row r="22" spans="1:19" s="106" customFormat="1" ht="12" customHeight="1" x14ac:dyDescent="0.2">
      <c r="A22" s="24"/>
      <c r="B22" s="24"/>
      <c r="C22" s="24"/>
      <c r="D22" s="24"/>
      <c r="E22" s="136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105" customFormat="1" ht="12" customHeight="1" x14ac:dyDescent="0.2">
      <c r="A23" s="156" t="s">
        <v>353</v>
      </c>
      <c r="B23" s="156"/>
      <c r="C23" s="18">
        <v>47171</v>
      </c>
      <c r="D23" s="18">
        <v>25076</v>
      </c>
      <c r="E23" s="133">
        <v>53.159780373534588</v>
      </c>
      <c r="F23" s="18">
        <v>497</v>
      </c>
      <c r="G23" s="18">
        <v>424</v>
      </c>
      <c r="H23" s="18">
        <v>24155</v>
      </c>
      <c r="I23" s="18">
        <v>4475</v>
      </c>
      <c r="J23" s="18">
        <v>154</v>
      </c>
      <c r="K23" s="18">
        <v>215</v>
      </c>
      <c r="L23" s="18">
        <v>259</v>
      </c>
      <c r="M23" s="18">
        <v>324</v>
      </c>
      <c r="N23" s="18">
        <v>632</v>
      </c>
      <c r="O23" s="18">
        <v>3236</v>
      </c>
      <c r="P23" s="18">
        <v>475</v>
      </c>
      <c r="Q23" s="18">
        <v>3973</v>
      </c>
      <c r="R23" s="18">
        <v>4940</v>
      </c>
      <c r="S23" s="18">
        <v>5472</v>
      </c>
    </row>
    <row r="24" spans="1:19" s="106" customFormat="1" ht="12" customHeight="1" x14ac:dyDescent="0.2">
      <c r="A24" s="157" t="s">
        <v>33</v>
      </c>
      <c r="B24" s="157"/>
      <c r="C24" s="20">
        <v>26386</v>
      </c>
      <c r="D24" s="20">
        <v>13669</v>
      </c>
      <c r="E24" s="134">
        <v>51.803986962783291</v>
      </c>
      <c r="F24" s="20">
        <v>294</v>
      </c>
      <c r="G24" s="20">
        <v>270</v>
      </c>
      <c r="H24" s="20">
        <v>13105</v>
      </c>
      <c r="I24" s="20">
        <v>2536</v>
      </c>
      <c r="J24" s="20">
        <v>89</v>
      </c>
      <c r="K24" s="20">
        <v>115</v>
      </c>
      <c r="L24" s="20">
        <v>150</v>
      </c>
      <c r="M24" s="20">
        <v>195</v>
      </c>
      <c r="N24" s="20">
        <v>371</v>
      </c>
      <c r="O24" s="20">
        <v>1695</v>
      </c>
      <c r="P24" s="20">
        <v>257</v>
      </c>
      <c r="Q24" s="20">
        <v>2201</v>
      </c>
      <c r="R24" s="20">
        <v>2693</v>
      </c>
      <c r="S24" s="20">
        <v>2803</v>
      </c>
    </row>
    <row r="25" spans="1:19" s="106" customFormat="1" ht="12" customHeight="1" x14ac:dyDescent="0.2">
      <c r="A25" s="157" t="s">
        <v>34</v>
      </c>
      <c r="B25" s="157"/>
      <c r="C25" s="20">
        <v>3501</v>
      </c>
      <c r="D25" s="20">
        <v>1683</v>
      </c>
      <c r="E25" s="134">
        <v>48.0719794344473</v>
      </c>
      <c r="F25" s="20">
        <v>30</v>
      </c>
      <c r="G25" s="20">
        <v>10</v>
      </c>
      <c r="H25" s="20">
        <v>1643</v>
      </c>
      <c r="I25" s="20">
        <v>351</v>
      </c>
      <c r="J25" s="20">
        <v>12</v>
      </c>
      <c r="K25" s="20">
        <v>14</v>
      </c>
      <c r="L25" s="20">
        <v>21</v>
      </c>
      <c r="M25" s="20">
        <v>18</v>
      </c>
      <c r="N25" s="20">
        <v>57</v>
      </c>
      <c r="O25" s="20">
        <v>194</v>
      </c>
      <c r="P25" s="20">
        <v>21</v>
      </c>
      <c r="Q25" s="20">
        <v>252</v>
      </c>
      <c r="R25" s="20">
        <v>306</v>
      </c>
      <c r="S25" s="20">
        <v>397</v>
      </c>
    </row>
    <row r="26" spans="1:19" s="106" customFormat="1" ht="12" customHeight="1" x14ac:dyDescent="0.2">
      <c r="A26" s="157" t="s">
        <v>35</v>
      </c>
      <c r="B26" s="157"/>
      <c r="C26" s="20">
        <v>8978</v>
      </c>
      <c r="D26" s="20">
        <v>4830</v>
      </c>
      <c r="E26" s="134">
        <v>53.79817331254177</v>
      </c>
      <c r="F26" s="20">
        <v>81</v>
      </c>
      <c r="G26" s="20">
        <v>81</v>
      </c>
      <c r="H26" s="20">
        <v>4668</v>
      </c>
      <c r="I26" s="20">
        <v>723</v>
      </c>
      <c r="J26" s="20">
        <v>28</v>
      </c>
      <c r="K26" s="20">
        <v>48</v>
      </c>
      <c r="L26" s="20">
        <v>42</v>
      </c>
      <c r="M26" s="20">
        <v>56</v>
      </c>
      <c r="N26" s="20">
        <v>137</v>
      </c>
      <c r="O26" s="20">
        <v>620</v>
      </c>
      <c r="P26" s="20">
        <v>95</v>
      </c>
      <c r="Q26" s="20">
        <v>694</v>
      </c>
      <c r="R26" s="20">
        <v>1040</v>
      </c>
      <c r="S26" s="20">
        <v>1185</v>
      </c>
    </row>
    <row r="27" spans="1:19" s="106" customFormat="1" ht="12" customHeight="1" x14ac:dyDescent="0.2">
      <c r="A27" s="27"/>
      <c r="B27" s="23" t="s">
        <v>36</v>
      </c>
      <c r="C27" s="20">
        <v>892</v>
      </c>
      <c r="D27" s="20">
        <v>458</v>
      </c>
      <c r="E27" s="134">
        <v>51.345291479820631</v>
      </c>
      <c r="F27" s="20">
        <v>9</v>
      </c>
      <c r="G27" s="20">
        <v>10</v>
      </c>
      <c r="H27" s="20">
        <v>439</v>
      </c>
      <c r="I27" s="20">
        <v>63</v>
      </c>
      <c r="J27" s="20">
        <v>2</v>
      </c>
      <c r="K27" s="20">
        <v>2</v>
      </c>
      <c r="L27" s="20">
        <v>5</v>
      </c>
      <c r="M27" s="20">
        <v>7</v>
      </c>
      <c r="N27" s="20">
        <v>10</v>
      </c>
      <c r="O27" s="20">
        <v>35</v>
      </c>
      <c r="P27" s="20">
        <v>8</v>
      </c>
      <c r="Q27" s="20">
        <v>72</v>
      </c>
      <c r="R27" s="20">
        <v>116</v>
      </c>
      <c r="S27" s="20">
        <v>119</v>
      </c>
    </row>
    <row r="28" spans="1:19" s="106" customFormat="1" ht="12" customHeight="1" x14ac:dyDescent="0.2">
      <c r="A28" s="24"/>
      <c r="B28" s="23" t="s">
        <v>37</v>
      </c>
      <c r="C28" s="20">
        <v>8086</v>
      </c>
      <c r="D28" s="20">
        <v>4372</v>
      </c>
      <c r="E28" s="134">
        <v>54.068760821172397</v>
      </c>
      <c r="F28" s="20">
        <v>72</v>
      </c>
      <c r="G28" s="20">
        <v>71</v>
      </c>
      <c r="H28" s="20">
        <v>4229</v>
      </c>
      <c r="I28" s="20">
        <v>660</v>
      </c>
      <c r="J28" s="20">
        <v>26</v>
      </c>
      <c r="K28" s="20">
        <v>46</v>
      </c>
      <c r="L28" s="20">
        <v>37</v>
      </c>
      <c r="M28" s="20">
        <v>49</v>
      </c>
      <c r="N28" s="20">
        <v>127</v>
      </c>
      <c r="O28" s="20">
        <v>585</v>
      </c>
      <c r="P28" s="20">
        <v>87</v>
      </c>
      <c r="Q28" s="20">
        <v>622</v>
      </c>
      <c r="R28" s="20">
        <v>924</v>
      </c>
      <c r="S28" s="20">
        <v>1066</v>
      </c>
    </row>
    <row r="29" spans="1:19" s="106" customFormat="1" ht="12" customHeight="1" x14ac:dyDescent="0.2">
      <c r="A29" s="157" t="s">
        <v>38</v>
      </c>
      <c r="B29" s="157"/>
      <c r="C29" s="20">
        <v>2974</v>
      </c>
      <c r="D29" s="20">
        <v>1766</v>
      </c>
      <c r="E29" s="134">
        <v>59.381304640215198</v>
      </c>
      <c r="F29" s="20">
        <v>29</v>
      </c>
      <c r="G29" s="20">
        <v>23</v>
      </c>
      <c r="H29" s="20">
        <v>1714</v>
      </c>
      <c r="I29" s="20">
        <v>318</v>
      </c>
      <c r="J29" s="20">
        <v>8</v>
      </c>
      <c r="K29" s="20">
        <v>23</v>
      </c>
      <c r="L29" s="20">
        <v>15</v>
      </c>
      <c r="M29" s="20">
        <v>18</v>
      </c>
      <c r="N29" s="20">
        <v>23</v>
      </c>
      <c r="O29" s="20">
        <v>177</v>
      </c>
      <c r="P29" s="20">
        <v>27</v>
      </c>
      <c r="Q29" s="20">
        <v>386</v>
      </c>
      <c r="R29" s="20">
        <v>355</v>
      </c>
      <c r="S29" s="20">
        <v>364</v>
      </c>
    </row>
    <row r="30" spans="1:19" s="106" customFormat="1" ht="12" customHeight="1" x14ac:dyDescent="0.2">
      <c r="A30" s="27"/>
      <c r="B30" s="23" t="s">
        <v>39</v>
      </c>
      <c r="C30" s="20">
        <v>953</v>
      </c>
      <c r="D30" s="20">
        <v>498</v>
      </c>
      <c r="E30" s="134">
        <v>52.25603357817419</v>
      </c>
      <c r="F30" s="20">
        <v>9</v>
      </c>
      <c r="G30" s="20">
        <v>5</v>
      </c>
      <c r="H30" s="20">
        <v>484</v>
      </c>
      <c r="I30" s="20">
        <v>84</v>
      </c>
      <c r="J30" s="20">
        <v>2</v>
      </c>
      <c r="K30" s="20">
        <v>5</v>
      </c>
      <c r="L30" s="20">
        <v>2</v>
      </c>
      <c r="M30" s="20">
        <v>7</v>
      </c>
      <c r="N30" s="20">
        <v>6</v>
      </c>
      <c r="O30" s="20">
        <v>44</v>
      </c>
      <c r="P30" s="20">
        <v>3</v>
      </c>
      <c r="Q30" s="20">
        <v>96</v>
      </c>
      <c r="R30" s="20">
        <v>115</v>
      </c>
      <c r="S30" s="20">
        <v>120</v>
      </c>
    </row>
    <row r="31" spans="1:19" s="106" customFormat="1" ht="12" customHeight="1" x14ac:dyDescent="0.2">
      <c r="A31" s="24"/>
      <c r="B31" s="23" t="s">
        <v>40</v>
      </c>
      <c r="C31" s="20">
        <v>2021</v>
      </c>
      <c r="D31" s="20">
        <v>1268</v>
      </c>
      <c r="E31" s="134">
        <v>62.741217219198418</v>
      </c>
      <c r="F31" s="20">
        <v>20</v>
      </c>
      <c r="G31" s="20">
        <v>18</v>
      </c>
      <c r="H31" s="20">
        <v>1230</v>
      </c>
      <c r="I31" s="20">
        <v>234</v>
      </c>
      <c r="J31" s="20">
        <v>6</v>
      </c>
      <c r="K31" s="20">
        <v>18</v>
      </c>
      <c r="L31" s="20">
        <v>13</v>
      </c>
      <c r="M31" s="20">
        <v>11</v>
      </c>
      <c r="N31" s="20">
        <v>17</v>
      </c>
      <c r="O31" s="20">
        <v>133</v>
      </c>
      <c r="P31" s="20">
        <v>24</v>
      </c>
      <c r="Q31" s="20">
        <v>290</v>
      </c>
      <c r="R31" s="20">
        <v>240</v>
      </c>
      <c r="S31" s="20">
        <v>244</v>
      </c>
    </row>
    <row r="32" spans="1:19" s="106" customFormat="1" ht="12" customHeight="1" x14ac:dyDescent="0.2">
      <c r="A32" s="157" t="s">
        <v>41</v>
      </c>
      <c r="B32" s="157"/>
      <c r="C32" s="20">
        <v>813</v>
      </c>
      <c r="D32" s="20">
        <v>338</v>
      </c>
      <c r="E32" s="134">
        <v>41.574415744157442</v>
      </c>
      <c r="F32" s="20">
        <v>4</v>
      </c>
      <c r="G32" s="20">
        <v>3</v>
      </c>
      <c r="H32" s="20">
        <v>331</v>
      </c>
      <c r="I32" s="20">
        <v>72</v>
      </c>
      <c r="J32" s="20">
        <v>7</v>
      </c>
      <c r="K32" s="20">
        <v>3</v>
      </c>
      <c r="L32" s="20">
        <v>5</v>
      </c>
      <c r="M32" s="20">
        <v>6</v>
      </c>
      <c r="N32" s="20">
        <v>5</v>
      </c>
      <c r="O32" s="20">
        <v>18</v>
      </c>
      <c r="P32" s="20">
        <v>14</v>
      </c>
      <c r="Q32" s="20">
        <v>72</v>
      </c>
      <c r="R32" s="20">
        <v>67</v>
      </c>
      <c r="S32" s="20">
        <v>62</v>
      </c>
    </row>
    <row r="33" spans="1:19" s="106" customFormat="1" ht="12" customHeight="1" x14ac:dyDescent="0.2">
      <c r="A33" s="157" t="s">
        <v>354</v>
      </c>
      <c r="B33" s="157"/>
      <c r="C33" s="20">
        <v>4519</v>
      </c>
      <c r="D33" s="20">
        <v>2790</v>
      </c>
      <c r="E33" s="134">
        <v>61.739322859039611</v>
      </c>
      <c r="F33" s="20">
        <v>59</v>
      </c>
      <c r="G33" s="20">
        <v>37</v>
      </c>
      <c r="H33" s="20">
        <v>2694</v>
      </c>
      <c r="I33" s="20">
        <v>475</v>
      </c>
      <c r="J33" s="20">
        <v>10</v>
      </c>
      <c r="K33" s="20">
        <v>12</v>
      </c>
      <c r="L33" s="20">
        <v>26</v>
      </c>
      <c r="M33" s="20">
        <v>31</v>
      </c>
      <c r="N33" s="20">
        <v>39</v>
      </c>
      <c r="O33" s="20">
        <v>532</v>
      </c>
      <c r="P33" s="20">
        <v>61</v>
      </c>
      <c r="Q33" s="20">
        <v>368</v>
      </c>
      <c r="R33" s="20">
        <v>479</v>
      </c>
      <c r="S33" s="20">
        <v>661</v>
      </c>
    </row>
    <row r="34" spans="1:19" s="106" customFormat="1" ht="12" customHeight="1" x14ac:dyDescent="0.2">
      <c r="A34" s="27"/>
      <c r="B34" s="23" t="s">
        <v>43</v>
      </c>
      <c r="C34" s="20">
        <v>405</v>
      </c>
      <c r="D34" s="20">
        <v>267</v>
      </c>
      <c r="E34" s="134">
        <v>65.925925925925924</v>
      </c>
      <c r="F34" s="20">
        <v>7</v>
      </c>
      <c r="G34" s="20">
        <v>3</v>
      </c>
      <c r="H34" s="20">
        <v>257</v>
      </c>
      <c r="I34" s="20">
        <v>32</v>
      </c>
      <c r="J34" s="20">
        <v>1</v>
      </c>
      <c r="K34" s="20">
        <v>0</v>
      </c>
      <c r="L34" s="20">
        <v>1</v>
      </c>
      <c r="M34" s="20">
        <v>0</v>
      </c>
      <c r="N34" s="20">
        <v>5</v>
      </c>
      <c r="O34" s="20">
        <v>65</v>
      </c>
      <c r="P34" s="20">
        <v>2</v>
      </c>
      <c r="Q34" s="20">
        <v>20</v>
      </c>
      <c r="R34" s="20">
        <v>55</v>
      </c>
      <c r="S34" s="20">
        <v>76</v>
      </c>
    </row>
    <row r="35" spans="1:19" s="106" customFormat="1" ht="12" customHeight="1" x14ac:dyDescent="0.2">
      <c r="A35" s="22"/>
      <c r="B35" s="23" t="s">
        <v>44</v>
      </c>
      <c r="C35" s="20">
        <v>204</v>
      </c>
      <c r="D35" s="20">
        <v>99</v>
      </c>
      <c r="E35" s="134">
        <v>48.529411764705884</v>
      </c>
      <c r="F35" s="20">
        <v>2</v>
      </c>
      <c r="G35" s="20">
        <v>0</v>
      </c>
      <c r="H35" s="20">
        <v>97</v>
      </c>
      <c r="I35" s="20">
        <v>25</v>
      </c>
      <c r="J35" s="20">
        <v>0</v>
      </c>
      <c r="K35" s="20">
        <v>0</v>
      </c>
      <c r="L35" s="20">
        <v>0</v>
      </c>
      <c r="M35" s="20">
        <v>0</v>
      </c>
      <c r="N35" s="20">
        <v>3</v>
      </c>
      <c r="O35" s="20">
        <v>15</v>
      </c>
      <c r="P35" s="20">
        <v>2</v>
      </c>
      <c r="Q35" s="20">
        <v>11</v>
      </c>
      <c r="R35" s="20">
        <v>12</v>
      </c>
      <c r="S35" s="20">
        <v>29</v>
      </c>
    </row>
    <row r="36" spans="1:19" s="106" customFormat="1" ht="12" customHeight="1" x14ac:dyDescent="0.2">
      <c r="A36" s="22"/>
      <c r="B36" s="28" t="s">
        <v>355</v>
      </c>
      <c r="C36" s="26">
        <v>3910</v>
      </c>
      <c r="D36" s="26">
        <v>2424</v>
      </c>
      <c r="E36" s="135">
        <v>61.994884910485936</v>
      </c>
      <c r="F36" s="26">
        <v>50</v>
      </c>
      <c r="G36" s="26">
        <v>34</v>
      </c>
      <c r="H36" s="26">
        <v>2340</v>
      </c>
      <c r="I36" s="26">
        <v>418</v>
      </c>
      <c r="J36" s="26">
        <v>9</v>
      </c>
      <c r="K36" s="26">
        <v>12</v>
      </c>
      <c r="L36" s="26">
        <v>25</v>
      </c>
      <c r="M36" s="26">
        <v>31</v>
      </c>
      <c r="N36" s="26">
        <v>31</v>
      </c>
      <c r="O36" s="26">
        <v>452</v>
      </c>
      <c r="P36" s="26">
        <v>57</v>
      </c>
      <c r="Q36" s="26">
        <v>337</v>
      </c>
      <c r="R36" s="26">
        <v>412</v>
      </c>
      <c r="S36" s="26">
        <v>556</v>
      </c>
    </row>
    <row r="37" spans="1:19" s="106" customFormat="1" ht="12" customHeight="1" x14ac:dyDescent="0.2">
      <c r="A37" s="24"/>
      <c r="B37" s="24"/>
      <c r="C37" s="24"/>
      <c r="D37" s="24"/>
      <c r="E37" s="136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105" customFormat="1" ht="12" customHeight="1" x14ac:dyDescent="0.2">
      <c r="A38" s="156" t="s">
        <v>46</v>
      </c>
      <c r="B38" s="156"/>
      <c r="C38" s="18">
        <v>34986</v>
      </c>
      <c r="D38" s="18">
        <v>19955</v>
      </c>
      <c r="E38" s="133">
        <v>57.037100554507518</v>
      </c>
      <c r="F38" s="18">
        <v>395</v>
      </c>
      <c r="G38" s="18">
        <v>327</v>
      </c>
      <c r="H38" s="18">
        <v>19233</v>
      </c>
      <c r="I38" s="18">
        <v>4056</v>
      </c>
      <c r="J38" s="18">
        <v>269</v>
      </c>
      <c r="K38" s="18">
        <v>124</v>
      </c>
      <c r="L38" s="18">
        <v>196</v>
      </c>
      <c r="M38" s="18">
        <v>216</v>
      </c>
      <c r="N38" s="18">
        <v>672</v>
      </c>
      <c r="O38" s="18">
        <v>2422</v>
      </c>
      <c r="P38" s="18">
        <v>221</v>
      </c>
      <c r="Q38" s="18">
        <v>3095</v>
      </c>
      <c r="R38" s="18">
        <v>3197</v>
      </c>
      <c r="S38" s="18">
        <v>4765</v>
      </c>
    </row>
    <row r="39" spans="1:19" s="106" customFormat="1" ht="12" customHeight="1" x14ac:dyDescent="0.2">
      <c r="A39" s="157" t="s">
        <v>47</v>
      </c>
      <c r="B39" s="157"/>
      <c r="C39" s="20">
        <v>31931</v>
      </c>
      <c r="D39" s="20">
        <v>18166</v>
      </c>
      <c r="E39" s="134">
        <v>56.89142212896558</v>
      </c>
      <c r="F39" s="20">
        <v>343</v>
      </c>
      <c r="G39" s="20">
        <v>296</v>
      </c>
      <c r="H39" s="20">
        <v>17527</v>
      </c>
      <c r="I39" s="20">
        <v>3617</v>
      </c>
      <c r="J39" s="20">
        <v>254</v>
      </c>
      <c r="K39" s="20">
        <v>118</v>
      </c>
      <c r="L39" s="20">
        <v>183</v>
      </c>
      <c r="M39" s="20">
        <v>197</v>
      </c>
      <c r="N39" s="20">
        <v>603</v>
      </c>
      <c r="O39" s="20">
        <v>2195</v>
      </c>
      <c r="P39" s="20">
        <v>206</v>
      </c>
      <c r="Q39" s="20">
        <v>2968</v>
      </c>
      <c r="R39" s="20">
        <v>2868</v>
      </c>
      <c r="S39" s="20">
        <v>4318</v>
      </c>
    </row>
    <row r="40" spans="1:19" s="106" customFormat="1" ht="12" customHeight="1" x14ac:dyDescent="0.2">
      <c r="A40" s="158" t="s">
        <v>48</v>
      </c>
      <c r="B40" s="158"/>
      <c r="C40" s="26">
        <v>3055</v>
      </c>
      <c r="D40" s="26">
        <v>1789</v>
      </c>
      <c r="E40" s="135">
        <v>58.559738134206221</v>
      </c>
      <c r="F40" s="26">
        <v>52</v>
      </c>
      <c r="G40" s="26">
        <v>31</v>
      </c>
      <c r="H40" s="26">
        <v>1706</v>
      </c>
      <c r="I40" s="26">
        <v>439</v>
      </c>
      <c r="J40" s="26">
        <v>15</v>
      </c>
      <c r="K40" s="26">
        <v>6</v>
      </c>
      <c r="L40" s="26">
        <v>13</v>
      </c>
      <c r="M40" s="26">
        <v>19</v>
      </c>
      <c r="N40" s="26">
        <v>69</v>
      </c>
      <c r="O40" s="26">
        <v>227</v>
      </c>
      <c r="P40" s="26">
        <v>15</v>
      </c>
      <c r="Q40" s="26">
        <v>127</v>
      </c>
      <c r="R40" s="26">
        <v>329</v>
      </c>
      <c r="S40" s="26">
        <v>447</v>
      </c>
    </row>
    <row r="41" spans="1:19" s="106" customFormat="1" ht="12" customHeight="1" x14ac:dyDescent="0.2">
      <c r="A41" s="24"/>
      <c r="B41" s="24"/>
      <c r="C41" s="24"/>
      <c r="D41" s="24"/>
      <c r="E41" s="136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105" customFormat="1" ht="12" customHeight="1" x14ac:dyDescent="0.2">
      <c r="A42" s="156" t="s">
        <v>49</v>
      </c>
      <c r="B42" s="156"/>
      <c r="C42" s="18">
        <v>88140</v>
      </c>
      <c r="D42" s="18">
        <v>48274</v>
      </c>
      <c r="E42" s="133">
        <v>54.769684592693444</v>
      </c>
      <c r="F42" s="18">
        <v>888</v>
      </c>
      <c r="G42" s="18">
        <v>787</v>
      </c>
      <c r="H42" s="18">
        <v>46599</v>
      </c>
      <c r="I42" s="18">
        <v>8468</v>
      </c>
      <c r="J42" s="18">
        <v>439</v>
      </c>
      <c r="K42" s="18">
        <v>605</v>
      </c>
      <c r="L42" s="18">
        <v>626</v>
      </c>
      <c r="M42" s="18">
        <v>453</v>
      </c>
      <c r="N42" s="18">
        <v>1664</v>
      </c>
      <c r="O42" s="18">
        <v>5610</v>
      </c>
      <c r="P42" s="18">
        <v>932</v>
      </c>
      <c r="Q42" s="18">
        <v>6713</v>
      </c>
      <c r="R42" s="18">
        <v>11292</v>
      </c>
      <c r="S42" s="18">
        <v>9797</v>
      </c>
    </row>
    <row r="43" spans="1:19" s="106" customFormat="1" ht="12" customHeight="1" x14ac:dyDescent="0.2">
      <c r="A43" s="157" t="s">
        <v>50</v>
      </c>
      <c r="B43" s="157"/>
      <c r="C43" s="20">
        <v>55208</v>
      </c>
      <c r="D43" s="20">
        <v>29529</v>
      </c>
      <c r="E43" s="134">
        <v>53.486813505289092</v>
      </c>
      <c r="F43" s="20">
        <v>535</v>
      </c>
      <c r="G43" s="20">
        <v>468</v>
      </c>
      <c r="H43" s="20">
        <v>28526</v>
      </c>
      <c r="I43" s="20">
        <v>5569</v>
      </c>
      <c r="J43" s="20">
        <v>261</v>
      </c>
      <c r="K43" s="20">
        <v>418</v>
      </c>
      <c r="L43" s="20">
        <v>396</v>
      </c>
      <c r="M43" s="20">
        <v>298</v>
      </c>
      <c r="N43" s="20">
        <v>984</v>
      </c>
      <c r="O43" s="20">
        <v>3366</v>
      </c>
      <c r="P43" s="20">
        <v>513</v>
      </c>
      <c r="Q43" s="20">
        <v>4137</v>
      </c>
      <c r="R43" s="20">
        <v>6763</v>
      </c>
      <c r="S43" s="20">
        <v>5821</v>
      </c>
    </row>
    <row r="44" spans="1:19" s="106" customFormat="1" ht="12" customHeight="1" x14ac:dyDescent="0.2">
      <c r="A44" s="170" t="s">
        <v>51</v>
      </c>
      <c r="B44" s="170"/>
      <c r="C44" s="20">
        <v>16533</v>
      </c>
      <c r="D44" s="20">
        <v>9808</v>
      </c>
      <c r="E44" s="134">
        <v>59.323776689046149</v>
      </c>
      <c r="F44" s="20">
        <v>174</v>
      </c>
      <c r="G44" s="20">
        <v>154</v>
      </c>
      <c r="H44" s="20">
        <v>9480</v>
      </c>
      <c r="I44" s="20">
        <v>1564</v>
      </c>
      <c r="J44" s="20">
        <v>92</v>
      </c>
      <c r="K44" s="20">
        <v>99</v>
      </c>
      <c r="L44" s="20">
        <v>103</v>
      </c>
      <c r="M44" s="20">
        <v>79</v>
      </c>
      <c r="N44" s="20">
        <v>399</v>
      </c>
      <c r="O44" s="20">
        <v>1189</v>
      </c>
      <c r="P44" s="20">
        <v>228</v>
      </c>
      <c r="Q44" s="20">
        <v>1302</v>
      </c>
      <c r="R44" s="20">
        <v>2337</v>
      </c>
      <c r="S44" s="20">
        <v>2088</v>
      </c>
    </row>
    <row r="45" spans="1:19" s="106" customFormat="1" ht="12" customHeight="1" x14ac:dyDescent="0.2">
      <c r="A45" s="28"/>
      <c r="B45" s="23" t="s">
        <v>52</v>
      </c>
      <c r="C45" s="20">
        <v>9117</v>
      </c>
      <c r="D45" s="20">
        <v>5458</v>
      </c>
      <c r="E45" s="134">
        <v>59.866184051771413</v>
      </c>
      <c r="F45" s="20">
        <v>101</v>
      </c>
      <c r="G45" s="20">
        <v>91</v>
      </c>
      <c r="H45" s="20">
        <v>5266</v>
      </c>
      <c r="I45" s="20">
        <v>908</v>
      </c>
      <c r="J45" s="20">
        <v>26</v>
      </c>
      <c r="K45" s="20">
        <v>48</v>
      </c>
      <c r="L45" s="20">
        <v>50</v>
      </c>
      <c r="M45" s="20">
        <v>32</v>
      </c>
      <c r="N45" s="20">
        <v>271</v>
      </c>
      <c r="O45" s="20">
        <v>729</v>
      </c>
      <c r="P45" s="20">
        <v>101</v>
      </c>
      <c r="Q45" s="20">
        <v>527</v>
      </c>
      <c r="R45" s="20">
        <v>1356</v>
      </c>
      <c r="S45" s="20">
        <v>1218</v>
      </c>
    </row>
    <row r="46" spans="1:19" s="106" customFormat="1" ht="12" customHeight="1" x14ac:dyDescent="0.2">
      <c r="A46" s="28"/>
      <c r="B46" s="23" t="s">
        <v>53</v>
      </c>
      <c r="C46" s="20">
        <v>7416</v>
      </c>
      <c r="D46" s="20">
        <v>4350</v>
      </c>
      <c r="E46" s="134">
        <v>58.656957928802591</v>
      </c>
      <c r="F46" s="20">
        <v>73</v>
      </c>
      <c r="G46" s="20">
        <v>63</v>
      </c>
      <c r="H46" s="20">
        <v>4214</v>
      </c>
      <c r="I46" s="20">
        <v>656</v>
      </c>
      <c r="J46" s="20">
        <v>66</v>
      </c>
      <c r="K46" s="20">
        <v>51</v>
      </c>
      <c r="L46" s="20">
        <v>53</v>
      </c>
      <c r="M46" s="20">
        <v>47</v>
      </c>
      <c r="N46" s="20">
        <v>128</v>
      </c>
      <c r="O46" s="20">
        <v>460</v>
      </c>
      <c r="P46" s="20">
        <v>127</v>
      </c>
      <c r="Q46" s="20">
        <v>775</v>
      </c>
      <c r="R46" s="20">
        <v>981</v>
      </c>
      <c r="S46" s="20">
        <v>870</v>
      </c>
    </row>
    <row r="47" spans="1:19" s="106" customFormat="1" ht="12" customHeight="1" x14ac:dyDescent="0.2">
      <c r="A47" s="157" t="s">
        <v>55</v>
      </c>
      <c r="B47" s="157"/>
      <c r="C47" s="20">
        <v>16399</v>
      </c>
      <c r="D47" s="20">
        <v>8937</v>
      </c>
      <c r="E47" s="134">
        <v>54.497225440575647</v>
      </c>
      <c r="F47" s="20">
        <v>179</v>
      </c>
      <c r="G47" s="20">
        <v>165</v>
      </c>
      <c r="H47" s="20">
        <v>8593</v>
      </c>
      <c r="I47" s="20">
        <v>1335</v>
      </c>
      <c r="J47" s="20">
        <v>86</v>
      </c>
      <c r="K47" s="20">
        <v>88</v>
      </c>
      <c r="L47" s="20">
        <v>127</v>
      </c>
      <c r="M47" s="20">
        <v>76</v>
      </c>
      <c r="N47" s="20">
        <v>281</v>
      </c>
      <c r="O47" s="20">
        <v>1055</v>
      </c>
      <c r="P47" s="20">
        <v>191</v>
      </c>
      <c r="Q47" s="20">
        <v>1274</v>
      </c>
      <c r="R47" s="20">
        <v>2192</v>
      </c>
      <c r="S47" s="20">
        <v>1888</v>
      </c>
    </row>
    <row r="48" spans="1:19" s="106" customFormat="1" ht="12" customHeight="1" x14ac:dyDescent="0.2">
      <c r="A48" s="28"/>
      <c r="B48" s="23" t="s">
        <v>56</v>
      </c>
      <c r="C48" s="20">
        <v>2182</v>
      </c>
      <c r="D48" s="20">
        <v>1259</v>
      </c>
      <c r="E48" s="134">
        <v>57.699358386801102</v>
      </c>
      <c r="F48" s="20">
        <v>30</v>
      </c>
      <c r="G48" s="20">
        <v>27</v>
      </c>
      <c r="H48" s="20">
        <v>1202</v>
      </c>
      <c r="I48" s="20">
        <v>201</v>
      </c>
      <c r="J48" s="20">
        <v>15</v>
      </c>
      <c r="K48" s="20">
        <v>4</v>
      </c>
      <c r="L48" s="20">
        <v>8</v>
      </c>
      <c r="M48" s="20">
        <v>15</v>
      </c>
      <c r="N48" s="20">
        <v>55</v>
      </c>
      <c r="O48" s="20">
        <v>138</v>
      </c>
      <c r="P48" s="20">
        <v>29</v>
      </c>
      <c r="Q48" s="20">
        <v>212</v>
      </c>
      <c r="R48" s="20">
        <v>278</v>
      </c>
      <c r="S48" s="20">
        <v>247</v>
      </c>
    </row>
    <row r="49" spans="1:19" s="106" customFormat="1" ht="12" customHeight="1" x14ac:dyDescent="0.2">
      <c r="A49" s="28"/>
      <c r="B49" s="23" t="s">
        <v>57</v>
      </c>
      <c r="C49" s="20">
        <v>5094</v>
      </c>
      <c r="D49" s="20">
        <v>2668</v>
      </c>
      <c r="E49" s="134">
        <v>52.37534354142128</v>
      </c>
      <c r="F49" s="20">
        <v>44</v>
      </c>
      <c r="G49" s="20">
        <v>49</v>
      </c>
      <c r="H49" s="20">
        <v>2575</v>
      </c>
      <c r="I49" s="20">
        <v>365</v>
      </c>
      <c r="J49" s="20">
        <v>28</v>
      </c>
      <c r="K49" s="20">
        <v>22</v>
      </c>
      <c r="L49" s="20">
        <v>40</v>
      </c>
      <c r="M49" s="20">
        <v>21</v>
      </c>
      <c r="N49" s="20">
        <v>62</v>
      </c>
      <c r="O49" s="20">
        <v>316</v>
      </c>
      <c r="P49" s="20">
        <v>53</v>
      </c>
      <c r="Q49" s="20">
        <v>435</v>
      </c>
      <c r="R49" s="20">
        <v>652</v>
      </c>
      <c r="S49" s="20">
        <v>581</v>
      </c>
    </row>
    <row r="50" spans="1:19" s="106" customFormat="1" ht="12" customHeight="1" x14ac:dyDescent="0.2">
      <c r="A50" s="28"/>
      <c r="B50" s="28" t="s">
        <v>58</v>
      </c>
      <c r="C50" s="26">
        <v>9123</v>
      </c>
      <c r="D50" s="26">
        <v>5010</v>
      </c>
      <c r="E50" s="135">
        <v>54.916146004603746</v>
      </c>
      <c r="F50" s="26">
        <v>105</v>
      </c>
      <c r="G50" s="26">
        <v>89</v>
      </c>
      <c r="H50" s="26">
        <v>4816</v>
      </c>
      <c r="I50" s="26">
        <v>769</v>
      </c>
      <c r="J50" s="26">
        <v>43</v>
      </c>
      <c r="K50" s="26">
        <v>62</v>
      </c>
      <c r="L50" s="26">
        <v>79</v>
      </c>
      <c r="M50" s="26">
        <v>40</v>
      </c>
      <c r="N50" s="26">
        <v>164</v>
      </c>
      <c r="O50" s="26">
        <v>601</v>
      </c>
      <c r="P50" s="26">
        <v>109</v>
      </c>
      <c r="Q50" s="26">
        <v>627</v>
      </c>
      <c r="R50" s="26">
        <v>1262</v>
      </c>
      <c r="S50" s="26">
        <v>1060</v>
      </c>
    </row>
    <row r="51" spans="1:19" s="106" customFormat="1" ht="12" customHeight="1" x14ac:dyDescent="0.2">
      <c r="A51" s="25"/>
      <c r="B51" s="25"/>
      <c r="C51" s="25"/>
      <c r="D51" s="25"/>
      <c r="E51" s="137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s="105" customFormat="1" ht="12" customHeight="1" x14ac:dyDescent="0.2">
      <c r="A52" s="156" t="s">
        <v>59</v>
      </c>
      <c r="B52" s="156"/>
      <c r="C52" s="18">
        <v>37190</v>
      </c>
      <c r="D52" s="18">
        <v>21965</v>
      </c>
      <c r="E52" s="133">
        <v>59.061575692390427</v>
      </c>
      <c r="F52" s="18">
        <v>552</v>
      </c>
      <c r="G52" s="18">
        <v>379</v>
      </c>
      <c r="H52" s="18">
        <v>21034</v>
      </c>
      <c r="I52" s="18">
        <v>4054</v>
      </c>
      <c r="J52" s="18">
        <v>126</v>
      </c>
      <c r="K52" s="18">
        <v>181</v>
      </c>
      <c r="L52" s="18">
        <v>260</v>
      </c>
      <c r="M52" s="18">
        <v>255</v>
      </c>
      <c r="N52" s="18">
        <v>652</v>
      </c>
      <c r="O52" s="18">
        <v>3272</v>
      </c>
      <c r="P52" s="18">
        <v>405</v>
      </c>
      <c r="Q52" s="18">
        <v>3281</v>
      </c>
      <c r="R52" s="18">
        <v>4118</v>
      </c>
      <c r="S52" s="18">
        <v>4430</v>
      </c>
    </row>
    <row r="53" spans="1:19" s="106" customFormat="1" ht="12" customHeight="1" x14ac:dyDescent="0.2">
      <c r="A53" s="157" t="s">
        <v>60</v>
      </c>
      <c r="B53" s="157"/>
      <c r="C53" s="20">
        <v>11304</v>
      </c>
      <c r="D53" s="20">
        <v>6429</v>
      </c>
      <c r="E53" s="134">
        <v>56.873673036093422</v>
      </c>
      <c r="F53" s="20">
        <v>173</v>
      </c>
      <c r="G53" s="20">
        <v>115</v>
      </c>
      <c r="H53" s="20">
        <v>6141</v>
      </c>
      <c r="I53" s="20">
        <v>1223</v>
      </c>
      <c r="J53" s="20">
        <v>38</v>
      </c>
      <c r="K53" s="20">
        <v>49</v>
      </c>
      <c r="L53" s="20">
        <v>93</v>
      </c>
      <c r="M53" s="20">
        <v>98</v>
      </c>
      <c r="N53" s="20">
        <v>174</v>
      </c>
      <c r="O53" s="20">
        <v>928</v>
      </c>
      <c r="P53" s="20">
        <v>125</v>
      </c>
      <c r="Q53" s="20">
        <v>940</v>
      </c>
      <c r="R53" s="20">
        <v>1172</v>
      </c>
      <c r="S53" s="20">
        <v>1301</v>
      </c>
    </row>
    <row r="54" spans="1:19" s="106" customFormat="1" ht="12" customHeight="1" x14ac:dyDescent="0.2">
      <c r="A54" s="157" t="s">
        <v>61</v>
      </c>
      <c r="B54" s="157"/>
      <c r="C54" s="20">
        <v>22539</v>
      </c>
      <c r="D54" s="20">
        <v>13359</v>
      </c>
      <c r="E54" s="134">
        <v>59.270597630773324</v>
      </c>
      <c r="F54" s="20">
        <v>334</v>
      </c>
      <c r="G54" s="20">
        <v>219</v>
      </c>
      <c r="H54" s="20">
        <v>12806</v>
      </c>
      <c r="I54" s="20">
        <v>2456</v>
      </c>
      <c r="J54" s="20">
        <v>81</v>
      </c>
      <c r="K54" s="20">
        <v>109</v>
      </c>
      <c r="L54" s="20">
        <v>147</v>
      </c>
      <c r="M54" s="20">
        <v>133</v>
      </c>
      <c r="N54" s="20">
        <v>430</v>
      </c>
      <c r="O54" s="20">
        <v>1975</v>
      </c>
      <c r="P54" s="20">
        <v>226</v>
      </c>
      <c r="Q54" s="20">
        <v>1979</v>
      </c>
      <c r="R54" s="20">
        <v>2572</v>
      </c>
      <c r="S54" s="20">
        <v>2698</v>
      </c>
    </row>
    <row r="55" spans="1:19" s="106" customFormat="1" ht="12" customHeight="1" x14ac:dyDescent="0.2">
      <c r="A55" s="158" t="s">
        <v>62</v>
      </c>
      <c r="B55" s="158"/>
      <c r="C55" s="26">
        <v>3347</v>
      </c>
      <c r="D55" s="26">
        <v>2177</v>
      </c>
      <c r="E55" s="135">
        <v>65.043322378249172</v>
      </c>
      <c r="F55" s="26">
        <v>45</v>
      </c>
      <c r="G55" s="26">
        <v>45</v>
      </c>
      <c r="H55" s="26">
        <v>2087</v>
      </c>
      <c r="I55" s="26">
        <v>375</v>
      </c>
      <c r="J55" s="26">
        <v>7</v>
      </c>
      <c r="K55" s="26">
        <v>23</v>
      </c>
      <c r="L55" s="26">
        <v>20</v>
      </c>
      <c r="M55" s="26">
        <v>24</v>
      </c>
      <c r="N55" s="26">
        <v>48</v>
      </c>
      <c r="O55" s="26">
        <v>369</v>
      </c>
      <c r="P55" s="26">
        <v>54</v>
      </c>
      <c r="Q55" s="26">
        <v>362</v>
      </c>
      <c r="R55" s="26">
        <v>374</v>
      </c>
      <c r="S55" s="26">
        <v>431</v>
      </c>
    </row>
    <row r="56" spans="1:19" s="106" customFormat="1" ht="12" customHeight="1" x14ac:dyDescent="0.2">
      <c r="A56" s="25"/>
      <c r="B56" s="150"/>
      <c r="C56" s="32"/>
      <c r="D56" s="32"/>
      <c r="E56" s="138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s="106" customFormat="1" ht="12" customHeight="1" x14ac:dyDescent="0.2">
      <c r="A57" s="169" t="s">
        <v>63</v>
      </c>
      <c r="B57" s="169"/>
      <c r="C57" s="15">
        <v>33760</v>
      </c>
      <c r="D57" s="15">
        <v>20046</v>
      </c>
      <c r="E57" s="132">
        <v>59.377962085308056</v>
      </c>
      <c r="F57" s="15">
        <v>516</v>
      </c>
      <c r="G57" s="15">
        <v>357</v>
      </c>
      <c r="H57" s="15">
        <v>19173</v>
      </c>
      <c r="I57" s="15">
        <v>3738</v>
      </c>
      <c r="J57" s="15">
        <v>109</v>
      </c>
      <c r="K57" s="15">
        <v>156</v>
      </c>
      <c r="L57" s="15">
        <v>235</v>
      </c>
      <c r="M57" s="15">
        <v>233</v>
      </c>
      <c r="N57" s="15">
        <v>583</v>
      </c>
      <c r="O57" s="15">
        <v>3109</v>
      </c>
      <c r="P57" s="15">
        <v>367</v>
      </c>
      <c r="Q57" s="15">
        <v>2916</v>
      </c>
      <c r="R57" s="15">
        <v>3671</v>
      </c>
      <c r="S57" s="15">
        <v>4056</v>
      </c>
    </row>
    <row r="58" spans="1:19" s="106" customFormat="1" ht="12" customHeight="1" x14ac:dyDescent="0.2">
      <c r="A58" s="157" t="s">
        <v>65</v>
      </c>
      <c r="B58" s="157"/>
      <c r="C58" s="20">
        <v>2174</v>
      </c>
      <c r="D58" s="20">
        <v>1267</v>
      </c>
      <c r="E58" s="134">
        <v>58.279668813247469</v>
      </c>
      <c r="F58" s="20">
        <v>38</v>
      </c>
      <c r="G58" s="20">
        <v>30</v>
      </c>
      <c r="H58" s="20">
        <v>1199</v>
      </c>
      <c r="I58" s="20">
        <v>203</v>
      </c>
      <c r="J58" s="20">
        <v>12</v>
      </c>
      <c r="K58" s="20">
        <v>14</v>
      </c>
      <c r="L58" s="20">
        <v>18</v>
      </c>
      <c r="M58" s="20">
        <v>22</v>
      </c>
      <c r="N58" s="20">
        <v>30</v>
      </c>
      <c r="O58" s="20">
        <v>199</v>
      </c>
      <c r="P58" s="20">
        <v>14</v>
      </c>
      <c r="Q58" s="20">
        <v>214</v>
      </c>
      <c r="R58" s="20">
        <v>218</v>
      </c>
      <c r="S58" s="20">
        <v>255</v>
      </c>
    </row>
    <row r="59" spans="1:19" s="106" customFormat="1" ht="12" customHeight="1" x14ac:dyDescent="0.2">
      <c r="A59" s="157" t="s">
        <v>345</v>
      </c>
      <c r="B59" s="157"/>
      <c r="C59" s="20">
        <v>1596</v>
      </c>
      <c r="D59" s="20">
        <v>1022</v>
      </c>
      <c r="E59" s="134">
        <v>64.035087719298247</v>
      </c>
      <c r="F59" s="20">
        <v>19</v>
      </c>
      <c r="G59" s="20">
        <v>17</v>
      </c>
      <c r="H59" s="20">
        <v>986</v>
      </c>
      <c r="I59" s="20">
        <v>209</v>
      </c>
      <c r="J59" s="20">
        <v>2</v>
      </c>
      <c r="K59" s="20">
        <v>12</v>
      </c>
      <c r="L59" s="20">
        <v>15</v>
      </c>
      <c r="M59" s="20">
        <v>9</v>
      </c>
      <c r="N59" s="20">
        <v>19</v>
      </c>
      <c r="O59" s="20">
        <v>174</v>
      </c>
      <c r="P59" s="20">
        <v>25</v>
      </c>
      <c r="Q59" s="20">
        <v>176</v>
      </c>
      <c r="R59" s="20">
        <v>136</v>
      </c>
      <c r="S59" s="20">
        <v>209</v>
      </c>
    </row>
    <row r="60" spans="1:19" s="106" customFormat="1" ht="12" customHeight="1" x14ac:dyDescent="0.2">
      <c r="A60" s="157" t="s">
        <v>71</v>
      </c>
      <c r="B60" s="157"/>
      <c r="C60" s="20">
        <v>1751</v>
      </c>
      <c r="D60" s="20">
        <v>1155</v>
      </c>
      <c r="E60" s="134">
        <v>65.962307252998286</v>
      </c>
      <c r="F60" s="20">
        <v>26</v>
      </c>
      <c r="G60" s="20">
        <v>28</v>
      </c>
      <c r="H60" s="20">
        <v>1101</v>
      </c>
      <c r="I60" s="20">
        <v>166</v>
      </c>
      <c r="J60" s="20">
        <v>5</v>
      </c>
      <c r="K60" s="20">
        <v>11</v>
      </c>
      <c r="L60" s="20">
        <v>5</v>
      </c>
      <c r="M60" s="20">
        <v>15</v>
      </c>
      <c r="N60" s="20">
        <v>29</v>
      </c>
      <c r="O60" s="20">
        <v>195</v>
      </c>
      <c r="P60" s="20">
        <v>29</v>
      </c>
      <c r="Q60" s="20">
        <v>186</v>
      </c>
      <c r="R60" s="20">
        <v>238</v>
      </c>
      <c r="S60" s="20">
        <v>222</v>
      </c>
    </row>
    <row r="61" spans="1:19" s="106" customFormat="1" ht="12" customHeight="1" x14ac:dyDescent="0.2">
      <c r="A61" s="157" t="s">
        <v>72</v>
      </c>
      <c r="B61" s="157"/>
      <c r="C61" s="20">
        <v>4149</v>
      </c>
      <c r="D61" s="20">
        <v>2222</v>
      </c>
      <c r="E61" s="134">
        <v>53.555073511689564</v>
      </c>
      <c r="F61" s="20">
        <v>62</v>
      </c>
      <c r="G61" s="20">
        <v>44</v>
      </c>
      <c r="H61" s="20">
        <v>2116</v>
      </c>
      <c r="I61" s="20">
        <v>479</v>
      </c>
      <c r="J61" s="20">
        <v>14</v>
      </c>
      <c r="K61" s="20">
        <v>15</v>
      </c>
      <c r="L61" s="20">
        <v>23</v>
      </c>
      <c r="M61" s="20">
        <v>46</v>
      </c>
      <c r="N61" s="20">
        <v>56</v>
      </c>
      <c r="O61" s="20">
        <v>267</v>
      </c>
      <c r="P61" s="20">
        <v>57</v>
      </c>
      <c r="Q61" s="20">
        <v>330</v>
      </c>
      <c r="R61" s="20">
        <v>430</v>
      </c>
      <c r="S61" s="20">
        <v>399</v>
      </c>
    </row>
    <row r="62" spans="1:19" s="106" customFormat="1" ht="12" customHeight="1" x14ac:dyDescent="0.2">
      <c r="A62" s="157" t="s">
        <v>73</v>
      </c>
      <c r="B62" s="157"/>
      <c r="C62" s="20">
        <v>2084</v>
      </c>
      <c r="D62" s="20">
        <v>1306</v>
      </c>
      <c r="E62" s="134">
        <v>62.667946257197698</v>
      </c>
      <c r="F62" s="20">
        <v>32</v>
      </c>
      <c r="G62" s="20">
        <v>19</v>
      </c>
      <c r="H62" s="20">
        <v>1255</v>
      </c>
      <c r="I62" s="20">
        <v>309</v>
      </c>
      <c r="J62" s="20">
        <v>2</v>
      </c>
      <c r="K62" s="20">
        <v>6</v>
      </c>
      <c r="L62" s="20">
        <v>14</v>
      </c>
      <c r="M62" s="20">
        <v>11</v>
      </c>
      <c r="N62" s="20">
        <v>66</v>
      </c>
      <c r="O62" s="20">
        <v>93</v>
      </c>
      <c r="P62" s="20">
        <v>18</v>
      </c>
      <c r="Q62" s="20">
        <v>186</v>
      </c>
      <c r="R62" s="20">
        <v>221</v>
      </c>
      <c r="S62" s="20">
        <v>329</v>
      </c>
    </row>
    <row r="63" spans="1:19" s="106" customFormat="1" ht="12" customHeight="1" x14ac:dyDescent="0.2">
      <c r="A63" s="157" t="s">
        <v>76</v>
      </c>
      <c r="B63" s="157"/>
      <c r="C63" s="20">
        <v>10362</v>
      </c>
      <c r="D63" s="20">
        <v>6118</v>
      </c>
      <c r="E63" s="134">
        <v>59.042655857942485</v>
      </c>
      <c r="F63" s="20">
        <v>156</v>
      </c>
      <c r="G63" s="20">
        <v>106</v>
      </c>
      <c r="H63" s="20">
        <v>5856</v>
      </c>
      <c r="I63" s="20">
        <v>1156</v>
      </c>
      <c r="J63" s="20">
        <v>39</v>
      </c>
      <c r="K63" s="20">
        <v>52</v>
      </c>
      <c r="L63" s="20">
        <v>65</v>
      </c>
      <c r="M63" s="20">
        <v>65</v>
      </c>
      <c r="N63" s="20">
        <v>160</v>
      </c>
      <c r="O63" s="20">
        <v>1059</v>
      </c>
      <c r="P63" s="20">
        <v>119</v>
      </c>
      <c r="Q63" s="20">
        <v>858</v>
      </c>
      <c r="R63" s="20">
        <v>1149</v>
      </c>
      <c r="S63" s="20">
        <v>1134</v>
      </c>
    </row>
    <row r="64" spans="1:19" s="106" customFormat="1" ht="12" customHeight="1" x14ac:dyDescent="0.2">
      <c r="A64" s="157" t="s">
        <v>78</v>
      </c>
      <c r="B64" s="157"/>
      <c r="C64" s="20">
        <v>2853</v>
      </c>
      <c r="D64" s="20">
        <v>1679</v>
      </c>
      <c r="E64" s="134">
        <v>58.850332982825094</v>
      </c>
      <c r="F64" s="20">
        <v>39</v>
      </c>
      <c r="G64" s="20">
        <v>27</v>
      </c>
      <c r="H64" s="20">
        <v>1613</v>
      </c>
      <c r="I64" s="20">
        <v>284</v>
      </c>
      <c r="J64" s="20">
        <v>10</v>
      </c>
      <c r="K64" s="20">
        <v>13</v>
      </c>
      <c r="L64" s="20">
        <v>35</v>
      </c>
      <c r="M64" s="20">
        <v>16</v>
      </c>
      <c r="N64" s="20">
        <v>59</v>
      </c>
      <c r="O64" s="20">
        <v>216</v>
      </c>
      <c r="P64" s="20">
        <v>31</v>
      </c>
      <c r="Q64" s="20">
        <v>245</v>
      </c>
      <c r="R64" s="20">
        <v>319</v>
      </c>
      <c r="S64" s="20">
        <v>385</v>
      </c>
    </row>
    <row r="65" spans="1:19" s="106" customFormat="1" ht="12" customHeight="1" x14ac:dyDescent="0.2">
      <c r="A65" s="157" t="s">
        <v>81</v>
      </c>
      <c r="B65" s="157"/>
      <c r="C65" s="20">
        <v>1706</v>
      </c>
      <c r="D65" s="20">
        <v>1125</v>
      </c>
      <c r="E65" s="134">
        <v>65.943728018757326</v>
      </c>
      <c r="F65" s="20">
        <v>39</v>
      </c>
      <c r="G65" s="20">
        <v>16</v>
      </c>
      <c r="H65" s="20">
        <v>1070</v>
      </c>
      <c r="I65" s="20">
        <v>202</v>
      </c>
      <c r="J65" s="20">
        <v>4</v>
      </c>
      <c r="K65" s="20">
        <v>10</v>
      </c>
      <c r="L65" s="20">
        <v>17</v>
      </c>
      <c r="M65" s="20">
        <v>9</v>
      </c>
      <c r="N65" s="20">
        <v>34</v>
      </c>
      <c r="O65" s="20">
        <v>206</v>
      </c>
      <c r="P65" s="20">
        <v>14</v>
      </c>
      <c r="Q65" s="20">
        <v>125</v>
      </c>
      <c r="R65" s="20">
        <v>239</v>
      </c>
      <c r="S65" s="20">
        <v>210</v>
      </c>
    </row>
    <row r="66" spans="1:19" s="106" customFormat="1" ht="12" customHeight="1" x14ac:dyDescent="0.2">
      <c r="A66" s="157" t="s">
        <v>83</v>
      </c>
      <c r="B66" s="157"/>
      <c r="C66" s="20">
        <v>1906</v>
      </c>
      <c r="D66" s="20">
        <v>1160</v>
      </c>
      <c r="E66" s="134">
        <v>60.8604407135362</v>
      </c>
      <c r="F66" s="20">
        <v>31</v>
      </c>
      <c r="G66" s="20">
        <v>26</v>
      </c>
      <c r="H66" s="20">
        <v>1103</v>
      </c>
      <c r="I66" s="20">
        <v>137</v>
      </c>
      <c r="J66" s="20">
        <v>7</v>
      </c>
      <c r="K66" s="20">
        <v>8</v>
      </c>
      <c r="L66" s="20">
        <v>10</v>
      </c>
      <c r="M66" s="20">
        <v>10</v>
      </c>
      <c r="N66" s="20">
        <v>33</v>
      </c>
      <c r="O66" s="20">
        <v>215</v>
      </c>
      <c r="P66" s="20">
        <v>17</v>
      </c>
      <c r="Q66" s="20">
        <v>158</v>
      </c>
      <c r="R66" s="20">
        <v>241</v>
      </c>
      <c r="S66" s="20">
        <v>267</v>
      </c>
    </row>
    <row r="67" spans="1:19" s="106" customFormat="1" ht="12" customHeight="1" x14ac:dyDescent="0.2">
      <c r="A67" s="157" t="s">
        <v>85</v>
      </c>
      <c r="B67" s="157"/>
      <c r="C67" s="20">
        <v>3051</v>
      </c>
      <c r="D67" s="20">
        <v>1731</v>
      </c>
      <c r="E67" s="134">
        <v>56.73549655850541</v>
      </c>
      <c r="F67" s="20">
        <v>40</v>
      </c>
      <c r="G67" s="20">
        <v>30</v>
      </c>
      <c r="H67" s="20">
        <v>1661</v>
      </c>
      <c r="I67" s="20">
        <v>336</v>
      </c>
      <c r="J67" s="20">
        <v>12</v>
      </c>
      <c r="K67" s="20">
        <v>8</v>
      </c>
      <c r="L67" s="20">
        <v>16</v>
      </c>
      <c r="M67" s="20">
        <v>16</v>
      </c>
      <c r="N67" s="20">
        <v>68</v>
      </c>
      <c r="O67" s="20">
        <v>239</v>
      </c>
      <c r="P67" s="20">
        <v>20</v>
      </c>
      <c r="Q67" s="20">
        <v>287</v>
      </c>
      <c r="R67" s="20">
        <v>275</v>
      </c>
      <c r="S67" s="20">
        <v>384</v>
      </c>
    </row>
    <row r="68" spans="1:19" s="106" customFormat="1" ht="12" customHeight="1" x14ac:dyDescent="0.2">
      <c r="A68" s="158" t="s">
        <v>87</v>
      </c>
      <c r="B68" s="158"/>
      <c r="C68" s="26">
        <v>2128</v>
      </c>
      <c r="D68" s="26">
        <v>1261</v>
      </c>
      <c r="E68" s="135">
        <v>59.257518796992478</v>
      </c>
      <c r="F68" s="26">
        <v>34</v>
      </c>
      <c r="G68" s="26">
        <v>14</v>
      </c>
      <c r="H68" s="26">
        <v>1213</v>
      </c>
      <c r="I68" s="26">
        <v>257</v>
      </c>
      <c r="J68" s="26">
        <v>2</v>
      </c>
      <c r="K68" s="26">
        <v>7</v>
      </c>
      <c r="L68" s="26">
        <v>17</v>
      </c>
      <c r="M68" s="26">
        <v>14</v>
      </c>
      <c r="N68" s="26">
        <v>29</v>
      </c>
      <c r="O68" s="26">
        <v>246</v>
      </c>
      <c r="P68" s="26">
        <v>23</v>
      </c>
      <c r="Q68" s="26">
        <v>151</v>
      </c>
      <c r="R68" s="26">
        <v>205</v>
      </c>
      <c r="S68" s="26">
        <v>262</v>
      </c>
    </row>
    <row r="69" spans="1:19" s="106" customFormat="1" ht="12" customHeight="1" x14ac:dyDescent="0.2">
      <c r="A69" s="25"/>
      <c r="B69" s="25"/>
      <c r="C69" s="25"/>
      <c r="D69" s="25"/>
      <c r="E69" s="137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s="106" customFormat="1" ht="12" customHeight="1" x14ac:dyDescent="0.2">
      <c r="A70" s="156" t="s">
        <v>88</v>
      </c>
      <c r="B70" s="156"/>
      <c r="C70" s="18">
        <v>91261</v>
      </c>
      <c r="D70" s="18">
        <v>49959</v>
      </c>
      <c r="E70" s="133">
        <v>54.74298988615071</v>
      </c>
      <c r="F70" s="18">
        <v>921</v>
      </c>
      <c r="G70" s="18">
        <v>806</v>
      </c>
      <c r="H70" s="18">
        <v>48232</v>
      </c>
      <c r="I70" s="18">
        <v>8750</v>
      </c>
      <c r="J70" s="18">
        <v>454</v>
      </c>
      <c r="K70" s="18">
        <v>630</v>
      </c>
      <c r="L70" s="18">
        <v>650</v>
      </c>
      <c r="M70" s="18">
        <v>475</v>
      </c>
      <c r="N70" s="18">
        <v>1730</v>
      </c>
      <c r="O70" s="18">
        <v>5706</v>
      </c>
      <c r="P70" s="18">
        <v>962</v>
      </c>
      <c r="Q70" s="18">
        <v>7076</v>
      </c>
      <c r="R70" s="18">
        <v>11688</v>
      </c>
      <c r="S70" s="18">
        <v>10111</v>
      </c>
    </row>
    <row r="71" spans="1:19" s="106" customFormat="1" ht="12" customHeight="1" x14ac:dyDescent="0.2">
      <c r="A71" s="157" t="s">
        <v>89</v>
      </c>
      <c r="B71" s="157"/>
      <c r="C71" s="20">
        <v>2607</v>
      </c>
      <c r="D71" s="20">
        <v>1338</v>
      </c>
      <c r="E71" s="134">
        <v>51.323360184119679</v>
      </c>
      <c r="F71" s="20">
        <v>19</v>
      </c>
      <c r="G71" s="20">
        <v>15</v>
      </c>
      <c r="H71" s="20">
        <v>1304</v>
      </c>
      <c r="I71" s="20">
        <v>206</v>
      </c>
      <c r="J71" s="20">
        <v>14</v>
      </c>
      <c r="K71" s="20">
        <v>16</v>
      </c>
      <c r="L71" s="20">
        <v>26</v>
      </c>
      <c r="M71" s="20">
        <v>11</v>
      </c>
      <c r="N71" s="20">
        <v>57</v>
      </c>
      <c r="O71" s="20">
        <v>175</v>
      </c>
      <c r="P71" s="20">
        <v>29</v>
      </c>
      <c r="Q71" s="20">
        <v>150</v>
      </c>
      <c r="R71" s="20">
        <v>333</v>
      </c>
      <c r="S71" s="20">
        <v>287</v>
      </c>
    </row>
    <row r="72" spans="1:19" s="106" customFormat="1" ht="12" customHeight="1" x14ac:dyDescent="0.2">
      <c r="A72" s="157" t="s">
        <v>90</v>
      </c>
      <c r="B72" s="157"/>
      <c r="C72" s="20">
        <v>1133</v>
      </c>
      <c r="D72" s="20">
        <v>695</v>
      </c>
      <c r="E72" s="134">
        <v>61.341571050308914</v>
      </c>
      <c r="F72" s="20">
        <v>18</v>
      </c>
      <c r="G72" s="20">
        <v>15</v>
      </c>
      <c r="H72" s="20">
        <v>662</v>
      </c>
      <c r="I72" s="20">
        <v>107</v>
      </c>
      <c r="J72" s="20">
        <v>10</v>
      </c>
      <c r="K72" s="20">
        <v>1</v>
      </c>
      <c r="L72" s="20">
        <v>5</v>
      </c>
      <c r="M72" s="20">
        <v>10</v>
      </c>
      <c r="N72" s="20">
        <v>32</v>
      </c>
      <c r="O72" s="20">
        <v>96</v>
      </c>
      <c r="P72" s="20">
        <v>17</v>
      </c>
      <c r="Q72" s="20">
        <v>113</v>
      </c>
      <c r="R72" s="20">
        <v>131</v>
      </c>
      <c r="S72" s="20">
        <v>140</v>
      </c>
    </row>
    <row r="73" spans="1:19" s="106" customFormat="1" ht="12" customHeight="1" x14ac:dyDescent="0.2">
      <c r="A73" s="157" t="s">
        <v>91</v>
      </c>
      <c r="B73" s="157"/>
      <c r="C73" s="20">
        <v>274</v>
      </c>
      <c r="D73" s="20">
        <v>162</v>
      </c>
      <c r="E73" s="134">
        <v>59.124087591240873</v>
      </c>
      <c r="F73" s="20">
        <v>5</v>
      </c>
      <c r="G73" s="20">
        <v>6</v>
      </c>
      <c r="H73" s="20">
        <v>151</v>
      </c>
      <c r="I73" s="20">
        <v>16</v>
      </c>
      <c r="J73" s="20">
        <v>0</v>
      </c>
      <c r="K73" s="20">
        <v>1</v>
      </c>
      <c r="L73" s="20">
        <v>0</v>
      </c>
      <c r="M73" s="20">
        <v>2</v>
      </c>
      <c r="N73" s="20">
        <v>3</v>
      </c>
      <c r="O73" s="20">
        <v>15</v>
      </c>
      <c r="P73" s="20">
        <v>11</v>
      </c>
      <c r="Q73" s="20">
        <v>35</v>
      </c>
      <c r="R73" s="20">
        <v>37</v>
      </c>
      <c r="S73" s="20">
        <v>31</v>
      </c>
    </row>
    <row r="74" spans="1:19" s="106" customFormat="1" ht="12" customHeight="1" x14ac:dyDescent="0.2">
      <c r="A74" s="157" t="s">
        <v>92</v>
      </c>
      <c r="B74" s="157"/>
      <c r="C74" s="20">
        <v>751</v>
      </c>
      <c r="D74" s="20">
        <v>410</v>
      </c>
      <c r="E74" s="134">
        <v>54.593874833555262</v>
      </c>
      <c r="F74" s="20">
        <v>11</v>
      </c>
      <c r="G74" s="20">
        <v>4</v>
      </c>
      <c r="H74" s="20">
        <v>395</v>
      </c>
      <c r="I74" s="20">
        <v>57</v>
      </c>
      <c r="J74" s="20">
        <v>3</v>
      </c>
      <c r="K74" s="20">
        <v>2</v>
      </c>
      <c r="L74" s="20">
        <v>6</v>
      </c>
      <c r="M74" s="20">
        <v>6</v>
      </c>
      <c r="N74" s="20">
        <v>19</v>
      </c>
      <c r="O74" s="20">
        <v>26</v>
      </c>
      <c r="P74" s="20">
        <v>10</v>
      </c>
      <c r="Q74" s="20">
        <v>87</v>
      </c>
      <c r="R74" s="20">
        <v>83</v>
      </c>
      <c r="S74" s="20">
        <v>96</v>
      </c>
    </row>
    <row r="75" spans="1:19" s="106" customFormat="1" ht="12" customHeight="1" x14ac:dyDescent="0.2">
      <c r="A75" s="157" t="s">
        <v>93</v>
      </c>
      <c r="B75" s="157"/>
      <c r="C75" s="20">
        <v>264</v>
      </c>
      <c r="D75" s="20">
        <v>131</v>
      </c>
      <c r="E75" s="134">
        <v>49.621212121212125</v>
      </c>
      <c r="F75" s="20">
        <v>1</v>
      </c>
      <c r="G75" s="20">
        <v>1</v>
      </c>
      <c r="H75" s="20">
        <v>129</v>
      </c>
      <c r="I75" s="20">
        <v>9</v>
      </c>
      <c r="J75" s="20">
        <v>0</v>
      </c>
      <c r="K75" s="20">
        <v>1</v>
      </c>
      <c r="L75" s="20">
        <v>2</v>
      </c>
      <c r="M75" s="20">
        <v>1</v>
      </c>
      <c r="N75" s="20">
        <v>0</v>
      </c>
      <c r="O75" s="20">
        <v>7</v>
      </c>
      <c r="P75" s="20">
        <v>5</v>
      </c>
      <c r="Q75" s="20">
        <v>38</v>
      </c>
      <c r="R75" s="20">
        <v>26</v>
      </c>
      <c r="S75" s="20">
        <v>40</v>
      </c>
    </row>
    <row r="76" spans="1:19" s="106" customFormat="1" ht="12" customHeight="1" x14ac:dyDescent="0.2">
      <c r="A76" s="157" t="s">
        <v>95</v>
      </c>
      <c r="B76" s="157"/>
      <c r="C76" s="20">
        <v>1039</v>
      </c>
      <c r="D76" s="20">
        <v>609</v>
      </c>
      <c r="E76" s="134">
        <v>58.614051973051012</v>
      </c>
      <c r="F76" s="20">
        <v>6</v>
      </c>
      <c r="G76" s="20">
        <v>12</v>
      </c>
      <c r="H76" s="20">
        <v>591</v>
      </c>
      <c r="I76" s="20">
        <v>73</v>
      </c>
      <c r="J76" s="20">
        <v>1</v>
      </c>
      <c r="K76" s="20">
        <v>8</v>
      </c>
      <c r="L76" s="20">
        <v>7</v>
      </c>
      <c r="M76" s="20">
        <v>0</v>
      </c>
      <c r="N76" s="20">
        <v>18</v>
      </c>
      <c r="O76" s="20">
        <v>53</v>
      </c>
      <c r="P76" s="20">
        <v>11</v>
      </c>
      <c r="Q76" s="20">
        <v>83</v>
      </c>
      <c r="R76" s="20">
        <v>167</v>
      </c>
      <c r="S76" s="20">
        <v>170</v>
      </c>
    </row>
    <row r="77" spans="1:19" s="106" customFormat="1" ht="12" customHeight="1" x14ac:dyDescent="0.2">
      <c r="A77" s="157" t="s">
        <v>96</v>
      </c>
      <c r="B77" s="157"/>
      <c r="C77" s="20">
        <v>522</v>
      </c>
      <c r="D77" s="20">
        <v>273</v>
      </c>
      <c r="E77" s="134">
        <v>52.298850574712645</v>
      </c>
      <c r="F77" s="20">
        <v>5</v>
      </c>
      <c r="G77" s="20">
        <v>7</v>
      </c>
      <c r="H77" s="20">
        <v>261</v>
      </c>
      <c r="I77" s="20">
        <v>27</v>
      </c>
      <c r="J77" s="20">
        <v>0</v>
      </c>
      <c r="K77" s="20">
        <v>2</v>
      </c>
      <c r="L77" s="20">
        <v>2</v>
      </c>
      <c r="M77" s="20">
        <v>3</v>
      </c>
      <c r="N77" s="20">
        <v>3</v>
      </c>
      <c r="O77" s="20">
        <v>36</v>
      </c>
      <c r="P77" s="20">
        <v>6</v>
      </c>
      <c r="Q77" s="20">
        <v>50</v>
      </c>
      <c r="R77" s="20">
        <v>66</v>
      </c>
      <c r="S77" s="20">
        <v>66</v>
      </c>
    </row>
    <row r="78" spans="1:19" s="106" customFormat="1" ht="12" customHeight="1" x14ac:dyDescent="0.2">
      <c r="A78" s="157" t="s">
        <v>98</v>
      </c>
      <c r="B78" s="157"/>
      <c r="C78" s="20">
        <v>2020</v>
      </c>
      <c r="D78" s="20">
        <v>1241</v>
      </c>
      <c r="E78" s="134">
        <v>61.435643564356432</v>
      </c>
      <c r="F78" s="20">
        <v>27</v>
      </c>
      <c r="G78" s="20">
        <v>22</v>
      </c>
      <c r="H78" s="20">
        <v>1192</v>
      </c>
      <c r="I78" s="20">
        <v>179</v>
      </c>
      <c r="J78" s="20">
        <v>13</v>
      </c>
      <c r="K78" s="20">
        <v>14</v>
      </c>
      <c r="L78" s="20">
        <v>14</v>
      </c>
      <c r="M78" s="20">
        <v>5</v>
      </c>
      <c r="N78" s="20">
        <v>26</v>
      </c>
      <c r="O78" s="20">
        <v>115</v>
      </c>
      <c r="P78" s="20">
        <v>18</v>
      </c>
      <c r="Q78" s="20">
        <v>118</v>
      </c>
      <c r="R78" s="20">
        <v>396</v>
      </c>
      <c r="S78" s="20">
        <v>294</v>
      </c>
    </row>
    <row r="79" spans="1:19" s="106" customFormat="1" ht="12" customHeight="1" x14ac:dyDescent="0.2">
      <c r="A79" s="157" t="s">
        <v>100</v>
      </c>
      <c r="B79" s="157"/>
      <c r="C79" s="20">
        <v>516</v>
      </c>
      <c r="D79" s="20">
        <v>275</v>
      </c>
      <c r="E79" s="134">
        <v>53.29457364341085</v>
      </c>
      <c r="F79" s="20">
        <v>2</v>
      </c>
      <c r="G79" s="20">
        <v>2</v>
      </c>
      <c r="H79" s="20">
        <v>271</v>
      </c>
      <c r="I79" s="20">
        <v>45</v>
      </c>
      <c r="J79" s="20">
        <v>3</v>
      </c>
      <c r="K79" s="20">
        <v>5</v>
      </c>
      <c r="L79" s="20">
        <v>4</v>
      </c>
      <c r="M79" s="20">
        <v>2</v>
      </c>
      <c r="N79" s="20">
        <v>5</v>
      </c>
      <c r="O79" s="20">
        <v>29</v>
      </c>
      <c r="P79" s="20">
        <v>12</v>
      </c>
      <c r="Q79" s="20">
        <v>45</v>
      </c>
      <c r="R79" s="20">
        <v>82</v>
      </c>
      <c r="S79" s="20">
        <v>39</v>
      </c>
    </row>
    <row r="80" spans="1:19" s="106" customFormat="1" ht="12" customHeight="1" x14ac:dyDescent="0.2">
      <c r="A80" s="157" t="s">
        <v>102</v>
      </c>
      <c r="B80" s="157"/>
      <c r="C80" s="20">
        <v>346</v>
      </c>
      <c r="D80" s="20">
        <v>209</v>
      </c>
      <c r="E80" s="134">
        <v>60.404624277456648</v>
      </c>
      <c r="F80" s="20">
        <v>5</v>
      </c>
      <c r="G80" s="20">
        <v>2</v>
      </c>
      <c r="H80" s="20">
        <v>202</v>
      </c>
      <c r="I80" s="20">
        <v>38</v>
      </c>
      <c r="J80" s="20">
        <v>0</v>
      </c>
      <c r="K80" s="20">
        <v>3</v>
      </c>
      <c r="L80" s="20">
        <v>3</v>
      </c>
      <c r="M80" s="20">
        <v>1</v>
      </c>
      <c r="N80" s="20">
        <v>5</v>
      </c>
      <c r="O80" s="20">
        <v>34</v>
      </c>
      <c r="P80" s="20">
        <v>2</v>
      </c>
      <c r="Q80" s="20">
        <v>46</v>
      </c>
      <c r="R80" s="20">
        <v>36</v>
      </c>
      <c r="S80" s="20">
        <v>34</v>
      </c>
    </row>
    <row r="81" spans="1:19" s="106" customFormat="1" ht="12" customHeight="1" x14ac:dyDescent="0.2">
      <c r="A81" s="157" t="s">
        <v>103</v>
      </c>
      <c r="B81" s="157"/>
      <c r="C81" s="20">
        <v>550</v>
      </c>
      <c r="D81" s="20">
        <v>300</v>
      </c>
      <c r="E81" s="134">
        <v>54.545454545454547</v>
      </c>
      <c r="F81" s="20">
        <v>6</v>
      </c>
      <c r="G81" s="20">
        <v>4</v>
      </c>
      <c r="H81" s="20">
        <v>290</v>
      </c>
      <c r="I81" s="20">
        <v>62</v>
      </c>
      <c r="J81" s="20">
        <v>5</v>
      </c>
      <c r="K81" s="20">
        <v>2</v>
      </c>
      <c r="L81" s="20">
        <v>2</v>
      </c>
      <c r="M81" s="20">
        <v>3</v>
      </c>
      <c r="N81" s="20">
        <v>14</v>
      </c>
      <c r="O81" s="20">
        <v>24</v>
      </c>
      <c r="P81" s="20">
        <v>0</v>
      </c>
      <c r="Q81" s="20">
        <v>40</v>
      </c>
      <c r="R81" s="20">
        <v>74</v>
      </c>
      <c r="S81" s="20">
        <v>64</v>
      </c>
    </row>
    <row r="82" spans="1:19" s="106" customFormat="1" ht="12" customHeight="1" x14ac:dyDescent="0.2">
      <c r="A82" s="157" t="s">
        <v>104</v>
      </c>
      <c r="B82" s="157"/>
      <c r="C82" s="20">
        <v>960</v>
      </c>
      <c r="D82" s="20">
        <v>589</v>
      </c>
      <c r="E82" s="134">
        <v>61.354166666666664</v>
      </c>
      <c r="F82" s="20">
        <v>8</v>
      </c>
      <c r="G82" s="20">
        <v>8</v>
      </c>
      <c r="H82" s="20">
        <v>573</v>
      </c>
      <c r="I82" s="20">
        <v>124</v>
      </c>
      <c r="J82" s="20">
        <v>3</v>
      </c>
      <c r="K82" s="20">
        <v>13</v>
      </c>
      <c r="L82" s="20">
        <v>4</v>
      </c>
      <c r="M82" s="20">
        <v>2</v>
      </c>
      <c r="N82" s="20">
        <v>22</v>
      </c>
      <c r="O82" s="20">
        <v>77</v>
      </c>
      <c r="P82" s="20">
        <v>5</v>
      </c>
      <c r="Q82" s="20">
        <v>45</v>
      </c>
      <c r="R82" s="20">
        <v>149</v>
      </c>
      <c r="S82" s="20">
        <v>129</v>
      </c>
    </row>
    <row r="83" spans="1:19" s="106" customFormat="1" ht="12" customHeight="1" x14ac:dyDescent="0.2">
      <c r="A83" s="157" t="s">
        <v>107</v>
      </c>
      <c r="B83" s="157"/>
      <c r="C83" s="20">
        <v>1443</v>
      </c>
      <c r="D83" s="20">
        <v>867</v>
      </c>
      <c r="E83" s="134">
        <v>60.083160083160081</v>
      </c>
      <c r="F83" s="20">
        <v>17</v>
      </c>
      <c r="G83" s="20">
        <v>20</v>
      </c>
      <c r="H83" s="20">
        <v>830</v>
      </c>
      <c r="I83" s="20">
        <v>111</v>
      </c>
      <c r="J83" s="20">
        <v>3</v>
      </c>
      <c r="K83" s="20">
        <v>5</v>
      </c>
      <c r="L83" s="20">
        <v>5</v>
      </c>
      <c r="M83" s="20">
        <v>4</v>
      </c>
      <c r="N83" s="20">
        <v>15</v>
      </c>
      <c r="O83" s="20">
        <v>203</v>
      </c>
      <c r="P83" s="20">
        <v>9</v>
      </c>
      <c r="Q83" s="20">
        <v>90</v>
      </c>
      <c r="R83" s="20">
        <v>192</v>
      </c>
      <c r="S83" s="20">
        <v>193</v>
      </c>
    </row>
    <row r="84" spans="1:19" s="106" customFormat="1" ht="12" customHeight="1" x14ac:dyDescent="0.2">
      <c r="A84" s="157" t="s">
        <v>108</v>
      </c>
      <c r="B84" s="157"/>
      <c r="C84" s="20">
        <v>5070</v>
      </c>
      <c r="D84" s="20">
        <v>2906</v>
      </c>
      <c r="E84" s="134">
        <v>57.317554240631161</v>
      </c>
      <c r="F84" s="20">
        <v>52</v>
      </c>
      <c r="G84" s="20">
        <v>40</v>
      </c>
      <c r="H84" s="20">
        <v>2814</v>
      </c>
      <c r="I84" s="20">
        <v>396</v>
      </c>
      <c r="J84" s="20">
        <v>49</v>
      </c>
      <c r="K84" s="20">
        <v>32</v>
      </c>
      <c r="L84" s="20">
        <v>33</v>
      </c>
      <c r="M84" s="20">
        <v>42</v>
      </c>
      <c r="N84" s="20">
        <v>86</v>
      </c>
      <c r="O84" s="20">
        <v>378</v>
      </c>
      <c r="P84" s="20">
        <v>82</v>
      </c>
      <c r="Q84" s="20">
        <v>542</v>
      </c>
      <c r="R84" s="20">
        <v>637</v>
      </c>
      <c r="S84" s="20">
        <v>537</v>
      </c>
    </row>
    <row r="85" spans="1:19" s="106" customFormat="1" ht="12" customHeight="1" x14ac:dyDescent="0.2">
      <c r="A85" s="157" t="s">
        <v>112</v>
      </c>
      <c r="B85" s="157"/>
      <c r="C85" s="20">
        <v>2677</v>
      </c>
      <c r="D85" s="20">
        <v>1404</v>
      </c>
      <c r="E85" s="134">
        <v>52.44676877101233</v>
      </c>
      <c r="F85" s="20">
        <v>44</v>
      </c>
      <c r="G85" s="20">
        <v>24</v>
      </c>
      <c r="H85" s="20">
        <v>1336</v>
      </c>
      <c r="I85" s="20">
        <v>221</v>
      </c>
      <c r="J85" s="20">
        <v>10</v>
      </c>
      <c r="K85" s="20">
        <v>17</v>
      </c>
      <c r="L85" s="20">
        <v>25</v>
      </c>
      <c r="M85" s="20">
        <v>11</v>
      </c>
      <c r="N85" s="20">
        <v>40</v>
      </c>
      <c r="O85" s="20">
        <v>170</v>
      </c>
      <c r="P85" s="20">
        <v>46</v>
      </c>
      <c r="Q85" s="20">
        <v>212</v>
      </c>
      <c r="R85" s="20">
        <v>302</v>
      </c>
      <c r="S85" s="20">
        <v>282</v>
      </c>
    </row>
    <row r="86" spans="1:19" s="106" customFormat="1" ht="12" customHeight="1" x14ac:dyDescent="0.2">
      <c r="A86" s="157" t="s">
        <v>115</v>
      </c>
      <c r="B86" s="157"/>
      <c r="C86" s="20">
        <v>2761</v>
      </c>
      <c r="D86" s="20">
        <v>1608</v>
      </c>
      <c r="E86" s="134">
        <v>58.23976819992756</v>
      </c>
      <c r="F86" s="20">
        <v>18</v>
      </c>
      <c r="G86" s="20">
        <v>21</v>
      </c>
      <c r="H86" s="20">
        <v>1569</v>
      </c>
      <c r="I86" s="20">
        <v>481</v>
      </c>
      <c r="J86" s="20">
        <v>13</v>
      </c>
      <c r="K86" s="20">
        <v>19</v>
      </c>
      <c r="L86" s="20">
        <v>21</v>
      </c>
      <c r="M86" s="20">
        <v>4</v>
      </c>
      <c r="N86" s="20">
        <v>32</v>
      </c>
      <c r="O86" s="20">
        <v>140</v>
      </c>
      <c r="P86" s="20">
        <v>21</v>
      </c>
      <c r="Q86" s="20">
        <v>183</v>
      </c>
      <c r="R86" s="20">
        <v>376</v>
      </c>
      <c r="S86" s="20">
        <v>279</v>
      </c>
    </row>
    <row r="87" spans="1:19" s="106" customFormat="1" ht="12" customHeight="1" x14ac:dyDescent="0.2">
      <c r="A87" s="157" t="s">
        <v>116</v>
      </c>
      <c r="B87" s="157"/>
      <c r="C87" s="20">
        <v>1555</v>
      </c>
      <c r="D87" s="20">
        <v>1053</v>
      </c>
      <c r="E87" s="134">
        <v>67.717041800643088</v>
      </c>
      <c r="F87" s="20">
        <v>18</v>
      </c>
      <c r="G87" s="20">
        <v>22</v>
      </c>
      <c r="H87" s="20">
        <v>1013</v>
      </c>
      <c r="I87" s="20">
        <v>242</v>
      </c>
      <c r="J87" s="20">
        <v>8</v>
      </c>
      <c r="K87" s="20">
        <v>25</v>
      </c>
      <c r="L87" s="20">
        <v>11</v>
      </c>
      <c r="M87" s="20">
        <v>11</v>
      </c>
      <c r="N87" s="20">
        <v>43</v>
      </c>
      <c r="O87" s="20">
        <v>88</v>
      </c>
      <c r="P87" s="20">
        <v>15</v>
      </c>
      <c r="Q87" s="20">
        <v>179</v>
      </c>
      <c r="R87" s="20">
        <v>151</v>
      </c>
      <c r="S87" s="20">
        <v>240</v>
      </c>
    </row>
    <row r="88" spans="1:19" s="106" customFormat="1" ht="12" customHeight="1" x14ac:dyDescent="0.2">
      <c r="A88" s="157" t="s">
        <v>119</v>
      </c>
      <c r="B88" s="157"/>
      <c r="C88" s="20">
        <v>1012</v>
      </c>
      <c r="D88" s="20">
        <v>631</v>
      </c>
      <c r="E88" s="134">
        <v>62.351778656126484</v>
      </c>
      <c r="F88" s="20">
        <v>5</v>
      </c>
      <c r="G88" s="20">
        <v>4</v>
      </c>
      <c r="H88" s="20">
        <v>622</v>
      </c>
      <c r="I88" s="20">
        <v>144</v>
      </c>
      <c r="J88" s="20">
        <v>4</v>
      </c>
      <c r="K88" s="20">
        <v>13</v>
      </c>
      <c r="L88" s="20">
        <v>7</v>
      </c>
      <c r="M88" s="20">
        <v>4</v>
      </c>
      <c r="N88" s="20">
        <v>13</v>
      </c>
      <c r="O88" s="20">
        <v>94</v>
      </c>
      <c r="P88" s="20">
        <v>8</v>
      </c>
      <c r="Q88" s="20">
        <v>83</v>
      </c>
      <c r="R88" s="20">
        <v>129</v>
      </c>
      <c r="S88" s="20">
        <v>123</v>
      </c>
    </row>
    <row r="89" spans="1:19" s="106" customFormat="1" ht="12" customHeight="1" x14ac:dyDescent="0.2">
      <c r="A89" s="157" t="s">
        <v>120</v>
      </c>
      <c r="B89" s="157"/>
      <c r="C89" s="20">
        <v>471</v>
      </c>
      <c r="D89" s="20">
        <v>242</v>
      </c>
      <c r="E89" s="134">
        <v>51.380042462845012</v>
      </c>
      <c r="F89" s="20">
        <v>6</v>
      </c>
      <c r="G89" s="20">
        <v>3</v>
      </c>
      <c r="H89" s="20">
        <v>233</v>
      </c>
      <c r="I89" s="20">
        <v>28</v>
      </c>
      <c r="J89" s="20">
        <v>4</v>
      </c>
      <c r="K89" s="20">
        <v>1</v>
      </c>
      <c r="L89" s="20">
        <v>6</v>
      </c>
      <c r="M89" s="20">
        <v>1</v>
      </c>
      <c r="N89" s="20">
        <v>4</v>
      </c>
      <c r="O89" s="20">
        <v>21</v>
      </c>
      <c r="P89" s="20">
        <v>8</v>
      </c>
      <c r="Q89" s="20">
        <v>31</v>
      </c>
      <c r="R89" s="20">
        <v>70</v>
      </c>
      <c r="S89" s="20">
        <v>59</v>
      </c>
    </row>
    <row r="90" spans="1:19" s="106" customFormat="1" ht="12" customHeight="1" x14ac:dyDescent="0.2">
      <c r="A90" s="157" t="s">
        <v>121</v>
      </c>
      <c r="B90" s="157"/>
      <c r="C90" s="20">
        <v>280</v>
      </c>
      <c r="D90" s="20">
        <v>135</v>
      </c>
      <c r="E90" s="134">
        <v>48.214285714285715</v>
      </c>
      <c r="F90" s="20">
        <v>7</v>
      </c>
      <c r="G90" s="20">
        <v>1</v>
      </c>
      <c r="H90" s="20">
        <v>127</v>
      </c>
      <c r="I90" s="20">
        <v>24</v>
      </c>
      <c r="J90" s="20">
        <v>0</v>
      </c>
      <c r="K90" s="20">
        <v>1</v>
      </c>
      <c r="L90" s="20">
        <v>0</v>
      </c>
      <c r="M90" s="20">
        <v>1</v>
      </c>
      <c r="N90" s="20">
        <v>10</v>
      </c>
      <c r="O90" s="20">
        <v>27</v>
      </c>
      <c r="P90" s="20">
        <v>0</v>
      </c>
      <c r="Q90" s="20">
        <v>3</v>
      </c>
      <c r="R90" s="20">
        <v>35</v>
      </c>
      <c r="S90" s="20">
        <v>26</v>
      </c>
    </row>
    <row r="91" spans="1:19" s="106" customFormat="1" ht="12" customHeight="1" x14ac:dyDescent="0.2">
      <c r="A91" s="157" t="s">
        <v>122</v>
      </c>
      <c r="B91" s="157"/>
      <c r="C91" s="20">
        <v>879</v>
      </c>
      <c r="D91" s="20">
        <v>492</v>
      </c>
      <c r="E91" s="134">
        <v>55.972696245733786</v>
      </c>
      <c r="F91" s="20">
        <v>6</v>
      </c>
      <c r="G91" s="20">
        <v>5</v>
      </c>
      <c r="H91" s="20">
        <v>481</v>
      </c>
      <c r="I91" s="20">
        <v>113</v>
      </c>
      <c r="J91" s="20">
        <v>0</v>
      </c>
      <c r="K91" s="20">
        <v>5</v>
      </c>
      <c r="L91" s="20">
        <v>6</v>
      </c>
      <c r="M91" s="20">
        <v>2</v>
      </c>
      <c r="N91" s="20">
        <v>14</v>
      </c>
      <c r="O91" s="20">
        <v>41</v>
      </c>
      <c r="P91" s="20">
        <v>14</v>
      </c>
      <c r="Q91" s="20">
        <v>48</v>
      </c>
      <c r="R91" s="20">
        <v>132</v>
      </c>
      <c r="S91" s="20">
        <v>106</v>
      </c>
    </row>
    <row r="92" spans="1:19" s="106" customFormat="1" ht="12" customHeight="1" x14ac:dyDescent="0.2">
      <c r="A92" s="157" t="s">
        <v>124</v>
      </c>
      <c r="B92" s="157"/>
      <c r="C92" s="20">
        <v>953</v>
      </c>
      <c r="D92" s="20">
        <v>538</v>
      </c>
      <c r="E92" s="134">
        <v>56.453305351521514</v>
      </c>
      <c r="F92" s="20">
        <v>12</v>
      </c>
      <c r="G92" s="20">
        <v>12</v>
      </c>
      <c r="H92" s="20">
        <v>514</v>
      </c>
      <c r="I92" s="20">
        <v>92</v>
      </c>
      <c r="J92" s="20">
        <v>13</v>
      </c>
      <c r="K92" s="20">
        <v>1</v>
      </c>
      <c r="L92" s="20">
        <v>4</v>
      </c>
      <c r="M92" s="20">
        <v>1</v>
      </c>
      <c r="N92" s="20">
        <v>40</v>
      </c>
      <c r="O92" s="20">
        <v>67</v>
      </c>
      <c r="P92" s="20">
        <v>5</v>
      </c>
      <c r="Q92" s="20">
        <v>58</v>
      </c>
      <c r="R92" s="20">
        <v>119</v>
      </c>
      <c r="S92" s="20">
        <v>114</v>
      </c>
    </row>
    <row r="93" spans="1:19" s="106" customFormat="1" ht="12" customHeight="1" x14ac:dyDescent="0.2">
      <c r="A93" s="157" t="s">
        <v>126</v>
      </c>
      <c r="B93" s="157"/>
      <c r="C93" s="20">
        <v>34313</v>
      </c>
      <c r="D93" s="20">
        <v>17555</v>
      </c>
      <c r="E93" s="134">
        <v>51.161367411768133</v>
      </c>
      <c r="F93" s="20">
        <v>328</v>
      </c>
      <c r="G93" s="20">
        <v>293</v>
      </c>
      <c r="H93" s="20">
        <v>16934</v>
      </c>
      <c r="I93" s="20">
        <v>3054</v>
      </c>
      <c r="J93" s="20">
        <v>159</v>
      </c>
      <c r="K93" s="20">
        <v>259</v>
      </c>
      <c r="L93" s="20">
        <v>256</v>
      </c>
      <c r="M93" s="20">
        <v>199</v>
      </c>
      <c r="N93" s="20">
        <v>625</v>
      </c>
      <c r="O93" s="20">
        <v>1773</v>
      </c>
      <c r="P93" s="20">
        <v>327</v>
      </c>
      <c r="Q93" s="20">
        <v>2523</v>
      </c>
      <c r="R93" s="20">
        <v>4291</v>
      </c>
      <c r="S93" s="20">
        <v>3468</v>
      </c>
    </row>
    <row r="94" spans="1:19" s="106" customFormat="1" ht="12" customHeight="1" x14ac:dyDescent="0.2">
      <c r="A94" s="157" t="s">
        <v>127</v>
      </c>
      <c r="B94" s="157"/>
      <c r="C94" s="20">
        <v>1121</v>
      </c>
      <c r="D94" s="20">
        <v>628</v>
      </c>
      <c r="E94" s="134">
        <v>56.021409455842999</v>
      </c>
      <c r="F94" s="20">
        <v>12</v>
      </c>
      <c r="G94" s="20">
        <v>17</v>
      </c>
      <c r="H94" s="20">
        <v>599</v>
      </c>
      <c r="I94" s="20">
        <v>115</v>
      </c>
      <c r="J94" s="20">
        <v>2</v>
      </c>
      <c r="K94" s="20">
        <v>11</v>
      </c>
      <c r="L94" s="20">
        <v>8</v>
      </c>
      <c r="M94" s="20">
        <v>11</v>
      </c>
      <c r="N94" s="20">
        <v>20</v>
      </c>
      <c r="O94" s="20">
        <v>70</v>
      </c>
      <c r="P94" s="20">
        <v>8</v>
      </c>
      <c r="Q94" s="20">
        <v>79</v>
      </c>
      <c r="R94" s="20">
        <v>145</v>
      </c>
      <c r="S94" s="20">
        <v>130</v>
      </c>
    </row>
    <row r="95" spans="1:19" s="106" customFormat="1" ht="12" customHeight="1" x14ac:dyDescent="0.2">
      <c r="A95" s="157" t="s">
        <v>128</v>
      </c>
      <c r="B95" s="157"/>
      <c r="C95" s="20">
        <v>886</v>
      </c>
      <c r="D95" s="20">
        <v>551</v>
      </c>
      <c r="E95" s="134">
        <v>62.189616252821672</v>
      </c>
      <c r="F95" s="20">
        <v>12</v>
      </c>
      <c r="G95" s="20">
        <v>16</v>
      </c>
      <c r="H95" s="20">
        <v>523</v>
      </c>
      <c r="I95" s="20">
        <v>71</v>
      </c>
      <c r="J95" s="20">
        <v>3</v>
      </c>
      <c r="K95" s="20">
        <v>4</v>
      </c>
      <c r="L95" s="20">
        <v>10</v>
      </c>
      <c r="M95" s="20">
        <v>8</v>
      </c>
      <c r="N95" s="20">
        <v>21</v>
      </c>
      <c r="O95" s="20">
        <v>90</v>
      </c>
      <c r="P95" s="20">
        <v>10</v>
      </c>
      <c r="Q95" s="20">
        <v>60</v>
      </c>
      <c r="R95" s="20">
        <v>143</v>
      </c>
      <c r="S95" s="20">
        <v>103</v>
      </c>
    </row>
    <row r="96" spans="1:19" s="106" customFormat="1" ht="12" customHeight="1" x14ac:dyDescent="0.2">
      <c r="A96" s="157" t="s">
        <v>130</v>
      </c>
      <c r="B96" s="157"/>
      <c r="C96" s="20">
        <v>3339</v>
      </c>
      <c r="D96" s="20">
        <v>1723</v>
      </c>
      <c r="E96" s="134">
        <v>51.602276130578019</v>
      </c>
      <c r="F96" s="20">
        <v>23</v>
      </c>
      <c r="G96" s="20">
        <v>19</v>
      </c>
      <c r="H96" s="20">
        <v>1681</v>
      </c>
      <c r="I96" s="20">
        <v>239</v>
      </c>
      <c r="J96" s="20">
        <v>23</v>
      </c>
      <c r="K96" s="20">
        <v>22</v>
      </c>
      <c r="L96" s="20">
        <v>27</v>
      </c>
      <c r="M96" s="20">
        <v>24</v>
      </c>
      <c r="N96" s="20">
        <v>56</v>
      </c>
      <c r="O96" s="20">
        <v>344</v>
      </c>
      <c r="P96" s="20">
        <v>29</v>
      </c>
      <c r="Q96" s="20">
        <v>294</v>
      </c>
      <c r="R96" s="20">
        <v>275</v>
      </c>
      <c r="S96" s="20">
        <v>348</v>
      </c>
    </row>
    <row r="97" spans="1:19" s="106" customFormat="1" ht="12" customHeight="1" x14ac:dyDescent="0.2">
      <c r="A97" s="157" t="s">
        <v>132</v>
      </c>
      <c r="B97" s="157"/>
      <c r="C97" s="20">
        <v>1008</v>
      </c>
      <c r="D97" s="20">
        <v>587</v>
      </c>
      <c r="E97" s="134">
        <v>58.234126984126981</v>
      </c>
      <c r="F97" s="20">
        <v>12</v>
      </c>
      <c r="G97" s="20">
        <v>10</v>
      </c>
      <c r="H97" s="20">
        <v>565</v>
      </c>
      <c r="I97" s="20">
        <v>144</v>
      </c>
      <c r="J97" s="20">
        <v>7</v>
      </c>
      <c r="K97" s="20">
        <v>3</v>
      </c>
      <c r="L97" s="20">
        <v>10</v>
      </c>
      <c r="M97" s="20">
        <v>11</v>
      </c>
      <c r="N97" s="20">
        <v>16</v>
      </c>
      <c r="O97" s="20">
        <v>45</v>
      </c>
      <c r="P97" s="20">
        <v>16</v>
      </c>
      <c r="Q97" s="20">
        <v>96</v>
      </c>
      <c r="R97" s="20">
        <v>114</v>
      </c>
      <c r="S97" s="20">
        <v>103</v>
      </c>
    </row>
    <row r="98" spans="1:19" s="106" customFormat="1" ht="12" customHeight="1" x14ac:dyDescent="0.2">
      <c r="A98" s="157" t="s">
        <v>133</v>
      </c>
      <c r="B98" s="157"/>
      <c r="C98" s="20">
        <v>959</v>
      </c>
      <c r="D98" s="20">
        <v>649</v>
      </c>
      <c r="E98" s="134">
        <v>67.674661105318037</v>
      </c>
      <c r="F98" s="20">
        <v>16</v>
      </c>
      <c r="G98" s="20">
        <v>9</v>
      </c>
      <c r="H98" s="20">
        <v>624</v>
      </c>
      <c r="I98" s="20">
        <v>82</v>
      </c>
      <c r="J98" s="20">
        <v>2</v>
      </c>
      <c r="K98" s="20">
        <v>6</v>
      </c>
      <c r="L98" s="20">
        <v>6</v>
      </c>
      <c r="M98" s="20">
        <v>6</v>
      </c>
      <c r="N98" s="20">
        <v>33</v>
      </c>
      <c r="O98" s="20">
        <v>106</v>
      </c>
      <c r="P98" s="20">
        <v>5</v>
      </c>
      <c r="Q98" s="20">
        <v>49</v>
      </c>
      <c r="R98" s="20">
        <v>191</v>
      </c>
      <c r="S98" s="20">
        <v>138</v>
      </c>
    </row>
    <row r="99" spans="1:19" s="106" customFormat="1" ht="12" customHeight="1" x14ac:dyDescent="0.2">
      <c r="A99" s="157" t="s">
        <v>134</v>
      </c>
      <c r="B99" s="157"/>
      <c r="C99" s="20">
        <v>225</v>
      </c>
      <c r="D99" s="20">
        <v>102</v>
      </c>
      <c r="E99" s="134">
        <v>45.333333333333336</v>
      </c>
      <c r="F99" s="20">
        <v>1</v>
      </c>
      <c r="G99" s="20">
        <v>2</v>
      </c>
      <c r="H99" s="20">
        <v>99</v>
      </c>
      <c r="I99" s="20">
        <v>16</v>
      </c>
      <c r="J99" s="20">
        <v>0</v>
      </c>
      <c r="K99" s="20">
        <v>0</v>
      </c>
      <c r="L99" s="20">
        <v>1</v>
      </c>
      <c r="M99" s="20">
        <v>0</v>
      </c>
      <c r="N99" s="20">
        <v>6</v>
      </c>
      <c r="O99" s="20">
        <v>3</v>
      </c>
      <c r="P99" s="20">
        <v>1</v>
      </c>
      <c r="Q99" s="20">
        <v>24</v>
      </c>
      <c r="R99" s="20">
        <v>36</v>
      </c>
      <c r="S99" s="20">
        <v>12</v>
      </c>
    </row>
    <row r="100" spans="1:19" s="106" customFormat="1" ht="12" customHeight="1" x14ac:dyDescent="0.2">
      <c r="A100" s="157" t="s">
        <v>346</v>
      </c>
      <c r="B100" s="157"/>
      <c r="C100" s="20">
        <v>3165</v>
      </c>
      <c r="D100" s="20">
        <v>1882</v>
      </c>
      <c r="E100" s="134">
        <v>59.462875197472357</v>
      </c>
      <c r="F100" s="20">
        <v>40</v>
      </c>
      <c r="G100" s="20">
        <v>34</v>
      </c>
      <c r="H100" s="20">
        <v>1808</v>
      </c>
      <c r="I100" s="20">
        <v>376</v>
      </c>
      <c r="J100" s="20">
        <v>10</v>
      </c>
      <c r="K100" s="20">
        <v>17</v>
      </c>
      <c r="L100" s="20">
        <v>17</v>
      </c>
      <c r="M100" s="20">
        <v>7</v>
      </c>
      <c r="N100" s="20">
        <v>84</v>
      </c>
      <c r="O100" s="20">
        <v>271</v>
      </c>
      <c r="P100" s="20">
        <v>24</v>
      </c>
      <c r="Q100" s="20">
        <v>181</v>
      </c>
      <c r="R100" s="20">
        <v>424</v>
      </c>
      <c r="S100" s="20">
        <v>397</v>
      </c>
    </row>
    <row r="101" spans="1:19" s="106" customFormat="1" ht="12" customHeight="1" x14ac:dyDescent="0.2">
      <c r="A101" s="157" t="s">
        <v>136</v>
      </c>
      <c r="B101" s="157"/>
      <c r="C101" s="20">
        <v>385</v>
      </c>
      <c r="D101" s="20">
        <v>217</v>
      </c>
      <c r="E101" s="134">
        <v>56.363636363636367</v>
      </c>
      <c r="F101" s="20">
        <v>13</v>
      </c>
      <c r="G101" s="20">
        <v>1</v>
      </c>
      <c r="H101" s="20">
        <v>203</v>
      </c>
      <c r="I101" s="20">
        <v>74</v>
      </c>
      <c r="J101" s="20">
        <v>0</v>
      </c>
      <c r="K101" s="20">
        <v>2</v>
      </c>
      <c r="L101" s="20">
        <v>0</v>
      </c>
      <c r="M101" s="20">
        <v>2</v>
      </c>
      <c r="N101" s="20">
        <v>4</v>
      </c>
      <c r="O101" s="20">
        <v>13</v>
      </c>
      <c r="P101" s="20">
        <v>0</v>
      </c>
      <c r="Q101" s="20">
        <v>26</v>
      </c>
      <c r="R101" s="20">
        <v>50</v>
      </c>
      <c r="S101" s="20">
        <v>32</v>
      </c>
    </row>
    <row r="102" spans="1:19" s="106" customFormat="1" ht="12" customHeight="1" x14ac:dyDescent="0.2">
      <c r="A102" s="157" t="s">
        <v>137</v>
      </c>
      <c r="B102" s="157"/>
      <c r="C102" s="20">
        <v>583</v>
      </c>
      <c r="D102" s="20">
        <v>359</v>
      </c>
      <c r="E102" s="134">
        <v>61.57804459691252</v>
      </c>
      <c r="F102" s="20">
        <v>11</v>
      </c>
      <c r="G102" s="20">
        <v>5</v>
      </c>
      <c r="H102" s="20">
        <v>343</v>
      </c>
      <c r="I102" s="20">
        <v>66</v>
      </c>
      <c r="J102" s="20">
        <v>8</v>
      </c>
      <c r="K102" s="20">
        <v>0</v>
      </c>
      <c r="L102" s="20">
        <v>4</v>
      </c>
      <c r="M102" s="20">
        <v>3</v>
      </c>
      <c r="N102" s="20">
        <v>9</v>
      </c>
      <c r="O102" s="20">
        <v>27</v>
      </c>
      <c r="P102" s="20">
        <v>7</v>
      </c>
      <c r="Q102" s="20">
        <v>55</v>
      </c>
      <c r="R102" s="20">
        <v>100</v>
      </c>
      <c r="S102" s="20">
        <v>64</v>
      </c>
    </row>
    <row r="103" spans="1:19" s="106" customFormat="1" ht="12" customHeight="1" x14ac:dyDescent="0.2">
      <c r="A103" s="157" t="s">
        <v>138</v>
      </c>
      <c r="B103" s="157"/>
      <c r="C103" s="20">
        <v>264</v>
      </c>
      <c r="D103" s="20">
        <v>163</v>
      </c>
      <c r="E103" s="134">
        <v>61.742424242424242</v>
      </c>
      <c r="F103" s="20">
        <v>3</v>
      </c>
      <c r="G103" s="20">
        <v>4</v>
      </c>
      <c r="H103" s="20">
        <v>156</v>
      </c>
      <c r="I103" s="20">
        <v>9</v>
      </c>
      <c r="J103" s="20">
        <v>1</v>
      </c>
      <c r="K103" s="20">
        <v>2</v>
      </c>
      <c r="L103" s="20">
        <v>3</v>
      </c>
      <c r="M103" s="20">
        <v>0</v>
      </c>
      <c r="N103" s="20">
        <v>5</v>
      </c>
      <c r="O103" s="20">
        <v>45</v>
      </c>
      <c r="P103" s="20">
        <v>1</v>
      </c>
      <c r="Q103" s="20">
        <v>29</v>
      </c>
      <c r="R103" s="20">
        <v>38</v>
      </c>
      <c r="S103" s="20">
        <v>23</v>
      </c>
    </row>
    <row r="104" spans="1:19" s="106" customFormat="1" ht="12" customHeight="1" x14ac:dyDescent="0.2">
      <c r="A104" s="157" t="s">
        <v>139</v>
      </c>
      <c r="B104" s="157"/>
      <c r="C104" s="20">
        <v>654</v>
      </c>
      <c r="D104" s="20">
        <v>366</v>
      </c>
      <c r="E104" s="134">
        <v>55.963302752293579</v>
      </c>
      <c r="F104" s="20">
        <v>5</v>
      </c>
      <c r="G104" s="20">
        <v>1</v>
      </c>
      <c r="H104" s="20">
        <v>360</v>
      </c>
      <c r="I104" s="20">
        <v>51</v>
      </c>
      <c r="J104" s="20">
        <v>2</v>
      </c>
      <c r="K104" s="20">
        <v>3</v>
      </c>
      <c r="L104" s="20">
        <v>4</v>
      </c>
      <c r="M104" s="20">
        <v>3</v>
      </c>
      <c r="N104" s="20">
        <v>11</v>
      </c>
      <c r="O104" s="20">
        <v>43</v>
      </c>
      <c r="P104" s="20">
        <v>5</v>
      </c>
      <c r="Q104" s="20">
        <v>70</v>
      </c>
      <c r="R104" s="20">
        <v>94</v>
      </c>
      <c r="S104" s="20">
        <v>74</v>
      </c>
    </row>
    <row r="105" spans="1:19" s="106" customFormat="1" ht="12" customHeight="1" x14ac:dyDescent="0.2">
      <c r="A105" s="157" t="s">
        <v>140</v>
      </c>
      <c r="B105" s="157"/>
      <c r="C105" s="20">
        <v>1033</v>
      </c>
      <c r="D105" s="20">
        <v>636</v>
      </c>
      <c r="E105" s="134">
        <v>61.568247821878025</v>
      </c>
      <c r="F105" s="20">
        <v>12</v>
      </c>
      <c r="G105" s="20">
        <v>5</v>
      </c>
      <c r="H105" s="20">
        <v>619</v>
      </c>
      <c r="I105" s="20">
        <v>124</v>
      </c>
      <c r="J105" s="20">
        <v>7</v>
      </c>
      <c r="K105" s="20">
        <v>7</v>
      </c>
      <c r="L105" s="20">
        <v>10</v>
      </c>
      <c r="M105" s="20">
        <v>1</v>
      </c>
      <c r="N105" s="20">
        <v>17</v>
      </c>
      <c r="O105" s="20">
        <v>35</v>
      </c>
      <c r="P105" s="20">
        <v>17</v>
      </c>
      <c r="Q105" s="20">
        <v>108</v>
      </c>
      <c r="R105" s="20">
        <v>158</v>
      </c>
      <c r="S105" s="20">
        <v>135</v>
      </c>
    </row>
    <row r="106" spans="1:19" s="106" customFormat="1" ht="12" customHeight="1" x14ac:dyDescent="0.2">
      <c r="A106" s="157" t="s">
        <v>141</v>
      </c>
      <c r="B106" s="157"/>
      <c r="C106" s="20">
        <v>1694</v>
      </c>
      <c r="D106" s="20">
        <v>781</v>
      </c>
      <c r="E106" s="134">
        <v>46.103896103896105</v>
      </c>
      <c r="F106" s="20">
        <v>10</v>
      </c>
      <c r="G106" s="20">
        <v>17</v>
      </c>
      <c r="H106" s="20">
        <v>754</v>
      </c>
      <c r="I106" s="20">
        <v>196</v>
      </c>
      <c r="J106" s="20">
        <v>1</v>
      </c>
      <c r="K106" s="20">
        <v>7</v>
      </c>
      <c r="L106" s="20">
        <v>20</v>
      </c>
      <c r="M106" s="20">
        <v>10</v>
      </c>
      <c r="N106" s="20">
        <v>26</v>
      </c>
      <c r="O106" s="20">
        <v>59</v>
      </c>
      <c r="P106" s="20">
        <v>12</v>
      </c>
      <c r="Q106" s="20">
        <v>103</v>
      </c>
      <c r="R106" s="20">
        <v>176</v>
      </c>
      <c r="S106" s="20">
        <v>144</v>
      </c>
    </row>
    <row r="107" spans="1:19" s="106" customFormat="1" ht="12" customHeight="1" x14ac:dyDescent="0.2">
      <c r="A107" s="157" t="s">
        <v>142</v>
      </c>
      <c r="B107" s="157"/>
      <c r="C107" s="20">
        <v>1313</v>
      </c>
      <c r="D107" s="20">
        <v>808</v>
      </c>
      <c r="E107" s="134">
        <v>61.53846153846154</v>
      </c>
      <c r="F107" s="20">
        <v>9</v>
      </c>
      <c r="G107" s="20">
        <v>18</v>
      </c>
      <c r="H107" s="20">
        <v>781</v>
      </c>
      <c r="I107" s="20">
        <v>136</v>
      </c>
      <c r="J107" s="20">
        <v>10</v>
      </c>
      <c r="K107" s="20">
        <v>12</v>
      </c>
      <c r="L107" s="20">
        <v>10</v>
      </c>
      <c r="M107" s="20">
        <v>4</v>
      </c>
      <c r="N107" s="20">
        <v>25</v>
      </c>
      <c r="O107" s="20">
        <v>47</v>
      </c>
      <c r="P107" s="20">
        <v>28</v>
      </c>
      <c r="Q107" s="20">
        <v>125</v>
      </c>
      <c r="R107" s="20">
        <v>186</v>
      </c>
      <c r="S107" s="20">
        <v>198</v>
      </c>
    </row>
    <row r="108" spans="1:19" s="106" customFormat="1" ht="12" customHeight="1" x14ac:dyDescent="0.2">
      <c r="A108" s="157" t="s">
        <v>144</v>
      </c>
      <c r="B108" s="157"/>
      <c r="C108" s="20">
        <v>1064</v>
      </c>
      <c r="D108" s="20">
        <v>627</v>
      </c>
      <c r="E108" s="134">
        <v>58.928571428571431</v>
      </c>
      <c r="F108" s="20">
        <v>7</v>
      </c>
      <c r="G108" s="20">
        <v>9</v>
      </c>
      <c r="H108" s="20">
        <v>611</v>
      </c>
      <c r="I108" s="20">
        <v>154</v>
      </c>
      <c r="J108" s="20">
        <v>2</v>
      </c>
      <c r="K108" s="20">
        <v>5</v>
      </c>
      <c r="L108" s="20">
        <v>3</v>
      </c>
      <c r="M108" s="20">
        <v>3</v>
      </c>
      <c r="N108" s="20">
        <v>18</v>
      </c>
      <c r="O108" s="20">
        <v>71</v>
      </c>
      <c r="P108" s="20">
        <v>11</v>
      </c>
      <c r="Q108" s="20">
        <v>79</v>
      </c>
      <c r="R108" s="20">
        <v>149</v>
      </c>
      <c r="S108" s="20">
        <v>116</v>
      </c>
    </row>
    <row r="109" spans="1:19" s="106" customFormat="1" ht="12" customHeight="1" x14ac:dyDescent="0.2">
      <c r="A109" s="157" t="s">
        <v>145</v>
      </c>
      <c r="B109" s="157"/>
      <c r="C109" s="20">
        <v>936</v>
      </c>
      <c r="D109" s="20">
        <v>526</v>
      </c>
      <c r="E109" s="134">
        <v>56.196581196581199</v>
      </c>
      <c r="F109" s="20">
        <v>9</v>
      </c>
      <c r="G109" s="20">
        <v>11</v>
      </c>
      <c r="H109" s="20">
        <v>506</v>
      </c>
      <c r="I109" s="20">
        <v>68</v>
      </c>
      <c r="J109" s="20">
        <v>12</v>
      </c>
      <c r="K109" s="20">
        <v>10</v>
      </c>
      <c r="L109" s="20">
        <v>9</v>
      </c>
      <c r="M109" s="20">
        <v>1</v>
      </c>
      <c r="N109" s="20">
        <v>22</v>
      </c>
      <c r="O109" s="20">
        <v>79</v>
      </c>
      <c r="P109" s="20">
        <v>13</v>
      </c>
      <c r="Q109" s="20">
        <v>75</v>
      </c>
      <c r="R109" s="20">
        <v>113</v>
      </c>
      <c r="S109" s="20">
        <v>104</v>
      </c>
    </row>
    <row r="110" spans="1:19" s="106" customFormat="1" ht="12" customHeight="1" x14ac:dyDescent="0.2">
      <c r="A110" s="157" t="s">
        <v>148</v>
      </c>
      <c r="B110" s="157"/>
      <c r="C110" s="20">
        <v>1283</v>
      </c>
      <c r="D110" s="20">
        <v>749</v>
      </c>
      <c r="E110" s="134">
        <v>58.378799688230707</v>
      </c>
      <c r="F110" s="20">
        <v>16</v>
      </c>
      <c r="G110" s="20">
        <v>9</v>
      </c>
      <c r="H110" s="20">
        <v>724</v>
      </c>
      <c r="I110" s="20">
        <v>115</v>
      </c>
      <c r="J110" s="20">
        <v>3</v>
      </c>
      <c r="K110" s="20">
        <v>15</v>
      </c>
      <c r="L110" s="20">
        <v>11</v>
      </c>
      <c r="M110" s="20">
        <v>4</v>
      </c>
      <c r="N110" s="20">
        <v>12</v>
      </c>
      <c r="O110" s="20">
        <v>142</v>
      </c>
      <c r="P110" s="20">
        <v>12</v>
      </c>
      <c r="Q110" s="20">
        <v>115</v>
      </c>
      <c r="R110" s="20">
        <v>144</v>
      </c>
      <c r="S110" s="20">
        <v>151</v>
      </c>
    </row>
    <row r="111" spans="1:19" s="106" customFormat="1" ht="12" customHeight="1" x14ac:dyDescent="0.2">
      <c r="A111" s="157" t="s">
        <v>152</v>
      </c>
      <c r="B111" s="157"/>
      <c r="C111" s="20">
        <v>1152</v>
      </c>
      <c r="D111" s="20">
        <v>675</v>
      </c>
      <c r="E111" s="134">
        <v>58.59375</v>
      </c>
      <c r="F111" s="20">
        <v>12</v>
      </c>
      <c r="G111" s="20">
        <v>6</v>
      </c>
      <c r="H111" s="20">
        <v>657</v>
      </c>
      <c r="I111" s="20">
        <v>139</v>
      </c>
      <c r="J111" s="20">
        <v>11</v>
      </c>
      <c r="K111" s="20">
        <v>9</v>
      </c>
      <c r="L111" s="20">
        <v>8</v>
      </c>
      <c r="M111" s="20">
        <v>7</v>
      </c>
      <c r="N111" s="20">
        <v>18</v>
      </c>
      <c r="O111" s="20">
        <v>114</v>
      </c>
      <c r="P111" s="20">
        <v>10</v>
      </c>
      <c r="Q111" s="20">
        <v>96</v>
      </c>
      <c r="R111" s="20">
        <v>115</v>
      </c>
      <c r="S111" s="20">
        <v>130</v>
      </c>
    </row>
    <row r="112" spans="1:19" s="106" customFormat="1" ht="12" customHeight="1" x14ac:dyDescent="0.2">
      <c r="A112" s="157" t="s">
        <v>153</v>
      </c>
      <c r="B112" s="157"/>
      <c r="C112" s="20">
        <v>1880</v>
      </c>
      <c r="D112" s="20">
        <v>1041</v>
      </c>
      <c r="E112" s="134">
        <v>55.372340425531917</v>
      </c>
      <c r="F112" s="20">
        <v>18</v>
      </c>
      <c r="G112" s="20">
        <v>12</v>
      </c>
      <c r="H112" s="20">
        <v>1011</v>
      </c>
      <c r="I112" s="20">
        <v>159</v>
      </c>
      <c r="J112" s="20">
        <v>8</v>
      </c>
      <c r="K112" s="20">
        <v>8</v>
      </c>
      <c r="L112" s="20">
        <v>3</v>
      </c>
      <c r="M112" s="20">
        <v>9</v>
      </c>
      <c r="N112" s="20">
        <v>98</v>
      </c>
      <c r="O112" s="20">
        <v>101</v>
      </c>
      <c r="P112" s="20">
        <v>29</v>
      </c>
      <c r="Q112" s="20">
        <v>104</v>
      </c>
      <c r="R112" s="20">
        <v>248</v>
      </c>
      <c r="S112" s="20">
        <v>244</v>
      </c>
    </row>
    <row r="113" spans="1:19" s="106" customFormat="1" ht="12" customHeight="1" x14ac:dyDescent="0.2">
      <c r="A113" s="157" t="s">
        <v>399</v>
      </c>
      <c r="B113" s="171"/>
      <c r="C113" s="20">
        <v>2247</v>
      </c>
      <c r="D113" s="20">
        <v>1130</v>
      </c>
      <c r="E113" s="134">
        <v>50.289274588340007</v>
      </c>
      <c r="F113" s="20">
        <v>18</v>
      </c>
      <c r="G113" s="20">
        <v>26</v>
      </c>
      <c r="H113" s="20">
        <v>1086</v>
      </c>
      <c r="I113" s="20">
        <v>182</v>
      </c>
      <c r="J113" s="20">
        <v>10</v>
      </c>
      <c r="K113" s="20">
        <v>5</v>
      </c>
      <c r="L113" s="20">
        <v>17</v>
      </c>
      <c r="M113" s="20">
        <v>12</v>
      </c>
      <c r="N113" s="20">
        <v>22</v>
      </c>
      <c r="O113" s="20">
        <v>130</v>
      </c>
      <c r="P113" s="20">
        <v>16</v>
      </c>
      <c r="Q113" s="20">
        <v>171</v>
      </c>
      <c r="R113" s="20">
        <v>283</v>
      </c>
      <c r="S113" s="20">
        <v>238</v>
      </c>
    </row>
    <row r="114" spans="1:19" s="106" customFormat="1" ht="12" customHeight="1" x14ac:dyDescent="0.2">
      <c r="A114" s="157" t="s">
        <v>400</v>
      </c>
      <c r="B114" s="171"/>
      <c r="C114" s="20">
        <v>1817</v>
      </c>
      <c r="D114" s="20">
        <v>1025</v>
      </c>
      <c r="E114" s="134">
        <v>56.411667583929557</v>
      </c>
      <c r="F114" s="20">
        <v>18</v>
      </c>
      <c r="G114" s="20">
        <v>14</v>
      </c>
      <c r="H114" s="20">
        <v>993</v>
      </c>
      <c r="I114" s="20">
        <v>176</v>
      </c>
      <c r="J114" s="20">
        <v>11</v>
      </c>
      <c r="K114" s="20">
        <v>15</v>
      </c>
      <c r="L114" s="20">
        <v>12</v>
      </c>
      <c r="M114" s="20">
        <v>13</v>
      </c>
      <c r="N114" s="20">
        <v>40</v>
      </c>
      <c r="O114" s="20">
        <v>74</v>
      </c>
      <c r="P114" s="20">
        <v>14</v>
      </c>
      <c r="Q114" s="20">
        <v>187</v>
      </c>
      <c r="R114" s="20">
        <v>246</v>
      </c>
      <c r="S114" s="20">
        <v>205</v>
      </c>
    </row>
    <row r="115" spans="1:19" s="106" customFormat="1" ht="12" customHeight="1" x14ac:dyDescent="0.2">
      <c r="A115" s="157" t="s">
        <v>155</v>
      </c>
      <c r="B115" s="157"/>
      <c r="C115" s="20">
        <v>434</v>
      </c>
      <c r="D115" s="20">
        <v>236</v>
      </c>
      <c r="E115" s="134">
        <v>54.377880184331801</v>
      </c>
      <c r="F115" s="20">
        <v>0</v>
      </c>
      <c r="G115" s="20">
        <v>7</v>
      </c>
      <c r="H115" s="20">
        <v>229</v>
      </c>
      <c r="I115" s="20">
        <v>39</v>
      </c>
      <c r="J115" s="20">
        <v>3</v>
      </c>
      <c r="K115" s="20">
        <v>2</v>
      </c>
      <c r="L115" s="20">
        <v>3</v>
      </c>
      <c r="M115" s="20">
        <v>2</v>
      </c>
      <c r="N115" s="20">
        <v>16</v>
      </c>
      <c r="O115" s="20">
        <v>26</v>
      </c>
      <c r="P115" s="20">
        <v>7</v>
      </c>
      <c r="Q115" s="20">
        <v>39</v>
      </c>
      <c r="R115" s="20">
        <v>48</v>
      </c>
      <c r="S115" s="20">
        <v>44</v>
      </c>
    </row>
    <row r="116" spans="1:19" s="106" customFormat="1" ht="12" customHeight="1" x14ac:dyDescent="0.2">
      <c r="A116" s="157" t="s">
        <v>156</v>
      </c>
      <c r="B116" s="157"/>
      <c r="C116" s="20">
        <v>1213</v>
      </c>
      <c r="D116" s="20">
        <v>720</v>
      </c>
      <c r="E116" s="134">
        <v>59.356966199505358</v>
      </c>
      <c r="F116" s="20">
        <v>17</v>
      </c>
      <c r="G116" s="20">
        <v>11</v>
      </c>
      <c r="H116" s="20">
        <v>692</v>
      </c>
      <c r="I116" s="20">
        <v>137</v>
      </c>
      <c r="J116" s="20">
        <v>2</v>
      </c>
      <c r="K116" s="20">
        <v>19</v>
      </c>
      <c r="L116" s="20">
        <v>5</v>
      </c>
      <c r="M116" s="20">
        <v>7</v>
      </c>
      <c r="N116" s="20">
        <v>22</v>
      </c>
      <c r="O116" s="20">
        <v>79</v>
      </c>
      <c r="P116" s="20">
        <v>24</v>
      </c>
      <c r="Q116" s="20">
        <v>98</v>
      </c>
      <c r="R116" s="20">
        <v>160</v>
      </c>
      <c r="S116" s="20">
        <v>139</v>
      </c>
    </row>
    <row r="117" spans="1:19" s="106" customFormat="1" ht="12" customHeight="1" x14ac:dyDescent="0.2">
      <c r="A117" s="172" t="s">
        <v>157</v>
      </c>
      <c r="B117" s="172"/>
      <c r="C117" s="26">
        <v>210</v>
      </c>
      <c r="D117" s="26">
        <v>115</v>
      </c>
      <c r="E117" s="135">
        <v>54.761904761904759</v>
      </c>
      <c r="F117" s="26">
        <v>1</v>
      </c>
      <c r="G117" s="26">
        <v>0</v>
      </c>
      <c r="H117" s="26">
        <v>114</v>
      </c>
      <c r="I117" s="26">
        <v>33</v>
      </c>
      <c r="J117" s="26">
        <v>1</v>
      </c>
      <c r="K117" s="26">
        <v>0</v>
      </c>
      <c r="L117" s="26">
        <v>0</v>
      </c>
      <c r="M117" s="26">
        <v>1</v>
      </c>
      <c r="N117" s="26">
        <v>3</v>
      </c>
      <c r="O117" s="26">
        <v>3</v>
      </c>
      <c r="P117" s="26">
        <v>2</v>
      </c>
      <c r="Q117" s="26">
        <v>11</v>
      </c>
      <c r="R117" s="26">
        <v>38</v>
      </c>
      <c r="S117" s="26">
        <v>22</v>
      </c>
    </row>
    <row r="118" spans="1:19" s="106" customFormat="1" ht="12" customHeight="1" x14ac:dyDescent="0.2">
      <c r="A118" s="25"/>
      <c r="B118" s="25"/>
      <c r="C118" s="25"/>
      <c r="D118" s="25"/>
      <c r="E118" s="137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  <row r="119" spans="1:19" s="106" customFormat="1" ht="12" customHeight="1" x14ac:dyDescent="0.2">
      <c r="A119" s="156" t="s">
        <v>159</v>
      </c>
      <c r="B119" s="156"/>
      <c r="C119" s="18">
        <v>42652</v>
      </c>
      <c r="D119" s="18">
        <v>22286</v>
      </c>
      <c r="E119" s="133">
        <v>52.250773703460567</v>
      </c>
      <c r="F119" s="18">
        <v>438</v>
      </c>
      <c r="G119" s="18">
        <v>387</v>
      </c>
      <c r="H119" s="18">
        <v>21461</v>
      </c>
      <c r="I119" s="18">
        <v>4000</v>
      </c>
      <c r="J119" s="18">
        <v>144</v>
      </c>
      <c r="K119" s="18">
        <v>203</v>
      </c>
      <c r="L119" s="18">
        <v>233</v>
      </c>
      <c r="M119" s="18">
        <v>293</v>
      </c>
      <c r="N119" s="18">
        <v>593</v>
      </c>
      <c r="O119" s="18">
        <v>2704</v>
      </c>
      <c r="P119" s="18">
        <v>414</v>
      </c>
      <c r="Q119" s="18">
        <v>3605</v>
      </c>
      <c r="R119" s="18">
        <v>4461</v>
      </c>
      <c r="S119" s="18">
        <v>4811</v>
      </c>
    </row>
    <row r="120" spans="1:19" s="106" customFormat="1" ht="12" customHeight="1" x14ac:dyDescent="0.2">
      <c r="A120" s="157" t="s">
        <v>160</v>
      </c>
      <c r="B120" s="157"/>
      <c r="C120" s="20">
        <v>3522</v>
      </c>
      <c r="D120" s="20">
        <v>1849</v>
      </c>
      <c r="E120" s="134">
        <v>52.498580352072686</v>
      </c>
      <c r="F120" s="20">
        <v>45</v>
      </c>
      <c r="G120" s="20">
        <v>34</v>
      </c>
      <c r="H120" s="20">
        <v>1770</v>
      </c>
      <c r="I120" s="20">
        <v>489</v>
      </c>
      <c r="J120" s="20">
        <v>15</v>
      </c>
      <c r="K120" s="20">
        <v>15</v>
      </c>
      <c r="L120" s="20">
        <v>19</v>
      </c>
      <c r="M120" s="20">
        <v>19</v>
      </c>
      <c r="N120" s="20">
        <v>41</v>
      </c>
      <c r="O120" s="20">
        <v>235</v>
      </c>
      <c r="P120" s="20">
        <v>22</v>
      </c>
      <c r="Q120" s="20">
        <v>217</v>
      </c>
      <c r="R120" s="20">
        <v>316</v>
      </c>
      <c r="S120" s="20">
        <v>382</v>
      </c>
    </row>
    <row r="121" spans="1:19" s="106" customFormat="1" ht="12" customHeight="1" x14ac:dyDescent="0.2">
      <c r="A121" s="157" t="s">
        <v>163</v>
      </c>
      <c r="B121" s="157"/>
      <c r="C121" s="20">
        <v>344</v>
      </c>
      <c r="D121" s="20">
        <v>184</v>
      </c>
      <c r="E121" s="134">
        <v>53.488372093023258</v>
      </c>
      <c r="F121" s="20">
        <v>7</v>
      </c>
      <c r="G121" s="20">
        <v>2</v>
      </c>
      <c r="H121" s="20">
        <v>175</v>
      </c>
      <c r="I121" s="20">
        <v>41</v>
      </c>
      <c r="J121" s="20">
        <v>1</v>
      </c>
      <c r="K121" s="20">
        <v>0</v>
      </c>
      <c r="L121" s="20">
        <v>0</v>
      </c>
      <c r="M121" s="20">
        <v>0</v>
      </c>
      <c r="N121" s="20">
        <v>4</v>
      </c>
      <c r="O121" s="20">
        <v>29</v>
      </c>
      <c r="P121" s="20">
        <v>4</v>
      </c>
      <c r="Q121" s="20">
        <v>20</v>
      </c>
      <c r="R121" s="20">
        <v>46</v>
      </c>
      <c r="S121" s="20">
        <v>30</v>
      </c>
    </row>
    <row r="122" spans="1:19" s="106" customFormat="1" ht="12" customHeight="1" x14ac:dyDescent="0.2">
      <c r="A122" s="157" t="s">
        <v>164</v>
      </c>
      <c r="B122" s="157"/>
      <c r="C122" s="20">
        <v>1226</v>
      </c>
      <c r="D122" s="20">
        <v>649</v>
      </c>
      <c r="E122" s="134">
        <v>52.936378466557912</v>
      </c>
      <c r="F122" s="20">
        <v>29</v>
      </c>
      <c r="G122" s="20">
        <v>10</v>
      </c>
      <c r="H122" s="20">
        <v>610</v>
      </c>
      <c r="I122" s="20">
        <v>151</v>
      </c>
      <c r="J122" s="20">
        <v>5</v>
      </c>
      <c r="K122" s="20">
        <v>4</v>
      </c>
      <c r="L122" s="20">
        <v>4</v>
      </c>
      <c r="M122" s="20">
        <v>10</v>
      </c>
      <c r="N122" s="20">
        <v>19</v>
      </c>
      <c r="O122" s="20">
        <v>46</v>
      </c>
      <c r="P122" s="20">
        <v>15</v>
      </c>
      <c r="Q122" s="20">
        <v>83</v>
      </c>
      <c r="R122" s="20">
        <v>162</v>
      </c>
      <c r="S122" s="20">
        <v>111</v>
      </c>
    </row>
    <row r="123" spans="1:19" s="106" customFormat="1" ht="12" customHeight="1" x14ac:dyDescent="0.2">
      <c r="A123" s="157" t="s">
        <v>347</v>
      </c>
      <c r="B123" s="157"/>
      <c r="C123" s="20">
        <v>953</v>
      </c>
      <c r="D123" s="20">
        <v>498</v>
      </c>
      <c r="E123" s="134">
        <v>52.25603357817419</v>
      </c>
      <c r="F123" s="20">
        <v>9</v>
      </c>
      <c r="G123" s="20">
        <v>5</v>
      </c>
      <c r="H123" s="20">
        <v>484</v>
      </c>
      <c r="I123" s="20">
        <v>84</v>
      </c>
      <c r="J123" s="20">
        <v>2</v>
      </c>
      <c r="K123" s="20">
        <v>5</v>
      </c>
      <c r="L123" s="20">
        <v>2</v>
      </c>
      <c r="M123" s="20">
        <v>7</v>
      </c>
      <c r="N123" s="20">
        <v>6</v>
      </c>
      <c r="O123" s="20">
        <v>44</v>
      </c>
      <c r="P123" s="20">
        <v>3</v>
      </c>
      <c r="Q123" s="20">
        <v>96</v>
      </c>
      <c r="R123" s="20">
        <v>115</v>
      </c>
      <c r="S123" s="20">
        <v>120</v>
      </c>
    </row>
    <row r="124" spans="1:19" s="106" customFormat="1" ht="12" customHeight="1" x14ac:dyDescent="0.2">
      <c r="A124" s="157" t="s">
        <v>348</v>
      </c>
      <c r="B124" s="157"/>
      <c r="C124" s="20">
        <v>2024</v>
      </c>
      <c r="D124" s="20">
        <v>1163</v>
      </c>
      <c r="E124" s="134">
        <v>57.460474308300398</v>
      </c>
      <c r="F124" s="20">
        <v>24</v>
      </c>
      <c r="G124" s="20">
        <v>18</v>
      </c>
      <c r="H124" s="20">
        <v>1121</v>
      </c>
      <c r="I124" s="20">
        <v>151</v>
      </c>
      <c r="J124" s="20">
        <v>6</v>
      </c>
      <c r="K124" s="20">
        <v>19</v>
      </c>
      <c r="L124" s="20">
        <v>10</v>
      </c>
      <c r="M124" s="20">
        <v>13</v>
      </c>
      <c r="N124" s="20">
        <v>35</v>
      </c>
      <c r="O124" s="20">
        <v>172</v>
      </c>
      <c r="P124" s="20">
        <v>32</v>
      </c>
      <c r="Q124" s="20">
        <v>186</v>
      </c>
      <c r="R124" s="20">
        <v>201</v>
      </c>
      <c r="S124" s="20">
        <v>296</v>
      </c>
    </row>
    <row r="125" spans="1:19" s="106" customFormat="1" ht="12" customHeight="1" x14ac:dyDescent="0.2">
      <c r="A125" s="157" t="s">
        <v>349</v>
      </c>
      <c r="B125" s="157"/>
      <c r="C125" s="20">
        <v>3501</v>
      </c>
      <c r="D125" s="20">
        <v>1683</v>
      </c>
      <c r="E125" s="134">
        <v>48.0719794344473</v>
      </c>
      <c r="F125" s="20">
        <v>30</v>
      </c>
      <c r="G125" s="20">
        <v>10</v>
      </c>
      <c r="H125" s="20">
        <v>1643</v>
      </c>
      <c r="I125" s="20">
        <v>351</v>
      </c>
      <c r="J125" s="20">
        <v>12</v>
      </c>
      <c r="K125" s="20">
        <v>14</v>
      </c>
      <c r="L125" s="20">
        <v>21</v>
      </c>
      <c r="M125" s="20">
        <v>18</v>
      </c>
      <c r="N125" s="20">
        <v>57</v>
      </c>
      <c r="O125" s="20">
        <v>194</v>
      </c>
      <c r="P125" s="20">
        <v>21</v>
      </c>
      <c r="Q125" s="20">
        <v>252</v>
      </c>
      <c r="R125" s="20">
        <v>306</v>
      </c>
      <c r="S125" s="20">
        <v>397</v>
      </c>
    </row>
    <row r="126" spans="1:19" s="106" customFormat="1" ht="12" customHeight="1" x14ac:dyDescent="0.2">
      <c r="A126" s="157" t="s">
        <v>173</v>
      </c>
      <c r="B126" s="157"/>
      <c r="C126" s="20">
        <v>3277</v>
      </c>
      <c r="D126" s="20">
        <v>1828</v>
      </c>
      <c r="E126" s="134">
        <v>55.782728104974062</v>
      </c>
      <c r="F126" s="20">
        <v>22</v>
      </c>
      <c r="G126" s="20">
        <v>30</v>
      </c>
      <c r="H126" s="20">
        <v>1776</v>
      </c>
      <c r="I126" s="20">
        <v>299</v>
      </c>
      <c r="J126" s="20">
        <v>13</v>
      </c>
      <c r="K126" s="20">
        <v>13</v>
      </c>
      <c r="L126" s="20">
        <v>13</v>
      </c>
      <c r="M126" s="20">
        <v>17</v>
      </c>
      <c r="N126" s="20">
        <v>42</v>
      </c>
      <c r="O126" s="20">
        <v>248</v>
      </c>
      <c r="P126" s="20">
        <v>27</v>
      </c>
      <c r="Q126" s="20">
        <v>245</v>
      </c>
      <c r="R126" s="20">
        <v>399</v>
      </c>
      <c r="S126" s="20">
        <v>460</v>
      </c>
    </row>
    <row r="127" spans="1:19" s="106" customFormat="1" ht="12" customHeight="1" x14ac:dyDescent="0.2">
      <c r="A127" s="157" t="s">
        <v>178</v>
      </c>
      <c r="B127" s="157"/>
      <c r="C127" s="20">
        <v>739</v>
      </c>
      <c r="D127" s="20">
        <v>367</v>
      </c>
      <c r="E127" s="134">
        <v>49.661705006765899</v>
      </c>
      <c r="F127" s="20">
        <v>6</v>
      </c>
      <c r="G127" s="20">
        <v>2</v>
      </c>
      <c r="H127" s="20">
        <v>359</v>
      </c>
      <c r="I127" s="20">
        <v>51</v>
      </c>
      <c r="J127" s="20">
        <v>1</v>
      </c>
      <c r="K127" s="20">
        <v>3</v>
      </c>
      <c r="L127" s="20">
        <v>3</v>
      </c>
      <c r="M127" s="20">
        <v>3</v>
      </c>
      <c r="N127" s="20">
        <v>17</v>
      </c>
      <c r="O127" s="20">
        <v>58</v>
      </c>
      <c r="P127" s="20">
        <v>7</v>
      </c>
      <c r="Q127" s="20">
        <v>41</v>
      </c>
      <c r="R127" s="20">
        <v>92</v>
      </c>
      <c r="S127" s="20">
        <v>83</v>
      </c>
    </row>
    <row r="128" spans="1:19" s="106" customFormat="1" ht="12" customHeight="1" x14ac:dyDescent="0.2">
      <c r="A128" s="157" t="s">
        <v>179</v>
      </c>
      <c r="B128" s="157"/>
      <c r="C128" s="20">
        <v>9401</v>
      </c>
      <c r="D128" s="20">
        <v>4713</v>
      </c>
      <c r="E128" s="134">
        <v>50.132964578236361</v>
      </c>
      <c r="F128" s="20">
        <v>84</v>
      </c>
      <c r="G128" s="20">
        <v>90</v>
      </c>
      <c r="H128" s="20">
        <v>4539</v>
      </c>
      <c r="I128" s="20">
        <v>798</v>
      </c>
      <c r="J128" s="20">
        <v>25</v>
      </c>
      <c r="K128" s="20">
        <v>27</v>
      </c>
      <c r="L128" s="20">
        <v>50</v>
      </c>
      <c r="M128" s="20">
        <v>93</v>
      </c>
      <c r="N128" s="20">
        <v>155</v>
      </c>
      <c r="O128" s="20">
        <v>587</v>
      </c>
      <c r="P128" s="20">
        <v>91</v>
      </c>
      <c r="Q128" s="20">
        <v>875</v>
      </c>
      <c r="R128" s="20">
        <v>875</v>
      </c>
      <c r="S128" s="20">
        <v>963</v>
      </c>
    </row>
    <row r="129" spans="1:19" s="106" customFormat="1" ht="12" customHeight="1" x14ac:dyDescent="0.2">
      <c r="A129" s="157" t="s">
        <v>180</v>
      </c>
      <c r="B129" s="157"/>
      <c r="C129" s="20">
        <v>4353</v>
      </c>
      <c r="D129" s="20">
        <v>2228</v>
      </c>
      <c r="E129" s="134">
        <v>51.183092120376749</v>
      </c>
      <c r="F129" s="20">
        <v>47</v>
      </c>
      <c r="G129" s="20">
        <v>42</v>
      </c>
      <c r="H129" s="20">
        <v>2139</v>
      </c>
      <c r="I129" s="20">
        <v>381</v>
      </c>
      <c r="J129" s="20">
        <v>19</v>
      </c>
      <c r="K129" s="20">
        <v>12</v>
      </c>
      <c r="L129" s="20">
        <v>26</v>
      </c>
      <c r="M129" s="20">
        <v>29</v>
      </c>
      <c r="N129" s="20">
        <v>50</v>
      </c>
      <c r="O129" s="20">
        <v>254</v>
      </c>
      <c r="P129" s="20">
        <v>44</v>
      </c>
      <c r="Q129" s="20">
        <v>334</v>
      </c>
      <c r="R129" s="20">
        <v>515</v>
      </c>
      <c r="S129" s="20">
        <v>475</v>
      </c>
    </row>
    <row r="130" spans="1:19" s="106" customFormat="1" ht="12" customHeight="1" x14ac:dyDescent="0.2">
      <c r="A130" s="157" t="s">
        <v>182</v>
      </c>
      <c r="B130" s="157"/>
      <c r="C130" s="20">
        <v>175</v>
      </c>
      <c r="D130" s="20">
        <v>88</v>
      </c>
      <c r="E130" s="134">
        <v>50.285714285714285</v>
      </c>
      <c r="F130" s="20">
        <v>6</v>
      </c>
      <c r="G130" s="20">
        <v>2</v>
      </c>
      <c r="H130" s="20">
        <v>80</v>
      </c>
      <c r="I130" s="20">
        <v>17</v>
      </c>
      <c r="J130" s="20">
        <v>0</v>
      </c>
      <c r="K130" s="20">
        <v>2</v>
      </c>
      <c r="L130" s="20">
        <v>0</v>
      </c>
      <c r="M130" s="20">
        <v>1</v>
      </c>
      <c r="N130" s="20">
        <v>4</v>
      </c>
      <c r="O130" s="20">
        <v>2</v>
      </c>
      <c r="P130" s="20">
        <v>1</v>
      </c>
      <c r="Q130" s="20">
        <v>19</v>
      </c>
      <c r="R130" s="20">
        <v>16</v>
      </c>
      <c r="S130" s="20">
        <v>18</v>
      </c>
    </row>
    <row r="131" spans="1:19" s="106" customFormat="1" ht="12" customHeight="1" x14ac:dyDescent="0.2">
      <c r="A131" s="157" t="s">
        <v>183</v>
      </c>
      <c r="B131" s="157"/>
      <c r="C131" s="20">
        <v>4845</v>
      </c>
      <c r="D131" s="20">
        <v>2584</v>
      </c>
      <c r="E131" s="134">
        <v>53.333333333333336</v>
      </c>
      <c r="F131" s="20">
        <v>59</v>
      </c>
      <c r="G131" s="20">
        <v>59</v>
      </c>
      <c r="H131" s="20">
        <v>2466</v>
      </c>
      <c r="I131" s="20">
        <v>462</v>
      </c>
      <c r="J131" s="20">
        <v>15</v>
      </c>
      <c r="K131" s="20">
        <v>35</v>
      </c>
      <c r="L131" s="20">
        <v>28</v>
      </c>
      <c r="M131" s="20">
        <v>33</v>
      </c>
      <c r="N131" s="20">
        <v>70</v>
      </c>
      <c r="O131" s="20">
        <v>280</v>
      </c>
      <c r="P131" s="20">
        <v>51</v>
      </c>
      <c r="Q131" s="20">
        <v>442</v>
      </c>
      <c r="R131" s="20">
        <v>488</v>
      </c>
      <c r="S131" s="20">
        <v>562</v>
      </c>
    </row>
    <row r="132" spans="1:19" s="106" customFormat="1" ht="12" customHeight="1" x14ac:dyDescent="0.2">
      <c r="A132" s="157" t="s">
        <v>185</v>
      </c>
      <c r="B132" s="157"/>
      <c r="C132" s="20">
        <v>1759</v>
      </c>
      <c r="D132" s="20">
        <v>953</v>
      </c>
      <c r="E132" s="134">
        <v>54.178510517339397</v>
      </c>
      <c r="F132" s="20">
        <v>14</v>
      </c>
      <c r="G132" s="20">
        <v>22</v>
      </c>
      <c r="H132" s="20">
        <v>917</v>
      </c>
      <c r="I132" s="20">
        <v>134</v>
      </c>
      <c r="J132" s="20">
        <v>8</v>
      </c>
      <c r="K132" s="20">
        <v>6</v>
      </c>
      <c r="L132" s="20">
        <v>13</v>
      </c>
      <c r="M132" s="20">
        <v>9</v>
      </c>
      <c r="N132" s="20">
        <v>24</v>
      </c>
      <c r="O132" s="20">
        <v>221</v>
      </c>
      <c r="P132" s="20">
        <v>15</v>
      </c>
      <c r="Q132" s="20">
        <v>118</v>
      </c>
      <c r="R132" s="20">
        <v>184</v>
      </c>
      <c r="S132" s="20">
        <v>185</v>
      </c>
    </row>
    <row r="133" spans="1:19" s="106" customFormat="1" ht="12" customHeight="1" x14ac:dyDescent="0.2">
      <c r="A133" s="157" t="s">
        <v>186</v>
      </c>
      <c r="B133" s="157"/>
      <c r="C133" s="20">
        <v>813</v>
      </c>
      <c r="D133" s="20">
        <v>338</v>
      </c>
      <c r="E133" s="134">
        <v>41.574415744157442</v>
      </c>
      <c r="F133" s="20">
        <v>4</v>
      </c>
      <c r="G133" s="20">
        <v>3</v>
      </c>
      <c r="H133" s="20">
        <v>331</v>
      </c>
      <c r="I133" s="20">
        <v>72</v>
      </c>
      <c r="J133" s="20">
        <v>7</v>
      </c>
      <c r="K133" s="20">
        <v>3</v>
      </c>
      <c r="L133" s="20">
        <v>5</v>
      </c>
      <c r="M133" s="20">
        <v>6</v>
      </c>
      <c r="N133" s="20">
        <v>5</v>
      </c>
      <c r="O133" s="20">
        <v>18</v>
      </c>
      <c r="P133" s="20">
        <v>14</v>
      </c>
      <c r="Q133" s="20">
        <v>72</v>
      </c>
      <c r="R133" s="20">
        <v>67</v>
      </c>
      <c r="S133" s="20">
        <v>62</v>
      </c>
    </row>
    <row r="134" spans="1:19" s="106" customFormat="1" ht="12" customHeight="1" x14ac:dyDescent="0.2">
      <c r="A134" s="157" t="s">
        <v>187</v>
      </c>
      <c r="B134" s="157"/>
      <c r="C134" s="20">
        <v>538</v>
      </c>
      <c r="D134" s="20">
        <v>275</v>
      </c>
      <c r="E134" s="134">
        <v>51.115241635687731</v>
      </c>
      <c r="F134" s="20">
        <v>6</v>
      </c>
      <c r="G134" s="20">
        <v>8</v>
      </c>
      <c r="H134" s="20">
        <v>261</v>
      </c>
      <c r="I134" s="20">
        <v>42</v>
      </c>
      <c r="J134" s="20">
        <v>1</v>
      </c>
      <c r="K134" s="20">
        <v>12</v>
      </c>
      <c r="L134" s="20">
        <v>4</v>
      </c>
      <c r="M134" s="20">
        <v>1</v>
      </c>
      <c r="N134" s="20">
        <v>4</v>
      </c>
      <c r="O134" s="20">
        <v>26</v>
      </c>
      <c r="P134" s="20">
        <v>12</v>
      </c>
      <c r="Q134" s="20">
        <v>60</v>
      </c>
      <c r="R134" s="20">
        <v>48</v>
      </c>
      <c r="S134" s="20">
        <v>51</v>
      </c>
    </row>
    <row r="135" spans="1:19" s="106" customFormat="1" ht="12" customHeight="1" x14ac:dyDescent="0.2">
      <c r="A135" s="157" t="s">
        <v>190</v>
      </c>
      <c r="B135" s="157"/>
      <c r="C135" s="20">
        <v>398</v>
      </c>
      <c r="D135" s="20">
        <v>234</v>
      </c>
      <c r="E135" s="134">
        <v>58.793969849246231</v>
      </c>
      <c r="F135" s="20">
        <v>3</v>
      </c>
      <c r="G135" s="20">
        <v>3</v>
      </c>
      <c r="H135" s="20">
        <v>228</v>
      </c>
      <c r="I135" s="20">
        <v>38</v>
      </c>
      <c r="J135" s="20">
        <v>0</v>
      </c>
      <c r="K135" s="20">
        <v>4</v>
      </c>
      <c r="L135" s="20">
        <v>6</v>
      </c>
      <c r="M135" s="20">
        <v>1</v>
      </c>
      <c r="N135" s="20">
        <v>4</v>
      </c>
      <c r="O135" s="20">
        <v>17</v>
      </c>
      <c r="P135" s="20">
        <v>3</v>
      </c>
      <c r="Q135" s="20">
        <v>52</v>
      </c>
      <c r="R135" s="20">
        <v>59</v>
      </c>
      <c r="S135" s="20">
        <v>44</v>
      </c>
    </row>
    <row r="136" spans="1:19" s="106" customFormat="1" ht="12" customHeight="1" x14ac:dyDescent="0.2">
      <c r="A136" s="157" t="s">
        <v>195</v>
      </c>
      <c r="B136" s="157"/>
      <c r="C136" s="20">
        <v>2046</v>
      </c>
      <c r="D136" s="20">
        <v>1014</v>
      </c>
      <c r="E136" s="134">
        <v>49.560117302052788</v>
      </c>
      <c r="F136" s="20">
        <v>20</v>
      </c>
      <c r="G136" s="20">
        <v>21</v>
      </c>
      <c r="H136" s="20">
        <v>973</v>
      </c>
      <c r="I136" s="20">
        <v>159</v>
      </c>
      <c r="J136" s="20">
        <v>6</v>
      </c>
      <c r="K136" s="20">
        <v>11</v>
      </c>
      <c r="L136" s="20">
        <v>11</v>
      </c>
      <c r="M136" s="20">
        <v>16</v>
      </c>
      <c r="N136" s="20">
        <v>33</v>
      </c>
      <c r="O136" s="20">
        <v>107</v>
      </c>
      <c r="P136" s="20">
        <v>21</v>
      </c>
      <c r="Q136" s="20">
        <v>150</v>
      </c>
      <c r="R136" s="20">
        <v>232</v>
      </c>
      <c r="S136" s="20">
        <v>227</v>
      </c>
    </row>
    <row r="137" spans="1:19" s="106" customFormat="1" ht="12" customHeight="1" x14ac:dyDescent="0.2">
      <c r="A137" s="157" t="s">
        <v>356</v>
      </c>
      <c r="B137" s="157"/>
      <c r="C137" s="20">
        <v>2021</v>
      </c>
      <c r="D137" s="20">
        <v>1268</v>
      </c>
      <c r="E137" s="134">
        <v>62.741217219198418</v>
      </c>
      <c r="F137" s="20">
        <v>20</v>
      </c>
      <c r="G137" s="20">
        <v>18</v>
      </c>
      <c r="H137" s="20">
        <v>1230</v>
      </c>
      <c r="I137" s="20">
        <v>234</v>
      </c>
      <c r="J137" s="20">
        <v>6</v>
      </c>
      <c r="K137" s="20">
        <v>18</v>
      </c>
      <c r="L137" s="20">
        <v>13</v>
      </c>
      <c r="M137" s="20">
        <v>11</v>
      </c>
      <c r="N137" s="20">
        <v>17</v>
      </c>
      <c r="O137" s="20">
        <v>133</v>
      </c>
      <c r="P137" s="20">
        <v>24</v>
      </c>
      <c r="Q137" s="20">
        <v>290</v>
      </c>
      <c r="R137" s="20">
        <v>240</v>
      </c>
      <c r="S137" s="20">
        <v>244</v>
      </c>
    </row>
    <row r="138" spans="1:19" s="106" customFormat="1" ht="12" customHeight="1" x14ac:dyDescent="0.2">
      <c r="A138" s="147" t="s">
        <v>401</v>
      </c>
      <c r="B138" s="147"/>
      <c r="C138" s="26">
        <v>717</v>
      </c>
      <c r="D138" s="26">
        <v>370</v>
      </c>
      <c r="E138" s="135">
        <v>51.603905160390518</v>
      </c>
      <c r="F138" s="26">
        <v>3</v>
      </c>
      <c r="G138" s="26">
        <v>8</v>
      </c>
      <c r="H138" s="26">
        <v>359</v>
      </c>
      <c r="I138" s="26">
        <v>46</v>
      </c>
      <c r="J138" s="26">
        <v>2</v>
      </c>
      <c r="K138" s="26">
        <v>0</v>
      </c>
      <c r="L138" s="26">
        <v>5</v>
      </c>
      <c r="M138" s="26">
        <v>6</v>
      </c>
      <c r="N138" s="26">
        <v>6</v>
      </c>
      <c r="O138" s="26">
        <v>33</v>
      </c>
      <c r="P138" s="26">
        <v>7</v>
      </c>
      <c r="Q138" s="26">
        <v>53</v>
      </c>
      <c r="R138" s="26">
        <v>100</v>
      </c>
      <c r="S138" s="26">
        <v>101</v>
      </c>
    </row>
    <row r="139" spans="1:19" s="106" customFormat="1" ht="12" customHeight="1" x14ac:dyDescent="0.2">
      <c r="A139" s="25"/>
      <c r="B139" s="25"/>
      <c r="C139" s="25"/>
      <c r="D139" s="25"/>
      <c r="E139" s="137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</row>
    <row r="140" spans="1:19" s="106" customFormat="1" ht="12" customHeight="1" x14ac:dyDescent="0.2">
      <c r="A140" s="156" t="s">
        <v>200</v>
      </c>
      <c r="B140" s="156"/>
      <c r="C140" s="18">
        <v>4519</v>
      </c>
      <c r="D140" s="18">
        <v>2790</v>
      </c>
      <c r="E140" s="133">
        <v>61.739322859039611</v>
      </c>
      <c r="F140" s="18">
        <v>59</v>
      </c>
      <c r="G140" s="18">
        <v>37</v>
      </c>
      <c r="H140" s="18">
        <v>2694</v>
      </c>
      <c r="I140" s="18">
        <v>475</v>
      </c>
      <c r="J140" s="18">
        <v>10</v>
      </c>
      <c r="K140" s="18">
        <v>12</v>
      </c>
      <c r="L140" s="18">
        <v>26</v>
      </c>
      <c r="M140" s="18">
        <v>31</v>
      </c>
      <c r="N140" s="18">
        <v>39</v>
      </c>
      <c r="O140" s="18">
        <v>532</v>
      </c>
      <c r="P140" s="18">
        <v>61</v>
      </c>
      <c r="Q140" s="18">
        <v>368</v>
      </c>
      <c r="R140" s="18">
        <v>479</v>
      </c>
      <c r="S140" s="18">
        <v>661</v>
      </c>
    </row>
    <row r="141" spans="1:19" s="106" customFormat="1" ht="12" customHeight="1" x14ac:dyDescent="0.2">
      <c r="A141" s="157" t="s">
        <v>350</v>
      </c>
      <c r="B141" s="157"/>
      <c r="C141" s="20">
        <v>1141</v>
      </c>
      <c r="D141" s="20">
        <v>717</v>
      </c>
      <c r="E141" s="134">
        <v>62.839614373356703</v>
      </c>
      <c r="F141" s="20">
        <v>19</v>
      </c>
      <c r="G141" s="20">
        <v>12</v>
      </c>
      <c r="H141" s="20">
        <v>686</v>
      </c>
      <c r="I141" s="20">
        <v>88</v>
      </c>
      <c r="J141" s="20">
        <v>4</v>
      </c>
      <c r="K141" s="20">
        <v>2</v>
      </c>
      <c r="L141" s="20">
        <v>10</v>
      </c>
      <c r="M141" s="20">
        <v>13</v>
      </c>
      <c r="N141" s="20">
        <v>18</v>
      </c>
      <c r="O141" s="20">
        <v>136</v>
      </c>
      <c r="P141" s="20">
        <v>20</v>
      </c>
      <c r="Q141" s="20">
        <v>134</v>
      </c>
      <c r="R141" s="20">
        <v>105</v>
      </c>
      <c r="S141" s="20">
        <v>156</v>
      </c>
    </row>
    <row r="142" spans="1:19" s="106" customFormat="1" ht="12" customHeight="1" x14ac:dyDescent="0.2">
      <c r="A142" s="157" t="s">
        <v>202</v>
      </c>
      <c r="B142" s="157"/>
      <c r="C142" s="20">
        <v>46</v>
      </c>
      <c r="D142" s="20">
        <v>34</v>
      </c>
      <c r="E142" s="134">
        <v>73.913043478260875</v>
      </c>
      <c r="F142" s="20">
        <v>1</v>
      </c>
      <c r="G142" s="20">
        <v>0</v>
      </c>
      <c r="H142" s="20">
        <v>33</v>
      </c>
      <c r="I142" s="20">
        <v>7</v>
      </c>
      <c r="J142" s="20">
        <v>0</v>
      </c>
      <c r="K142" s="20">
        <v>0</v>
      </c>
      <c r="L142" s="20">
        <v>0</v>
      </c>
      <c r="M142" s="20">
        <v>0</v>
      </c>
      <c r="N142" s="20">
        <v>1</v>
      </c>
      <c r="O142" s="20">
        <v>10</v>
      </c>
      <c r="P142" s="20">
        <v>0</v>
      </c>
      <c r="Q142" s="20">
        <v>1</v>
      </c>
      <c r="R142" s="20">
        <v>4</v>
      </c>
      <c r="S142" s="20">
        <v>10</v>
      </c>
    </row>
    <row r="143" spans="1:19" s="106" customFormat="1" ht="12" customHeight="1" x14ac:dyDescent="0.2">
      <c r="A143" s="157" t="s">
        <v>203</v>
      </c>
      <c r="B143" s="157"/>
      <c r="C143" s="20">
        <v>71</v>
      </c>
      <c r="D143" s="20">
        <v>22</v>
      </c>
      <c r="E143" s="134">
        <v>30.985915492957748</v>
      </c>
      <c r="F143" s="20">
        <v>0</v>
      </c>
      <c r="G143" s="20">
        <v>0</v>
      </c>
      <c r="H143" s="20">
        <v>22</v>
      </c>
      <c r="I143" s="20">
        <v>3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2</v>
      </c>
      <c r="P143" s="20">
        <v>2</v>
      </c>
      <c r="Q143" s="20">
        <v>3</v>
      </c>
      <c r="R143" s="20">
        <v>6</v>
      </c>
      <c r="S143" s="20">
        <v>6</v>
      </c>
    </row>
    <row r="144" spans="1:19" s="106" customFormat="1" ht="12" customHeight="1" x14ac:dyDescent="0.2">
      <c r="A144" s="157" t="s">
        <v>204</v>
      </c>
      <c r="B144" s="157"/>
      <c r="C144" s="20">
        <v>46</v>
      </c>
      <c r="D144" s="20">
        <v>22</v>
      </c>
      <c r="E144" s="134">
        <v>47.826086956521742</v>
      </c>
      <c r="F144" s="20">
        <v>0</v>
      </c>
      <c r="G144" s="20">
        <v>0</v>
      </c>
      <c r="H144" s="20">
        <v>22</v>
      </c>
      <c r="I144" s="20">
        <v>3</v>
      </c>
      <c r="J144" s="20">
        <v>0</v>
      </c>
      <c r="K144" s="20">
        <v>0</v>
      </c>
      <c r="L144" s="20">
        <v>0</v>
      </c>
      <c r="M144" s="20">
        <v>0</v>
      </c>
      <c r="N144" s="20">
        <v>1</v>
      </c>
      <c r="O144" s="20">
        <v>3</v>
      </c>
      <c r="P144" s="20">
        <v>0</v>
      </c>
      <c r="Q144" s="20">
        <v>6</v>
      </c>
      <c r="R144" s="20">
        <v>2</v>
      </c>
      <c r="S144" s="20">
        <v>7</v>
      </c>
    </row>
    <row r="145" spans="1:19" s="106" customFormat="1" ht="12" customHeight="1" x14ac:dyDescent="0.2">
      <c r="A145" s="157" t="s">
        <v>205</v>
      </c>
      <c r="B145" s="157"/>
      <c r="C145" s="20">
        <v>820</v>
      </c>
      <c r="D145" s="20">
        <v>540</v>
      </c>
      <c r="E145" s="134">
        <v>65.853658536585371</v>
      </c>
      <c r="F145" s="20">
        <v>7</v>
      </c>
      <c r="G145" s="20">
        <v>6</v>
      </c>
      <c r="H145" s="20">
        <v>527</v>
      </c>
      <c r="I145" s="20">
        <v>73</v>
      </c>
      <c r="J145" s="20">
        <v>1</v>
      </c>
      <c r="K145" s="20">
        <v>4</v>
      </c>
      <c r="L145" s="20">
        <v>6</v>
      </c>
      <c r="M145" s="20">
        <v>6</v>
      </c>
      <c r="N145" s="20">
        <v>3</v>
      </c>
      <c r="O145" s="20">
        <v>110</v>
      </c>
      <c r="P145" s="20">
        <v>12</v>
      </c>
      <c r="Q145" s="20">
        <v>79</v>
      </c>
      <c r="R145" s="20">
        <v>86</v>
      </c>
      <c r="S145" s="20">
        <v>147</v>
      </c>
    </row>
    <row r="146" spans="1:19" s="106" customFormat="1" ht="12" customHeight="1" x14ac:dyDescent="0.2">
      <c r="A146" s="157" t="s">
        <v>207</v>
      </c>
      <c r="B146" s="157"/>
      <c r="C146" s="20">
        <v>405</v>
      </c>
      <c r="D146" s="20">
        <v>267</v>
      </c>
      <c r="E146" s="134">
        <v>65.925925925925924</v>
      </c>
      <c r="F146" s="20">
        <v>7</v>
      </c>
      <c r="G146" s="20">
        <v>3</v>
      </c>
      <c r="H146" s="20">
        <v>257</v>
      </c>
      <c r="I146" s="20">
        <v>32</v>
      </c>
      <c r="J146" s="20">
        <v>1</v>
      </c>
      <c r="K146" s="20">
        <v>0</v>
      </c>
      <c r="L146" s="20">
        <v>1</v>
      </c>
      <c r="M146" s="20">
        <v>0</v>
      </c>
      <c r="N146" s="20">
        <v>5</v>
      </c>
      <c r="O146" s="20">
        <v>65</v>
      </c>
      <c r="P146" s="20">
        <v>2</v>
      </c>
      <c r="Q146" s="20">
        <v>20</v>
      </c>
      <c r="R146" s="20">
        <v>55</v>
      </c>
      <c r="S146" s="20">
        <v>76</v>
      </c>
    </row>
    <row r="147" spans="1:19" s="106" customFormat="1" ht="12" customHeight="1" x14ac:dyDescent="0.2">
      <c r="A147" s="157" t="s">
        <v>208</v>
      </c>
      <c r="B147" s="157"/>
      <c r="C147" s="20">
        <v>41</v>
      </c>
      <c r="D147" s="20">
        <v>21</v>
      </c>
      <c r="E147" s="134">
        <v>51.219512195121951</v>
      </c>
      <c r="F147" s="20">
        <v>1</v>
      </c>
      <c r="G147" s="20">
        <v>0</v>
      </c>
      <c r="H147" s="20">
        <v>20</v>
      </c>
      <c r="I147" s="20">
        <v>12</v>
      </c>
      <c r="J147" s="20">
        <v>0</v>
      </c>
      <c r="K147" s="20">
        <v>0</v>
      </c>
      <c r="L147" s="20">
        <v>0</v>
      </c>
      <c r="M147" s="20">
        <v>0</v>
      </c>
      <c r="N147" s="20">
        <v>1</v>
      </c>
      <c r="O147" s="20">
        <v>0</v>
      </c>
      <c r="P147" s="20">
        <v>0</v>
      </c>
      <c r="Q147" s="20">
        <v>1</v>
      </c>
      <c r="R147" s="20">
        <v>0</v>
      </c>
      <c r="S147" s="20">
        <v>6</v>
      </c>
    </row>
    <row r="148" spans="1:19" s="106" customFormat="1" ht="12" customHeight="1" x14ac:dyDescent="0.2">
      <c r="A148" s="158" t="s">
        <v>209</v>
      </c>
      <c r="B148" s="158"/>
      <c r="C148" s="26">
        <v>1949</v>
      </c>
      <c r="D148" s="26">
        <v>1167</v>
      </c>
      <c r="E148" s="135">
        <v>59.876859928168294</v>
      </c>
      <c r="F148" s="26">
        <v>24</v>
      </c>
      <c r="G148" s="26">
        <v>16</v>
      </c>
      <c r="H148" s="26">
        <v>1127</v>
      </c>
      <c r="I148" s="26">
        <v>257</v>
      </c>
      <c r="J148" s="26">
        <v>4</v>
      </c>
      <c r="K148" s="26">
        <v>6</v>
      </c>
      <c r="L148" s="26">
        <v>9</v>
      </c>
      <c r="M148" s="26">
        <v>12</v>
      </c>
      <c r="N148" s="26">
        <v>10</v>
      </c>
      <c r="O148" s="26">
        <v>206</v>
      </c>
      <c r="P148" s="26">
        <v>25</v>
      </c>
      <c r="Q148" s="26">
        <v>124</v>
      </c>
      <c r="R148" s="26">
        <v>221</v>
      </c>
      <c r="S148" s="26">
        <v>253</v>
      </c>
    </row>
    <row r="149" spans="1:19" s="106" customFormat="1" ht="12" customHeight="1" x14ac:dyDescent="0.2">
      <c r="A149" s="25"/>
      <c r="B149" s="25"/>
      <c r="C149" s="25"/>
      <c r="D149" s="25"/>
      <c r="E149" s="137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19" s="106" customFormat="1" ht="12" customHeight="1" x14ac:dyDescent="0.2">
      <c r="A150" s="156" t="s">
        <v>210</v>
      </c>
      <c r="B150" s="156"/>
      <c r="C150" s="18">
        <v>35295</v>
      </c>
      <c r="D150" s="18">
        <v>20189</v>
      </c>
      <c r="E150" s="133">
        <v>57.200736648250462</v>
      </c>
      <c r="F150" s="18">
        <v>398</v>
      </c>
      <c r="G150" s="18">
        <v>330</v>
      </c>
      <c r="H150" s="18">
        <v>19461</v>
      </c>
      <c r="I150" s="18">
        <v>4090</v>
      </c>
      <c r="J150" s="18">
        <v>271</v>
      </c>
      <c r="K150" s="18">
        <v>124</v>
      </c>
      <c r="L150" s="18">
        <v>197</v>
      </c>
      <c r="M150" s="18">
        <v>216</v>
      </c>
      <c r="N150" s="18">
        <v>675</v>
      </c>
      <c r="O150" s="18">
        <v>2489</v>
      </c>
      <c r="P150" s="18">
        <v>229</v>
      </c>
      <c r="Q150" s="18">
        <v>3097</v>
      </c>
      <c r="R150" s="18">
        <v>3248</v>
      </c>
      <c r="S150" s="18">
        <v>4825</v>
      </c>
    </row>
    <row r="151" spans="1:19" s="106" customFormat="1" ht="12" customHeight="1" x14ac:dyDescent="0.2">
      <c r="A151" s="157" t="s">
        <v>211</v>
      </c>
      <c r="B151" s="157"/>
      <c r="C151" s="20">
        <v>3078</v>
      </c>
      <c r="D151" s="20">
        <v>1678</v>
      </c>
      <c r="E151" s="134">
        <v>54.515919428200128</v>
      </c>
      <c r="F151" s="20">
        <v>42</v>
      </c>
      <c r="G151" s="20">
        <v>23</v>
      </c>
      <c r="H151" s="20">
        <v>1613</v>
      </c>
      <c r="I151" s="20">
        <v>336</v>
      </c>
      <c r="J151" s="20">
        <v>16</v>
      </c>
      <c r="K151" s="20">
        <v>14</v>
      </c>
      <c r="L151" s="20">
        <v>33</v>
      </c>
      <c r="M151" s="20">
        <v>14</v>
      </c>
      <c r="N151" s="20">
        <v>52</v>
      </c>
      <c r="O151" s="20">
        <v>170</v>
      </c>
      <c r="P151" s="20">
        <v>23</v>
      </c>
      <c r="Q151" s="20">
        <v>237</v>
      </c>
      <c r="R151" s="20">
        <v>288</v>
      </c>
      <c r="S151" s="20">
        <v>430</v>
      </c>
    </row>
    <row r="152" spans="1:19" s="106" customFormat="1" ht="12" customHeight="1" x14ac:dyDescent="0.2">
      <c r="A152" s="157" t="s">
        <v>212</v>
      </c>
      <c r="B152" s="157"/>
      <c r="C152" s="20">
        <v>27750</v>
      </c>
      <c r="D152" s="20">
        <v>15728</v>
      </c>
      <c r="E152" s="134">
        <v>56.677477477477474</v>
      </c>
      <c r="F152" s="20">
        <v>287</v>
      </c>
      <c r="G152" s="20">
        <v>259</v>
      </c>
      <c r="H152" s="20">
        <v>15182</v>
      </c>
      <c r="I152" s="20">
        <v>3100</v>
      </c>
      <c r="J152" s="20">
        <v>226</v>
      </c>
      <c r="K152" s="20">
        <v>98</v>
      </c>
      <c r="L152" s="20">
        <v>143</v>
      </c>
      <c r="M152" s="20">
        <v>183</v>
      </c>
      <c r="N152" s="20">
        <v>513</v>
      </c>
      <c r="O152" s="20">
        <v>1899</v>
      </c>
      <c r="P152" s="20">
        <v>176</v>
      </c>
      <c r="Q152" s="20">
        <v>2625</v>
      </c>
      <c r="R152" s="20">
        <v>2477</v>
      </c>
      <c r="S152" s="20">
        <v>3742</v>
      </c>
    </row>
    <row r="153" spans="1:19" s="106" customFormat="1" ht="12" customHeight="1" x14ac:dyDescent="0.2">
      <c r="A153" s="157" t="s">
        <v>213</v>
      </c>
      <c r="B153" s="157"/>
      <c r="C153" s="20">
        <v>1459</v>
      </c>
      <c r="D153" s="20">
        <v>769</v>
      </c>
      <c r="E153" s="134">
        <v>52.707333790267306</v>
      </c>
      <c r="F153" s="20">
        <v>18</v>
      </c>
      <c r="G153" s="20">
        <v>10</v>
      </c>
      <c r="H153" s="20">
        <v>741</v>
      </c>
      <c r="I153" s="20">
        <v>174</v>
      </c>
      <c r="J153" s="20">
        <v>3</v>
      </c>
      <c r="K153" s="20">
        <v>2</v>
      </c>
      <c r="L153" s="20">
        <v>6</v>
      </c>
      <c r="M153" s="20">
        <v>13</v>
      </c>
      <c r="N153" s="20">
        <v>28</v>
      </c>
      <c r="O153" s="20">
        <v>80</v>
      </c>
      <c r="P153" s="20">
        <v>8</v>
      </c>
      <c r="Q153" s="20">
        <v>47</v>
      </c>
      <c r="R153" s="20">
        <v>181</v>
      </c>
      <c r="S153" s="20">
        <v>199</v>
      </c>
    </row>
    <row r="154" spans="1:19" s="106" customFormat="1" ht="12" customHeight="1" x14ac:dyDescent="0.2">
      <c r="A154" s="157" t="s">
        <v>219</v>
      </c>
      <c r="B154" s="157"/>
      <c r="C154" s="20">
        <v>309</v>
      </c>
      <c r="D154" s="20">
        <v>234</v>
      </c>
      <c r="E154" s="134">
        <v>75.728155339805824</v>
      </c>
      <c r="F154" s="20">
        <v>3</v>
      </c>
      <c r="G154" s="20">
        <v>3</v>
      </c>
      <c r="H154" s="20">
        <v>228</v>
      </c>
      <c r="I154" s="20">
        <v>34</v>
      </c>
      <c r="J154" s="20">
        <v>2</v>
      </c>
      <c r="K154" s="20">
        <v>0</v>
      </c>
      <c r="L154" s="20">
        <v>1</v>
      </c>
      <c r="M154" s="20">
        <v>0</v>
      </c>
      <c r="N154" s="20">
        <v>3</v>
      </c>
      <c r="O154" s="20">
        <v>67</v>
      </c>
      <c r="P154" s="20">
        <v>8</v>
      </c>
      <c r="Q154" s="20">
        <v>2</v>
      </c>
      <c r="R154" s="20">
        <v>51</v>
      </c>
      <c r="S154" s="20">
        <v>60</v>
      </c>
    </row>
    <row r="155" spans="1:19" s="106" customFormat="1" ht="12" customHeight="1" x14ac:dyDescent="0.2">
      <c r="A155" s="157" t="s">
        <v>220</v>
      </c>
      <c r="B155" s="157"/>
      <c r="C155" s="20">
        <v>1103</v>
      </c>
      <c r="D155" s="20">
        <v>760</v>
      </c>
      <c r="E155" s="134">
        <v>68.902991840435178</v>
      </c>
      <c r="F155" s="20">
        <v>14</v>
      </c>
      <c r="G155" s="20">
        <v>14</v>
      </c>
      <c r="H155" s="20">
        <v>732</v>
      </c>
      <c r="I155" s="20">
        <v>181</v>
      </c>
      <c r="J155" s="20">
        <v>12</v>
      </c>
      <c r="K155" s="20">
        <v>6</v>
      </c>
      <c r="L155" s="20">
        <v>7</v>
      </c>
      <c r="M155" s="20">
        <v>0</v>
      </c>
      <c r="N155" s="20">
        <v>38</v>
      </c>
      <c r="O155" s="20">
        <v>126</v>
      </c>
      <c r="P155" s="20">
        <v>7</v>
      </c>
      <c r="Q155" s="20">
        <v>106</v>
      </c>
      <c r="R155" s="20">
        <v>103</v>
      </c>
      <c r="S155" s="20">
        <v>146</v>
      </c>
    </row>
    <row r="156" spans="1:19" s="106" customFormat="1" ht="12" customHeight="1" x14ac:dyDescent="0.2">
      <c r="A156" s="172" t="s">
        <v>226</v>
      </c>
      <c r="B156" s="172"/>
      <c r="C156" s="26">
        <v>1596</v>
      </c>
      <c r="D156" s="26">
        <v>1020</v>
      </c>
      <c r="E156" s="135">
        <v>63.909774436090224</v>
      </c>
      <c r="F156" s="26">
        <v>34</v>
      </c>
      <c r="G156" s="26">
        <v>21</v>
      </c>
      <c r="H156" s="26">
        <v>965</v>
      </c>
      <c r="I156" s="26">
        <v>265</v>
      </c>
      <c r="J156" s="26">
        <v>12</v>
      </c>
      <c r="K156" s="26">
        <v>4</v>
      </c>
      <c r="L156" s="26">
        <v>7</v>
      </c>
      <c r="M156" s="26">
        <v>6</v>
      </c>
      <c r="N156" s="26">
        <v>41</v>
      </c>
      <c r="O156" s="26">
        <v>147</v>
      </c>
      <c r="P156" s="26">
        <v>7</v>
      </c>
      <c r="Q156" s="26">
        <v>80</v>
      </c>
      <c r="R156" s="26">
        <v>148</v>
      </c>
      <c r="S156" s="26">
        <v>248</v>
      </c>
    </row>
    <row r="157" spans="1:19" s="106" customFormat="1" ht="12" customHeight="1" x14ac:dyDescent="0.2">
      <c r="A157" s="25"/>
      <c r="B157" s="25"/>
      <c r="C157" s="25"/>
      <c r="D157" s="25"/>
      <c r="E157" s="137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1:19" s="106" customFormat="1" ht="12" customHeight="1" x14ac:dyDescent="0.2">
      <c r="A158" s="156" t="s">
        <v>229</v>
      </c>
      <c r="B158" s="156"/>
      <c r="C158" s="18">
        <v>5854</v>
      </c>
      <c r="D158" s="18">
        <v>3597</v>
      </c>
      <c r="E158" s="133">
        <v>61.44516569866758</v>
      </c>
      <c r="F158" s="18">
        <v>92</v>
      </c>
      <c r="G158" s="18">
        <v>50</v>
      </c>
      <c r="H158" s="18">
        <v>3455</v>
      </c>
      <c r="I158" s="18">
        <v>628</v>
      </c>
      <c r="J158" s="18">
        <v>40</v>
      </c>
      <c r="K158" s="18">
        <v>10</v>
      </c>
      <c r="L158" s="18">
        <v>21</v>
      </c>
      <c r="M158" s="18">
        <v>52</v>
      </c>
      <c r="N158" s="18">
        <v>90</v>
      </c>
      <c r="O158" s="18">
        <v>696</v>
      </c>
      <c r="P158" s="18">
        <v>39</v>
      </c>
      <c r="Q158" s="18">
        <v>432</v>
      </c>
      <c r="R158" s="18">
        <v>637</v>
      </c>
      <c r="S158" s="18">
        <v>810</v>
      </c>
    </row>
    <row r="159" spans="1:19" s="106" customFormat="1" ht="12" customHeight="1" x14ac:dyDescent="0.2">
      <c r="A159" s="157" t="s">
        <v>230</v>
      </c>
      <c r="B159" s="157"/>
      <c r="C159" s="20">
        <v>3405</v>
      </c>
      <c r="D159" s="20">
        <v>2028</v>
      </c>
      <c r="E159" s="134">
        <v>59.559471365638764</v>
      </c>
      <c r="F159" s="20">
        <v>66</v>
      </c>
      <c r="G159" s="20">
        <v>29</v>
      </c>
      <c r="H159" s="20">
        <v>1933</v>
      </c>
      <c r="I159" s="20">
        <v>418</v>
      </c>
      <c r="J159" s="20">
        <v>23</v>
      </c>
      <c r="K159" s="20">
        <v>4</v>
      </c>
      <c r="L159" s="20">
        <v>11</v>
      </c>
      <c r="M159" s="20">
        <v>35</v>
      </c>
      <c r="N159" s="20">
        <v>43</v>
      </c>
      <c r="O159" s="20">
        <v>306</v>
      </c>
      <c r="P159" s="20">
        <v>19</v>
      </c>
      <c r="Q159" s="20">
        <v>275</v>
      </c>
      <c r="R159" s="20">
        <v>369</v>
      </c>
      <c r="S159" s="20">
        <v>430</v>
      </c>
    </row>
    <row r="160" spans="1:19" s="106" customFormat="1" ht="12" customHeight="1" x14ac:dyDescent="0.2">
      <c r="A160" s="172" t="s">
        <v>374</v>
      </c>
      <c r="B160" s="172"/>
      <c r="C160" s="26">
        <v>2449</v>
      </c>
      <c r="D160" s="26">
        <v>1569</v>
      </c>
      <c r="E160" s="135">
        <v>64.066966108615759</v>
      </c>
      <c r="F160" s="26">
        <v>26</v>
      </c>
      <c r="G160" s="26">
        <v>21</v>
      </c>
      <c r="H160" s="26">
        <v>1522</v>
      </c>
      <c r="I160" s="26">
        <v>210</v>
      </c>
      <c r="J160" s="26">
        <v>17</v>
      </c>
      <c r="K160" s="26">
        <v>6</v>
      </c>
      <c r="L160" s="26">
        <v>10</v>
      </c>
      <c r="M160" s="26">
        <v>17</v>
      </c>
      <c r="N160" s="26">
        <v>47</v>
      </c>
      <c r="O160" s="26">
        <v>390</v>
      </c>
      <c r="P160" s="26">
        <v>20</v>
      </c>
      <c r="Q160" s="26">
        <v>157</v>
      </c>
      <c r="R160" s="26">
        <v>268</v>
      </c>
      <c r="S160" s="26">
        <v>380</v>
      </c>
    </row>
    <row r="161" spans="1:19" s="106" customFormat="1" ht="12" customHeight="1" x14ac:dyDescent="0.2">
      <c r="A161" s="25"/>
      <c r="B161" s="25"/>
      <c r="C161" s="25"/>
      <c r="D161" s="25"/>
      <c r="E161" s="137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</row>
    <row r="162" spans="1:19" s="106" customFormat="1" ht="12" customHeight="1" x14ac:dyDescent="0.2">
      <c r="A162" s="156" t="s">
        <v>236</v>
      </c>
      <c r="B162" s="156"/>
      <c r="C162" s="18">
        <v>4842</v>
      </c>
      <c r="D162" s="18">
        <v>2788</v>
      </c>
      <c r="E162" s="133">
        <v>57.57951259809996</v>
      </c>
      <c r="F162" s="18">
        <v>59</v>
      </c>
      <c r="G162" s="18">
        <v>42</v>
      </c>
      <c r="H162" s="18">
        <v>2687</v>
      </c>
      <c r="I162" s="18">
        <v>493</v>
      </c>
      <c r="J162" s="18">
        <v>11</v>
      </c>
      <c r="K162" s="18">
        <v>14</v>
      </c>
      <c r="L162" s="18">
        <v>25</v>
      </c>
      <c r="M162" s="18">
        <v>20</v>
      </c>
      <c r="N162" s="18">
        <v>57</v>
      </c>
      <c r="O162" s="18">
        <v>368</v>
      </c>
      <c r="P162" s="18">
        <v>62</v>
      </c>
      <c r="Q162" s="18">
        <v>306</v>
      </c>
      <c r="R162" s="18">
        <v>645</v>
      </c>
      <c r="S162" s="18">
        <v>686</v>
      </c>
    </row>
    <row r="163" spans="1:19" s="106" customFormat="1" ht="12" customHeight="1" x14ac:dyDescent="0.2">
      <c r="A163" s="157" t="s">
        <v>237</v>
      </c>
      <c r="B163" s="157"/>
      <c r="C163" s="20">
        <v>1489</v>
      </c>
      <c r="D163" s="20">
        <v>787</v>
      </c>
      <c r="E163" s="134">
        <v>52.854264607118871</v>
      </c>
      <c r="F163" s="20">
        <v>9</v>
      </c>
      <c r="G163" s="20">
        <v>8</v>
      </c>
      <c r="H163" s="20">
        <v>770</v>
      </c>
      <c r="I163" s="20">
        <v>115</v>
      </c>
      <c r="J163" s="20">
        <v>7</v>
      </c>
      <c r="K163" s="20">
        <v>8</v>
      </c>
      <c r="L163" s="20">
        <v>7</v>
      </c>
      <c r="M163" s="20">
        <v>3</v>
      </c>
      <c r="N163" s="20">
        <v>14</v>
      </c>
      <c r="O163" s="20">
        <v>128</v>
      </c>
      <c r="P163" s="20">
        <v>27</v>
      </c>
      <c r="Q163" s="20">
        <v>84</v>
      </c>
      <c r="R163" s="20">
        <v>171</v>
      </c>
      <c r="S163" s="20">
        <v>206</v>
      </c>
    </row>
    <row r="164" spans="1:19" s="106" customFormat="1" ht="12" customHeight="1" x14ac:dyDescent="0.2">
      <c r="A164" s="157" t="s">
        <v>238</v>
      </c>
      <c r="B164" s="157"/>
      <c r="C164" s="20">
        <v>1492</v>
      </c>
      <c r="D164" s="20">
        <v>899</v>
      </c>
      <c r="E164" s="134">
        <v>60.254691689008041</v>
      </c>
      <c r="F164" s="20">
        <v>21</v>
      </c>
      <c r="G164" s="20">
        <v>14</v>
      </c>
      <c r="H164" s="20">
        <v>864</v>
      </c>
      <c r="I164" s="20">
        <v>176</v>
      </c>
      <c r="J164" s="20">
        <v>4</v>
      </c>
      <c r="K164" s="20">
        <v>0</v>
      </c>
      <c r="L164" s="20">
        <v>10</v>
      </c>
      <c r="M164" s="20">
        <v>6</v>
      </c>
      <c r="N164" s="20">
        <v>24</v>
      </c>
      <c r="O164" s="20">
        <v>72</v>
      </c>
      <c r="P164" s="20">
        <v>13</v>
      </c>
      <c r="Q164" s="20">
        <v>89</v>
      </c>
      <c r="R164" s="20">
        <v>218</v>
      </c>
      <c r="S164" s="20">
        <v>252</v>
      </c>
    </row>
    <row r="165" spans="1:19" s="106" customFormat="1" ht="12" customHeight="1" x14ac:dyDescent="0.2">
      <c r="A165" s="172" t="s">
        <v>357</v>
      </c>
      <c r="B165" s="172"/>
      <c r="C165" s="85">
        <v>1861</v>
      </c>
      <c r="D165" s="85">
        <v>1102</v>
      </c>
      <c r="E165" s="139">
        <v>59.215475550779153</v>
      </c>
      <c r="F165" s="85">
        <v>29</v>
      </c>
      <c r="G165" s="85">
        <v>20</v>
      </c>
      <c r="H165" s="85">
        <v>1053</v>
      </c>
      <c r="I165" s="85">
        <v>202</v>
      </c>
      <c r="J165" s="85">
        <v>0</v>
      </c>
      <c r="K165" s="85">
        <v>6</v>
      </c>
      <c r="L165" s="85">
        <v>8</v>
      </c>
      <c r="M165" s="85">
        <v>11</v>
      </c>
      <c r="N165" s="85">
        <v>19</v>
      </c>
      <c r="O165" s="85">
        <v>168</v>
      </c>
      <c r="P165" s="85">
        <v>22</v>
      </c>
      <c r="Q165" s="85">
        <v>133</v>
      </c>
      <c r="R165" s="85">
        <v>256</v>
      </c>
      <c r="S165" s="85">
        <v>228</v>
      </c>
    </row>
    <row r="166" spans="1:19" s="106" customFormat="1" ht="12" customHeight="1" x14ac:dyDescent="0.2">
      <c r="A166" s="25"/>
      <c r="B166" s="25"/>
      <c r="C166" s="25"/>
      <c r="D166" s="25"/>
      <c r="E166" s="137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</row>
    <row r="167" spans="1:19" s="106" customFormat="1" ht="12" customHeight="1" x14ac:dyDescent="0.2">
      <c r="A167" s="156" t="s">
        <v>242</v>
      </c>
      <c r="B167" s="156"/>
      <c r="C167" s="18">
        <v>5926</v>
      </c>
      <c r="D167" s="18">
        <v>3828</v>
      </c>
      <c r="E167" s="133">
        <v>64.596692541343231</v>
      </c>
      <c r="F167" s="18">
        <v>79</v>
      </c>
      <c r="G167" s="18">
        <v>51</v>
      </c>
      <c r="H167" s="18">
        <v>3698</v>
      </c>
      <c r="I167" s="18">
        <v>640</v>
      </c>
      <c r="J167" s="18">
        <v>18</v>
      </c>
      <c r="K167" s="18">
        <v>12</v>
      </c>
      <c r="L167" s="18">
        <v>18</v>
      </c>
      <c r="M167" s="18">
        <v>23</v>
      </c>
      <c r="N167" s="18">
        <v>89</v>
      </c>
      <c r="O167" s="18">
        <v>867</v>
      </c>
      <c r="P167" s="18">
        <v>36</v>
      </c>
      <c r="Q167" s="18">
        <v>414</v>
      </c>
      <c r="R167" s="18">
        <v>734</v>
      </c>
      <c r="S167" s="18">
        <v>847</v>
      </c>
    </row>
    <row r="168" spans="1:19" s="106" customFormat="1" ht="12" customHeight="1" x14ac:dyDescent="0.2">
      <c r="A168" s="157" t="s">
        <v>243</v>
      </c>
      <c r="B168" s="157"/>
      <c r="C168" s="20">
        <v>982</v>
      </c>
      <c r="D168" s="20">
        <v>694</v>
      </c>
      <c r="E168" s="134">
        <v>70.672097759674131</v>
      </c>
      <c r="F168" s="20">
        <v>8</v>
      </c>
      <c r="G168" s="20">
        <v>11</v>
      </c>
      <c r="H168" s="20">
        <v>675</v>
      </c>
      <c r="I168" s="20">
        <v>149</v>
      </c>
      <c r="J168" s="20">
        <v>1</v>
      </c>
      <c r="K168" s="20">
        <v>2</v>
      </c>
      <c r="L168" s="20">
        <v>0</v>
      </c>
      <c r="M168" s="20">
        <v>0</v>
      </c>
      <c r="N168" s="20">
        <v>5</v>
      </c>
      <c r="O168" s="20">
        <v>193</v>
      </c>
      <c r="P168" s="20">
        <v>0</v>
      </c>
      <c r="Q168" s="20">
        <v>53</v>
      </c>
      <c r="R168" s="20">
        <v>160</v>
      </c>
      <c r="S168" s="20">
        <v>112</v>
      </c>
    </row>
    <row r="169" spans="1:19" s="106" customFormat="1" ht="12" customHeight="1" x14ac:dyDescent="0.2">
      <c r="A169" s="157" t="s">
        <v>245</v>
      </c>
      <c r="B169" s="157"/>
      <c r="C169" s="20">
        <v>115</v>
      </c>
      <c r="D169" s="20">
        <v>66</v>
      </c>
      <c r="E169" s="134">
        <v>57.391304347826086</v>
      </c>
      <c r="F169" s="20">
        <v>2</v>
      </c>
      <c r="G169" s="20">
        <v>0</v>
      </c>
      <c r="H169" s="20">
        <v>64</v>
      </c>
      <c r="I169" s="20">
        <v>10</v>
      </c>
      <c r="J169" s="20">
        <v>0</v>
      </c>
      <c r="K169" s="20">
        <v>0</v>
      </c>
      <c r="L169" s="20">
        <v>0</v>
      </c>
      <c r="M169" s="20">
        <v>0</v>
      </c>
      <c r="N169" s="20">
        <v>2</v>
      </c>
      <c r="O169" s="20">
        <v>12</v>
      </c>
      <c r="P169" s="20">
        <v>0</v>
      </c>
      <c r="Q169" s="20">
        <v>3</v>
      </c>
      <c r="R169" s="20">
        <v>21</v>
      </c>
      <c r="S169" s="20">
        <v>16</v>
      </c>
    </row>
    <row r="170" spans="1:19" s="106" customFormat="1" ht="12" customHeight="1" x14ac:dyDescent="0.2">
      <c r="A170" s="157" t="s">
        <v>246</v>
      </c>
      <c r="B170" s="157"/>
      <c r="C170" s="20">
        <v>457</v>
      </c>
      <c r="D170" s="20">
        <v>253</v>
      </c>
      <c r="E170" s="134">
        <v>55.36105032822757</v>
      </c>
      <c r="F170" s="20">
        <v>11</v>
      </c>
      <c r="G170" s="20">
        <v>0</v>
      </c>
      <c r="H170" s="20">
        <v>242</v>
      </c>
      <c r="I170" s="20">
        <v>20</v>
      </c>
      <c r="J170" s="20">
        <v>2</v>
      </c>
      <c r="K170" s="20">
        <v>0</v>
      </c>
      <c r="L170" s="20">
        <v>1</v>
      </c>
      <c r="M170" s="20">
        <v>3</v>
      </c>
      <c r="N170" s="20">
        <v>12</v>
      </c>
      <c r="O170" s="20">
        <v>89</v>
      </c>
      <c r="P170" s="20">
        <v>1</v>
      </c>
      <c r="Q170" s="20">
        <v>29</v>
      </c>
      <c r="R170" s="20">
        <v>33</v>
      </c>
      <c r="S170" s="20">
        <v>52</v>
      </c>
    </row>
    <row r="171" spans="1:19" s="106" customFormat="1" ht="12" customHeight="1" x14ac:dyDescent="0.2">
      <c r="A171" s="157" t="s">
        <v>251</v>
      </c>
      <c r="B171" s="157"/>
      <c r="C171" s="20">
        <v>156</v>
      </c>
      <c r="D171" s="20">
        <v>123</v>
      </c>
      <c r="E171" s="134">
        <v>78.84615384615384</v>
      </c>
      <c r="F171" s="20">
        <v>3</v>
      </c>
      <c r="G171" s="20">
        <v>0</v>
      </c>
      <c r="H171" s="20">
        <v>120</v>
      </c>
      <c r="I171" s="20">
        <v>25</v>
      </c>
      <c r="J171" s="20">
        <v>0</v>
      </c>
      <c r="K171" s="20">
        <v>1</v>
      </c>
      <c r="L171" s="20">
        <v>1</v>
      </c>
      <c r="M171" s="20">
        <v>0</v>
      </c>
      <c r="N171" s="20">
        <v>3</v>
      </c>
      <c r="O171" s="20">
        <v>25</v>
      </c>
      <c r="P171" s="20">
        <v>3</v>
      </c>
      <c r="Q171" s="20">
        <v>15</v>
      </c>
      <c r="R171" s="20">
        <v>17</v>
      </c>
      <c r="S171" s="20">
        <v>30</v>
      </c>
    </row>
    <row r="172" spans="1:19" s="106" customFormat="1" ht="12" customHeight="1" x14ac:dyDescent="0.2">
      <c r="A172" s="157" t="s">
        <v>252</v>
      </c>
      <c r="B172" s="157"/>
      <c r="C172" s="20">
        <v>2039</v>
      </c>
      <c r="D172" s="20">
        <v>1297</v>
      </c>
      <c r="E172" s="134">
        <v>63.609612555174103</v>
      </c>
      <c r="F172" s="20">
        <v>19</v>
      </c>
      <c r="G172" s="20">
        <v>17</v>
      </c>
      <c r="H172" s="20">
        <v>1261</v>
      </c>
      <c r="I172" s="20">
        <v>190</v>
      </c>
      <c r="J172" s="20">
        <v>12</v>
      </c>
      <c r="K172" s="20">
        <v>5</v>
      </c>
      <c r="L172" s="20">
        <v>9</v>
      </c>
      <c r="M172" s="20">
        <v>11</v>
      </c>
      <c r="N172" s="20">
        <v>32</v>
      </c>
      <c r="O172" s="20">
        <v>303</v>
      </c>
      <c r="P172" s="20">
        <v>18</v>
      </c>
      <c r="Q172" s="20">
        <v>143</v>
      </c>
      <c r="R172" s="20">
        <v>229</v>
      </c>
      <c r="S172" s="20">
        <v>309</v>
      </c>
    </row>
    <row r="173" spans="1:19" s="106" customFormat="1" ht="12" customHeight="1" x14ac:dyDescent="0.2">
      <c r="A173" s="157" t="s">
        <v>253</v>
      </c>
      <c r="B173" s="157"/>
      <c r="C173" s="20">
        <v>521</v>
      </c>
      <c r="D173" s="20">
        <v>325</v>
      </c>
      <c r="E173" s="134">
        <v>62.380038387715928</v>
      </c>
      <c r="F173" s="20">
        <v>14</v>
      </c>
      <c r="G173" s="20">
        <v>4</v>
      </c>
      <c r="H173" s="20">
        <v>307</v>
      </c>
      <c r="I173" s="20">
        <v>39</v>
      </c>
      <c r="J173" s="20">
        <v>1</v>
      </c>
      <c r="K173" s="20">
        <v>1</v>
      </c>
      <c r="L173" s="20">
        <v>3</v>
      </c>
      <c r="M173" s="20">
        <v>0</v>
      </c>
      <c r="N173" s="20">
        <v>11</v>
      </c>
      <c r="O173" s="20">
        <v>85</v>
      </c>
      <c r="P173" s="20">
        <v>1</v>
      </c>
      <c r="Q173" s="20">
        <v>35</v>
      </c>
      <c r="R173" s="20">
        <v>55</v>
      </c>
      <c r="S173" s="20">
        <v>76</v>
      </c>
    </row>
    <row r="174" spans="1:19" s="106" customFormat="1" ht="12" customHeight="1" x14ac:dyDescent="0.2">
      <c r="A174" s="157" t="s">
        <v>256</v>
      </c>
      <c r="B174" s="157"/>
      <c r="C174" s="20">
        <v>223</v>
      </c>
      <c r="D174" s="20">
        <v>162</v>
      </c>
      <c r="E174" s="134">
        <v>72.645739910313907</v>
      </c>
      <c r="F174" s="20">
        <v>4</v>
      </c>
      <c r="G174" s="20">
        <v>2</v>
      </c>
      <c r="H174" s="20">
        <v>156</v>
      </c>
      <c r="I174" s="20">
        <v>26</v>
      </c>
      <c r="J174" s="20">
        <v>0</v>
      </c>
      <c r="K174" s="20">
        <v>0</v>
      </c>
      <c r="L174" s="20">
        <v>0</v>
      </c>
      <c r="M174" s="20">
        <v>1</v>
      </c>
      <c r="N174" s="20">
        <v>6</v>
      </c>
      <c r="O174" s="20">
        <v>21</v>
      </c>
      <c r="P174" s="20">
        <v>0</v>
      </c>
      <c r="Q174" s="20">
        <v>19</v>
      </c>
      <c r="R174" s="20">
        <v>34</v>
      </c>
      <c r="S174" s="20">
        <v>49</v>
      </c>
    </row>
    <row r="175" spans="1:19" s="106" customFormat="1" ht="12" customHeight="1" x14ac:dyDescent="0.2">
      <c r="A175" s="157" t="s">
        <v>257</v>
      </c>
      <c r="B175" s="157"/>
      <c r="C175" s="20">
        <v>489</v>
      </c>
      <c r="D175" s="20">
        <v>281</v>
      </c>
      <c r="E175" s="134">
        <v>57.464212678936605</v>
      </c>
      <c r="F175" s="20">
        <v>7</v>
      </c>
      <c r="G175" s="20">
        <v>5</v>
      </c>
      <c r="H175" s="20">
        <v>269</v>
      </c>
      <c r="I175" s="20">
        <v>23</v>
      </c>
      <c r="J175" s="20">
        <v>0</v>
      </c>
      <c r="K175" s="20">
        <v>2</v>
      </c>
      <c r="L175" s="20">
        <v>1</v>
      </c>
      <c r="M175" s="20">
        <v>3</v>
      </c>
      <c r="N175" s="20">
        <v>7</v>
      </c>
      <c r="O175" s="20">
        <v>43</v>
      </c>
      <c r="P175" s="20">
        <v>3</v>
      </c>
      <c r="Q175" s="20">
        <v>65</v>
      </c>
      <c r="R175" s="20">
        <v>50</v>
      </c>
      <c r="S175" s="20">
        <v>72</v>
      </c>
    </row>
    <row r="176" spans="1:19" s="106" customFormat="1" ht="12" customHeight="1" x14ac:dyDescent="0.2">
      <c r="A176" s="157" t="s">
        <v>258</v>
      </c>
      <c r="B176" s="157"/>
      <c r="C176" s="20">
        <v>278</v>
      </c>
      <c r="D176" s="20">
        <v>197</v>
      </c>
      <c r="E176" s="134">
        <v>70.863309352517987</v>
      </c>
      <c r="F176" s="20">
        <v>2</v>
      </c>
      <c r="G176" s="20">
        <v>2</v>
      </c>
      <c r="H176" s="20">
        <v>193</v>
      </c>
      <c r="I176" s="20">
        <v>45</v>
      </c>
      <c r="J176" s="20">
        <v>0</v>
      </c>
      <c r="K176" s="20">
        <v>0</v>
      </c>
      <c r="L176" s="20">
        <v>1</v>
      </c>
      <c r="M176" s="20">
        <v>0</v>
      </c>
      <c r="N176" s="20">
        <v>3</v>
      </c>
      <c r="O176" s="20">
        <v>39</v>
      </c>
      <c r="P176" s="20">
        <v>5</v>
      </c>
      <c r="Q176" s="20">
        <v>17</v>
      </c>
      <c r="R176" s="20">
        <v>44</v>
      </c>
      <c r="S176" s="20">
        <v>39</v>
      </c>
    </row>
    <row r="177" spans="1:19" s="106" customFormat="1" ht="12" customHeight="1" x14ac:dyDescent="0.2">
      <c r="A177" s="172" t="s">
        <v>259</v>
      </c>
      <c r="B177" s="172"/>
      <c r="C177" s="26">
        <v>666</v>
      </c>
      <c r="D177" s="26">
        <v>430</v>
      </c>
      <c r="E177" s="135">
        <v>64.564564564564563</v>
      </c>
      <c r="F177" s="26">
        <v>9</v>
      </c>
      <c r="G177" s="26">
        <v>10</v>
      </c>
      <c r="H177" s="26">
        <v>411</v>
      </c>
      <c r="I177" s="26">
        <v>113</v>
      </c>
      <c r="J177" s="26">
        <v>2</v>
      </c>
      <c r="K177" s="26">
        <v>1</v>
      </c>
      <c r="L177" s="26">
        <v>2</v>
      </c>
      <c r="M177" s="26">
        <v>5</v>
      </c>
      <c r="N177" s="26">
        <v>8</v>
      </c>
      <c r="O177" s="26">
        <v>57</v>
      </c>
      <c r="P177" s="26">
        <v>5</v>
      </c>
      <c r="Q177" s="26">
        <v>35</v>
      </c>
      <c r="R177" s="26">
        <v>91</v>
      </c>
      <c r="S177" s="26">
        <v>92</v>
      </c>
    </row>
    <row r="178" spans="1:19" s="106" customFormat="1" ht="12" customHeight="1" x14ac:dyDescent="0.2">
      <c r="A178" s="25"/>
      <c r="B178" s="25"/>
      <c r="C178" s="25"/>
      <c r="D178" s="25"/>
      <c r="E178" s="137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</row>
    <row r="179" spans="1:19" s="106" customFormat="1" ht="12" customHeight="1" x14ac:dyDescent="0.2">
      <c r="A179" s="156" t="s">
        <v>261</v>
      </c>
      <c r="B179" s="156"/>
      <c r="C179" s="18">
        <v>224109</v>
      </c>
      <c r="D179" s="18">
        <v>125483</v>
      </c>
      <c r="E179" s="133">
        <v>55.991950345590759</v>
      </c>
      <c r="F179" s="18">
        <v>2562</v>
      </c>
      <c r="G179" s="18">
        <v>2060</v>
      </c>
      <c r="H179" s="18">
        <v>120861</v>
      </c>
      <c r="I179" s="18">
        <v>22814</v>
      </c>
      <c r="J179" s="18">
        <v>1057</v>
      </c>
      <c r="K179" s="18">
        <v>1161</v>
      </c>
      <c r="L179" s="18">
        <v>1405</v>
      </c>
      <c r="M179" s="18">
        <v>1343</v>
      </c>
      <c r="N179" s="18">
        <v>3856</v>
      </c>
      <c r="O179" s="18">
        <v>16471</v>
      </c>
      <c r="P179" s="18">
        <v>2170</v>
      </c>
      <c r="Q179" s="18">
        <v>18214</v>
      </c>
      <c r="R179" s="18">
        <v>25563</v>
      </c>
      <c r="S179" s="18">
        <v>26807</v>
      </c>
    </row>
    <row r="180" spans="1:19" s="106" customFormat="1" ht="12" customHeight="1" x14ac:dyDescent="0.2">
      <c r="A180" s="157" t="s">
        <v>262</v>
      </c>
      <c r="B180" s="157"/>
      <c r="C180" s="20">
        <v>33760</v>
      </c>
      <c r="D180" s="20">
        <v>20046</v>
      </c>
      <c r="E180" s="134">
        <v>59.377962085308056</v>
      </c>
      <c r="F180" s="20">
        <v>516</v>
      </c>
      <c r="G180" s="20">
        <v>357</v>
      </c>
      <c r="H180" s="20">
        <v>19173</v>
      </c>
      <c r="I180" s="20">
        <v>3738</v>
      </c>
      <c r="J180" s="20">
        <v>109</v>
      </c>
      <c r="K180" s="20">
        <v>156</v>
      </c>
      <c r="L180" s="20">
        <v>235</v>
      </c>
      <c r="M180" s="20">
        <v>233</v>
      </c>
      <c r="N180" s="20">
        <v>583</v>
      </c>
      <c r="O180" s="20">
        <v>3109</v>
      </c>
      <c r="P180" s="20">
        <v>367</v>
      </c>
      <c r="Q180" s="20">
        <v>2916</v>
      </c>
      <c r="R180" s="20">
        <v>3671</v>
      </c>
      <c r="S180" s="20">
        <v>4056</v>
      </c>
    </row>
    <row r="181" spans="1:19" s="106" customFormat="1" ht="12" customHeight="1" x14ac:dyDescent="0.2">
      <c r="A181" s="157" t="s">
        <v>263</v>
      </c>
      <c r="B181" s="157"/>
      <c r="C181" s="20">
        <v>91261</v>
      </c>
      <c r="D181" s="20">
        <v>49959</v>
      </c>
      <c r="E181" s="134">
        <v>54.74298988615071</v>
      </c>
      <c r="F181" s="20">
        <v>921</v>
      </c>
      <c r="G181" s="20">
        <v>806</v>
      </c>
      <c r="H181" s="20">
        <v>48232</v>
      </c>
      <c r="I181" s="20">
        <v>8750</v>
      </c>
      <c r="J181" s="20">
        <v>454</v>
      </c>
      <c r="K181" s="20">
        <v>630</v>
      </c>
      <c r="L181" s="20">
        <v>650</v>
      </c>
      <c r="M181" s="20">
        <v>475</v>
      </c>
      <c r="N181" s="20">
        <v>1730</v>
      </c>
      <c r="O181" s="20">
        <v>5706</v>
      </c>
      <c r="P181" s="20">
        <v>962</v>
      </c>
      <c r="Q181" s="20">
        <v>7076</v>
      </c>
      <c r="R181" s="20">
        <v>11688</v>
      </c>
      <c r="S181" s="20">
        <v>10111</v>
      </c>
    </row>
    <row r="182" spans="1:19" s="106" customFormat="1" ht="12" customHeight="1" x14ac:dyDescent="0.2">
      <c r="A182" s="157" t="s">
        <v>264</v>
      </c>
      <c r="B182" s="157"/>
      <c r="C182" s="20">
        <v>42652</v>
      </c>
      <c r="D182" s="20">
        <v>22286</v>
      </c>
      <c r="E182" s="134">
        <v>52.250773703460567</v>
      </c>
      <c r="F182" s="20">
        <v>438</v>
      </c>
      <c r="G182" s="20">
        <v>387</v>
      </c>
      <c r="H182" s="20">
        <v>21461</v>
      </c>
      <c r="I182" s="20">
        <v>4000</v>
      </c>
      <c r="J182" s="20">
        <v>144</v>
      </c>
      <c r="K182" s="20">
        <v>203</v>
      </c>
      <c r="L182" s="20">
        <v>233</v>
      </c>
      <c r="M182" s="20">
        <v>293</v>
      </c>
      <c r="N182" s="20">
        <v>593</v>
      </c>
      <c r="O182" s="20">
        <v>2704</v>
      </c>
      <c r="P182" s="20">
        <v>414</v>
      </c>
      <c r="Q182" s="20">
        <v>3605</v>
      </c>
      <c r="R182" s="20">
        <v>4461</v>
      </c>
      <c r="S182" s="20">
        <v>4811</v>
      </c>
    </row>
    <row r="183" spans="1:19" s="106" customFormat="1" ht="12" customHeight="1" x14ac:dyDescent="0.2">
      <c r="A183" s="157" t="s">
        <v>265</v>
      </c>
      <c r="B183" s="157"/>
      <c r="C183" s="20">
        <v>4519</v>
      </c>
      <c r="D183" s="20">
        <v>2790</v>
      </c>
      <c r="E183" s="134">
        <v>61.739322859039611</v>
      </c>
      <c r="F183" s="20">
        <v>59</v>
      </c>
      <c r="G183" s="20">
        <v>37</v>
      </c>
      <c r="H183" s="20">
        <v>2694</v>
      </c>
      <c r="I183" s="20">
        <v>475</v>
      </c>
      <c r="J183" s="20">
        <v>10</v>
      </c>
      <c r="K183" s="20">
        <v>12</v>
      </c>
      <c r="L183" s="20">
        <v>26</v>
      </c>
      <c r="M183" s="20">
        <v>31</v>
      </c>
      <c r="N183" s="20">
        <v>39</v>
      </c>
      <c r="O183" s="20">
        <v>532</v>
      </c>
      <c r="P183" s="20">
        <v>61</v>
      </c>
      <c r="Q183" s="20">
        <v>368</v>
      </c>
      <c r="R183" s="20">
        <v>479</v>
      </c>
      <c r="S183" s="20">
        <v>661</v>
      </c>
    </row>
    <row r="184" spans="1:19" s="106" customFormat="1" ht="12" customHeight="1" x14ac:dyDescent="0.2">
      <c r="A184" s="157" t="s">
        <v>266</v>
      </c>
      <c r="B184" s="157"/>
      <c r="C184" s="20">
        <v>35295</v>
      </c>
      <c r="D184" s="20">
        <v>20189</v>
      </c>
      <c r="E184" s="134">
        <v>57.200736648250462</v>
      </c>
      <c r="F184" s="20">
        <v>398</v>
      </c>
      <c r="G184" s="20">
        <v>330</v>
      </c>
      <c r="H184" s="20">
        <v>19461</v>
      </c>
      <c r="I184" s="20">
        <v>4090</v>
      </c>
      <c r="J184" s="20">
        <v>271</v>
      </c>
      <c r="K184" s="20">
        <v>124</v>
      </c>
      <c r="L184" s="20">
        <v>197</v>
      </c>
      <c r="M184" s="20">
        <v>216</v>
      </c>
      <c r="N184" s="20">
        <v>675</v>
      </c>
      <c r="O184" s="20">
        <v>2489</v>
      </c>
      <c r="P184" s="20">
        <v>229</v>
      </c>
      <c r="Q184" s="20">
        <v>3097</v>
      </c>
      <c r="R184" s="20">
        <v>3248</v>
      </c>
      <c r="S184" s="20">
        <v>4825</v>
      </c>
    </row>
    <row r="185" spans="1:19" s="106" customFormat="1" ht="12" customHeight="1" x14ac:dyDescent="0.2">
      <c r="A185" s="157" t="s">
        <v>267</v>
      </c>
      <c r="B185" s="157"/>
      <c r="C185" s="20">
        <v>5854</v>
      </c>
      <c r="D185" s="20">
        <v>3597</v>
      </c>
      <c r="E185" s="134">
        <v>61.44516569866758</v>
      </c>
      <c r="F185" s="20">
        <v>92</v>
      </c>
      <c r="G185" s="20">
        <v>50</v>
      </c>
      <c r="H185" s="20">
        <v>3455</v>
      </c>
      <c r="I185" s="20">
        <v>628</v>
      </c>
      <c r="J185" s="20">
        <v>40</v>
      </c>
      <c r="K185" s="20">
        <v>10</v>
      </c>
      <c r="L185" s="20">
        <v>21</v>
      </c>
      <c r="M185" s="20">
        <v>52</v>
      </c>
      <c r="N185" s="20">
        <v>90</v>
      </c>
      <c r="O185" s="20">
        <v>696</v>
      </c>
      <c r="P185" s="20">
        <v>39</v>
      </c>
      <c r="Q185" s="20">
        <v>432</v>
      </c>
      <c r="R185" s="20">
        <v>637</v>
      </c>
      <c r="S185" s="20">
        <v>810</v>
      </c>
    </row>
    <row r="186" spans="1:19" s="106" customFormat="1" ht="12" customHeight="1" x14ac:dyDescent="0.2">
      <c r="A186" s="157" t="s">
        <v>268</v>
      </c>
      <c r="B186" s="157"/>
      <c r="C186" s="20">
        <v>4842</v>
      </c>
      <c r="D186" s="20">
        <v>2788</v>
      </c>
      <c r="E186" s="134">
        <v>57.57951259809996</v>
      </c>
      <c r="F186" s="20">
        <v>59</v>
      </c>
      <c r="G186" s="20">
        <v>42</v>
      </c>
      <c r="H186" s="20">
        <v>2687</v>
      </c>
      <c r="I186" s="20">
        <v>493</v>
      </c>
      <c r="J186" s="20">
        <v>11</v>
      </c>
      <c r="K186" s="20">
        <v>14</v>
      </c>
      <c r="L186" s="20">
        <v>25</v>
      </c>
      <c r="M186" s="20">
        <v>20</v>
      </c>
      <c r="N186" s="20">
        <v>57</v>
      </c>
      <c r="O186" s="20">
        <v>368</v>
      </c>
      <c r="P186" s="20">
        <v>62</v>
      </c>
      <c r="Q186" s="20">
        <v>306</v>
      </c>
      <c r="R186" s="20">
        <v>645</v>
      </c>
      <c r="S186" s="20">
        <v>686</v>
      </c>
    </row>
    <row r="187" spans="1:19" s="106" customFormat="1" ht="12" customHeight="1" x14ac:dyDescent="0.2">
      <c r="A187" s="158" t="s">
        <v>269</v>
      </c>
      <c r="B187" s="158"/>
      <c r="C187" s="26">
        <v>5926</v>
      </c>
      <c r="D187" s="26">
        <v>3828</v>
      </c>
      <c r="E187" s="135">
        <v>64.596692541343231</v>
      </c>
      <c r="F187" s="26">
        <v>79</v>
      </c>
      <c r="G187" s="26">
        <v>51</v>
      </c>
      <c r="H187" s="26">
        <v>3698</v>
      </c>
      <c r="I187" s="26">
        <v>640</v>
      </c>
      <c r="J187" s="26">
        <v>18</v>
      </c>
      <c r="K187" s="26">
        <v>12</v>
      </c>
      <c r="L187" s="26">
        <v>18</v>
      </c>
      <c r="M187" s="26">
        <v>23</v>
      </c>
      <c r="N187" s="26">
        <v>89</v>
      </c>
      <c r="O187" s="26">
        <v>867</v>
      </c>
      <c r="P187" s="26">
        <v>36</v>
      </c>
      <c r="Q187" s="26">
        <v>414</v>
      </c>
      <c r="R187" s="26">
        <v>734</v>
      </c>
      <c r="S187" s="26">
        <v>847</v>
      </c>
    </row>
    <row r="188" spans="1:19" s="106" customFormat="1" ht="12" customHeight="1" x14ac:dyDescent="0.2">
      <c r="A188" s="147"/>
      <c r="B188" s="147"/>
      <c r="C188" s="85"/>
      <c r="D188" s="85"/>
      <c r="E188" s="139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</row>
    <row r="189" spans="1:19" s="106" customFormat="1" ht="12" customHeight="1" x14ac:dyDescent="0.2">
      <c r="A189" s="156" t="s">
        <v>375</v>
      </c>
      <c r="B189" s="156"/>
      <c r="C189" s="18">
        <v>205751</v>
      </c>
      <c r="D189" s="18">
        <v>114576</v>
      </c>
      <c r="E189" s="133">
        <v>55.686728132548566</v>
      </c>
      <c r="F189" s="18">
        <v>2306</v>
      </c>
      <c r="G189" s="18">
        <v>1908</v>
      </c>
      <c r="H189" s="18">
        <v>110362</v>
      </c>
      <c r="I189" s="18">
        <v>20864</v>
      </c>
      <c r="J189" s="18">
        <v>989</v>
      </c>
      <c r="K189" s="18">
        <v>1120</v>
      </c>
      <c r="L189" s="18">
        <v>1330</v>
      </c>
      <c r="M189" s="18">
        <v>1237</v>
      </c>
      <c r="N189" s="18">
        <v>3626</v>
      </c>
      <c r="O189" s="18">
        <v>14643</v>
      </c>
      <c r="P189" s="18">
        <v>2001</v>
      </c>
      <c r="Q189" s="18">
        <v>16901</v>
      </c>
      <c r="R189" s="18">
        <v>23333</v>
      </c>
      <c r="S189" s="18">
        <v>24318</v>
      </c>
    </row>
    <row r="190" spans="1:19" s="106" customFormat="1" ht="12" customHeight="1" x14ac:dyDescent="0.2">
      <c r="A190" s="157" t="s">
        <v>376</v>
      </c>
      <c r="B190" s="157"/>
      <c r="C190" s="20">
        <v>33527</v>
      </c>
      <c r="D190" s="20">
        <v>19186</v>
      </c>
      <c r="E190" s="134">
        <v>57.225519730366571</v>
      </c>
      <c r="F190" s="20">
        <v>377</v>
      </c>
      <c r="G190" s="20">
        <v>317</v>
      </c>
      <c r="H190" s="20">
        <v>18492</v>
      </c>
      <c r="I190" s="20">
        <v>3882</v>
      </c>
      <c r="J190" s="20">
        <v>266</v>
      </c>
      <c r="K190" s="20">
        <v>122</v>
      </c>
      <c r="L190" s="20">
        <v>190</v>
      </c>
      <c r="M190" s="20">
        <v>203</v>
      </c>
      <c r="N190" s="20">
        <v>644</v>
      </c>
      <c r="O190" s="20">
        <v>2342</v>
      </c>
      <c r="P190" s="20">
        <v>213</v>
      </c>
      <c r="Q190" s="20">
        <v>3048</v>
      </c>
      <c r="R190" s="20">
        <v>3016</v>
      </c>
      <c r="S190" s="20">
        <v>4566</v>
      </c>
    </row>
    <row r="191" spans="1:19" s="106" customFormat="1" ht="12" customHeight="1" x14ac:dyDescent="0.2">
      <c r="A191" s="157" t="s">
        <v>377</v>
      </c>
      <c r="B191" s="157"/>
      <c r="C191" s="23">
        <v>34106</v>
      </c>
      <c r="D191" s="23">
        <v>20255</v>
      </c>
      <c r="E191" s="231">
        <v>59.38837741159913</v>
      </c>
      <c r="F191" s="23">
        <v>521</v>
      </c>
      <c r="G191" s="23">
        <v>359</v>
      </c>
      <c r="H191" s="23">
        <v>19375</v>
      </c>
      <c r="I191" s="23">
        <v>3776</v>
      </c>
      <c r="J191" s="23">
        <v>109</v>
      </c>
      <c r="K191" s="23">
        <v>159</v>
      </c>
      <c r="L191" s="23">
        <v>238</v>
      </c>
      <c r="M191" s="23">
        <v>234</v>
      </c>
      <c r="N191" s="23">
        <v>588</v>
      </c>
      <c r="O191" s="23">
        <v>3143</v>
      </c>
      <c r="P191" s="23">
        <v>369</v>
      </c>
      <c r="Q191" s="23">
        <v>2962</v>
      </c>
      <c r="R191" s="23">
        <v>3707</v>
      </c>
      <c r="S191" s="23">
        <v>4090</v>
      </c>
    </row>
    <row r="192" spans="1:19" s="106" customFormat="1" ht="12" customHeight="1" x14ac:dyDescent="0.2">
      <c r="A192" s="157" t="s">
        <v>378</v>
      </c>
      <c r="B192" s="157"/>
      <c r="C192" s="20">
        <v>36722</v>
      </c>
      <c r="D192" s="20">
        <v>19600</v>
      </c>
      <c r="E192" s="134">
        <v>53.373999237514298</v>
      </c>
      <c r="F192" s="20">
        <v>385</v>
      </c>
      <c r="G192" s="20">
        <v>364</v>
      </c>
      <c r="H192" s="20">
        <v>18851</v>
      </c>
      <c r="I192" s="20">
        <v>3523</v>
      </c>
      <c r="J192" s="20">
        <v>119</v>
      </c>
      <c r="K192" s="20">
        <v>168</v>
      </c>
      <c r="L192" s="20">
        <v>204</v>
      </c>
      <c r="M192" s="20">
        <v>262</v>
      </c>
      <c r="N192" s="20">
        <v>482</v>
      </c>
      <c r="O192" s="20">
        <v>2525</v>
      </c>
      <c r="P192" s="20">
        <v>363</v>
      </c>
      <c r="Q192" s="20">
        <v>3176</v>
      </c>
      <c r="R192" s="20">
        <v>3859</v>
      </c>
      <c r="S192" s="20">
        <v>4170</v>
      </c>
    </row>
    <row r="193" spans="1:23" s="106" customFormat="1" ht="12" customHeight="1" x14ac:dyDescent="0.2">
      <c r="A193" s="157" t="s">
        <v>379</v>
      </c>
      <c r="B193" s="157"/>
      <c r="C193" s="20">
        <v>90915</v>
      </c>
      <c r="D193" s="20">
        <v>49750</v>
      </c>
      <c r="E193" s="134">
        <v>54.721443106198095</v>
      </c>
      <c r="F193" s="20">
        <v>916</v>
      </c>
      <c r="G193" s="20">
        <v>804</v>
      </c>
      <c r="H193" s="20">
        <v>48030</v>
      </c>
      <c r="I193" s="20">
        <v>8712</v>
      </c>
      <c r="J193" s="20">
        <v>454</v>
      </c>
      <c r="K193" s="20">
        <v>627</v>
      </c>
      <c r="L193" s="20">
        <v>647</v>
      </c>
      <c r="M193" s="20">
        <v>474</v>
      </c>
      <c r="N193" s="20">
        <v>1725</v>
      </c>
      <c r="O193" s="20">
        <v>5672</v>
      </c>
      <c r="P193" s="20">
        <v>960</v>
      </c>
      <c r="Q193" s="20">
        <v>7030</v>
      </c>
      <c r="R193" s="20">
        <v>11652</v>
      </c>
      <c r="S193" s="20">
        <v>10077</v>
      </c>
    </row>
    <row r="194" spans="1:23" s="106" customFormat="1" ht="12" customHeight="1" x14ac:dyDescent="0.2">
      <c r="A194" s="148" t="s">
        <v>380</v>
      </c>
      <c r="B194" s="148"/>
      <c r="C194" s="26">
        <v>10481</v>
      </c>
      <c r="D194" s="26">
        <v>5785</v>
      </c>
      <c r="E194" s="135">
        <v>55.195114969945614</v>
      </c>
      <c r="F194" s="26">
        <v>107</v>
      </c>
      <c r="G194" s="26">
        <v>64</v>
      </c>
      <c r="H194" s="26">
        <v>5614</v>
      </c>
      <c r="I194" s="26">
        <v>971</v>
      </c>
      <c r="J194" s="26">
        <v>41</v>
      </c>
      <c r="K194" s="26">
        <v>44</v>
      </c>
      <c r="L194" s="26">
        <v>51</v>
      </c>
      <c r="M194" s="26">
        <v>64</v>
      </c>
      <c r="N194" s="26">
        <v>187</v>
      </c>
      <c r="O194" s="26">
        <v>961</v>
      </c>
      <c r="P194" s="26">
        <v>96</v>
      </c>
      <c r="Q194" s="26">
        <v>685</v>
      </c>
      <c r="R194" s="26">
        <v>1099</v>
      </c>
      <c r="S194" s="26">
        <v>1415</v>
      </c>
    </row>
    <row r="195" spans="1:23" s="106" customFormat="1" ht="12" customHeight="1" x14ac:dyDescent="0.2">
      <c r="A195" s="150"/>
      <c r="B195" s="150"/>
      <c r="C195" s="32"/>
      <c r="D195" s="32"/>
      <c r="E195" s="138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</row>
    <row r="196" spans="1:23" s="106" customFormat="1" ht="12" customHeight="1" x14ac:dyDescent="0.2">
      <c r="A196" s="107" t="s">
        <v>381</v>
      </c>
      <c r="B196" s="107"/>
      <c r="C196" s="13">
        <v>18358</v>
      </c>
      <c r="D196" s="13">
        <v>10907</v>
      </c>
      <c r="E196" s="140">
        <v>59.412790064277154</v>
      </c>
      <c r="F196" s="13">
        <v>256</v>
      </c>
      <c r="G196" s="13">
        <v>152</v>
      </c>
      <c r="H196" s="13">
        <v>10499</v>
      </c>
      <c r="I196" s="13">
        <v>1950</v>
      </c>
      <c r="J196" s="13">
        <v>68</v>
      </c>
      <c r="K196" s="13">
        <v>41</v>
      </c>
      <c r="L196" s="13">
        <v>75</v>
      </c>
      <c r="M196" s="13">
        <v>106</v>
      </c>
      <c r="N196" s="13">
        <v>230</v>
      </c>
      <c r="O196" s="13">
        <v>1828</v>
      </c>
      <c r="P196" s="13">
        <v>169</v>
      </c>
      <c r="Q196" s="13">
        <v>1313</v>
      </c>
      <c r="R196" s="13">
        <v>2230</v>
      </c>
      <c r="S196" s="13">
        <v>2489</v>
      </c>
    </row>
    <row r="197" spans="1:23" s="153" customFormat="1" ht="12" customHeight="1" x14ac:dyDescent="0.15">
      <c r="E197" s="232"/>
    </row>
    <row r="198" spans="1:23" s="110" customFormat="1" ht="12" customHeight="1" x14ac:dyDescent="0.2">
      <c r="A198" s="173" t="s">
        <v>402</v>
      </c>
      <c r="B198" s="173"/>
      <c r="C198" s="173"/>
      <c r="E198" s="233"/>
    </row>
    <row r="199" spans="1:23" s="110" customFormat="1" ht="12" customHeight="1" x14ac:dyDescent="0.2">
      <c r="A199" s="19" t="s">
        <v>383</v>
      </c>
      <c r="B199" s="149"/>
      <c r="C199" s="149"/>
      <c r="E199" s="233"/>
    </row>
    <row r="200" spans="1:23" s="110" customFormat="1" ht="12" customHeight="1" x14ac:dyDescent="0.2">
      <c r="A200" s="149"/>
      <c r="B200" s="149"/>
      <c r="C200" s="149"/>
      <c r="E200" s="233"/>
    </row>
    <row r="201" spans="1:23" s="95" customFormat="1" ht="12" customHeight="1" x14ac:dyDescent="0.2">
      <c r="A201" s="120" t="s">
        <v>372</v>
      </c>
      <c r="B201" s="120"/>
      <c r="C201" s="120"/>
      <c r="D201" s="120"/>
      <c r="E201" s="143"/>
      <c r="F201" s="120"/>
      <c r="G201" s="120"/>
      <c r="H201" s="120"/>
      <c r="I201" s="120"/>
      <c r="J201" s="120"/>
      <c r="K201" s="120"/>
      <c r="L201" s="101"/>
      <c r="M201" s="101"/>
      <c r="N201" s="120"/>
      <c r="O201" s="120"/>
      <c r="P201" s="120"/>
      <c r="Q201" s="101"/>
      <c r="R201" s="101"/>
      <c r="S201" s="101"/>
      <c r="T201" s="120"/>
      <c r="U201" s="101"/>
      <c r="V201" s="120"/>
      <c r="W201" s="101"/>
    </row>
    <row r="202" spans="1:23" s="33" customFormat="1" ht="11.25" x14ac:dyDescent="0.2">
      <c r="A202" s="121"/>
      <c r="B202" s="121"/>
      <c r="C202" s="121"/>
      <c r="D202" s="121"/>
      <c r="E202" s="144"/>
      <c r="F202" s="121"/>
      <c r="G202" s="121"/>
      <c r="H202" s="121"/>
      <c r="I202" s="121"/>
      <c r="J202" s="121"/>
      <c r="K202" s="121"/>
      <c r="L202" s="17"/>
      <c r="M202" s="17"/>
      <c r="N202" s="121"/>
      <c r="O202" s="121"/>
      <c r="P202" s="121"/>
      <c r="Q202" s="17"/>
      <c r="R202" s="17"/>
      <c r="S202" s="17"/>
      <c r="T202" s="121"/>
      <c r="U202" s="17"/>
      <c r="V202" s="121"/>
      <c r="W202" s="17"/>
    </row>
    <row r="203" spans="1:23" s="37" customFormat="1" ht="12" customHeight="1" x14ac:dyDescent="0.2">
      <c r="A203" s="122" t="s">
        <v>412</v>
      </c>
      <c r="B203" s="122"/>
      <c r="C203" s="122"/>
      <c r="D203" s="122"/>
      <c r="E203" s="145"/>
      <c r="F203" s="122"/>
      <c r="G203" s="122"/>
      <c r="H203" s="122"/>
      <c r="I203" s="122"/>
      <c r="J203" s="122"/>
      <c r="K203" s="122"/>
      <c r="L203" s="19"/>
      <c r="M203" s="19"/>
      <c r="N203" s="122"/>
      <c r="O203" s="122"/>
      <c r="P203" s="122"/>
      <c r="Q203" s="19"/>
      <c r="R203" s="19"/>
      <c r="S203" s="19"/>
      <c r="T203" s="122"/>
      <c r="U203" s="19"/>
      <c r="V203" s="122"/>
      <c r="W203" s="19"/>
    </row>
    <row r="204" spans="1:23" s="37" customFormat="1" ht="12" customHeight="1" x14ac:dyDescent="0.2">
      <c r="A204" s="122" t="s">
        <v>339</v>
      </c>
      <c r="B204" s="122"/>
      <c r="C204" s="122"/>
      <c r="D204" s="122"/>
      <c r="E204" s="145"/>
      <c r="F204" s="122"/>
      <c r="G204" s="122"/>
      <c r="H204" s="122"/>
      <c r="I204" s="122"/>
      <c r="J204" s="122"/>
      <c r="K204" s="122"/>
      <c r="L204" s="19"/>
      <c r="M204" s="19"/>
      <c r="N204" s="122"/>
      <c r="O204" s="122"/>
      <c r="P204" s="122"/>
      <c r="Q204" s="19"/>
      <c r="R204" s="19"/>
      <c r="S204" s="19"/>
      <c r="T204" s="122"/>
      <c r="U204" s="19"/>
      <c r="V204" s="122"/>
      <c r="W204" s="19"/>
    </row>
  </sheetData>
  <mergeCells count="166">
    <mergeCell ref="A193:B193"/>
    <mergeCell ref="A198:C198"/>
    <mergeCell ref="A5:B5"/>
    <mergeCell ref="F5:H5"/>
    <mergeCell ref="I5:S5"/>
    <mergeCell ref="F6:H6"/>
    <mergeCell ref="I6:S6"/>
    <mergeCell ref="D5:E5"/>
    <mergeCell ref="D6:E6"/>
    <mergeCell ref="A7:S7"/>
    <mergeCell ref="A186:B186"/>
    <mergeCell ref="A187:B187"/>
    <mergeCell ref="A189:B189"/>
    <mergeCell ref="A190:B190"/>
    <mergeCell ref="A191:B191"/>
    <mergeCell ref="A192:B192"/>
    <mergeCell ref="A180:B180"/>
    <mergeCell ref="A181:B181"/>
    <mergeCell ref="A182:B182"/>
    <mergeCell ref="A183:B183"/>
    <mergeCell ref="A184:B184"/>
    <mergeCell ref="A185:B185"/>
    <mergeCell ref="A173:B173"/>
    <mergeCell ref="A174:B174"/>
    <mergeCell ref="A175:B175"/>
    <mergeCell ref="A176:B176"/>
    <mergeCell ref="A177:B177"/>
    <mergeCell ref="A179:B179"/>
    <mergeCell ref="A167:B167"/>
    <mergeCell ref="A168:B168"/>
    <mergeCell ref="A169:B169"/>
    <mergeCell ref="A170:B170"/>
    <mergeCell ref="A171:B171"/>
    <mergeCell ref="A172:B172"/>
    <mergeCell ref="A159:B159"/>
    <mergeCell ref="A160:B160"/>
    <mergeCell ref="A162:B162"/>
    <mergeCell ref="A163:B163"/>
    <mergeCell ref="A164:B164"/>
    <mergeCell ref="A165:B165"/>
    <mergeCell ref="A152:B152"/>
    <mergeCell ref="A153:B153"/>
    <mergeCell ref="A154:B154"/>
    <mergeCell ref="A155:B155"/>
    <mergeCell ref="A156:B156"/>
    <mergeCell ref="A158:B158"/>
    <mergeCell ref="A145:B145"/>
    <mergeCell ref="A146:B146"/>
    <mergeCell ref="A147:B147"/>
    <mergeCell ref="A148:B148"/>
    <mergeCell ref="A150:B150"/>
    <mergeCell ref="A151:B151"/>
    <mergeCell ref="A137:B137"/>
    <mergeCell ref="A140:B140"/>
    <mergeCell ref="A141:B141"/>
    <mergeCell ref="A142:B142"/>
    <mergeCell ref="A143:B143"/>
    <mergeCell ref="A144:B144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44:B44"/>
    <mergeCell ref="A47:B47"/>
    <mergeCell ref="A52:B52"/>
    <mergeCell ref="A53:B53"/>
    <mergeCell ref="A54:B54"/>
    <mergeCell ref="A55:B55"/>
    <mergeCell ref="A33:B33"/>
    <mergeCell ref="A38:B38"/>
    <mergeCell ref="A39:B39"/>
    <mergeCell ref="A40:B40"/>
    <mergeCell ref="A42:B42"/>
    <mergeCell ref="A43:B43"/>
    <mergeCell ref="A23:B23"/>
    <mergeCell ref="A24:B24"/>
    <mergeCell ref="A25:B25"/>
    <mergeCell ref="A26:B26"/>
    <mergeCell ref="A29:B29"/>
    <mergeCell ref="A32:B32"/>
    <mergeCell ref="A10:B10"/>
    <mergeCell ref="A12:B12"/>
    <mergeCell ref="A13:B13"/>
    <mergeCell ref="A17:B17"/>
    <mergeCell ref="A21:B21"/>
    <mergeCell ref="A8:S8"/>
    <mergeCell ref="A9:B9"/>
    <mergeCell ref="A6:B6"/>
    <mergeCell ref="A1:S1"/>
    <mergeCell ref="A2:S2"/>
    <mergeCell ref="A3:S3"/>
    <mergeCell ref="A4:S4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RowHeight="12" x14ac:dyDescent="0.2"/>
  <cols>
    <col min="1" max="1" width="1.7109375" style="111" customWidth="1"/>
    <col min="2" max="2" width="28.140625" style="111" customWidth="1"/>
    <col min="3" max="4" width="12.42578125" style="112" customWidth="1"/>
    <col min="5" max="5" width="12.42578125" style="146" customWidth="1"/>
    <col min="6" max="7" width="12.42578125" style="112" customWidth="1"/>
    <col min="8" max="22" width="12.42578125" style="111" customWidth="1"/>
    <col min="23" max="16384" width="9.140625" style="111"/>
  </cols>
  <sheetData>
    <row r="1" spans="1:22" s="103" customFormat="1" ht="12.75" customHeight="1" x14ac:dyDescent="0.2">
      <c r="A1" s="113"/>
      <c r="B1" s="113"/>
      <c r="C1" s="113"/>
      <c r="D1" s="114"/>
      <c r="E1" s="123"/>
      <c r="F1" s="114"/>
      <c r="G1" s="114"/>
    </row>
    <row r="2" spans="1:22" s="103" customFormat="1" ht="12.75" customHeight="1" x14ac:dyDescent="0.2">
      <c r="A2" s="118" t="s">
        <v>384</v>
      </c>
      <c r="B2" s="118"/>
      <c r="C2" s="118"/>
      <c r="D2" s="118"/>
      <c r="E2" s="124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69" customFormat="1" ht="12.75" customHeight="1" x14ac:dyDescent="0.25">
      <c r="A3" s="115"/>
      <c r="B3" s="115"/>
      <c r="C3" s="115"/>
      <c r="D3" s="114"/>
      <c r="E3" s="123"/>
      <c r="F3" s="114"/>
      <c r="G3" s="114"/>
    </row>
    <row r="4" spans="1:22" s="69" customFormat="1" ht="12.75" customHeight="1" x14ac:dyDescent="0.25">
      <c r="A4" s="116"/>
      <c r="B4" s="116"/>
      <c r="C4" s="116"/>
      <c r="D4" s="117"/>
      <c r="E4" s="125"/>
      <c r="F4" s="117"/>
      <c r="G4" s="117"/>
    </row>
    <row r="5" spans="1:22" s="72" customFormat="1" ht="12" customHeight="1" x14ac:dyDescent="0.2">
      <c r="A5" s="174"/>
      <c r="B5" s="174"/>
      <c r="C5" s="5" t="s">
        <v>1</v>
      </c>
      <c r="D5" s="70" t="s">
        <v>2</v>
      </c>
      <c r="E5" s="126"/>
      <c r="F5" s="175" t="s">
        <v>3</v>
      </c>
      <c r="G5" s="176"/>
      <c r="H5" s="176"/>
      <c r="I5" s="177" t="s">
        <v>4</v>
      </c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84"/>
      <c r="U5" s="184"/>
      <c r="V5" s="184"/>
    </row>
    <row r="6" spans="1:22" s="72" customFormat="1" ht="12" customHeight="1" x14ac:dyDescent="0.2">
      <c r="A6" s="71"/>
      <c r="B6" s="71"/>
      <c r="C6" s="6" t="s">
        <v>5</v>
      </c>
      <c r="D6" s="73"/>
      <c r="E6" s="127"/>
      <c r="F6" s="179"/>
      <c r="G6" s="180"/>
      <c r="H6" s="180"/>
      <c r="I6" s="181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5"/>
      <c r="U6" s="185"/>
      <c r="V6" s="185"/>
    </row>
    <row r="7" spans="1:22" s="71" customFormat="1" ht="12" customHeight="1" x14ac:dyDescent="0.2">
      <c r="A7" s="119"/>
      <c r="B7" s="119"/>
      <c r="C7" s="119"/>
      <c r="D7" s="119"/>
      <c r="E7" s="128"/>
      <c r="F7" s="119"/>
      <c r="G7" s="119"/>
      <c r="H7" s="119"/>
      <c r="I7" s="119"/>
      <c r="J7" s="119"/>
      <c r="K7" s="119"/>
      <c r="L7" s="119"/>
      <c r="M7" s="96"/>
      <c r="N7" s="119"/>
      <c r="O7" s="119"/>
      <c r="P7" s="119"/>
      <c r="Q7" s="119"/>
      <c r="R7" s="96"/>
      <c r="S7" s="119"/>
      <c r="T7" s="96"/>
      <c r="U7" s="119"/>
      <c r="V7" s="96"/>
    </row>
    <row r="8" spans="1:22" s="72" customFormat="1" ht="12" customHeight="1" x14ac:dyDescent="0.2">
      <c r="E8" s="129"/>
      <c r="G8" s="90"/>
    </row>
    <row r="9" spans="1:22" s="88" customFormat="1" ht="39" customHeight="1" x14ac:dyDescent="0.2">
      <c r="A9" s="87"/>
      <c r="B9" s="87"/>
      <c r="C9" s="98"/>
      <c r="D9" s="98"/>
      <c r="E9" s="130" t="s">
        <v>371</v>
      </c>
      <c r="F9" s="9" t="s">
        <v>7</v>
      </c>
      <c r="G9" s="9" t="s">
        <v>8</v>
      </c>
      <c r="H9" s="9" t="s">
        <v>9</v>
      </c>
      <c r="I9" s="100" t="s">
        <v>394</v>
      </c>
      <c r="J9" s="100" t="s">
        <v>389</v>
      </c>
      <c r="K9" s="100" t="s">
        <v>396</v>
      </c>
      <c r="L9" s="100" t="s">
        <v>397</v>
      </c>
      <c r="M9" s="100" t="s">
        <v>15</v>
      </c>
      <c r="N9" s="100" t="s">
        <v>279</v>
      </c>
      <c r="O9" s="100" t="s">
        <v>387</v>
      </c>
      <c r="P9" s="100" t="s">
        <v>390</v>
      </c>
      <c r="Q9" s="100" t="s">
        <v>392</v>
      </c>
      <c r="R9" s="100" t="s">
        <v>393</v>
      </c>
      <c r="S9" s="100" t="s">
        <v>388</v>
      </c>
      <c r="T9" s="100" t="s">
        <v>395</v>
      </c>
      <c r="U9" s="100" t="s">
        <v>391</v>
      </c>
      <c r="V9" s="100" t="s">
        <v>385</v>
      </c>
    </row>
    <row r="10" spans="1:22" s="104" customFormat="1" ht="12" customHeight="1" x14ac:dyDescent="0.2">
      <c r="A10" s="155" t="s">
        <v>21</v>
      </c>
      <c r="B10" s="155"/>
      <c r="C10" s="78">
        <f>C12+C23+C38+C42+C52</f>
        <v>224827</v>
      </c>
      <c r="D10" s="78">
        <f>D12+D23+D38+D42+D52</f>
        <v>133324</v>
      </c>
      <c r="E10" s="131">
        <v>89.71978</v>
      </c>
      <c r="F10" s="78">
        <f t="shared" ref="F10:V10" si="0">F12+F23+F38+F42+F52</f>
        <v>4234</v>
      </c>
      <c r="G10" s="78">
        <f t="shared" si="0"/>
        <v>1132</v>
      </c>
      <c r="H10" s="78">
        <f t="shared" si="0"/>
        <v>127958</v>
      </c>
      <c r="I10" s="13">
        <f t="shared" si="0"/>
        <v>29128</v>
      </c>
      <c r="J10" s="13">
        <f t="shared" si="0"/>
        <v>27101</v>
      </c>
      <c r="K10" s="13">
        <f t="shared" si="0"/>
        <v>19062</v>
      </c>
      <c r="L10" s="13">
        <f t="shared" si="0"/>
        <v>18411</v>
      </c>
      <c r="M10" s="13">
        <f t="shared" si="0"/>
        <v>4530</v>
      </c>
      <c r="N10" s="13">
        <f t="shared" si="0"/>
        <v>1632</v>
      </c>
      <c r="O10" s="13">
        <f t="shared" si="0"/>
        <v>1527</v>
      </c>
      <c r="P10" s="13">
        <f t="shared" si="0"/>
        <v>922</v>
      </c>
      <c r="Q10" s="13">
        <f t="shared" si="0"/>
        <v>729</v>
      </c>
      <c r="R10" s="13">
        <f t="shared" si="0"/>
        <v>602</v>
      </c>
      <c r="S10" s="13">
        <f t="shared" si="0"/>
        <v>585</v>
      </c>
      <c r="T10" s="13">
        <f t="shared" si="0"/>
        <v>344</v>
      </c>
      <c r="U10" s="13">
        <f t="shared" si="0"/>
        <v>56</v>
      </c>
      <c r="V10" s="13">
        <f t="shared" si="0"/>
        <v>23329</v>
      </c>
    </row>
    <row r="11" spans="1:22" s="104" customFormat="1" ht="12" customHeight="1" x14ac:dyDescent="0.2">
      <c r="A11" s="14"/>
      <c r="B11" s="14"/>
      <c r="C11" s="15"/>
      <c r="D11" s="15"/>
      <c r="E11" s="132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05" customFormat="1" ht="12" customHeight="1" x14ac:dyDescent="0.2">
      <c r="A12" s="156" t="s">
        <v>22</v>
      </c>
      <c r="B12" s="156"/>
      <c r="C12" s="18">
        <f>C13+C17+C21</f>
        <v>17422</v>
      </c>
      <c r="D12" s="18">
        <f>D13+D17+D21</f>
        <v>11238</v>
      </c>
      <c r="E12" s="133" t="s">
        <v>386</v>
      </c>
      <c r="F12" s="18">
        <f t="shared" ref="F12:V12" si="1">F13+F17+F21</f>
        <v>296</v>
      </c>
      <c r="G12" s="18">
        <f t="shared" si="1"/>
        <v>84</v>
      </c>
      <c r="H12" s="18">
        <f t="shared" si="1"/>
        <v>10858</v>
      </c>
      <c r="I12" s="18">
        <f t="shared" si="1"/>
        <v>2302</v>
      </c>
      <c r="J12" s="18">
        <f t="shared" si="1"/>
        <v>2122</v>
      </c>
      <c r="K12" s="18">
        <f t="shared" si="1"/>
        <v>1424</v>
      </c>
      <c r="L12" s="18">
        <f t="shared" si="1"/>
        <v>2277</v>
      </c>
      <c r="M12" s="18">
        <f t="shared" si="1"/>
        <v>197</v>
      </c>
      <c r="N12" s="18">
        <f t="shared" si="1"/>
        <v>111</v>
      </c>
      <c r="O12" s="18">
        <f t="shared" si="1"/>
        <v>62</v>
      </c>
      <c r="P12" s="18">
        <f t="shared" si="1"/>
        <v>40</v>
      </c>
      <c r="Q12" s="18">
        <f t="shared" si="1"/>
        <v>42</v>
      </c>
      <c r="R12" s="18">
        <f t="shared" si="1"/>
        <v>19</v>
      </c>
      <c r="S12" s="18">
        <f t="shared" si="1"/>
        <v>58</v>
      </c>
      <c r="T12" s="18">
        <f t="shared" si="1"/>
        <v>14</v>
      </c>
      <c r="U12" s="18">
        <f t="shared" si="1"/>
        <v>8</v>
      </c>
      <c r="V12" s="18">
        <f t="shared" si="1"/>
        <v>2182</v>
      </c>
    </row>
    <row r="13" spans="1:22" s="106" customFormat="1" ht="12" customHeight="1" x14ac:dyDescent="0.2">
      <c r="A13" s="157" t="s">
        <v>23</v>
      </c>
      <c r="B13" s="157"/>
      <c r="C13" s="20">
        <f>C14+C15+C16</f>
        <v>6198</v>
      </c>
      <c r="D13" s="20">
        <f>D14+D15+D16</f>
        <v>4153</v>
      </c>
      <c r="E13" s="134" t="s">
        <v>386</v>
      </c>
      <c r="F13" s="20">
        <f t="shared" ref="F13:V13" si="2">F14+F15+F16</f>
        <v>109</v>
      </c>
      <c r="G13" s="20">
        <f t="shared" si="2"/>
        <v>26</v>
      </c>
      <c r="H13" s="20">
        <f t="shared" si="2"/>
        <v>4018</v>
      </c>
      <c r="I13" s="20">
        <f t="shared" si="2"/>
        <v>854</v>
      </c>
      <c r="J13" s="20">
        <f t="shared" si="2"/>
        <v>781</v>
      </c>
      <c r="K13" s="20">
        <f t="shared" si="2"/>
        <v>494</v>
      </c>
      <c r="L13" s="20">
        <f t="shared" si="2"/>
        <v>943</v>
      </c>
      <c r="M13" s="20">
        <f t="shared" si="2"/>
        <v>67</v>
      </c>
      <c r="N13" s="20">
        <f t="shared" si="2"/>
        <v>33</v>
      </c>
      <c r="O13" s="20">
        <f t="shared" si="2"/>
        <v>17</v>
      </c>
      <c r="P13" s="20">
        <f t="shared" si="2"/>
        <v>7</v>
      </c>
      <c r="Q13" s="20">
        <f t="shared" si="2"/>
        <v>10</v>
      </c>
      <c r="R13" s="20">
        <f t="shared" si="2"/>
        <v>4</v>
      </c>
      <c r="S13" s="20">
        <f t="shared" si="2"/>
        <v>23</v>
      </c>
      <c r="T13" s="20">
        <f t="shared" si="2"/>
        <v>3</v>
      </c>
      <c r="U13" s="20">
        <f t="shared" si="2"/>
        <v>1</v>
      </c>
      <c r="V13" s="20">
        <f t="shared" si="2"/>
        <v>781</v>
      </c>
    </row>
    <row r="14" spans="1:22" s="106" customFormat="1" ht="12" customHeight="1" x14ac:dyDescent="0.2">
      <c r="A14" s="22"/>
      <c r="B14" s="23" t="s">
        <v>24</v>
      </c>
      <c r="C14" s="20">
        <f>C177+C178+C180+C185+C186</f>
        <v>2405</v>
      </c>
      <c r="D14" s="20">
        <f>D177+D178+D180+D185+D186</f>
        <v>1667</v>
      </c>
      <c r="E14" s="134" t="s">
        <v>386</v>
      </c>
      <c r="F14" s="20">
        <f t="shared" ref="F14:V14" si="3">F177+F178+F180+F185+F186</f>
        <v>33</v>
      </c>
      <c r="G14" s="20">
        <f t="shared" si="3"/>
        <v>13</v>
      </c>
      <c r="H14" s="20">
        <f t="shared" si="3"/>
        <v>1621</v>
      </c>
      <c r="I14" s="20">
        <f t="shared" si="3"/>
        <v>388</v>
      </c>
      <c r="J14" s="20">
        <f t="shared" si="3"/>
        <v>402</v>
      </c>
      <c r="K14" s="20">
        <f t="shared" si="3"/>
        <v>120</v>
      </c>
      <c r="L14" s="20">
        <f t="shared" si="3"/>
        <v>388</v>
      </c>
      <c r="M14" s="20">
        <f t="shared" si="3"/>
        <v>25</v>
      </c>
      <c r="N14" s="20">
        <f t="shared" si="3"/>
        <v>7</v>
      </c>
      <c r="O14" s="20">
        <f t="shared" si="3"/>
        <v>4</v>
      </c>
      <c r="P14" s="20">
        <f t="shared" si="3"/>
        <v>1</v>
      </c>
      <c r="Q14" s="20">
        <f t="shared" si="3"/>
        <v>1</v>
      </c>
      <c r="R14" s="20">
        <f t="shared" si="3"/>
        <v>1</v>
      </c>
      <c r="S14" s="20">
        <f t="shared" si="3"/>
        <v>11</v>
      </c>
      <c r="T14" s="20">
        <f t="shared" si="3"/>
        <v>1</v>
      </c>
      <c r="U14" s="20">
        <f t="shared" si="3"/>
        <v>0</v>
      </c>
      <c r="V14" s="20">
        <f t="shared" si="3"/>
        <v>272</v>
      </c>
    </row>
    <row r="15" spans="1:22" s="106" customFormat="1" ht="12" customHeight="1" x14ac:dyDescent="0.2">
      <c r="A15" s="22"/>
      <c r="B15" s="23" t="s">
        <v>25</v>
      </c>
      <c r="C15" s="20">
        <f>+C181</f>
        <v>2126</v>
      </c>
      <c r="D15" s="20">
        <f>+D181</f>
        <v>1391</v>
      </c>
      <c r="E15" s="134" t="s">
        <v>386</v>
      </c>
      <c r="F15" s="20">
        <f t="shared" ref="F15:V15" si="4">+F181</f>
        <v>33</v>
      </c>
      <c r="G15" s="20">
        <f t="shared" si="4"/>
        <v>1</v>
      </c>
      <c r="H15" s="20">
        <f t="shared" si="4"/>
        <v>1357</v>
      </c>
      <c r="I15" s="20">
        <f t="shared" si="4"/>
        <v>265</v>
      </c>
      <c r="J15" s="20">
        <f t="shared" si="4"/>
        <v>234</v>
      </c>
      <c r="K15" s="20">
        <f t="shared" si="4"/>
        <v>187</v>
      </c>
      <c r="L15" s="20">
        <f t="shared" si="4"/>
        <v>320</v>
      </c>
      <c r="M15" s="20">
        <f t="shared" si="4"/>
        <v>23</v>
      </c>
      <c r="N15" s="20">
        <f t="shared" si="4"/>
        <v>14</v>
      </c>
      <c r="O15" s="20">
        <f t="shared" si="4"/>
        <v>6</v>
      </c>
      <c r="P15" s="20">
        <f t="shared" si="4"/>
        <v>3</v>
      </c>
      <c r="Q15" s="20">
        <f t="shared" si="4"/>
        <v>1</v>
      </c>
      <c r="R15" s="20">
        <f t="shared" si="4"/>
        <v>1</v>
      </c>
      <c r="S15" s="20">
        <f t="shared" si="4"/>
        <v>9</v>
      </c>
      <c r="T15" s="20">
        <f t="shared" si="4"/>
        <v>0</v>
      </c>
      <c r="U15" s="20">
        <f t="shared" si="4"/>
        <v>1</v>
      </c>
      <c r="V15" s="20">
        <f t="shared" si="4"/>
        <v>293</v>
      </c>
    </row>
    <row r="16" spans="1:22" s="106" customFormat="1" ht="12" customHeight="1" x14ac:dyDescent="0.2">
      <c r="A16" s="22"/>
      <c r="B16" s="25" t="s">
        <v>26</v>
      </c>
      <c r="C16" s="20">
        <f>C179+C182+C183+C184</f>
        <v>1667</v>
      </c>
      <c r="D16" s="20">
        <f>D179+D182+D183+D184</f>
        <v>1095</v>
      </c>
      <c r="E16" s="134" t="s">
        <v>386</v>
      </c>
      <c r="F16" s="20">
        <f t="shared" ref="F16:V16" si="5">F179+F182+F183+F184</f>
        <v>43</v>
      </c>
      <c r="G16" s="20">
        <f t="shared" si="5"/>
        <v>12</v>
      </c>
      <c r="H16" s="20">
        <f t="shared" si="5"/>
        <v>1040</v>
      </c>
      <c r="I16" s="20">
        <f t="shared" si="5"/>
        <v>201</v>
      </c>
      <c r="J16" s="20">
        <f t="shared" si="5"/>
        <v>145</v>
      </c>
      <c r="K16" s="20">
        <f t="shared" si="5"/>
        <v>187</v>
      </c>
      <c r="L16" s="20">
        <f t="shared" si="5"/>
        <v>235</v>
      </c>
      <c r="M16" s="20">
        <f t="shared" si="5"/>
        <v>19</v>
      </c>
      <c r="N16" s="20">
        <f t="shared" si="5"/>
        <v>12</v>
      </c>
      <c r="O16" s="20">
        <f t="shared" si="5"/>
        <v>7</v>
      </c>
      <c r="P16" s="20">
        <f t="shared" si="5"/>
        <v>3</v>
      </c>
      <c r="Q16" s="20">
        <f t="shared" si="5"/>
        <v>8</v>
      </c>
      <c r="R16" s="20">
        <f t="shared" si="5"/>
        <v>2</v>
      </c>
      <c r="S16" s="20">
        <f t="shared" si="5"/>
        <v>3</v>
      </c>
      <c r="T16" s="20">
        <f t="shared" si="5"/>
        <v>2</v>
      </c>
      <c r="U16" s="20">
        <f t="shared" si="5"/>
        <v>0</v>
      </c>
      <c r="V16" s="20">
        <f t="shared" si="5"/>
        <v>216</v>
      </c>
    </row>
    <row r="17" spans="1:22" s="106" customFormat="1" ht="12" customHeight="1" x14ac:dyDescent="0.2">
      <c r="A17" s="157" t="s">
        <v>27</v>
      </c>
      <c r="B17" s="157"/>
      <c r="C17" s="20">
        <f>C18+C19+C20</f>
        <v>5388</v>
      </c>
      <c r="D17" s="20">
        <f>D18+D19+D20</f>
        <v>3104</v>
      </c>
      <c r="E17" s="134" t="s">
        <v>386</v>
      </c>
      <c r="F17" s="20">
        <f t="shared" ref="F17:V17" si="6">F18+F19+F20</f>
        <v>95</v>
      </c>
      <c r="G17" s="20">
        <f t="shared" si="6"/>
        <v>21</v>
      </c>
      <c r="H17" s="20">
        <f t="shared" si="6"/>
        <v>2988</v>
      </c>
      <c r="I17" s="20">
        <f t="shared" si="6"/>
        <v>719</v>
      </c>
      <c r="J17" s="20">
        <f t="shared" si="6"/>
        <v>599</v>
      </c>
      <c r="K17" s="20">
        <f t="shared" si="6"/>
        <v>394</v>
      </c>
      <c r="L17" s="20">
        <f t="shared" si="6"/>
        <v>448</v>
      </c>
      <c r="M17" s="20">
        <f t="shared" si="6"/>
        <v>66</v>
      </c>
      <c r="N17" s="20">
        <f t="shared" si="6"/>
        <v>29</v>
      </c>
      <c r="O17" s="20">
        <f t="shared" si="6"/>
        <v>26</v>
      </c>
      <c r="P17" s="20">
        <f t="shared" si="6"/>
        <v>13</v>
      </c>
      <c r="Q17" s="20">
        <f t="shared" si="6"/>
        <v>14</v>
      </c>
      <c r="R17" s="20">
        <f t="shared" si="6"/>
        <v>8</v>
      </c>
      <c r="S17" s="20">
        <f t="shared" si="6"/>
        <v>21</v>
      </c>
      <c r="T17" s="20">
        <f t="shared" si="6"/>
        <v>6</v>
      </c>
      <c r="U17" s="20">
        <f t="shared" si="6"/>
        <v>4</v>
      </c>
      <c r="V17" s="20">
        <f t="shared" si="6"/>
        <v>641</v>
      </c>
    </row>
    <row r="18" spans="1:22" s="106" customFormat="1" ht="12" customHeight="1" x14ac:dyDescent="0.2">
      <c r="A18" s="22"/>
      <c r="B18" s="23" t="s">
        <v>28</v>
      </c>
      <c r="C18" s="20">
        <f>+C173</f>
        <v>1516</v>
      </c>
      <c r="D18" s="20">
        <f>+D173</f>
        <v>969</v>
      </c>
      <c r="E18" s="134" t="s">
        <v>386</v>
      </c>
      <c r="F18" s="20">
        <f t="shared" ref="F18:V18" si="7">+F173</f>
        <v>28</v>
      </c>
      <c r="G18" s="20">
        <f t="shared" si="7"/>
        <v>8</v>
      </c>
      <c r="H18" s="20">
        <f t="shared" si="7"/>
        <v>933</v>
      </c>
      <c r="I18" s="20">
        <f t="shared" si="7"/>
        <v>220</v>
      </c>
      <c r="J18" s="20">
        <f t="shared" si="7"/>
        <v>214</v>
      </c>
      <c r="K18" s="20">
        <f t="shared" si="7"/>
        <v>121</v>
      </c>
      <c r="L18" s="20">
        <f t="shared" si="7"/>
        <v>89</v>
      </c>
      <c r="M18" s="20">
        <f t="shared" si="7"/>
        <v>13</v>
      </c>
      <c r="N18" s="20">
        <f t="shared" si="7"/>
        <v>12</v>
      </c>
      <c r="O18" s="20">
        <f t="shared" si="7"/>
        <v>10</v>
      </c>
      <c r="P18" s="20">
        <f t="shared" si="7"/>
        <v>3</v>
      </c>
      <c r="Q18" s="20">
        <f t="shared" si="7"/>
        <v>3</v>
      </c>
      <c r="R18" s="20">
        <f t="shared" si="7"/>
        <v>3</v>
      </c>
      <c r="S18" s="20">
        <f t="shared" si="7"/>
        <v>7</v>
      </c>
      <c r="T18" s="20">
        <f t="shared" si="7"/>
        <v>3</v>
      </c>
      <c r="U18" s="20">
        <f t="shared" si="7"/>
        <v>4</v>
      </c>
      <c r="V18" s="20">
        <f t="shared" si="7"/>
        <v>231</v>
      </c>
    </row>
    <row r="19" spans="1:22" s="106" customFormat="1" ht="12" customHeight="1" x14ac:dyDescent="0.2">
      <c r="A19" s="22"/>
      <c r="B19" s="23" t="s">
        <v>29</v>
      </c>
      <c r="C19" s="20">
        <f>+C172</f>
        <v>1507</v>
      </c>
      <c r="D19" s="20">
        <f>+D172</f>
        <v>864</v>
      </c>
      <c r="E19" s="134" t="s">
        <v>386</v>
      </c>
      <c r="F19" s="20">
        <f t="shared" ref="F19:V19" si="8">+F172</f>
        <v>24</v>
      </c>
      <c r="G19" s="20">
        <f t="shared" si="8"/>
        <v>1</v>
      </c>
      <c r="H19" s="20">
        <f t="shared" si="8"/>
        <v>839</v>
      </c>
      <c r="I19" s="20">
        <f t="shared" si="8"/>
        <v>182</v>
      </c>
      <c r="J19" s="20">
        <f t="shared" si="8"/>
        <v>160</v>
      </c>
      <c r="K19" s="20">
        <f t="shared" si="8"/>
        <v>105</v>
      </c>
      <c r="L19" s="20">
        <f t="shared" si="8"/>
        <v>177</v>
      </c>
      <c r="M19" s="20">
        <f t="shared" si="8"/>
        <v>15</v>
      </c>
      <c r="N19" s="20">
        <f t="shared" si="8"/>
        <v>12</v>
      </c>
      <c r="O19" s="20">
        <f t="shared" si="8"/>
        <v>7</v>
      </c>
      <c r="P19" s="20">
        <f t="shared" si="8"/>
        <v>3</v>
      </c>
      <c r="Q19" s="20">
        <f t="shared" si="8"/>
        <v>4</v>
      </c>
      <c r="R19" s="20">
        <f t="shared" si="8"/>
        <v>3</v>
      </c>
      <c r="S19" s="20">
        <f t="shared" si="8"/>
        <v>8</v>
      </c>
      <c r="T19" s="20">
        <f t="shared" si="8"/>
        <v>0</v>
      </c>
      <c r="U19" s="20">
        <f t="shared" si="8"/>
        <v>0</v>
      </c>
      <c r="V19" s="20">
        <f t="shared" si="8"/>
        <v>163</v>
      </c>
    </row>
    <row r="20" spans="1:22" s="106" customFormat="1" ht="12" customHeight="1" x14ac:dyDescent="0.2">
      <c r="A20" s="24"/>
      <c r="B20" s="23" t="s">
        <v>30</v>
      </c>
      <c r="C20" s="20">
        <f>C174</f>
        <v>2365</v>
      </c>
      <c r="D20" s="20">
        <f>D174</f>
        <v>1271</v>
      </c>
      <c r="E20" s="134" t="s">
        <v>386</v>
      </c>
      <c r="F20" s="20">
        <f t="shared" ref="F20:V20" si="9">F174</f>
        <v>43</v>
      </c>
      <c r="G20" s="20">
        <f t="shared" si="9"/>
        <v>12</v>
      </c>
      <c r="H20" s="20">
        <f t="shared" si="9"/>
        <v>1216</v>
      </c>
      <c r="I20" s="20">
        <f t="shared" si="9"/>
        <v>317</v>
      </c>
      <c r="J20" s="20">
        <f t="shared" si="9"/>
        <v>225</v>
      </c>
      <c r="K20" s="20">
        <f t="shared" si="9"/>
        <v>168</v>
      </c>
      <c r="L20" s="20">
        <f t="shared" si="9"/>
        <v>182</v>
      </c>
      <c r="M20" s="20">
        <f t="shared" si="9"/>
        <v>38</v>
      </c>
      <c r="N20" s="20">
        <f t="shared" si="9"/>
        <v>5</v>
      </c>
      <c r="O20" s="20">
        <f t="shared" si="9"/>
        <v>9</v>
      </c>
      <c r="P20" s="20">
        <f t="shared" si="9"/>
        <v>7</v>
      </c>
      <c r="Q20" s="20">
        <f t="shared" si="9"/>
        <v>7</v>
      </c>
      <c r="R20" s="20">
        <f t="shared" si="9"/>
        <v>2</v>
      </c>
      <c r="S20" s="20">
        <f t="shared" si="9"/>
        <v>6</v>
      </c>
      <c r="T20" s="20">
        <f t="shared" si="9"/>
        <v>3</v>
      </c>
      <c r="U20" s="20">
        <f t="shared" si="9"/>
        <v>0</v>
      </c>
      <c r="V20" s="20">
        <f t="shared" si="9"/>
        <v>247</v>
      </c>
    </row>
    <row r="21" spans="1:22" s="106" customFormat="1" ht="12" customHeight="1" x14ac:dyDescent="0.2">
      <c r="A21" s="158" t="s">
        <v>31</v>
      </c>
      <c r="B21" s="158"/>
      <c r="C21" s="26">
        <f>C168+C169</f>
        <v>5836</v>
      </c>
      <c r="D21" s="26">
        <f>D168+D169</f>
        <v>3981</v>
      </c>
      <c r="E21" s="135" t="s">
        <v>386</v>
      </c>
      <c r="F21" s="26">
        <f t="shared" ref="F21:V21" si="10">F168+F169</f>
        <v>92</v>
      </c>
      <c r="G21" s="26">
        <f t="shared" si="10"/>
        <v>37</v>
      </c>
      <c r="H21" s="26">
        <f t="shared" si="10"/>
        <v>3852</v>
      </c>
      <c r="I21" s="26">
        <f t="shared" si="10"/>
        <v>729</v>
      </c>
      <c r="J21" s="26">
        <f t="shared" si="10"/>
        <v>742</v>
      </c>
      <c r="K21" s="26">
        <f t="shared" si="10"/>
        <v>536</v>
      </c>
      <c r="L21" s="26">
        <f t="shared" si="10"/>
        <v>886</v>
      </c>
      <c r="M21" s="26">
        <f t="shared" si="10"/>
        <v>64</v>
      </c>
      <c r="N21" s="26">
        <f t="shared" si="10"/>
        <v>49</v>
      </c>
      <c r="O21" s="26">
        <f t="shared" si="10"/>
        <v>19</v>
      </c>
      <c r="P21" s="26">
        <f t="shared" si="10"/>
        <v>20</v>
      </c>
      <c r="Q21" s="26">
        <f t="shared" si="10"/>
        <v>18</v>
      </c>
      <c r="R21" s="26">
        <f t="shared" si="10"/>
        <v>7</v>
      </c>
      <c r="S21" s="26">
        <f t="shared" si="10"/>
        <v>14</v>
      </c>
      <c r="T21" s="26">
        <f t="shared" si="10"/>
        <v>5</v>
      </c>
      <c r="U21" s="26">
        <f t="shared" si="10"/>
        <v>3</v>
      </c>
      <c r="V21" s="26">
        <f t="shared" si="10"/>
        <v>760</v>
      </c>
    </row>
    <row r="22" spans="1:22" s="106" customFormat="1" ht="12" customHeight="1" x14ac:dyDescent="0.2">
      <c r="A22" s="24"/>
      <c r="B22" s="24"/>
      <c r="C22" s="24"/>
      <c r="D22" s="24"/>
      <c r="E22" s="136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s="105" customFormat="1" ht="12" customHeight="1" x14ac:dyDescent="0.2">
      <c r="A23" s="156" t="s">
        <v>353</v>
      </c>
      <c r="B23" s="156"/>
      <c r="C23" s="18">
        <f>C24+C25+C26+C29+C32+C33</f>
        <v>47043</v>
      </c>
      <c r="D23" s="18">
        <f>D24+D25+D26+D29+D32+D33</f>
        <v>26728</v>
      </c>
      <c r="E23" s="133" t="s">
        <v>386</v>
      </c>
      <c r="F23" s="18">
        <f t="shared" ref="F23:V23" si="11">F24+F25+F26+F29+F32+F33</f>
        <v>1097</v>
      </c>
      <c r="G23" s="18">
        <f t="shared" si="11"/>
        <v>247</v>
      </c>
      <c r="H23" s="18">
        <f t="shared" si="11"/>
        <v>25384</v>
      </c>
      <c r="I23" s="18">
        <f t="shared" si="11"/>
        <v>5417</v>
      </c>
      <c r="J23" s="18">
        <f t="shared" si="11"/>
        <v>5096</v>
      </c>
      <c r="K23" s="18">
        <f t="shared" si="11"/>
        <v>4200</v>
      </c>
      <c r="L23" s="18">
        <f t="shared" si="11"/>
        <v>3491</v>
      </c>
      <c r="M23" s="18">
        <f t="shared" si="11"/>
        <v>924</v>
      </c>
      <c r="N23" s="18">
        <f t="shared" si="11"/>
        <v>307</v>
      </c>
      <c r="O23" s="18">
        <f t="shared" si="11"/>
        <v>331</v>
      </c>
      <c r="P23" s="18">
        <f t="shared" si="11"/>
        <v>202</v>
      </c>
      <c r="Q23" s="18">
        <f t="shared" si="11"/>
        <v>150</v>
      </c>
      <c r="R23" s="18">
        <f t="shared" si="11"/>
        <v>108</v>
      </c>
      <c r="S23" s="18">
        <f t="shared" si="11"/>
        <v>204</v>
      </c>
      <c r="T23" s="18">
        <f t="shared" si="11"/>
        <v>67</v>
      </c>
      <c r="U23" s="18">
        <f t="shared" si="11"/>
        <v>10</v>
      </c>
      <c r="V23" s="18">
        <f t="shared" si="11"/>
        <v>4877</v>
      </c>
    </row>
    <row r="24" spans="1:22" s="106" customFormat="1" ht="12" customHeight="1" x14ac:dyDescent="0.2">
      <c r="A24" s="157" t="s">
        <v>33</v>
      </c>
      <c r="B24" s="157"/>
      <c r="C24" s="20">
        <f>C125+C127+C128+C136+C137+C139+C140+C142+C143</f>
        <v>26726</v>
      </c>
      <c r="D24" s="20">
        <f>D125+D127+D128+D136+D137+D139+D140+D142+D143</f>
        <v>14434</v>
      </c>
      <c r="E24" s="134" t="s">
        <v>386</v>
      </c>
      <c r="F24" s="20">
        <f t="shared" ref="F24:V24" si="12">F125+F127+F128+F136+F137+F139+F140+F142+F143</f>
        <v>572</v>
      </c>
      <c r="G24" s="20">
        <f t="shared" si="12"/>
        <v>151</v>
      </c>
      <c r="H24" s="20">
        <f t="shared" si="12"/>
        <v>13711</v>
      </c>
      <c r="I24" s="20">
        <f t="shared" si="12"/>
        <v>2906</v>
      </c>
      <c r="J24" s="20">
        <f t="shared" si="12"/>
        <v>2858</v>
      </c>
      <c r="K24" s="20">
        <f t="shared" si="12"/>
        <v>2329</v>
      </c>
      <c r="L24" s="20">
        <f t="shared" si="12"/>
        <v>1755</v>
      </c>
      <c r="M24" s="20">
        <f t="shared" si="12"/>
        <v>499</v>
      </c>
      <c r="N24" s="20">
        <f t="shared" si="12"/>
        <v>182</v>
      </c>
      <c r="O24" s="20">
        <f t="shared" si="12"/>
        <v>193</v>
      </c>
      <c r="P24" s="20">
        <f t="shared" si="12"/>
        <v>120</v>
      </c>
      <c r="Q24" s="20">
        <f t="shared" si="12"/>
        <v>95</v>
      </c>
      <c r="R24" s="20">
        <f t="shared" si="12"/>
        <v>60</v>
      </c>
      <c r="S24" s="20">
        <f t="shared" si="12"/>
        <v>89</v>
      </c>
      <c r="T24" s="20">
        <f t="shared" si="12"/>
        <v>28</v>
      </c>
      <c r="U24" s="20">
        <f t="shared" si="12"/>
        <v>4</v>
      </c>
      <c r="V24" s="20">
        <f t="shared" si="12"/>
        <v>2593</v>
      </c>
    </row>
    <row r="25" spans="1:22" s="106" customFormat="1" ht="12" customHeight="1" x14ac:dyDescent="0.2">
      <c r="A25" s="157" t="s">
        <v>34</v>
      </c>
      <c r="B25" s="157"/>
      <c r="C25" s="20">
        <f>C133</f>
        <v>3577</v>
      </c>
      <c r="D25" s="20">
        <f>D133</f>
        <v>2030</v>
      </c>
      <c r="E25" s="134" t="s">
        <v>386</v>
      </c>
      <c r="F25" s="20">
        <f t="shared" ref="F25:V25" si="13">F133</f>
        <v>110</v>
      </c>
      <c r="G25" s="20">
        <f t="shared" si="13"/>
        <v>15</v>
      </c>
      <c r="H25" s="20">
        <f t="shared" si="13"/>
        <v>1905</v>
      </c>
      <c r="I25" s="20">
        <f t="shared" si="13"/>
        <v>406</v>
      </c>
      <c r="J25" s="20">
        <f t="shared" si="13"/>
        <v>416</v>
      </c>
      <c r="K25" s="20">
        <f t="shared" si="13"/>
        <v>291</v>
      </c>
      <c r="L25" s="20">
        <f t="shared" si="13"/>
        <v>229</v>
      </c>
      <c r="M25" s="20">
        <f t="shared" si="13"/>
        <v>72</v>
      </c>
      <c r="N25" s="20">
        <f t="shared" si="13"/>
        <v>31</v>
      </c>
      <c r="O25" s="20">
        <f t="shared" si="13"/>
        <v>32</v>
      </c>
      <c r="P25" s="20">
        <f t="shared" si="13"/>
        <v>20</v>
      </c>
      <c r="Q25" s="20">
        <f t="shared" si="13"/>
        <v>11</v>
      </c>
      <c r="R25" s="20">
        <f t="shared" si="13"/>
        <v>7</v>
      </c>
      <c r="S25" s="20">
        <f t="shared" si="13"/>
        <v>13</v>
      </c>
      <c r="T25" s="20">
        <f t="shared" si="13"/>
        <v>2</v>
      </c>
      <c r="U25" s="20">
        <f t="shared" si="13"/>
        <v>2</v>
      </c>
      <c r="V25" s="20">
        <f t="shared" si="13"/>
        <v>373</v>
      </c>
    </row>
    <row r="26" spans="1:22" s="106" customFormat="1" ht="12" customHeight="1" x14ac:dyDescent="0.2">
      <c r="A26" s="157" t="s">
        <v>35</v>
      </c>
      <c r="B26" s="157"/>
      <c r="C26" s="20">
        <f>C27+C28</f>
        <v>8754</v>
      </c>
      <c r="D26" s="20">
        <f>D27+D28</f>
        <v>5063</v>
      </c>
      <c r="E26" s="134" t="s">
        <v>386</v>
      </c>
      <c r="F26" s="20">
        <f t="shared" ref="F26:V26" si="14">F27+F28</f>
        <v>200</v>
      </c>
      <c r="G26" s="20">
        <f t="shared" si="14"/>
        <v>42</v>
      </c>
      <c r="H26" s="20">
        <f t="shared" si="14"/>
        <v>4821</v>
      </c>
      <c r="I26" s="20">
        <f t="shared" si="14"/>
        <v>1121</v>
      </c>
      <c r="J26" s="20">
        <f t="shared" si="14"/>
        <v>810</v>
      </c>
      <c r="K26" s="20">
        <f t="shared" si="14"/>
        <v>737</v>
      </c>
      <c r="L26" s="20">
        <f t="shared" si="14"/>
        <v>734</v>
      </c>
      <c r="M26" s="20">
        <f t="shared" si="14"/>
        <v>153</v>
      </c>
      <c r="N26" s="20">
        <f t="shared" si="14"/>
        <v>46</v>
      </c>
      <c r="O26" s="20">
        <f t="shared" si="14"/>
        <v>61</v>
      </c>
      <c r="P26" s="20">
        <f t="shared" si="14"/>
        <v>25</v>
      </c>
      <c r="Q26" s="20">
        <f t="shared" si="14"/>
        <v>26</v>
      </c>
      <c r="R26" s="20">
        <f t="shared" si="14"/>
        <v>16</v>
      </c>
      <c r="S26" s="20">
        <f t="shared" si="14"/>
        <v>47</v>
      </c>
      <c r="T26" s="20">
        <f t="shared" si="14"/>
        <v>17</v>
      </c>
      <c r="U26" s="20">
        <f t="shared" si="14"/>
        <v>1</v>
      </c>
      <c r="V26" s="20">
        <f t="shared" si="14"/>
        <v>1027</v>
      </c>
    </row>
    <row r="27" spans="1:22" s="106" customFormat="1" ht="12" customHeight="1" x14ac:dyDescent="0.2">
      <c r="A27" s="27"/>
      <c r="B27" s="23" t="s">
        <v>36</v>
      </c>
      <c r="C27" s="20">
        <f>C126+C130+C132+C138+C144+C147</f>
        <v>811</v>
      </c>
      <c r="D27" s="20">
        <f>D126+D130+D132+D138+D144+D147</f>
        <v>438</v>
      </c>
      <c r="E27" s="134" t="s">
        <v>386</v>
      </c>
      <c r="F27" s="20">
        <f t="shared" ref="F27:V27" si="15">F126+F130+F132+F138+F144+F147</f>
        <v>17</v>
      </c>
      <c r="G27" s="20">
        <f t="shared" si="15"/>
        <v>6</v>
      </c>
      <c r="H27" s="20">
        <f t="shared" si="15"/>
        <v>415</v>
      </c>
      <c r="I27" s="20">
        <f t="shared" si="15"/>
        <v>104</v>
      </c>
      <c r="J27" s="20">
        <f t="shared" si="15"/>
        <v>57</v>
      </c>
      <c r="K27" s="20">
        <f t="shared" si="15"/>
        <v>84</v>
      </c>
      <c r="L27" s="20">
        <f t="shared" si="15"/>
        <v>48</v>
      </c>
      <c r="M27" s="20">
        <f t="shared" si="15"/>
        <v>8</v>
      </c>
      <c r="N27" s="20">
        <f t="shared" si="15"/>
        <v>2</v>
      </c>
      <c r="O27" s="20">
        <f t="shared" si="15"/>
        <v>7</v>
      </c>
      <c r="P27" s="20">
        <f t="shared" si="15"/>
        <v>2</v>
      </c>
      <c r="Q27" s="20">
        <f t="shared" si="15"/>
        <v>3</v>
      </c>
      <c r="R27" s="20">
        <f t="shared" si="15"/>
        <v>1</v>
      </c>
      <c r="S27" s="20">
        <f t="shared" si="15"/>
        <v>16</v>
      </c>
      <c r="T27" s="20">
        <f t="shared" si="15"/>
        <v>1</v>
      </c>
      <c r="U27" s="20">
        <f t="shared" si="15"/>
        <v>0</v>
      </c>
      <c r="V27" s="20">
        <f t="shared" si="15"/>
        <v>82</v>
      </c>
    </row>
    <row r="28" spans="1:22" s="106" customFormat="1" ht="12" customHeight="1" x14ac:dyDescent="0.2">
      <c r="A28" s="24"/>
      <c r="B28" s="23" t="s">
        <v>37</v>
      </c>
      <c r="C28" s="20">
        <f>C131+C134+C135+C145</f>
        <v>7943</v>
      </c>
      <c r="D28" s="20">
        <f>D131+D134+D135+D145</f>
        <v>4625</v>
      </c>
      <c r="E28" s="134" t="s">
        <v>386</v>
      </c>
      <c r="F28" s="20">
        <f t="shared" ref="F28:V28" si="16">F131+F134+F135+F145</f>
        <v>183</v>
      </c>
      <c r="G28" s="20">
        <f t="shared" si="16"/>
        <v>36</v>
      </c>
      <c r="H28" s="20">
        <f t="shared" si="16"/>
        <v>4406</v>
      </c>
      <c r="I28" s="20">
        <f t="shared" si="16"/>
        <v>1017</v>
      </c>
      <c r="J28" s="20">
        <f t="shared" si="16"/>
        <v>753</v>
      </c>
      <c r="K28" s="20">
        <f t="shared" si="16"/>
        <v>653</v>
      </c>
      <c r="L28" s="20">
        <f t="shared" si="16"/>
        <v>686</v>
      </c>
      <c r="M28" s="20">
        <f t="shared" si="16"/>
        <v>145</v>
      </c>
      <c r="N28" s="20">
        <f t="shared" si="16"/>
        <v>44</v>
      </c>
      <c r="O28" s="20">
        <f t="shared" si="16"/>
        <v>54</v>
      </c>
      <c r="P28" s="20">
        <f t="shared" si="16"/>
        <v>23</v>
      </c>
      <c r="Q28" s="20">
        <f t="shared" si="16"/>
        <v>23</v>
      </c>
      <c r="R28" s="20">
        <f t="shared" si="16"/>
        <v>15</v>
      </c>
      <c r="S28" s="20">
        <f t="shared" si="16"/>
        <v>31</v>
      </c>
      <c r="T28" s="20">
        <f t="shared" si="16"/>
        <v>16</v>
      </c>
      <c r="U28" s="20">
        <f t="shared" si="16"/>
        <v>1</v>
      </c>
      <c r="V28" s="20">
        <f t="shared" si="16"/>
        <v>945</v>
      </c>
    </row>
    <row r="29" spans="1:22" s="106" customFormat="1" ht="12" customHeight="1" x14ac:dyDescent="0.2">
      <c r="A29" s="157" t="s">
        <v>38</v>
      </c>
      <c r="B29" s="157"/>
      <c r="C29" s="20">
        <f>C30+C31</f>
        <v>2895</v>
      </c>
      <c r="D29" s="20">
        <f>D30+D31</f>
        <v>1800</v>
      </c>
      <c r="E29" s="134" t="s">
        <v>386</v>
      </c>
      <c r="F29" s="20">
        <f t="shared" ref="F29:V29" si="17">F30+F31</f>
        <v>74</v>
      </c>
      <c r="G29" s="20">
        <f t="shared" si="17"/>
        <v>9</v>
      </c>
      <c r="H29" s="20">
        <f t="shared" si="17"/>
        <v>1717</v>
      </c>
      <c r="I29" s="20">
        <f t="shared" si="17"/>
        <v>358</v>
      </c>
      <c r="J29" s="20">
        <f t="shared" si="17"/>
        <v>341</v>
      </c>
      <c r="K29" s="20">
        <f t="shared" si="17"/>
        <v>379</v>
      </c>
      <c r="L29" s="20">
        <f t="shared" si="17"/>
        <v>185</v>
      </c>
      <c r="M29" s="20">
        <f t="shared" si="17"/>
        <v>77</v>
      </c>
      <c r="N29" s="20">
        <f t="shared" si="17"/>
        <v>17</v>
      </c>
      <c r="O29" s="20">
        <f t="shared" si="17"/>
        <v>28</v>
      </c>
      <c r="P29" s="20">
        <f t="shared" si="17"/>
        <v>24</v>
      </c>
      <c r="Q29" s="20">
        <f t="shared" si="17"/>
        <v>7</v>
      </c>
      <c r="R29" s="20">
        <f t="shared" si="17"/>
        <v>5</v>
      </c>
      <c r="S29" s="20">
        <f t="shared" si="17"/>
        <v>12</v>
      </c>
      <c r="T29" s="20">
        <f t="shared" si="17"/>
        <v>10</v>
      </c>
      <c r="U29" s="20">
        <f t="shared" si="17"/>
        <v>2</v>
      </c>
      <c r="V29" s="20">
        <f t="shared" si="17"/>
        <v>272</v>
      </c>
    </row>
    <row r="30" spans="1:22" s="106" customFormat="1" ht="12" customHeight="1" x14ac:dyDescent="0.2">
      <c r="A30" s="27"/>
      <c r="B30" s="23" t="s">
        <v>39</v>
      </c>
      <c r="C30" s="20">
        <f>+C129</f>
        <v>981</v>
      </c>
      <c r="D30" s="20">
        <f>+D129</f>
        <v>546</v>
      </c>
      <c r="E30" s="134" t="s">
        <v>386</v>
      </c>
      <c r="F30" s="20">
        <f t="shared" ref="F30:V30" si="18">+F129</f>
        <v>27</v>
      </c>
      <c r="G30" s="20">
        <f t="shared" si="18"/>
        <v>3</v>
      </c>
      <c r="H30" s="20">
        <f t="shared" si="18"/>
        <v>516</v>
      </c>
      <c r="I30" s="20">
        <f t="shared" si="18"/>
        <v>120</v>
      </c>
      <c r="J30" s="20">
        <f t="shared" si="18"/>
        <v>95</v>
      </c>
      <c r="K30" s="20">
        <f t="shared" si="18"/>
        <v>115</v>
      </c>
      <c r="L30" s="20">
        <f t="shared" si="18"/>
        <v>47</v>
      </c>
      <c r="M30" s="20">
        <f t="shared" si="18"/>
        <v>21</v>
      </c>
      <c r="N30" s="20">
        <f t="shared" si="18"/>
        <v>8</v>
      </c>
      <c r="O30" s="20">
        <f t="shared" si="18"/>
        <v>6</v>
      </c>
      <c r="P30" s="20">
        <f t="shared" si="18"/>
        <v>6</v>
      </c>
      <c r="Q30" s="20">
        <f t="shared" si="18"/>
        <v>1</v>
      </c>
      <c r="R30" s="20">
        <f t="shared" si="18"/>
        <v>0</v>
      </c>
      <c r="S30" s="20">
        <f t="shared" si="18"/>
        <v>8</v>
      </c>
      <c r="T30" s="20">
        <f t="shared" si="18"/>
        <v>1</v>
      </c>
      <c r="U30" s="20">
        <f t="shared" si="18"/>
        <v>1</v>
      </c>
      <c r="V30" s="20">
        <f t="shared" si="18"/>
        <v>87</v>
      </c>
    </row>
    <row r="31" spans="1:22" s="106" customFormat="1" ht="12" customHeight="1" x14ac:dyDescent="0.2">
      <c r="A31" s="24"/>
      <c r="B31" s="23" t="s">
        <v>40</v>
      </c>
      <c r="C31" s="20">
        <f>C146</f>
        <v>1914</v>
      </c>
      <c r="D31" s="20">
        <f>D146</f>
        <v>1254</v>
      </c>
      <c r="E31" s="134" t="s">
        <v>386</v>
      </c>
      <c r="F31" s="20">
        <f t="shared" ref="F31:V31" si="19">F146</f>
        <v>47</v>
      </c>
      <c r="G31" s="20">
        <f t="shared" si="19"/>
        <v>6</v>
      </c>
      <c r="H31" s="20">
        <f t="shared" si="19"/>
        <v>1201</v>
      </c>
      <c r="I31" s="20">
        <f t="shared" si="19"/>
        <v>238</v>
      </c>
      <c r="J31" s="20">
        <f t="shared" si="19"/>
        <v>246</v>
      </c>
      <c r="K31" s="20">
        <f t="shared" si="19"/>
        <v>264</v>
      </c>
      <c r="L31" s="20">
        <f t="shared" si="19"/>
        <v>138</v>
      </c>
      <c r="M31" s="20">
        <f t="shared" si="19"/>
        <v>56</v>
      </c>
      <c r="N31" s="20">
        <f t="shared" si="19"/>
        <v>9</v>
      </c>
      <c r="O31" s="20">
        <f t="shared" si="19"/>
        <v>22</v>
      </c>
      <c r="P31" s="20">
        <f t="shared" si="19"/>
        <v>18</v>
      </c>
      <c r="Q31" s="20">
        <f t="shared" si="19"/>
        <v>6</v>
      </c>
      <c r="R31" s="20">
        <f t="shared" si="19"/>
        <v>5</v>
      </c>
      <c r="S31" s="20">
        <f t="shared" si="19"/>
        <v>4</v>
      </c>
      <c r="T31" s="20">
        <f t="shared" si="19"/>
        <v>9</v>
      </c>
      <c r="U31" s="20">
        <f t="shared" si="19"/>
        <v>1</v>
      </c>
      <c r="V31" s="20">
        <f t="shared" si="19"/>
        <v>185</v>
      </c>
    </row>
    <row r="32" spans="1:22" s="106" customFormat="1" ht="12" customHeight="1" x14ac:dyDescent="0.2">
      <c r="A32" s="157" t="s">
        <v>41</v>
      </c>
      <c r="B32" s="157"/>
      <c r="C32" s="20">
        <f>C141</f>
        <v>573</v>
      </c>
      <c r="D32" s="20">
        <f>D141</f>
        <v>372</v>
      </c>
      <c r="E32" s="134" t="s">
        <v>386</v>
      </c>
      <c r="F32" s="20">
        <f t="shared" ref="F32:V32" si="20">F141</f>
        <v>20</v>
      </c>
      <c r="G32" s="20">
        <f t="shared" si="20"/>
        <v>8</v>
      </c>
      <c r="H32" s="20">
        <f t="shared" si="20"/>
        <v>344</v>
      </c>
      <c r="I32" s="20">
        <f t="shared" si="20"/>
        <v>60</v>
      </c>
      <c r="J32" s="20">
        <f t="shared" si="20"/>
        <v>83</v>
      </c>
      <c r="K32" s="20">
        <f t="shared" si="20"/>
        <v>69</v>
      </c>
      <c r="L32" s="20">
        <f t="shared" si="20"/>
        <v>25</v>
      </c>
      <c r="M32" s="20">
        <f t="shared" si="20"/>
        <v>23</v>
      </c>
      <c r="N32" s="20">
        <f t="shared" si="20"/>
        <v>5</v>
      </c>
      <c r="O32" s="20">
        <f t="shared" si="20"/>
        <v>5</v>
      </c>
      <c r="P32" s="20">
        <f t="shared" si="20"/>
        <v>3</v>
      </c>
      <c r="Q32" s="20">
        <f t="shared" si="20"/>
        <v>1</v>
      </c>
      <c r="R32" s="20">
        <f t="shared" si="20"/>
        <v>0</v>
      </c>
      <c r="S32" s="20">
        <f t="shared" si="20"/>
        <v>3</v>
      </c>
      <c r="T32" s="20">
        <f t="shared" si="20"/>
        <v>2</v>
      </c>
      <c r="U32" s="20">
        <f t="shared" si="20"/>
        <v>0</v>
      </c>
      <c r="V32" s="20">
        <f t="shared" si="20"/>
        <v>65</v>
      </c>
    </row>
    <row r="33" spans="1:22" s="106" customFormat="1" ht="12" customHeight="1" x14ac:dyDescent="0.2">
      <c r="A33" s="157" t="s">
        <v>354</v>
      </c>
      <c r="B33" s="157"/>
      <c r="C33" s="20">
        <f>C34+C35+C36</f>
        <v>4518</v>
      </c>
      <c r="D33" s="20">
        <f>D34+D35+D36</f>
        <v>3029</v>
      </c>
      <c r="E33" s="134" t="s">
        <v>386</v>
      </c>
      <c r="F33" s="20">
        <f t="shared" ref="F33:V33" si="21">F34+F35+F36</f>
        <v>121</v>
      </c>
      <c r="G33" s="20">
        <f t="shared" si="21"/>
        <v>22</v>
      </c>
      <c r="H33" s="20">
        <f t="shared" si="21"/>
        <v>2886</v>
      </c>
      <c r="I33" s="20">
        <f t="shared" si="21"/>
        <v>566</v>
      </c>
      <c r="J33" s="20">
        <f t="shared" si="21"/>
        <v>588</v>
      </c>
      <c r="K33" s="20">
        <f t="shared" si="21"/>
        <v>395</v>
      </c>
      <c r="L33" s="20">
        <f t="shared" si="21"/>
        <v>563</v>
      </c>
      <c r="M33" s="20">
        <f t="shared" si="21"/>
        <v>100</v>
      </c>
      <c r="N33" s="20">
        <f t="shared" si="21"/>
        <v>26</v>
      </c>
      <c r="O33" s="20">
        <f t="shared" si="21"/>
        <v>12</v>
      </c>
      <c r="P33" s="20">
        <f t="shared" si="21"/>
        <v>10</v>
      </c>
      <c r="Q33" s="20">
        <f t="shared" si="21"/>
        <v>10</v>
      </c>
      <c r="R33" s="20">
        <f t="shared" si="21"/>
        <v>20</v>
      </c>
      <c r="S33" s="20">
        <f t="shared" si="21"/>
        <v>40</v>
      </c>
      <c r="T33" s="20">
        <f t="shared" si="21"/>
        <v>8</v>
      </c>
      <c r="U33" s="20">
        <f t="shared" si="21"/>
        <v>1</v>
      </c>
      <c r="V33" s="20">
        <f t="shared" si="21"/>
        <v>547</v>
      </c>
    </row>
    <row r="34" spans="1:22" s="106" customFormat="1" ht="12" customHeight="1" x14ac:dyDescent="0.2">
      <c r="A34" s="27"/>
      <c r="B34" s="23" t="s">
        <v>43</v>
      </c>
      <c r="C34" s="20">
        <f>C155</f>
        <v>433</v>
      </c>
      <c r="D34" s="20">
        <f>D155</f>
        <v>304</v>
      </c>
      <c r="E34" s="134" t="s">
        <v>386</v>
      </c>
      <c r="F34" s="20">
        <f t="shared" ref="F34:V34" si="22">F155</f>
        <v>21</v>
      </c>
      <c r="G34" s="20">
        <f t="shared" si="22"/>
        <v>1</v>
      </c>
      <c r="H34" s="20">
        <f t="shared" si="22"/>
        <v>282</v>
      </c>
      <c r="I34" s="20">
        <f t="shared" si="22"/>
        <v>71</v>
      </c>
      <c r="J34" s="20">
        <f t="shared" si="22"/>
        <v>44</v>
      </c>
      <c r="K34" s="20">
        <f t="shared" si="22"/>
        <v>26</v>
      </c>
      <c r="L34" s="20">
        <f t="shared" si="22"/>
        <v>72</v>
      </c>
      <c r="M34" s="20">
        <f t="shared" si="22"/>
        <v>7</v>
      </c>
      <c r="N34" s="20">
        <f t="shared" si="22"/>
        <v>0</v>
      </c>
      <c r="O34" s="20">
        <f t="shared" si="22"/>
        <v>3</v>
      </c>
      <c r="P34" s="20">
        <f t="shared" si="22"/>
        <v>0</v>
      </c>
      <c r="Q34" s="20">
        <f t="shared" si="22"/>
        <v>0</v>
      </c>
      <c r="R34" s="20">
        <f t="shared" si="22"/>
        <v>1</v>
      </c>
      <c r="S34" s="20">
        <f t="shared" si="22"/>
        <v>3</v>
      </c>
      <c r="T34" s="20">
        <f t="shared" si="22"/>
        <v>2</v>
      </c>
      <c r="U34" s="20">
        <f t="shared" si="22"/>
        <v>1</v>
      </c>
      <c r="V34" s="20">
        <f t="shared" si="22"/>
        <v>52</v>
      </c>
    </row>
    <row r="35" spans="1:22" s="106" customFormat="1" ht="12" customHeight="1" x14ac:dyDescent="0.2">
      <c r="A35" s="22"/>
      <c r="B35" s="23" t="s">
        <v>44</v>
      </c>
      <c r="C35" s="20">
        <f>C151+C152+C153+C156</f>
        <v>197</v>
      </c>
      <c r="D35" s="20">
        <f>D151+D152+D153+D156</f>
        <v>116</v>
      </c>
      <c r="E35" s="134" t="s">
        <v>386</v>
      </c>
      <c r="F35" s="20">
        <f t="shared" ref="F35:V35" si="23">F151+F152+F153+F156</f>
        <v>3</v>
      </c>
      <c r="G35" s="20">
        <f t="shared" si="23"/>
        <v>2</v>
      </c>
      <c r="H35" s="20">
        <f t="shared" si="23"/>
        <v>111</v>
      </c>
      <c r="I35" s="20">
        <f t="shared" si="23"/>
        <v>13</v>
      </c>
      <c r="J35" s="20">
        <f t="shared" si="23"/>
        <v>33</v>
      </c>
      <c r="K35" s="20">
        <f t="shared" si="23"/>
        <v>17</v>
      </c>
      <c r="L35" s="20">
        <f t="shared" si="23"/>
        <v>13</v>
      </c>
      <c r="M35" s="20">
        <f t="shared" si="23"/>
        <v>5</v>
      </c>
      <c r="N35" s="20">
        <f t="shared" si="23"/>
        <v>3</v>
      </c>
      <c r="O35" s="20">
        <f t="shared" si="23"/>
        <v>0</v>
      </c>
      <c r="P35" s="20">
        <f t="shared" si="23"/>
        <v>3</v>
      </c>
      <c r="Q35" s="20">
        <f t="shared" si="23"/>
        <v>1</v>
      </c>
      <c r="R35" s="20">
        <f t="shared" si="23"/>
        <v>3</v>
      </c>
      <c r="S35" s="20">
        <f t="shared" si="23"/>
        <v>2</v>
      </c>
      <c r="T35" s="20">
        <f t="shared" si="23"/>
        <v>0</v>
      </c>
      <c r="U35" s="20">
        <f t="shared" si="23"/>
        <v>0</v>
      </c>
      <c r="V35" s="20">
        <f t="shared" si="23"/>
        <v>18</v>
      </c>
    </row>
    <row r="36" spans="1:22" s="106" customFormat="1" ht="12" customHeight="1" x14ac:dyDescent="0.2">
      <c r="A36" s="22"/>
      <c r="B36" s="28" t="s">
        <v>355</v>
      </c>
      <c r="C36" s="26">
        <f>C150+C154+C157</f>
        <v>3888</v>
      </c>
      <c r="D36" s="26">
        <f>D150+D154+D157</f>
        <v>2609</v>
      </c>
      <c r="E36" s="135" t="s">
        <v>386</v>
      </c>
      <c r="F36" s="26">
        <f t="shared" ref="F36:V36" si="24">F150+F154+F157</f>
        <v>97</v>
      </c>
      <c r="G36" s="26">
        <f t="shared" si="24"/>
        <v>19</v>
      </c>
      <c r="H36" s="26">
        <f t="shared" si="24"/>
        <v>2493</v>
      </c>
      <c r="I36" s="26">
        <f t="shared" si="24"/>
        <v>482</v>
      </c>
      <c r="J36" s="26">
        <f t="shared" si="24"/>
        <v>511</v>
      </c>
      <c r="K36" s="26">
        <f t="shared" si="24"/>
        <v>352</v>
      </c>
      <c r="L36" s="26">
        <f t="shared" si="24"/>
        <v>478</v>
      </c>
      <c r="M36" s="26">
        <f t="shared" si="24"/>
        <v>88</v>
      </c>
      <c r="N36" s="26">
        <f t="shared" si="24"/>
        <v>23</v>
      </c>
      <c r="O36" s="26">
        <f t="shared" si="24"/>
        <v>9</v>
      </c>
      <c r="P36" s="26">
        <f t="shared" si="24"/>
        <v>7</v>
      </c>
      <c r="Q36" s="26">
        <f t="shared" si="24"/>
        <v>9</v>
      </c>
      <c r="R36" s="26">
        <f t="shared" si="24"/>
        <v>16</v>
      </c>
      <c r="S36" s="26">
        <f t="shared" si="24"/>
        <v>35</v>
      </c>
      <c r="T36" s="26">
        <f t="shared" si="24"/>
        <v>6</v>
      </c>
      <c r="U36" s="26">
        <f t="shared" si="24"/>
        <v>0</v>
      </c>
      <c r="V36" s="26">
        <f t="shared" si="24"/>
        <v>477</v>
      </c>
    </row>
    <row r="37" spans="1:22" s="106" customFormat="1" ht="12" customHeight="1" x14ac:dyDescent="0.2">
      <c r="A37" s="24"/>
      <c r="B37" s="24"/>
      <c r="C37" s="24"/>
      <c r="D37" s="24"/>
      <c r="E37" s="136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105" customFormat="1" ht="12" customHeight="1" x14ac:dyDescent="0.2">
      <c r="A38" s="156" t="s">
        <v>46</v>
      </c>
      <c r="B38" s="156"/>
      <c r="C38" s="18">
        <f>C39+C40</f>
        <v>33935</v>
      </c>
      <c r="D38" s="18">
        <f>D39+D40</f>
        <v>21229</v>
      </c>
      <c r="E38" s="133" t="s">
        <v>386</v>
      </c>
      <c r="F38" s="18">
        <f t="shared" ref="F38:V38" si="25">F39+F40</f>
        <v>617</v>
      </c>
      <c r="G38" s="18">
        <f t="shared" si="25"/>
        <v>178</v>
      </c>
      <c r="H38" s="18">
        <f t="shared" si="25"/>
        <v>20434</v>
      </c>
      <c r="I38" s="18">
        <f t="shared" si="25"/>
        <v>3605</v>
      </c>
      <c r="J38" s="18">
        <f t="shared" si="25"/>
        <v>4926</v>
      </c>
      <c r="K38" s="18">
        <f t="shared" si="25"/>
        <v>3451</v>
      </c>
      <c r="L38" s="18">
        <f t="shared" si="25"/>
        <v>2713</v>
      </c>
      <c r="M38" s="18">
        <f t="shared" si="25"/>
        <v>563</v>
      </c>
      <c r="N38" s="18">
        <f t="shared" si="25"/>
        <v>396</v>
      </c>
      <c r="O38" s="18">
        <f t="shared" si="25"/>
        <v>207</v>
      </c>
      <c r="P38" s="18">
        <f t="shared" si="25"/>
        <v>106</v>
      </c>
      <c r="Q38" s="18">
        <f t="shared" si="25"/>
        <v>125</v>
      </c>
      <c r="R38" s="18">
        <f t="shared" si="25"/>
        <v>52</v>
      </c>
      <c r="S38" s="18">
        <f t="shared" si="25"/>
        <v>81</v>
      </c>
      <c r="T38" s="18">
        <f t="shared" si="25"/>
        <v>43</v>
      </c>
      <c r="U38" s="18">
        <f t="shared" si="25"/>
        <v>7</v>
      </c>
      <c r="V38" s="18">
        <f t="shared" si="25"/>
        <v>4159</v>
      </c>
    </row>
    <row r="39" spans="1:22" s="106" customFormat="1" ht="12" customHeight="1" x14ac:dyDescent="0.2">
      <c r="A39" s="157" t="s">
        <v>47</v>
      </c>
      <c r="B39" s="157"/>
      <c r="C39" s="20">
        <f>C160+C161+C164</f>
        <v>30975</v>
      </c>
      <c r="D39" s="20">
        <f>D160+D161+D164</f>
        <v>19397</v>
      </c>
      <c r="E39" s="134" t="s">
        <v>386</v>
      </c>
      <c r="F39" s="20">
        <f t="shared" ref="F39:V39" si="26">F160+F161+F164</f>
        <v>572</v>
      </c>
      <c r="G39" s="20">
        <f t="shared" si="26"/>
        <v>156</v>
      </c>
      <c r="H39" s="20">
        <f t="shared" si="26"/>
        <v>18669</v>
      </c>
      <c r="I39" s="20">
        <f t="shared" si="26"/>
        <v>3279</v>
      </c>
      <c r="J39" s="20">
        <f t="shared" si="26"/>
        <v>4418</v>
      </c>
      <c r="K39" s="20">
        <f t="shared" si="26"/>
        <v>3308</v>
      </c>
      <c r="L39" s="20">
        <f t="shared" si="26"/>
        <v>2452</v>
      </c>
      <c r="M39" s="20">
        <f t="shared" si="26"/>
        <v>534</v>
      </c>
      <c r="N39" s="20">
        <f t="shared" si="26"/>
        <v>376</v>
      </c>
      <c r="O39" s="20">
        <f t="shared" si="26"/>
        <v>184</v>
      </c>
      <c r="P39" s="20">
        <f t="shared" si="26"/>
        <v>105</v>
      </c>
      <c r="Q39" s="20">
        <f t="shared" si="26"/>
        <v>115</v>
      </c>
      <c r="R39" s="20">
        <f t="shared" si="26"/>
        <v>49</v>
      </c>
      <c r="S39" s="20">
        <f t="shared" si="26"/>
        <v>73</v>
      </c>
      <c r="T39" s="20">
        <f t="shared" si="26"/>
        <v>41</v>
      </c>
      <c r="U39" s="20">
        <f t="shared" si="26"/>
        <v>7</v>
      </c>
      <c r="V39" s="20">
        <f t="shared" si="26"/>
        <v>3728</v>
      </c>
    </row>
    <row r="40" spans="1:22" s="106" customFormat="1" ht="12" customHeight="1" x14ac:dyDescent="0.2">
      <c r="A40" s="158" t="s">
        <v>48</v>
      </c>
      <c r="B40" s="158"/>
      <c r="C40" s="26">
        <f>+C162+C165</f>
        <v>2960</v>
      </c>
      <c r="D40" s="26">
        <f>+D162+D165</f>
        <v>1832</v>
      </c>
      <c r="E40" s="135" t="s">
        <v>386</v>
      </c>
      <c r="F40" s="26">
        <f t="shared" ref="F40:V40" si="27">+F162+F165</f>
        <v>45</v>
      </c>
      <c r="G40" s="26">
        <f t="shared" si="27"/>
        <v>22</v>
      </c>
      <c r="H40" s="26">
        <f t="shared" si="27"/>
        <v>1765</v>
      </c>
      <c r="I40" s="26">
        <f t="shared" si="27"/>
        <v>326</v>
      </c>
      <c r="J40" s="26">
        <f t="shared" si="27"/>
        <v>508</v>
      </c>
      <c r="K40" s="26">
        <f t="shared" si="27"/>
        <v>143</v>
      </c>
      <c r="L40" s="26">
        <f t="shared" si="27"/>
        <v>261</v>
      </c>
      <c r="M40" s="26">
        <f t="shared" si="27"/>
        <v>29</v>
      </c>
      <c r="N40" s="26">
        <f t="shared" si="27"/>
        <v>20</v>
      </c>
      <c r="O40" s="26">
        <f t="shared" si="27"/>
        <v>23</v>
      </c>
      <c r="P40" s="26">
        <f t="shared" si="27"/>
        <v>1</v>
      </c>
      <c r="Q40" s="26">
        <f t="shared" si="27"/>
        <v>10</v>
      </c>
      <c r="R40" s="26">
        <f t="shared" si="27"/>
        <v>3</v>
      </c>
      <c r="S40" s="26">
        <f t="shared" si="27"/>
        <v>8</v>
      </c>
      <c r="T40" s="26">
        <f t="shared" si="27"/>
        <v>2</v>
      </c>
      <c r="U40" s="26">
        <f t="shared" si="27"/>
        <v>0</v>
      </c>
      <c r="V40" s="26">
        <f t="shared" si="27"/>
        <v>431</v>
      </c>
    </row>
    <row r="41" spans="1:22" s="106" customFormat="1" ht="12" customHeight="1" x14ac:dyDescent="0.2">
      <c r="A41" s="24"/>
      <c r="B41" s="24"/>
      <c r="C41" s="24"/>
      <c r="D41" s="24"/>
      <c r="E41" s="136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s="105" customFormat="1" ht="12" customHeight="1" x14ac:dyDescent="0.2">
      <c r="A42" s="156" t="s">
        <v>49</v>
      </c>
      <c r="B42" s="156"/>
      <c r="C42" s="18">
        <f>C43+C44+C47</f>
        <v>88193</v>
      </c>
      <c r="D42" s="18">
        <f>D43+D44+D47</f>
        <v>50420</v>
      </c>
      <c r="E42" s="133" t="s">
        <v>386</v>
      </c>
      <c r="F42" s="18">
        <f t="shared" ref="F42:V42" si="28">F43+F44+F47</f>
        <v>1416</v>
      </c>
      <c r="G42" s="18">
        <f t="shared" si="28"/>
        <v>440</v>
      </c>
      <c r="H42" s="18">
        <f t="shared" si="28"/>
        <v>48564</v>
      </c>
      <c r="I42" s="18">
        <f t="shared" si="28"/>
        <v>12461</v>
      </c>
      <c r="J42" s="18">
        <f t="shared" si="28"/>
        <v>10140</v>
      </c>
      <c r="K42" s="18">
        <f t="shared" si="28"/>
        <v>6829</v>
      </c>
      <c r="L42" s="18">
        <f t="shared" si="28"/>
        <v>6343</v>
      </c>
      <c r="M42" s="18">
        <f t="shared" si="28"/>
        <v>1830</v>
      </c>
      <c r="N42" s="18">
        <f t="shared" si="28"/>
        <v>547</v>
      </c>
      <c r="O42" s="18">
        <f t="shared" si="28"/>
        <v>658</v>
      </c>
      <c r="P42" s="18">
        <f t="shared" si="28"/>
        <v>409</v>
      </c>
      <c r="Q42" s="18">
        <f t="shared" si="28"/>
        <v>292</v>
      </c>
      <c r="R42" s="18">
        <f t="shared" si="28"/>
        <v>307</v>
      </c>
      <c r="S42" s="18">
        <f t="shared" si="28"/>
        <v>166</v>
      </c>
      <c r="T42" s="18">
        <f t="shared" si="28"/>
        <v>163</v>
      </c>
      <c r="U42" s="18">
        <f t="shared" si="28"/>
        <v>23</v>
      </c>
      <c r="V42" s="18">
        <f t="shared" si="28"/>
        <v>8396</v>
      </c>
    </row>
    <row r="43" spans="1:22" s="106" customFormat="1" ht="12" customHeight="1" x14ac:dyDescent="0.2">
      <c r="A43" s="157" t="s">
        <v>50</v>
      </c>
      <c r="B43" s="157"/>
      <c r="C43" s="20">
        <f>C82+C83+C86+C87+C89+C91+C93+C94+C98+C100+C105+C106+C110+C113+C116+C118+C121+C122</f>
        <v>55692</v>
      </c>
      <c r="D43" s="20">
        <f>D82+D83+D86+D87+D89+D91+D93+D94+D98+D100+D105+D106+D110+D113+D116+D118+D121+D122</f>
        <v>30962</v>
      </c>
      <c r="E43" s="134" t="s">
        <v>386</v>
      </c>
      <c r="F43" s="20">
        <f t="shared" ref="F43:V43" si="29">F82+F83+F86+F87+F89+F91+F93+F94+F98+F100+F105+F106+F110+F113+F116+F118+F121+F122</f>
        <v>825</v>
      </c>
      <c r="G43" s="20">
        <f t="shared" si="29"/>
        <v>284</v>
      </c>
      <c r="H43" s="20">
        <f t="shared" si="29"/>
        <v>29853</v>
      </c>
      <c r="I43" s="20">
        <f t="shared" si="29"/>
        <v>7396</v>
      </c>
      <c r="J43" s="20">
        <f t="shared" si="29"/>
        <v>6641</v>
      </c>
      <c r="K43" s="20">
        <f t="shared" si="29"/>
        <v>4214</v>
      </c>
      <c r="L43" s="20">
        <f t="shared" si="29"/>
        <v>3861</v>
      </c>
      <c r="M43" s="20">
        <f t="shared" si="29"/>
        <v>1138</v>
      </c>
      <c r="N43" s="20">
        <f t="shared" si="29"/>
        <v>322</v>
      </c>
      <c r="O43" s="20">
        <f t="shared" si="29"/>
        <v>425</v>
      </c>
      <c r="P43" s="20">
        <f t="shared" si="29"/>
        <v>256</v>
      </c>
      <c r="Q43" s="20">
        <f t="shared" si="29"/>
        <v>173</v>
      </c>
      <c r="R43" s="20">
        <f t="shared" si="29"/>
        <v>176</v>
      </c>
      <c r="S43" s="20">
        <f t="shared" si="29"/>
        <v>95</v>
      </c>
      <c r="T43" s="20">
        <f t="shared" si="29"/>
        <v>96</v>
      </c>
      <c r="U43" s="20">
        <f t="shared" si="29"/>
        <v>15</v>
      </c>
      <c r="V43" s="20">
        <f t="shared" si="29"/>
        <v>5045</v>
      </c>
    </row>
    <row r="44" spans="1:22" s="106" customFormat="1" ht="12" customHeight="1" x14ac:dyDescent="0.2">
      <c r="A44" s="170" t="s">
        <v>51</v>
      </c>
      <c r="B44" s="170"/>
      <c r="C44" s="20">
        <f>C45+C46</f>
        <v>16347</v>
      </c>
      <c r="D44" s="20">
        <f>D45+D46</f>
        <v>10216</v>
      </c>
      <c r="E44" s="134" t="s">
        <v>386</v>
      </c>
      <c r="F44" s="20">
        <f t="shared" ref="F44:V44" si="30">F45+F46</f>
        <v>278</v>
      </c>
      <c r="G44" s="20">
        <f t="shared" si="30"/>
        <v>84</v>
      </c>
      <c r="H44" s="20">
        <f t="shared" si="30"/>
        <v>9854</v>
      </c>
      <c r="I44" s="20">
        <f t="shared" si="30"/>
        <v>2608</v>
      </c>
      <c r="J44" s="20">
        <f t="shared" si="30"/>
        <v>1913</v>
      </c>
      <c r="K44" s="20">
        <f t="shared" si="30"/>
        <v>1400</v>
      </c>
      <c r="L44" s="20">
        <f t="shared" si="30"/>
        <v>1314</v>
      </c>
      <c r="M44" s="20">
        <f t="shared" si="30"/>
        <v>338</v>
      </c>
      <c r="N44" s="20">
        <f t="shared" si="30"/>
        <v>114</v>
      </c>
      <c r="O44" s="20">
        <f t="shared" si="30"/>
        <v>93</v>
      </c>
      <c r="P44" s="20">
        <f t="shared" si="30"/>
        <v>62</v>
      </c>
      <c r="Q44" s="20">
        <f t="shared" si="30"/>
        <v>69</v>
      </c>
      <c r="R44" s="20">
        <f t="shared" si="30"/>
        <v>73</v>
      </c>
      <c r="S44" s="20">
        <f t="shared" si="30"/>
        <v>44</v>
      </c>
      <c r="T44" s="20">
        <f t="shared" si="30"/>
        <v>34</v>
      </c>
      <c r="U44" s="20">
        <f t="shared" si="30"/>
        <v>7</v>
      </c>
      <c r="V44" s="20">
        <f t="shared" si="30"/>
        <v>1785</v>
      </c>
    </row>
    <row r="45" spans="1:22" s="106" customFormat="1" ht="12" customHeight="1" x14ac:dyDescent="0.2">
      <c r="A45" s="28"/>
      <c r="B45" s="23" t="s">
        <v>52</v>
      </c>
      <c r="C45" s="20">
        <f>C76+C103+C92+C163+C96+C101+C119</f>
        <v>8941</v>
      </c>
      <c r="D45" s="20">
        <f>D76+D103+D92+D163+D96+D101+D119</f>
        <v>5744</v>
      </c>
      <c r="E45" s="134" t="s">
        <v>386</v>
      </c>
      <c r="F45" s="20">
        <f t="shared" ref="F45:V45" si="31">F76+F103+F92+F163+F96+F101+F119</f>
        <v>174</v>
      </c>
      <c r="G45" s="20">
        <f t="shared" si="31"/>
        <v>35</v>
      </c>
      <c r="H45" s="20">
        <f t="shared" si="31"/>
        <v>5535</v>
      </c>
      <c r="I45" s="20">
        <f t="shared" si="31"/>
        <v>1573</v>
      </c>
      <c r="J45" s="20">
        <f t="shared" si="31"/>
        <v>1156</v>
      </c>
      <c r="K45" s="20">
        <f t="shared" si="31"/>
        <v>607</v>
      </c>
      <c r="L45" s="20">
        <f t="shared" si="31"/>
        <v>821</v>
      </c>
      <c r="M45" s="20">
        <f t="shared" si="31"/>
        <v>122</v>
      </c>
      <c r="N45" s="20">
        <f t="shared" si="31"/>
        <v>56</v>
      </c>
      <c r="O45" s="20">
        <f t="shared" si="31"/>
        <v>43</v>
      </c>
      <c r="P45" s="20">
        <f t="shared" si="31"/>
        <v>22</v>
      </c>
      <c r="Q45" s="20">
        <f t="shared" si="31"/>
        <v>14</v>
      </c>
      <c r="R45" s="20">
        <f t="shared" si="31"/>
        <v>48</v>
      </c>
      <c r="S45" s="20">
        <f t="shared" si="31"/>
        <v>25</v>
      </c>
      <c r="T45" s="20">
        <f t="shared" si="31"/>
        <v>14</v>
      </c>
      <c r="U45" s="20">
        <f t="shared" si="31"/>
        <v>1</v>
      </c>
      <c r="V45" s="20">
        <f t="shared" si="31"/>
        <v>1033</v>
      </c>
    </row>
    <row r="46" spans="1:22" s="106" customFormat="1" ht="12" customHeight="1" x14ac:dyDescent="0.2">
      <c r="A46" s="28"/>
      <c r="B46" s="23" t="s">
        <v>53</v>
      </c>
      <c r="C46" s="20">
        <f>C84+C109+C111</f>
        <v>7406</v>
      </c>
      <c r="D46" s="20">
        <f>D84+D109+D111</f>
        <v>4472</v>
      </c>
      <c r="E46" s="134" t="s">
        <v>386</v>
      </c>
      <c r="F46" s="20">
        <f t="shared" ref="F46:V46" si="32">F84+F109+F111</f>
        <v>104</v>
      </c>
      <c r="G46" s="20">
        <f t="shared" si="32"/>
        <v>49</v>
      </c>
      <c r="H46" s="20">
        <f t="shared" si="32"/>
        <v>4319</v>
      </c>
      <c r="I46" s="20">
        <f t="shared" si="32"/>
        <v>1035</v>
      </c>
      <c r="J46" s="20">
        <f t="shared" si="32"/>
        <v>757</v>
      </c>
      <c r="K46" s="20">
        <f t="shared" si="32"/>
        <v>793</v>
      </c>
      <c r="L46" s="20">
        <f t="shared" si="32"/>
        <v>493</v>
      </c>
      <c r="M46" s="20">
        <f t="shared" si="32"/>
        <v>216</v>
      </c>
      <c r="N46" s="20">
        <f t="shared" si="32"/>
        <v>58</v>
      </c>
      <c r="O46" s="20">
        <f t="shared" si="32"/>
        <v>50</v>
      </c>
      <c r="P46" s="20">
        <f t="shared" si="32"/>
        <v>40</v>
      </c>
      <c r="Q46" s="20">
        <f t="shared" si="32"/>
        <v>55</v>
      </c>
      <c r="R46" s="20">
        <f t="shared" si="32"/>
        <v>25</v>
      </c>
      <c r="S46" s="20">
        <f t="shared" si="32"/>
        <v>19</v>
      </c>
      <c r="T46" s="20">
        <f t="shared" si="32"/>
        <v>20</v>
      </c>
      <c r="U46" s="20">
        <f t="shared" si="32"/>
        <v>6</v>
      </c>
      <c r="V46" s="20">
        <f t="shared" si="32"/>
        <v>752</v>
      </c>
    </row>
    <row r="47" spans="1:22" s="106" customFormat="1" ht="12" customHeight="1" x14ac:dyDescent="0.2">
      <c r="A47" s="157" t="s">
        <v>55</v>
      </c>
      <c r="B47" s="157"/>
      <c r="C47" s="20">
        <f>C48+C49+C50</f>
        <v>16154</v>
      </c>
      <c r="D47" s="20">
        <f>D48+D49+D50</f>
        <v>9242</v>
      </c>
      <c r="E47" s="134" t="s">
        <v>386</v>
      </c>
      <c r="F47" s="20">
        <f t="shared" ref="F47:V47" si="33">F48+F49+F50</f>
        <v>313</v>
      </c>
      <c r="G47" s="20">
        <f t="shared" si="33"/>
        <v>72</v>
      </c>
      <c r="H47" s="20">
        <f t="shared" si="33"/>
        <v>8857</v>
      </c>
      <c r="I47" s="20">
        <f t="shared" si="33"/>
        <v>2457</v>
      </c>
      <c r="J47" s="20">
        <f t="shared" si="33"/>
        <v>1586</v>
      </c>
      <c r="K47" s="20">
        <f t="shared" si="33"/>
        <v>1215</v>
      </c>
      <c r="L47" s="20">
        <f t="shared" si="33"/>
        <v>1168</v>
      </c>
      <c r="M47" s="20">
        <f t="shared" si="33"/>
        <v>354</v>
      </c>
      <c r="N47" s="20">
        <f t="shared" si="33"/>
        <v>111</v>
      </c>
      <c r="O47" s="20">
        <f t="shared" si="33"/>
        <v>140</v>
      </c>
      <c r="P47" s="20">
        <f t="shared" si="33"/>
        <v>91</v>
      </c>
      <c r="Q47" s="20">
        <f t="shared" si="33"/>
        <v>50</v>
      </c>
      <c r="R47" s="20">
        <f t="shared" si="33"/>
        <v>58</v>
      </c>
      <c r="S47" s="20">
        <f t="shared" si="33"/>
        <v>27</v>
      </c>
      <c r="T47" s="20">
        <f t="shared" si="33"/>
        <v>33</v>
      </c>
      <c r="U47" s="20">
        <f t="shared" si="33"/>
        <v>1</v>
      </c>
      <c r="V47" s="20">
        <f t="shared" si="33"/>
        <v>1566</v>
      </c>
    </row>
    <row r="48" spans="1:22" s="106" customFormat="1" ht="12" customHeight="1" x14ac:dyDescent="0.2">
      <c r="A48" s="28"/>
      <c r="B48" s="23" t="s">
        <v>56</v>
      </c>
      <c r="C48" s="20">
        <f>+C72+C73+C81+C102</f>
        <v>2146</v>
      </c>
      <c r="D48" s="20">
        <f>+D72+D73+D81+D102</f>
        <v>1326</v>
      </c>
      <c r="E48" s="134" t="s">
        <v>386</v>
      </c>
      <c r="F48" s="20">
        <f t="shared" ref="F48:V48" si="34">+F72+F73+F81+F102</f>
        <v>41</v>
      </c>
      <c r="G48" s="20">
        <f t="shared" si="34"/>
        <v>6</v>
      </c>
      <c r="H48" s="20">
        <f t="shared" si="34"/>
        <v>1279</v>
      </c>
      <c r="I48" s="20">
        <f t="shared" si="34"/>
        <v>315</v>
      </c>
      <c r="J48" s="20">
        <f t="shared" si="34"/>
        <v>253</v>
      </c>
      <c r="K48" s="20">
        <f t="shared" si="34"/>
        <v>226</v>
      </c>
      <c r="L48" s="20">
        <f t="shared" si="34"/>
        <v>134</v>
      </c>
      <c r="M48" s="20">
        <f t="shared" si="34"/>
        <v>70</v>
      </c>
      <c r="N48" s="20">
        <f t="shared" si="34"/>
        <v>19</v>
      </c>
      <c r="O48" s="20">
        <f t="shared" si="34"/>
        <v>21</v>
      </c>
      <c r="P48" s="20">
        <f t="shared" si="34"/>
        <v>13</v>
      </c>
      <c r="Q48" s="20">
        <f t="shared" si="34"/>
        <v>14</v>
      </c>
      <c r="R48" s="20">
        <f t="shared" si="34"/>
        <v>11</v>
      </c>
      <c r="S48" s="20">
        <f t="shared" si="34"/>
        <v>9</v>
      </c>
      <c r="T48" s="20">
        <f t="shared" si="34"/>
        <v>5</v>
      </c>
      <c r="U48" s="20">
        <f t="shared" si="34"/>
        <v>0</v>
      </c>
      <c r="V48" s="20">
        <f t="shared" si="34"/>
        <v>189</v>
      </c>
    </row>
    <row r="49" spans="1:22" s="106" customFormat="1" ht="12" customHeight="1" x14ac:dyDescent="0.2">
      <c r="A49" s="28"/>
      <c r="B49" s="23" t="s">
        <v>57</v>
      </c>
      <c r="C49" s="20">
        <f>C75+C77+C88+C90+C104+C108+C114+C117</f>
        <v>4651</v>
      </c>
      <c r="D49" s="20">
        <f>D75+D77+D88+D90+D104+D108+D114+D117</f>
        <v>2641</v>
      </c>
      <c r="E49" s="134" t="s">
        <v>386</v>
      </c>
      <c r="F49" s="20">
        <f t="shared" ref="F49:V49" si="35">F75+F77+F88+F90+F104+F108+F114+F117</f>
        <v>93</v>
      </c>
      <c r="G49" s="20">
        <f t="shared" si="35"/>
        <v>26</v>
      </c>
      <c r="H49" s="20">
        <f t="shared" si="35"/>
        <v>2522</v>
      </c>
      <c r="I49" s="20">
        <f t="shared" si="35"/>
        <v>717</v>
      </c>
      <c r="J49" s="20">
        <f t="shared" si="35"/>
        <v>377</v>
      </c>
      <c r="K49" s="20">
        <f t="shared" si="35"/>
        <v>381</v>
      </c>
      <c r="L49" s="20">
        <f t="shared" si="35"/>
        <v>326</v>
      </c>
      <c r="M49" s="20">
        <f t="shared" si="35"/>
        <v>121</v>
      </c>
      <c r="N49" s="20">
        <f t="shared" si="35"/>
        <v>29</v>
      </c>
      <c r="O49" s="20">
        <f t="shared" si="35"/>
        <v>49</v>
      </c>
      <c r="P49" s="20">
        <f t="shared" si="35"/>
        <v>22</v>
      </c>
      <c r="Q49" s="20">
        <f t="shared" si="35"/>
        <v>18</v>
      </c>
      <c r="R49" s="20">
        <f t="shared" si="35"/>
        <v>9</v>
      </c>
      <c r="S49" s="20">
        <f t="shared" si="35"/>
        <v>3</v>
      </c>
      <c r="T49" s="20">
        <f t="shared" si="35"/>
        <v>9</v>
      </c>
      <c r="U49" s="20">
        <f t="shared" si="35"/>
        <v>0</v>
      </c>
      <c r="V49" s="20">
        <f t="shared" si="35"/>
        <v>461</v>
      </c>
    </row>
    <row r="50" spans="1:22" s="106" customFormat="1" ht="12" customHeight="1" x14ac:dyDescent="0.2">
      <c r="A50" s="28"/>
      <c r="B50" s="28" t="s">
        <v>58</v>
      </c>
      <c r="C50" s="26">
        <f>C71+C78+C85+C95+C107+C112+C120</f>
        <v>9357</v>
      </c>
      <c r="D50" s="26">
        <f>D71+D78+D85+D95+D107+D112+D120</f>
        <v>5275</v>
      </c>
      <c r="E50" s="135" t="s">
        <v>386</v>
      </c>
      <c r="F50" s="26">
        <f t="shared" ref="F50:V50" si="36">F71+F78+F85+F95+F107+F112+F120</f>
        <v>179</v>
      </c>
      <c r="G50" s="26">
        <f t="shared" si="36"/>
        <v>40</v>
      </c>
      <c r="H50" s="26">
        <f t="shared" si="36"/>
        <v>5056</v>
      </c>
      <c r="I50" s="26">
        <f t="shared" si="36"/>
        <v>1425</v>
      </c>
      <c r="J50" s="26">
        <f t="shared" si="36"/>
        <v>956</v>
      </c>
      <c r="K50" s="26">
        <f t="shared" si="36"/>
        <v>608</v>
      </c>
      <c r="L50" s="26">
        <f t="shared" si="36"/>
        <v>708</v>
      </c>
      <c r="M50" s="26">
        <f t="shared" si="36"/>
        <v>163</v>
      </c>
      <c r="N50" s="26">
        <f t="shared" si="36"/>
        <v>63</v>
      </c>
      <c r="O50" s="26">
        <f t="shared" si="36"/>
        <v>70</v>
      </c>
      <c r="P50" s="26">
        <f t="shared" si="36"/>
        <v>56</v>
      </c>
      <c r="Q50" s="26">
        <f t="shared" si="36"/>
        <v>18</v>
      </c>
      <c r="R50" s="26">
        <f t="shared" si="36"/>
        <v>38</v>
      </c>
      <c r="S50" s="26">
        <f t="shared" si="36"/>
        <v>15</v>
      </c>
      <c r="T50" s="26">
        <f t="shared" si="36"/>
        <v>19</v>
      </c>
      <c r="U50" s="26">
        <f t="shared" si="36"/>
        <v>1</v>
      </c>
      <c r="V50" s="26">
        <f t="shared" si="36"/>
        <v>916</v>
      </c>
    </row>
    <row r="51" spans="1:22" s="106" customFormat="1" ht="12" customHeight="1" x14ac:dyDescent="0.2">
      <c r="A51" s="25"/>
      <c r="B51" s="25"/>
      <c r="C51" s="25"/>
      <c r="D51" s="25"/>
      <c r="E51" s="137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s="105" customFormat="1" ht="12" customHeight="1" x14ac:dyDescent="0.2">
      <c r="A52" s="156" t="s">
        <v>59</v>
      </c>
      <c r="B52" s="156"/>
      <c r="C52" s="18">
        <f>C53+C54+C55</f>
        <v>38234</v>
      </c>
      <c r="D52" s="18">
        <f>D53+D54+D55</f>
        <v>23709</v>
      </c>
      <c r="E52" s="133" t="s">
        <v>386</v>
      </c>
      <c r="F52" s="18">
        <f t="shared" ref="F52:V52" si="37">F53+F54+F55</f>
        <v>808</v>
      </c>
      <c r="G52" s="18">
        <f t="shared" si="37"/>
        <v>183</v>
      </c>
      <c r="H52" s="18">
        <f t="shared" si="37"/>
        <v>22718</v>
      </c>
      <c r="I52" s="18">
        <f t="shared" si="37"/>
        <v>5343</v>
      </c>
      <c r="J52" s="18">
        <f t="shared" si="37"/>
        <v>4817</v>
      </c>
      <c r="K52" s="18">
        <f t="shared" si="37"/>
        <v>3158</v>
      </c>
      <c r="L52" s="18">
        <f t="shared" si="37"/>
        <v>3587</v>
      </c>
      <c r="M52" s="18">
        <f t="shared" si="37"/>
        <v>1016</v>
      </c>
      <c r="N52" s="18">
        <f t="shared" si="37"/>
        <v>271</v>
      </c>
      <c r="O52" s="18">
        <f t="shared" si="37"/>
        <v>269</v>
      </c>
      <c r="P52" s="18">
        <f t="shared" si="37"/>
        <v>165</v>
      </c>
      <c r="Q52" s="18">
        <f t="shared" si="37"/>
        <v>120</v>
      </c>
      <c r="R52" s="18">
        <f t="shared" si="37"/>
        <v>116</v>
      </c>
      <c r="S52" s="18">
        <f t="shared" si="37"/>
        <v>76</v>
      </c>
      <c r="T52" s="18">
        <f t="shared" si="37"/>
        <v>57</v>
      </c>
      <c r="U52" s="18">
        <f t="shared" si="37"/>
        <v>8</v>
      </c>
      <c r="V52" s="18">
        <f t="shared" si="37"/>
        <v>3715</v>
      </c>
    </row>
    <row r="53" spans="1:22" s="106" customFormat="1" ht="12" customHeight="1" x14ac:dyDescent="0.2">
      <c r="A53" s="157" t="s">
        <v>60</v>
      </c>
      <c r="B53" s="157"/>
      <c r="C53" s="20">
        <f>C58+C61+C64+C68</f>
        <v>11884</v>
      </c>
      <c r="D53" s="20">
        <f>D58+D61+D64+D68</f>
        <v>7006</v>
      </c>
      <c r="E53" s="134" t="s">
        <v>386</v>
      </c>
      <c r="F53" s="20">
        <f t="shared" ref="F53:V53" si="38">F58+F61+F64+F68</f>
        <v>242</v>
      </c>
      <c r="G53" s="20">
        <f t="shared" si="38"/>
        <v>73</v>
      </c>
      <c r="H53" s="20">
        <f t="shared" si="38"/>
        <v>6691</v>
      </c>
      <c r="I53" s="20">
        <f t="shared" si="38"/>
        <v>1647</v>
      </c>
      <c r="J53" s="20">
        <f t="shared" si="38"/>
        <v>1348</v>
      </c>
      <c r="K53" s="20">
        <f t="shared" si="38"/>
        <v>994</v>
      </c>
      <c r="L53" s="20">
        <f t="shared" si="38"/>
        <v>934</v>
      </c>
      <c r="M53" s="20">
        <f t="shared" si="38"/>
        <v>276</v>
      </c>
      <c r="N53" s="20">
        <f t="shared" si="38"/>
        <v>108</v>
      </c>
      <c r="O53" s="20">
        <f t="shared" si="38"/>
        <v>87</v>
      </c>
      <c r="P53" s="20">
        <f t="shared" si="38"/>
        <v>44</v>
      </c>
      <c r="Q53" s="20">
        <f t="shared" si="38"/>
        <v>43</v>
      </c>
      <c r="R53" s="20">
        <f t="shared" si="38"/>
        <v>34</v>
      </c>
      <c r="S53" s="20">
        <f t="shared" si="38"/>
        <v>19</v>
      </c>
      <c r="T53" s="20">
        <f t="shared" si="38"/>
        <v>19</v>
      </c>
      <c r="U53" s="20">
        <f t="shared" si="38"/>
        <v>4</v>
      </c>
      <c r="V53" s="20">
        <f t="shared" si="38"/>
        <v>1134</v>
      </c>
    </row>
    <row r="54" spans="1:22" s="106" customFormat="1" ht="12" customHeight="1" x14ac:dyDescent="0.2">
      <c r="A54" s="157" t="s">
        <v>61</v>
      </c>
      <c r="B54" s="157"/>
      <c r="C54" s="20">
        <f>C74+C79+C80+C62+C63+C97+C99+C65+C66+C115+C67</f>
        <v>22994</v>
      </c>
      <c r="D54" s="20">
        <f>D74+D79+D80+D62+D63+D97+D99+D65+D66+D115+D67</f>
        <v>14477</v>
      </c>
      <c r="E54" s="134" t="s">
        <v>386</v>
      </c>
      <c r="F54" s="20">
        <f t="shared" ref="F54:V54" si="39">F74+F79+F80+F62+F63+F97+F99+F65+F66+F115+F67</f>
        <v>500</v>
      </c>
      <c r="G54" s="20">
        <f t="shared" si="39"/>
        <v>92</v>
      </c>
      <c r="H54" s="20">
        <f t="shared" si="39"/>
        <v>13885</v>
      </c>
      <c r="I54" s="20">
        <f t="shared" si="39"/>
        <v>3256</v>
      </c>
      <c r="J54" s="20">
        <f t="shared" si="39"/>
        <v>3038</v>
      </c>
      <c r="K54" s="20">
        <f t="shared" si="39"/>
        <v>1866</v>
      </c>
      <c r="L54" s="20">
        <f t="shared" si="39"/>
        <v>2284</v>
      </c>
      <c r="M54" s="20">
        <f t="shared" si="39"/>
        <v>630</v>
      </c>
      <c r="N54" s="20">
        <f t="shared" si="39"/>
        <v>142</v>
      </c>
      <c r="O54" s="20">
        <f t="shared" si="39"/>
        <v>161</v>
      </c>
      <c r="P54" s="20">
        <f t="shared" si="39"/>
        <v>102</v>
      </c>
      <c r="Q54" s="20">
        <f t="shared" si="39"/>
        <v>71</v>
      </c>
      <c r="R54" s="20">
        <f t="shared" si="39"/>
        <v>68</v>
      </c>
      <c r="S54" s="20">
        <f t="shared" si="39"/>
        <v>47</v>
      </c>
      <c r="T54" s="20">
        <f t="shared" si="39"/>
        <v>32</v>
      </c>
      <c r="U54" s="20">
        <f t="shared" si="39"/>
        <v>3</v>
      </c>
      <c r="V54" s="20">
        <f t="shared" si="39"/>
        <v>2185</v>
      </c>
    </row>
    <row r="55" spans="1:22" s="106" customFormat="1" ht="12" customHeight="1" x14ac:dyDescent="0.2">
      <c r="A55" s="158" t="s">
        <v>62</v>
      </c>
      <c r="B55" s="158"/>
      <c r="C55" s="26">
        <f>C60+C59</f>
        <v>3356</v>
      </c>
      <c r="D55" s="26">
        <f>D60+D59</f>
        <v>2226</v>
      </c>
      <c r="E55" s="135" t="s">
        <v>386</v>
      </c>
      <c r="F55" s="26">
        <f t="shared" ref="F55:V55" si="40">F60+F59</f>
        <v>66</v>
      </c>
      <c r="G55" s="26">
        <f t="shared" si="40"/>
        <v>18</v>
      </c>
      <c r="H55" s="26">
        <f t="shared" si="40"/>
        <v>2142</v>
      </c>
      <c r="I55" s="26">
        <f t="shared" si="40"/>
        <v>440</v>
      </c>
      <c r="J55" s="26">
        <f t="shared" si="40"/>
        <v>431</v>
      </c>
      <c r="K55" s="26">
        <f t="shared" si="40"/>
        <v>298</v>
      </c>
      <c r="L55" s="26">
        <f t="shared" si="40"/>
        <v>369</v>
      </c>
      <c r="M55" s="26">
        <f t="shared" si="40"/>
        <v>110</v>
      </c>
      <c r="N55" s="26">
        <f t="shared" si="40"/>
        <v>21</v>
      </c>
      <c r="O55" s="26">
        <f t="shared" si="40"/>
        <v>21</v>
      </c>
      <c r="P55" s="26">
        <f t="shared" si="40"/>
        <v>19</v>
      </c>
      <c r="Q55" s="26">
        <f t="shared" si="40"/>
        <v>6</v>
      </c>
      <c r="R55" s="26">
        <f t="shared" si="40"/>
        <v>14</v>
      </c>
      <c r="S55" s="26">
        <f t="shared" si="40"/>
        <v>10</v>
      </c>
      <c r="T55" s="26">
        <f t="shared" si="40"/>
        <v>6</v>
      </c>
      <c r="U55" s="26">
        <f t="shared" si="40"/>
        <v>1</v>
      </c>
      <c r="V55" s="26">
        <f t="shared" si="40"/>
        <v>396</v>
      </c>
    </row>
    <row r="56" spans="1:22" s="106" customFormat="1" ht="12" customHeight="1" x14ac:dyDescent="0.2">
      <c r="A56" s="25"/>
      <c r="B56" s="29"/>
      <c r="C56" s="32"/>
      <c r="D56" s="32"/>
      <c r="E56" s="138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 s="106" customFormat="1" ht="12" customHeight="1" x14ac:dyDescent="0.2">
      <c r="A57" s="169" t="s">
        <v>63</v>
      </c>
      <c r="B57" s="169"/>
      <c r="C57" s="15">
        <f>SUM(C58:C68)</f>
        <v>34786</v>
      </c>
      <c r="D57" s="15">
        <f>SUM(D58:D68)</f>
        <v>21635</v>
      </c>
      <c r="E57" s="132">
        <v>92.06841</v>
      </c>
      <c r="F57" s="15">
        <f t="shared" ref="F57:V57" si="41">SUM(F58:F68)</f>
        <v>752</v>
      </c>
      <c r="G57" s="15">
        <f t="shared" si="41"/>
        <v>168</v>
      </c>
      <c r="H57" s="15">
        <f t="shared" si="41"/>
        <v>20715</v>
      </c>
      <c r="I57" s="15">
        <f t="shared" si="41"/>
        <v>4806</v>
      </c>
      <c r="J57" s="15">
        <f t="shared" si="41"/>
        <v>4443</v>
      </c>
      <c r="K57" s="15">
        <f t="shared" si="41"/>
        <v>2821</v>
      </c>
      <c r="L57" s="15">
        <f t="shared" si="41"/>
        <v>3384</v>
      </c>
      <c r="M57" s="15">
        <f t="shared" si="41"/>
        <v>903</v>
      </c>
      <c r="N57" s="15">
        <f t="shared" si="41"/>
        <v>255</v>
      </c>
      <c r="O57" s="15">
        <f t="shared" si="41"/>
        <v>241</v>
      </c>
      <c r="P57" s="15">
        <f t="shared" si="41"/>
        <v>152</v>
      </c>
      <c r="Q57" s="15">
        <f t="shared" si="41"/>
        <v>99</v>
      </c>
      <c r="R57" s="15">
        <f t="shared" si="41"/>
        <v>98</v>
      </c>
      <c r="S57" s="15">
        <f t="shared" si="41"/>
        <v>68</v>
      </c>
      <c r="T57" s="15">
        <f t="shared" si="41"/>
        <v>50</v>
      </c>
      <c r="U57" s="15">
        <f t="shared" si="41"/>
        <v>7</v>
      </c>
      <c r="V57" s="15">
        <f t="shared" si="41"/>
        <v>3388</v>
      </c>
    </row>
    <row r="58" spans="1:22" s="106" customFormat="1" ht="12" customHeight="1" x14ac:dyDescent="0.2">
      <c r="A58" s="157" t="s">
        <v>65</v>
      </c>
      <c r="B58" s="157"/>
      <c r="C58" s="20">
        <v>2241</v>
      </c>
      <c r="D58" s="20">
        <v>1387</v>
      </c>
      <c r="E58" s="134">
        <v>92.21</v>
      </c>
      <c r="F58" s="20">
        <v>54</v>
      </c>
      <c r="G58" s="20">
        <v>24</v>
      </c>
      <c r="H58" s="20">
        <v>1309</v>
      </c>
      <c r="I58" s="20">
        <v>268</v>
      </c>
      <c r="J58" s="20">
        <v>251</v>
      </c>
      <c r="K58" s="20">
        <v>212</v>
      </c>
      <c r="L58" s="20">
        <v>239</v>
      </c>
      <c r="M58" s="20">
        <v>67</v>
      </c>
      <c r="N58" s="20">
        <v>25</v>
      </c>
      <c r="O58" s="20">
        <v>15</v>
      </c>
      <c r="P58" s="20">
        <v>7</v>
      </c>
      <c r="Q58" s="20">
        <v>4</v>
      </c>
      <c r="R58" s="20">
        <v>8</v>
      </c>
      <c r="S58" s="20">
        <v>3</v>
      </c>
      <c r="T58" s="20">
        <v>4</v>
      </c>
      <c r="U58" s="20">
        <v>1</v>
      </c>
      <c r="V58" s="20">
        <v>205</v>
      </c>
    </row>
    <row r="59" spans="1:22" s="106" customFormat="1" ht="12" customHeight="1" x14ac:dyDescent="0.2">
      <c r="A59" s="157" t="s">
        <v>345</v>
      </c>
      <c r="B59" s="157"/>
      <c r="C59" s="20">
        <v>1646</v>
      </c>
      <c r="D59" s="20">
        <v>1089</v>
      </c>
      <c r="E59" s="134">
        <v>94.21</v>
      </c>
      <c r="F59" s="20">
        <v>32</v>
      </c>
      <c r="G59" s="20">
        <v>5</v>
      </c>
      <c r="H59" s="20">
        <v>1052</v>
      </c>
      <c r="I59" s="20">
        <v>180</v>
      </c>
      <c r="J59" s="20">
        <v>265</v>
      </c>
      <c r="K59" s="20">
        <v>152</v>
      </c>
      <c r="L59" s="20">
        <v>167</v>
      </c>
      <c r="M59" s="20">
        <v>54</v>
      </c>
      <c r="N59" s="20">
        <v>14</v>
      </c>
      <c r="O59" s="20">
        <v>13</v>
      </c>
      <c r="P59" s="20">
        <v>11</v>
      </c>
      <c r="Q59" s="20">
        <v>1</v>
      </c>
      <c r="R59" s="20">
        <v>6</v>
      </c>
      <c r="S59" s="20">
        <v>3</v>
      </c>
      <c r="T59" s="20">
        <v>3</v>
      </c>
      <c r="U59" s="20">
        <v>1</v>
      </c>
      <c r="V59" s="20">
        <v>182</v>
      </c>
    </row>
    <row r="60" spans="1:22" s="106" customFormat="1" ht="12" customHeight="1" x14ac:dyDescent="0.2">
      <c r="A60" s="157" t="s">
        <v>71</v>
      </c>
      <c r="B60" s="157"/>
      <c r="C60" s="20">
        <v>1710</v>
      </c>
      <c r="D60" s="20">
        <v>1137</v>
      </c>
      <c r="E60" s="134">
        <v>89.62</v>
      </c>
      <c r="F60" s="20">
        <v>34</v>
      </c>
      <c r="G60" s="20">
        <v>13</v>
      </c>
      <c r="H60" s="20">
        <v>1090</v>
      </c>
      <c r="I60" s="20">
        <v>260</v>
      </c>
      <c r="J60" s="20">
        <v>166</v>
      </c>
      <c r="K60" s="20">
        <v>146</v>
      </c>
      <c r="L60" s="20">
        <v>202</v>
      </c>
      <c r="M60" s="20">
        <v>56</v>
      </c>
      <c r="N60" s="20">
        <v>7</v>
      </c>
      <c r="O60" s="20">
        <v>8</v>
      </c>
      <c r="P60" s="20">
        <v>8</v>
      </c>
      <c r="Q60" s="20">
        <v>5</v>
      </c>
      <c r="R60" s="20">
        <v>8</v>
      </c>
      <c r="S60" s="20">
        <v>7</v>
      </c>
      <c r="T60" s="20">
        <v>3</v>
      </c>
      <c r="U60" s="20">
        <v>0</v>
      </c>
      <c r="V60" s="20">
        <v>214</v>
      </c>
    </row>
    <row r="61" spans="1:22" s="106" customFormat="1" ht="12" customHeight="1" x14ac:dyDescent="0.2">
      <c r="A61" s="157" t="s">
        <v>72</v>
      </c>
      <c r="B61" s="157"/>
      <c r="C61" s="20">
        <v>4443</v>
      </c>
      <c r="D61" s="20">
        <v>2420</v>
      </c>
      <c r="E61" s="134">
        <v>90.74</v>
      </c>
      <c r="F61" s="20">
        <v>91</v>
      </c>
      <c r="G61" s="20">
        <v>20</v>
      </c>
      <c r="H61" s="20">
        <v>2309</v>
      </c>
      <c r="I61" s="20">
        <v>622</v>
      </c>
      <c r="J61" s="20">
        <v>506</v>
      </c>
      <c r="K61" s="20">
        <v>342</v>
      </c>
      <c r="L61" s="20">
        <v>235</v>
      </c>
      <c r="M61" s="20">
        <v>88</v>
      </c>
      <c r="N61" s="20">
        <v>44</v>
      </c>
      <c r="O61" s="20">
        <v>33</v>
      </c>
      <c r="P61" s="20">
        <v>19</v>
      </c>
      <c r="Q61" s="20">
        <v>22</v>
      </c>
      <c r="R61" s="20">
        <v>12</v>
      </c>
      <c r="S61" s="20">
        <v>9</v>
      </c>
      <c r="T61" s="20">
        <v>5</v>
      </c>
      <c r="U61" s="20">
        <v>3</v>
      </c>
      <c r="V61" s="20">
        <v>369</v>
      </c>
    </row>
    <row r="62" spans="1:22" s="106" customFormat="1" ht="12" customHeight="1" x14ac:dyDescent="0.2">
      <c r="A62" s="157" t="s">
        <v>73</v>
      </c>
      <c r="B62" s="157"/>
      <c r="C62" s="20">
        <v>2090</v>
      </c>
      <c r="D62" s="20">
        <v>1383</v>
      </c>
      <c r="E62" s="134">
        <v>90.74</v>
      </c>
      <c r="F62" s="20">
        <v>69</v>
      </c>
      <c r="G62" s="20">
        <v>6</v>
      </c>
      <c r="H62" s="20">
        <v>1308</v>
      </c>
      <c r="I62" s="20">
        <v>331</v>
      </c>
      <c r="J62" s="20">
        <v>378</v>
      </c>
      <c r="K62" s="20">
        <v>180</v>
      </c>
      <c r="L62" s="20">
        <v>95</v>
      </c>
      <c r="M62" s="20">
        <v>56</v>
      </c>
      <c r="N62" s="20">
        <v>16</v>
      </c>
      <c r="O62" s="20">
        <v>21</v>
      </c>
      <c r="P62" s="20">
        <v>8</v>
      </c>
      <c r="Q62" s="20">
        <v>3</v>
      </c>
      <c r="R62" s="20">
        <v>7</v>
      </c>
      <c r="S62" s="20">
        <v>5</v>
      </c>
      <c r="T62" s="20">
        <v>4</v>
      </c>
      <c r="U62" s="20">
        <v>0</v>
      </c>
      <c r="V62" s="20">
        <v>204</v>
      </c>
    </row>
    <row r="63" spans="1:22" s="106" customFormat="1" ht="12" customHeight="1" x14ac:dyDescent="0.2">
      <c r="A63" s="157" t="s">
        <v>76</v>
      </c>
      <c r="B63" s="157"/>
      <c r="C63" s="20">
        <v>10596</v>
      </c>
      <c r="D63" s="20">
        <v>6722</v>
      </c>
      <c r="E63" s="134">
        <v>92.67</v>
      </c>
      <c r="F63" s="20">
        <v>209</v>
      </c>
      <c r="G63" s="20">
        <v>33</v>
      </c>
      <c r="H63" s="20">
        <v>6480</v>
      </c>
      <c r="I63" s="20">
        <v>1350</v>
      </c>
      <c r="J63" s="20">
        <v>1477</v>
      </c>
      <c r="K63" s="20">
        <v>822</v>
      </c>
      <c r="L63" s="20">
        <v>1293</v>
      </c>
      <c r="M63" s="20">
        <v>307</v>
      </c>
      <c r="N63" s="20">
        <v>76</v>
      </c>
      <c r="O63" s="20">
        <v>63</v>
      </c>
      <c r="P63" s="20">
        <v>59</v>
      </c>
      <c r="Q63" s="20">
        <v>28</v>
      </c>
      <c r="R63" s="20">
        <v>24</v>
      </c>
      <c r="S63" s="20">
        <v>22</v>
      </c>
      <c r="T63" s="20">
        <v>12</v>
      </c>
      <c r="U63" s="20">
        <v>2</v>
      </c>
      <c r="V63" s="20">
        <v>945</v>
      </c>
    </row>
    <row r="64" spans="1:22" s="106" customFormat="1" ht="12" customHeight="1" x14ac:dyDescent="0.2">
      <c r="A64" s="157" t="s">
        <v>78</v>
      </c>
      <c r="B64" s="157"/>
      <c r="C64" s="20">
        <v>2994</v>
      </c>
      <c r="D64" s="20">
        <v>1830</v>
      </c>
      <c r="E64" s="134">
        <v>91.09</v>
      </c>
      <c r="F64" s="20">
        <v>54</v>
      </c>
      <c r="G64" s="20">
        <v>21</v>
      </c>
      <c r="H64" s="20">
        <v>1755</v>
      </c>
      <c r="I64" s="20">
        <v>444</v>
      </c>
      <c r="J64" s="20">
        <v>316</v>
      </c>
      <c r="K64" s="20">
        <v>254</v>
      </c>
      <c r="L64" s="20">
        <v>238</v>
      </c>
      <c r="M64" s="20">
        <v>66</v>
      </c>
      <c r="N64" s="20">
        <v>21</v>
      </c>
      <c r="O64" s="20">
        <v>26</v>
      </c>
      <c r="P64" s="20">
        <v>9</v>
      </c>
      <c r="Q64" s="20">
        <v>6</v>
      </c>
      <c r="R64" s="20">
        <v>8</v>
      </c>
      <c r="S64" s="20">
        <v>4</v>
      </c>
      <c r="T64" s="20">
        <v>4</v>
      </c>
      <c r="U64" s="20">
        <v>0</v>
      </c>
      <c r="V64" s="20">
        <v>359</v>
      </c>
    </row>
    <row r="65" spans="1:22" s="106" customFormat="1" ht="12" customHeight="1" x14ac:dyDescent="0.2">
      <c r="A65" s="157" t="s">
        <v>81</v>
      </c>
      <c r="B65" s="157"/>
      <c r="C65" s="20">
        <v>1857</v>
      </c>
      <c r="D65" s="20">
        <v>1265</v>
      </c>
      <c r="E65" s="134">
        <v>93.28</v>
      </c>
      <c r="F65" s="20">
        <v>56</v>
      </c>
      <c r="G65" s="20">
        <v>6</v>
      </c>
      <c r="H65" s="20">
        <v>1203</v>
      </c>
      <c r="I65" s="20">
        <v>294</v>
      </c>
      <c r="J65" s="20">
        <v>274</v>
      </c>
      <c r="K65" s="20">
        <v>122</v>
      </c>
      <c r="L65" s="20">
        <v>219</v>
      </c>
      <c r="M65" s="20">
        <v>43</v>
      </c>
      <c r="N65" s="20">
        <v>11</v>
      </c>
      <c r="O65" s="20">
        <v>13</v>
      </c>
      <c r="P65" s="20">
        <v>9</v>
      </c>
      <c r="Q65" s="20">
        <v>6</v>
      </c>
      <c r="R65" s="20">
        <v>5</v>
      </c>
      <c r="S65" s="20">
        <v>6</v>
      </c>
      <c r="T65" s="20">
        <v>2</v>
      </c>
      <c r="U65" s="20">
        <v>0</v>
      </c>
      <c r="V65" s="20">
        <v>199</v>
      </c>
    </row>
    <row r="66" spans="1:22" s="106" customFormat="1" ht="12" customHeight="1" x14ac:dyDescent="0.2">
      <c r="A66" s="157" t="s">
        <v>83</v>
      </c>
      <c r="B66" s="157"/>
      <c r="C66" s="20">
        <v>1924</v>
      </c>
      <c r="D66" s="20">
        <v>1219</v>
      </c>
      <c r="E66" s="134">
        <v>89.34</v>
      </c>
      <c r="F66" s="20">
        <v>59</v>
      </c>
      <c r="G66" s="20">
        <v>8</v>
      </c>
      <c r="H66" s="20">
        <v>1152</v>
      </c>
      <c r="I66" s="20">
        <v>317</v>
      </c>
      <c r="J66" s="20">
        <v>173</v>
      </c>
      <c r="K66" s="20">
        <v>135</v>
      </c>
      <c r="L66" s="20">
        <v>236</v>
      </c>
      <c r="M66" s="20">
        <v>44</v>
      </c>
      <c r="N66" s="20">
        <v>7</v>
      </c>
      <c r="O66" s="20">
        <v>9</v>
      </c>
      <c r="P66" s="20">
        <v>5</v>
      </c>
      <c r="Q66" s="20">
        <v>1</v>
      </c>
      <c r="R66" s="20">
        <v>6</v>
      </c>
      <c r="S66" s="20">
        <v>1</v>
      </c>
      <c r="T66" s="20">
        <v>2</v>
      </c>
      <c r="U66" s="20">
        <v>0</v>
      </c>
      <c r="V66" s="20">
        <v>216</v>
      </c>
    </row>
    <row r="67" spans="1:22" s="106" customFormat="1" ht="12" customHeight="1" x14ac:dyDescent="0.2">
      <c r="A67" s="157" t="s">
        <v>85</v>
      </c>
      <c r="B67" s="157"/>
      <c r="C67" s="20">
        <v>3079</v>
      </c>
      <c r="D67" s="20">
        <v>1814</v>
      </c>
      <c r="E67" s="134">
        <v>92.94</v>
      </c>
      <c r="F67" s="20">
        <v>51</v>
      </c>
      <c r="G67" s="20">
        <v>24</v>
      </c>
      <c r="H67" s="20">
        <v>1739</v>
      </c>
      <c r="I67" s="20">
        <v>427</v>
      </c>
      <c r="J67" s="20">
        <v>362</v>
      </c>
      <c r="K67" s="20">
        <v>270</v>
      </c>
      <c r="L67" s="20">
        <v>238</v>
      </c>
      <c r="M67" s="20">
        <v>67</v>
      </c>
      <c r="N67" s="20">
        <v>16</v>
      </c>
      <c r="O67" s="20">
        <v>27</v>
      </c>
      <c r="P67" s="20">
        <v>8</v>
      </c>
      <c r="Q67" s="20">
        <v>12</v>
      </c>
      <c r="R67" s="20">
        <v>8</v>
      </c>
      <c r="S67" s="20">
        <v>5</v>
      </c>
      <c r="T67" s="20">
        <v>5</v>
      </c>
      <c r="U67" s="20">
        <v>0</v>
      </c>
      <c r="V67" s="20">
        <v>294</v>
      </c>
    </row>
    <row r="68" spans="1:22" s="106" customFormat="1" ht="12" customHeight="1" x14ac:dyDescent="0.2">
      <c r="A68" s="158" t="s">
        <v>87</v>
      </c>
      <c r="B68" s="158"/>
      <c r="C68" s="26">
        <v>2206</v>
      </c>
      <c r="D68" s="26">
        <v>1369</v>
      </c>
      <c r="E68" s="135">
        <v>94.45</v>
      </c>
      <c r="F68" s="26">
        <v>43</v>
      </c>
      <c r="G68" s="26">
        <v>8</v>
      </c>
      <c r="H68" s="26">
        <v>1318</v>
      </c>
      <c r="I68" s="26">
        <v>313</v>
      </c>
      <c r="J68" s="26">
        <v>275</v>
      </c>
      <c r="K68" s="26">
        <v>186</v>
      </c>
      <c r="L68" s="26">
        <v>222</v>
      </c>
      <c r="M68" s="26">
        <v>55</v>
      </c>
      <c r="N68" s="26">
        <v>18</v>
      </c>
      <c r="O68" s="26">
        <v>13</v>
      </c>
      <c r="P68" s="26">
        <v>9</v>
      </c>
      <c r="Q68" s="26">
        <v>11</v>
      </c>
      <c r="R68" s="26">
        <v>6</v>
      </c>
      <c r="S68" s="26">
        <v>3</v>
      </c>
      <c r="T68" s="26">
        <v>6</v>
      </c>
      <c r="U68" s="26">
        <v>0</v>
      </c>
      <c r="V68" s="26">
        <v>201</v>
      </c>
    </row>
    <row r="69" spans="1:22" s="106" customFormat="1" ht="12" customHeight="1" x14ac:dyDescent="0.2">
      <c r="A69" s="25"/>
      <c r="B69" s="25"/>
      <c r="C69" s="25"/>
      <c r="D69" s="25"/>
      <c r="E69" s="137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s="106" customFormat="1" ht="12" customHeight="1" x14ac:dyDescent="0.2">
      <c r="A70" s="156" t="s">
        <v>88</v>
      </c>
      <c r="B70" s="156"/>
      <c r="C70" s="18">
        <f>SUM(C71:C122)</f>
        <v>91335</v>
      </c>
      <c r="D70" s="18">
        <f>SUM(D71:D122)</f>
        <v>52260</v>
      </c>
      <c r="E70" s="133">
        <v>88.040570000000002</v>
      </c>
      <c r="F70" s="18">
        <f t="shared" ref="F70:V70" si="42">SUM(F71:F122)</f>
        <v>1464</v>
      </c>
      <c r="G70" s="18">
        <f t="shared" si="42"/>
        <v>455</v>
      </c>
      <c r="H70" s="18">
        <f t="shared" si="42"/>
        <v>50341</v>
      </c>
      <c r="I70" s="18">
        <f t="shared" si="42"/>
        <v>12947</v>
      </c>
      <c r="J70" s="18">
        <f t="shared" si="42"/>
        <v>10475</v>
      </c>
      <c r="K70" s="18">
        <f t="shared" si="42"/>
        <v>7164</v>
      </c>
      <c r="L70" s="18">
        <f t="shared" si="42"/>
        <v>6468</v>
      </c>
      <c r="M70" s="18">
        <f t="shared" si="42"/>
        <v>1942</v>
      </c>
      <c r="N70" s="18">
        <f t="shared" si="42"/>
        <v>560</v>
      </c>
      <c r="O70" s="18">
        <f t="shared" si="42"/>
        <v>685</v>
      </c>
      <c r="P70" s="18">
        <f t="shared" si="42"/>
        <v>419</v>
      </c>
      <c r="Q70" s="18">
        <f t="shared" si="42"/>
        <v>312</v>
      </c>
      <c r="R70" s="18">
        <f t="shared" si="42"/>
        <v>325</v>
      </c>
      <c r="S70" s="18">
        <f t="shared" si="42"/>
        <v>170</v>
      </c>
      <c r="T70" s="18">
        <f t="shared" si="42"/>
        <v>170</v>
      </c>
      <c r="U70" s="18">
        <f t="shared" si="42"/>
        <v>24</v>
      </c>
      <c r="V70" s="18">
        <f t="shared" si="42"/>
        <v>8680</v>
      </c>
    </row>
    <row r="71" spans="1:22" s="106" customFormat="1" ht="12" customHeight="1" x14ac:dyDescent="0.2">
      <c r="A71" s="157" t="s">
        <v>89</v>
      </c>
      <c r="B71" s="157"/>
      <c r="C71" s="20">
        <v>2592</v>
      </c>
      <c r="D71" s="20">
        <v>1347</v>
      </c>
      <c r="E71" s="134">
        <v>92.13</v>
      </c>
      <c r="F71" s="20">
        <v>47</v>
      </c>
      <c r="G71" s="20">
        <v>11</v>
      </c>
      <c r="H71" s="20">
        <v>1289</v>
      </c>
      <c r="I71" s="20">
        <v>389</v>
      </c>
      <c r="J71" s="20">
        <v>217</v>
      </c>
      <c r="K71" s="20">
        <v>130</v>
      </c>
      <c r="L71" s="20">
        <v>187</v>
      </c>
      <c r="M71" s="20">
        <v>37</v>
      </c>
      <c r="N71" s="20">
        <v>14</v>
      </c>
      <c r="O71" s="20">
        <v>15</v>
      </c>
      <c r="P71" s="20">
        <v>7</v>
      </c>
      <c r="Q71" s="20">
        <v>7</v>
      </c>
      <c r="R71" s="20">
        <v>11</v>
      </c>
      <c r="S71" s="20">
        <v>5</v>
      </c>
      <c r="T71" s="20">
        <v>9</v>
      </c>
      <c r="U71" s="20">
        <v>1</v>
      </c>
      <c r="V71" s="20">
        <v>260</v>
      </c>
    </row>
    <row r="72" spans="1:22" s="106" customFormat="1" ht="12" customHeight="1" x14ac:dyDescent="0.2">
      <c r="A72" s="157" t="s">
        <v>90</v>
      </c>
      <c r="B72" s="157"/>
      <c r="C72" s="20">
        <v>1115</v>
      </c>
      <c r="D72" s="20">
        <v>721</v>
      </c>
      <c r="E72" s="134">
        <v>91.54</v>
      </c>
      <c r="F72" s="20">
        <v>25</v>
      </c>
      <c r="G72" s="20">
        <v>3</v>
      </c>
      <c r="H72" s="20">
        <v>693</v>
      </c>
      <c r="I72" s="20">
        <v>137</v>
      </c>
      <c r="J72" s="20">
        <v>138</v>
      </c>
      <c r="K72" s="20">
        <v>131</v>
      </c>
      <c r="L72" s="20">
        <v>99</v>
      </c>
      <c r="M72" s="20">
        <v>41</v>
      </c>
      <c r="N72" s="20">
        <v>8</v>
      </c>
      <c r="O72" s="20">
        <v>16</v>
      </c>
      <c r="P72" s="20">
        <v>7</v>
      </c>
      <c r="Q72" s="20">
        <v>7</v>
      </c>
      <c r="R72" s="20">
        <v>3</v>
      </c>
      <c r="S72" s="20">
        <v>8</v>
      </c>
      <c r="T72" s="20">
        <v>1</v>
      </c>
      <c r="U72" s="20">
        <v>0</v>
      </c>
      <c r="V72" s="20">
        <v>97</v>
      </c>
    </row>
    <row r="73" spans="1:22" s="106" customFormat="1" ht="12" customHeight="1" x14ac:dyDescent="0.2">
      <c r="A73" s="157" t="s">
        <v>91</v>
      </c>
      <c r="B73" s="157"/>
      <c r="C73" s="20">
        <v>266</v>
      </c>
      <c r="D73" s="20">
        <v>155</v>
      </c>
      <c r="E73" s="134">
        <v>90.32</v>
      </c>
      <c r="F73" s="20">
        <v>4</v>
      </c>
      <c r="G73" s="20">
        <v>0</v>
      </c>
      <c r="H73" s="20">
        <v>151</v>
      </c>
      <c r="I73" s="20">
        <v>40</v>
      </c>
      <c r="J73" s="20">
        <v>25</v>
      </c>
      <c r="K73" s="20">
        <v>22</v>
      </c>
      <c r="L73" s="20">
        <v>13</v>
      </c>
      <c r="M73" s="20">
        <v>10</v>
      </c>
      <c r="N73" s="20">
        <v>0</v>
      </c>
      <c r="O73" s="20">
        <v>1</v>
      </c>
      <c r="P73" s="20">
        <v>3</v>
      </c>
      <c r="Q73" s="20">
        <v>5</v>
      </c>
      <c r="R73" s="20">
        <v>0</v>
      </c>
      <c r="S73" s="20">
        <v>0</v>
      </c>
      <c r="T73" s="20">
        <v>0</v>
      </c>
      <c r="U73" s="20">
        <v>0</v>
      </c>
      <c r="V73" s="20">
        <v>32</v>
      </c>
    </row>
    <row r="74" spans="1:22" s="106" customFormat="1" ht="12" customHeight="1" x14ac:dyDescent="0.2">
      <c r="A74" s="157" t="s">
        <v>92</v>
      </c>
      <c r="B74" s="157"/>
      <c r="C74" s="20">
        <v>763</v>
      </c>
      <c r="D74" s="20">
        <v>439</v>
      </c>
      <c r="E74" s="134">
        <v>95.67</v>
      </c>
      <c r="F74" s="20">
        <v>16</v>
      </c>
      <c r="G74" s="20">
        <v>4</v>
      </c>
      <c r="H74" s="20">
        <v>419</v>
      </c>
      <c r="I74" s="20">
        <v>110</v>
      </c>
      <c r="J74" s="20">
        <v>76</v>
      </c>
      <c r="K74" s="20">
        <v>75</v>
      </c>
      <c r="L74" s="20">
        <v>24</v>
      </c>
      <c r="M74" s="20">
        <v>32</v>
      </c>
      <c r="N74" s="20">
        <v>5</v>
      </c>
      <c r="O74" s="20">
        <v>6</v>
      </c>
      <c r="P74" s="20">
        <v>0</v>
      </c>
      <c r="Q74" s="20">
        <v>7</v>
      </c>
      <c r="R74" s="20">
        <v>6</v>
      </c>
      <c r="S74" s="20">
        <v>0</v>
      </c>
      <c r="T74" s="20">
        <v>4</v>
      </c>
      <c r="U74" s="20">
        <v>0</v>
      </c>
      <c r="V74" s="20">
        <v>74</v>
      </c>
    </row>
    <row r="75" spans="1:22" s="106" customFormat="1" ht="12" customHeight="1" x14ac:dyDescent="0.2">
      <c r="A75" s="157" t="s">
        <v>93</v>
      </c>
      <c r="B75" s="157"/>
      <c r="C75" s="20">
        <v>258</v>
      </c>
      <c r="D75" s="20">
        <v>123</v>
      </c>
      <c r="E75" s="134">
        <v>82.93</v>
      </c>
      <c r="F75" s="20">
        <v>2</v>
      </c>
      <c r="G75" s="20">
        <v>2</v>
      </c>
      <c r="H75" s="20">
        <v>119</v>
      </c>
      <c r="I75" s="20">
        <v>39</v>
      </c>
      <c r="J75" s="20">
        <v>11</v>
      </c>
      <c r="K75" s="20">
        <v>27</v>
      </c>
      <c r="L75" s="20">
        <v>2</v>
      </c>
      <c r="M75" s="20">
        <v>8</v>
      </c>
      <c r="N75" s="20">
        <v>3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29</v>
      </c>
    </row>
    <row r="76" spans="1:22" s="106" customFormat="1" ht="12" customHeight="1" x14ac:dyDescent="0.2">
      <c r="A76" s="157" t="s">
        <v>95</v>
      </c>
      <c r="B76" s="157"/>
      <c r="C76" s="20">
        <v>1027</v>
      </c>
      <c r="D76" s="20">
        <v>646</v>
      </c>
      <c r="E76" s="134">
        <v>82.35</v>
      </c>
      <c r="F76" s="20">
        <v>21</v>
      </c>
      <c r="G76" s="20">
        <v>6</v>
      </c>
      <c r="H76" s="20">
        <v>619</v>
      </c>
      <c r="I76" s="20">
        <v>171</v>
      </c>
      <c r="J76" s="20">
        <v>117</v>
      </c>
      <c r="K76" s="20">
        <v>92</v>
      </c>
      <c r="L76" s="20">
        <v>72</v>
      </c>
      <c r="M76" s="20">
        <v>18</v>
      </c>
      <c r="N76" s="20">
        <v>8</v>
      </c>
      <c r="O76" s="20">
        <v>3</v>
      </c>
      <c r="P76" s="20">
        <v>3</v>
      </c>
      <c r="Q76" s="20">
        <v>2</v>
      </c>
      <c r="R76" s="20">
        <v>4</v>
      </c>
      <c r="S76" s="20">
        <v>4</v>
      </c>
      <c r="T76" s="20">
        <v>3</v>
      </c>
      <c r="U76" s="20">
        <v>0</v>
      </c>
      <c r="V76" s="20">
        <v>122</v>
      </c>
    </row>
    <row r="77" spans="1:22" s="106" customFormat="1" ht="12" customHeight="1" x14ac:dyDescent="0.2">
      <c r="A77" s="157" t="s">
        <v>96</v>
      </c>
      <c r="B77" s="157"/>
      <c r="C77" s="20">
        <v>525</v>
      </c>
      <c r="D77" s="20">
        <v>302</v>
      </c>
      <c r="E77" s="134">
        <v>81.13</v>
      </c>
      <c r="F77" s="20">
        <v>9</v>
      </c>
      <c r="G77" s="20">
        <v>1</v>
      </c>
      <c r="H77" s="20">
        <v>292</v>
      </c>
      <c r="I77" s="20">
        <v>80</v>
      </c>
      <c r="J77" s="20">
        <v>34</v>
      </c>
      <c r="K77" s="20">
        <v>47</v>
      </c>
      <c r="L77" s="20">
        <v>39</v>
      </c>
      <c r="M77" s="20">
        <v>21</v>
      </c>
      <c r="N77" s="20">
        <v>6</v>
      </c>
      <c r="O77" s="20">
        <v>0</v>
      </c>
      <c r="P77" s="20">
        <v>1</v>
      </c>
      <c r="Q77" s="20">
        <v>5</v>
      </c>
      <c r="R77" s="20">
        <v>1</v>
      </c>
      <c r="S77" s="20">
        <v>1</v>
      </c>
      <c r="T77" s="20">
        <v>1</v>
      </c>
      <c r="U77" s="20">
        <v>0</v>
      </c>
      <c r="V77" s="20">
        <v>56</v>
      </c>
    </row>
    <row r="78" spans="1:22" s="106" customFormat="1" ht="12" customHeight="1" x14ac:dyDescent="0.2">
      <c r="A78" s="157" t="s">
        <v>98</v>
      </c>
      <c r="B78" s="157"/>
      <c r="C78" s="20">
        <v>1815</v>
      </c>
      <c r="D78" s="20">
        <v>1203</v>
      </c>
      <c r="E78" s="134">
        <v>70.41</v>
      </c>
      <c r="F78" s="20">
        <v>34</v>
      </c>
      <c r="G78" s="20">
        <v>6</v>
      </c>
      <c r="H78" s="20">
        <v>1163</v>
      </c>
      <c r="I78" s="20">
        <v>363</v>
      </c>
      <c r="J78" s="20">
        <v>224</v>
      </c>
      <c r="K78" s="20">
        <v>105</v>
      </c>
      <c r="L78" s="20">
        <v>154</v>
      </c>
      <c r="M78" s="20">
        <v>38</v>
      </c>
      <c r="N78" s="20">
        <v>20</v>
      </c>
      <c r="O78" s="20">
        <v>15</v>
      </c>
      <c r="P78" s="20">
        <v>13</v>
      </c>
      <c r="Q78" s="20">
        <v>3</v>
      </c>
      <c r="R78" s="20">
        <v>9</v>
      </c>
      <c r="S78" s="20">
        <v>4</v>
      </c>
      <c r="T78" s="20">
        <v>3</v>
      </c>
      <c r="U78" s="20">
        <v>0</v>
      </c>
      <c r="V78" s="20">
        <v>212</v>
      </c>
    </row>
    <row r="79" spans="1:22" s="106" customFormat="1" ht="12" customHeight="1" x14ac:dyDescent="0.2">
      <c r="A79" s="157" t="s">
        <v>100</v>
      </c>
      <c r="B79" s="157"/>
      <c r="C79" s="20">
        <v>517</v>
      </c>
      <c r="D79" s="20">
        <v>296</v>
      </c>
      <c r="E79" s="134">
        <v>94.26</v>
      </c>
      <c r="F79" s="20">
        <v>3</v>
      </c>
      <c r="G79" s="20">
        <v>2</v>
      </c>
      <c r="H79" s="20">
        <v>291</v>
      </c>
      <c r="I79" s="20">
        <v>91</v>
      </c>
      <c r="J79" s="20">
        <v>63</v>
      </c>
      <c r="K79" s="20">
        <v>43</v>
      </c>
      <c r="L79" s="20">
        <v>36</v>
      </c>
      <c r="M79" s="20">
        <v>11</v>
      </c>
      <c r="N79" s="20">
        <v>1</v>
      </c>
      <c r="O79" s="20">
        <v>3</v>
      </c>
      <c r="P79" s="20">
        <v>3</v>
      </c>
      <c r="Q79" s="20">
        <v>2</v>
      </c>
      <c r="R79" s="20">
        <v>1</v>
      </c>
      <c r="S79" s="20">
        <v>1</v>
      </c>
      <c r="T79" s="20">
        <v>1</v>
      </c>
      <c r="U79" s="20">
        <v>0</v>
      </c>
      <c r="V79" s="20">
        <v>35</v>
      </c>
    </row>
    <row r="80" spans="1:22" s="106" customFormat="1" ht="12" customHeight="1" x14ac:dyDescent="0.2">
      <c r="A80" s="157" t="s">
        <v>102</v>
      </c>
      <c r="B80" s="157"/>
      <c r="C80" s="20">
        <v>355</v>
      </c>
      <c r="D80" s="20">
        <v>229</v>
      </c>
      <c r="E80" s="134">
        <v>89.52</v>
      </c>
      <c r="F80" s="20">
        <v>7</v>
      </c>
      <c r="G80" s="20">
        <v>3</v>
      </c>
      <c r="H80" s="20">
        <v>219</v>
      </c>
      <c r="I80" s="20">
        <v>36</v>
      </c>
      <c r="J80" s="20">
        <v>38</v>
      </c>
      <c r="K80" s="20">
        <v>40</v>
      </c>
      <c r="L80" s="20">
        <v>44</v>
      </c>
      <c r="M80" s="20">
        <v>12</v>
      </c>
      <c r="N80" s="20">
        <v>1</v>
      </c>
      <c r="O80" s="20">
        <v>3</v>
      </c>
      <c r="P80" s="20">
        <v>1</v>
      </c>
      <c r="Q80" s="20">
        <v>2</v>
      </c>
      <c r="R80" s="20">
        <v>2</v>
      </c>
      <c r="S80" s="20">
        <v>0</v>
      </c>
      <c r="T80" s="20">
        <v>1</v>
      </c>
      <c r="U80" s="20">
        <v>0</v>
      </c>
      <c r="V80" s="20">
        <v>39</v>
      </c>
    </row>
    <row r="81" spans="1:22" s="106" customFormat="1" ht="12" customHeight="1" x14ac:dyDescent="0.2">
      <c r="A81" s="157" t="s">
        <v>103</v>
      </c>
      <c r="B81" s="157"/>
      <c r="C81" s="20">
        <v>548</v>
      </c>
      <c r="D81" s="20">
        <v>326</v>
      </c>
      <c r="E81" s="134">
        <v>92.02</v>
      </c>
      <c r="F81" s="20">
        <v>4</v>
      </c>
      <c r="G81" s="20">
        <v>3</v>
      </c>
      <c r="H81" s="20">
        <v>319</v>
      </c>
      <c r="I81" s="20">
        <v>92</v>
      </c>
      <c r="J81" s="20">
        <v>69</v>
      </c>
      <c r="K81" s="20">
        <v>43</v>
      </c>
      <c r="L81" s="20">
        <v>20</v>
      </c>
      <c r="M81" s="20">
        <v>14</v>
      </c>
      <c r="N81" s="20">
        <v>9</v>
      </c>
      <c r="O81" s="20">
        <v>4</v>
      </c>
      <c r="P81" s="20">
        <v>3</v>
      </c>
      <c r="Q81" s="20">
        <v>1</v>
      </c>
      <c r="R81" s="20">
        <v>6</v>
      </c>
      <c r="S81" s="20">
        <v>1</v>
      </c>
      <c r="T81" s="20">
        <v>3</v>
      </c>
      <c r="U81" s="20">
        <v>0</v>
      </c>
      <c r="V81" s="20">
        <v>54</v>
      </c>
    </row>
    <row r="82" spans="1:22" s="106" customFormat="1" ht="12" customHeight="1" x14ac:dyDescent="0.2">
      <c r="A82" s="157" t="s">
        <v>104</v>
      </c>
      <c r="B82" s="157"/>
      <c r="C82" s="20">
        <v>957</v>
      </c>
      <c r="D82" s="20">
        <v>606</v>
      </c>
      <c r="E82" s="134">
        <v>90.76</v>
      </c>
      <c r="F82" s="20">
        <v>19</v>
      </c>
      <c r="G82" s="20">
        <v>4</v>
      </c>
      <c r="H82" s="20">
        <v>583</v>
      </c>
      <c r="I82" s="20">
        <v>165</v>
      </c>
      <c r="J82" s="20">
        <v>154</v>
      </c>
      <c r="K82" s="20">
        <v>49</v>
      </c>
      <c r="L82" s="20">
        <v>81</v>
      </c>
      <c r="M82" s="20">
        <v>14</v>
      </c>
      <c r="N82" s="20">
        <v>4</v>
      </c>
      <c r="O82" s="20">
        <v>5</v>
      </c>
      <c r="P82" s="20">
        <v>4</v>
      </c>
      <c r="Q82" s="20">
        <v>0</v>
      </c>
      <c r="R82" s="20">
        <v>6</v>
      </c>
      <c r="S82" s="20">
        <v>1</v>
      </c>
      <c r="T82" s="20">
        <v>1</v>
      </c>
      <c r="U82" s="20">
        <v>1</v>
      </c>
      <c r="V82" s="20">
        <v>98</v>
      </c>
    </row>
    <row r="83" spans="1:22" s="106" customFormat="1" ht="12" customHeight="1" x14ac:dyDescent="0.2">
      <c r="A83" s="157" t="s">
        <v>107</v>
      </c>
      <c r="B83" s="157"/>
      <c r="C83" s="20">
        <v>1375</v>
      </c>
      <c r="D83" s="20">
        <v>900</v>
      </c>
      <c r="E83" s="134">
        <v>93.22</v>
      </c>
      <c r="F83" s="20">
        <v>26</v>
      </c>
      <c r="G83" s="20">
        <v>4</v>
      </c>
      <c r="H83" s="20">
        <v>870</v>
      </c>
      <c r="I83" s="20">
        <v>193</v>
      </c>
      <c r="J83" s="20">
        <v>148</v>
      </c>
      <c r="K83" s="20">
        <v>99</v>
      </c>
      <c r="L83" s="20">
        <v>217</v>
      </c>
      <c r="M83" s="20">
        <v>26</v>
      </c>
      <c r="N83" s="20">
        <v>2</v>
      </c>
      <c r="O83" s="20">
        <v>7</v>
      </c>
      <c r="P83" s="20">
        <v>5</v>
      </c>
      <c r="Q83" s="20">
        <v>8</v>
      </c>
      <c r="R83" s="20">
        <v>2</v>
      </c>
      <c r="S83" s="20">
        <v>2</v>
      </c>
      <c r="T83" s="20">
        <v>2</v>
      </c>
      <c r="U83" s="20">
        <v>0</v>
      </c>
      <c r="V83" s="20">
        <v>159</v>
      </c>
    </row>
    <row r="84" spans="1:22" s="106" customFormat="1" ht="12" customHeight="1" x14ac:dyDescent="0.2">
      <c r="A84" s="157" t="s">
        <v>108</v>
      </c>
      <c r="B84" s="157"/>
      <c r="C84" s="20">
        <v>5087</v>
      </c>
      <c r="D84" s="20">
        <v>3023</v>
      </c>
      <c r="E84" s="134">
        <v>95.93</v>
      </c>
      <c r="F84" s="20">
        <v>66</v>
      </c>
      <c r="G84" s="20">
        <v>37</v>
      </c>
      <c r="H84" s="20">
        <v>2920</v>
      </c>
      <c r="I84" s="20">
        <v>675</v>
      </c>
      <c r="J84" s="20">
        <v>453</v>
      </c>
      <c r="K84" s="20">
        <v>552</v>
      </c>
      <c r="L84" s="20">
        <v>408</v>
      </c>
      <c r="M84" s="20">
        <v>146</v>
      </c>
      <c r="N84" s="20">
        <v>44</v>
      </c>
      <c r="O84" s="20">
        <v>36</v>
      </c>
      <c r="P84" s="20">
        <v>30</v>
      </c>
      <c r="Q84" s="20">
        <v>43</v>
      </c>
      <c r="R84" s="20">
        <v>17</v>
      </c>
      <c r="S84" s="20">
        <v>15</v>
      </c>
      <c r="T84" s="20">
        <v>9</v>
      </c>
      <c r="U84" s="20">
        <v>6</v>
      </c>
      <c r="V84" s="20">
        <v>486</v>
      </c>
    </row>
    <row r="85" spans="1:22" s="106" customFormat="1" ht="12" customHeight="1" x14ac:dyDescent="0.2">
      <c r="A85" s="157" t="s">
        <v>112</v>
      </c>
      <c r="B85" s="157"/>
      <c r="C85" s="20">
        <v>2655</v>
      </c>
      <c r="D85" s="20">
        <v>1432</v>
      </c>
      <c r="E85" s="134">
        <v>89.53</v>
      </c>
      <c r="F85" s="20">
        <v>52</v>
      </c>
      <c r="G85" s="20">
        <v>17</v>
      </c>
      <c r="H85" s="20">
        <v>1363</v>
      </c>
      <c r="I85" s="20">
        <v>329</v>
      </c>
      <c r="J85" s="20">
        <v>273</v>
      </c>
      <c r="K85" s="20">
        <v>213</v>
      </c>
      <c r="L85" s="20">
        <v>198</v>
      </c>
      <c r="M85" s="20">
        <v>52</v>
      </c>
      <c r="N85" s="20">
        <v>18</v>
      </c>
      <c r="O85" s="20">
        <v>19</v>
      </c>
      <c r="P85" s="20">
        <v>13</v>
      </c>
      <c r="Q85" s="20">
        <v>2</v>
      </c>
      <c r="R85" s="20">
        <v>13</v>
      </c>
      <c r="S85" s="20">
        <v>1</v>
      </c>
      <c r="T85" s="20">
        <v>1</v>
      </c>
      <c r="U85" s="20">
        <v>0</v>
      </c>
      <c r="V85" s="20">
        <v>231</v>
      </c>
    </row>
    <row r="86" spans="1:22" s="106" customFormat="1" ht="12" customHeight="1" x14ac:dyDescent="0.2">
      <c r="A86" s="157" t="s">
        <v>115</v>
      </c>
      <c r="B86" s="157"/>
      <c r="C86" s="20">
        <v>2773</v>
      </c>
      <c r="D86" s="20">
        <v>1630</v>
      </c>
      <c r="E86" s="134">
        <v>90.86</v>
      </c>
      <c r="F86" s="20">
        <v>39</v>
      </c>
      <c r="G86" s="20">
        <v>12</v>
      </c>
      <c r="H86" s="20">
        <v>1579</v>
      </c>
      <c r="I86" s="20">
        <v>377</v>
      </c>
      <c r="J86" s="20">
        <v>495</v>
      </c>
      <c r="K86" s="20">
        <v>183</v>
      </c>
      <c r="L86" s="20">
        <v>164</v>
      </c>
      <c r="M86" s="20">
        <v>45</v>
      </c>
      <c r="N86" s="20">
        <v>11</v>
      </c>
      <c r="O86" s="20">
        <v>24</v>
      </c>
      <c r="P86" s="20">
        <v>18</v>
      </c>
      <c r="Q86" s="20">
        <v>6</v>
      </c>
      <c r="R86" s="20">
        <v>5</v>
      </c>
      <c r="S86" s="20">
        <v>6</v>
      </c>
      <c r="T86" s="20">
        <v>6</v>
      </c>
      <c r="U86" s="20">
        <v>2</v>
      </c>
      <c r="V86" s="20">
        <v>237</v>
      </c>
    </row>
    <row r="87" spans="1:22" s="106" customFormat="1" ht="12" customHeight="1" x14ac:dyDescent="0.2">
      <c r="A87" s="157" t="s">
        <v>116</v>
      </c>
      <c r="B87" s="157"/>
      <c r="C87" s="20">
        <v>1463</v>
      </c>
      <c r="D87" s="20">
        <v>1057</v>
      </c>
      <c r="E87" s="134">
        <v>95.93</v>
      </c>
      <c r="F87" s="20">
        <v>29</v>
      </c>
      <c r="G87" s="20">
        <v>7</v>
      </c>
      <c r="H87" s="20">
        <v>1021</v>
      </c>
      <c r="I87" s="20">
        <v>149</v>
      </c>
      <c r="J87" s="20">
        <v>284</v>
      </c>
      <c r="K87" s="20">
        <v>232</v>
      </c>
      <c r="L87" s="20">
        <v>95</v>
      </c>
      <c r="M87" s="20">
        <v>42</v>
      </c>
      <c r="N87" s="20">
        <v>4</v>
      </c>
      <c r="O87" s="20">
        <v>10</v>
      </c>
      <c r="P87" s="20">
        <v>9</v>
      </c>
      <c r="Q87" s="20">
        <v>3</v>
      </c>
      <c r="R87" s="20">
        <v>6</v>
      </c>
      <c r="S87" s="20">
        <v>5</v>
      </c>
      <c r="T87" s="20">
        <v>2</v>
      </c>
      <c r="U87" s="20">
        <v>0</v>
      </c>
      <c r="V87" s="20">
        <v>180</v>
      </c>
    </row>
    <row r="88" spans="1:22" s="106" customFormat="1" ht="12" customHeight="1" x14ac:dyDescent="0.2">
      <c r="A88" s="157" t="s">
        <v>118</v>
      </c>
      <c r="B88" s="157"/>
      <c r="C88" s="20">
        <v>664</v>
      </c>
      <c r="D88" s="20">
        <v>340</v>
      </c>
      <c r="E88" s="134">
        <v>91.18</v>
      </c>
      <c r="F88" s="20">
        <v>7</v>
      </c>
      <c r="G88" s="20">
        <v>7</v>
      </c>
      <c r="H88" s="20">
        <v>326</v>
      </c>
      <c r="I88" s="20">
        <v>90</v>
      </c>
      <c r="J88" s="20">
        <v>67</v>
      </c>
      <c r="K88" s="20">
        <v>34</v>
      </c>
      <c r="L88" s="20">
        <v>41</v>
      </c>
      <c r="M88" s="20">
        <v>17</v>
      </c>
      <c r="N88" s="20">
        <v>4</v>
      </c>
      <c r="O88" s="20">
        <v>9</v>
      </c>
      <c r="P88" s="20">
        <v>2</v>
      </c>
      <c r="Q88" s="20">
        <v>3</v>
      </c>
      <c r="R88" s="20">
        <v>0</v>
      </c>
      <c r="S88" s="20">
        <v>0</v>
      </c>
      <c r="T88" s="20">
        <v>1</v>
      </c>
      <c r="U88" s="20">
        <v>0</v>
      </c>
      <c r="V88" s="20">
        <v>58</v>
      </c>
    </row>
    <row r="89" spans="1:22" s="106" customFormat="1" ht="12" customHeight="1" x14ac:dyDescent="0.2">
      <c r="A89" s="157" t="s">
        <v>119</v>
      </c>
      <c r="B89" s="157"/>
      <c r="C89" s="20">
        <v>984</v>
      </c>
      <c r="D89" s="20">
        <v>668</v>
      </c>
      <c r="E89" s="134">
        <v>87.87</v>
      </c>
      <c r="F89" s="20">
        <v>11</v>
      </c>
      <c r="G89" s="20">
        <v>3</v>
      </c>
      <c r="H89" s="20">
        <v>654</v>
      </c>
      <c r="I89" s="20">
        <v>152</v>
      </c>
      <c r="J89" s="20">
        <v>181</v>
      </c>
      <c r="K89" s="20">
        <v>90</v>
      </c>
      <c r="L89" s="20">
        <v>84</v>
      </c>
      <c r="M89" s="20">
        <v>22</v>
      </c>
      <c r="N89" s="20">
        <v>3</v>
      </c>
      <c r="O89" s="20">
        <v>9</v>
      </c>
      <c r="P89" s="20">
        <v>3</v>
      </c>
      <c r="Q89" s="20">
        <v>1</v>
      </c>
      <c r="R89" s="20">
        <v>2</v>
      </c>
      <c r="S89" s="20">
        <v>1</v>
      </c>
      <c r="T89" s="20">
        <v>0</v>
      </c>
      <c r="U89" s="20">
        <v>0</v>
      </c>
      <c r="V89" s="20">
        <v>106</v>
      </c>
    </row>
    <row r="90" spans="1:22" s="106" customFormat="1" ht="12" customHeight="1" x14ac:dyDescent="0.2">
      <c r="A90" s="157" t="s">
        <v>120</v>
      </c>
      <c r="B90" s="157"/>
      <c r="C90" s="20">
        <v>436</v>
      </c>
      <c r="D90" s="20">
        <v>248</v>
      </c>
      <c r="E90" s="134">
        <v>92.74</v>
      </c>
      <c r="F90" s="20">
        <v>6</v>
      </c>
      <c r="G90" s="20">
        <v>2</v>
      </c>
      <c r="H90" s="20">
        <v>240</v>
      </c>
      <c r="I90" s="20">
        <v>86</v>
      </c>
      <c r="J90" s="20">
        <v>16</v>
      </c>
      <c r="K90" s="20">
        <v>33</v>
      </c>
      <c r="L90" s="20">
        <v>40</v>
      </c>
      <c r="M90" s="20">
        <v>9</v>
      </c>
      <c r="N90" s="20">
        <v>4</v>
      </c>
      <c r="O90" s="20">
        <v>1</v>
      </c>
      <c r="P90" s="20">
        <v>1</v>
      </c>
      <c r="Q90" s="20">
        <v>5</v>
      </c>
      <c r="R90" s="20">
        <v>3</v>
      </c>
      <c r="S90" s="20">
        <v>0</v>
      </c>
      <c r="T90" s="20">
        <v>1</v>
      </c>
      <c r="U90" s="20">
        <v>0</v>
      </c>
      <c r="V90" s="20">
        <v>41</v>
      </c>
    </row>
    <row r="91" spans="1:22" s="106" customFormat="1" ht="12" customHeight="1" x14ac:dyDescent="0.2">
      <c r="A91" s="157" t="s">
        <v>121</v>
      </c>
      <c r="B91" s="157"/>
      <c r="C91" s="20">
        <v>306</v>
      </c>
      <c r="D91" s="20">
        <v>154</v>
      </c>
      <c r="E91" s="134">
        <v>95.45</v>
      </c>
      <c r="F91" s="20">
        <v>9</v>
      </c>
      <c r="G91" s="20">
        <v>0</v>
      </c>
      <c r="H91" s="20">
        <v>145</v>
      </c>
      <c r="I91" s="20">
        <v>30</v>
      </c>
      <c r="J91" s="20">
        <v>33</v>
      </c>
      <c r="K91" s="20">
        <v>8</v>
      </c>
      <c r="L91" s="20">
        <v>39</v>
      </c>
      <c r="M91" s="20">
        <v>2</v>
      </c>
      <c r="N91" s="20">
        <v>3</v>
      </c>
      <c r="O91" s="20">
        <v>2</v>
      </c>
      <c r="P91" s="20">
        <v>0</v>
      </c>
      <c r="Q91" s="20">
        <v>0</v>
      </c>
      <c r="R91" s="20">
        <v>0</v>
      </c>
      <c r="S91" s="20">
        <v>3</v>
      </c>
      <c r="T91" s="20">
        <v>0</v>
      </c>
      <c r="U91" s="20">
        <v>0</v>
      </c>
      <c r="V91" s="20">
        <v>25</v>
      </c>
    </row>
    <row r="92" spans="1:22" s="106" customFormat="1" ht="12" customHeight="1" x14ac:dyDescent="0.2">
      <c r="A92" s="157" t="s">
        <v>122</v>
      </c>
      <c r="B92" s="157"/>
      <c r="C92" s="20">
        <v>908</v>
      </c>
      <c r="D92" s="20">
        <v>549</v>
      </c>
      <c r="E92" s="134">
        <v>92.71</v>
      </c>
      <c r="F92" s="20">
        <v>18</v>
      </c>
      <c r="G92" s="20">
        <v>5</v>
      </c>
      <c r="H92" s="20">
        <v>526</v>
      </c>
      <c r="I92" s="20">
        <v>173</v>
      </c>
      <c r="J92" s="20">
        <v>141</v>
      </c>
      <c r="K92" s="20">
        <v>47</v>
      </c>
      <c r="L92" s="20">
        <v>43</v>
      </c>
      <c r="M92" s="20">
        <v>11</v>
      </c>
      <c r="N92" s="20">
        <v>5</v>
      </c>
      <c r="O92" s="20">
        <v>4</v>
      </c>
      <c r="P92" s="20">
        <v>4</v>
      </c>
      <c r="Q92" s="20">
        <v>1</v>
      </c>
      <c r="R92" s="20">
        <v>12</v>
      </c>
      <c r="S92" s="20">
        <v>0</v>
      </c>
      <c r="T92" s="20">
        <v>0</v>
      </c>
      <c r="U92" s="20">
        <v>0</v>
      </c>
      <c r="V92" s="20">
        <v>85</v>
      </c>
    </row>
    <row r="93" spans="1:22" s="106" customFormat="1" ht="12" customHeight="1" x14ac:dyDescent="0.2">
      <c r="A93" s="157" t="s">
        <v>124</v>
      </c>
      <c r="B93" s="157"/>
      <c r="C93" s="20">
        <v>995</v>
      </c>
      <c r="D93" s="20">
        <v>571</v>
      </c>
      <c r="E93" s="134">
        <v>91.24</v>
      </c>
      <c r="F93" s="20">
        <v>22</v>
      </c>
      <c r="G93" s="20">
        <v>2</v>
      </c>
      <c r="H93" s="20">
        <v>547</v>
      </c>
      <c r="I93" s="20">
        <v>145</v>
      </c>
      <c r="J93" s="20">
        <v>110</v>
      </c>
      <c r="K93" s="20">
        <v>66</v>
      </c>
      <c r="L93" s="20">
        <v>72</v>
      </c>
      <c r="M93" s="20">
        <v>10</v>
      </c>
      <c r="N93" s="20">
        <v>7</v>
      </c>
      <c r="O93" s="20">
        <v>12</v>
      </c>
      <c r="P93" s="20">
        <v>4</v>
      </c>
      <c r="Q93" s="20">
        <v>1</v>
      </c>
      <c r="R93" s="20">
        <v>6</v>
      </c>
      <c r="S93" s="20">
        <v>3</v>
      </c>
      <c r="T93" s="20">
        <v>3</v>
      </c>
      <c r="U93" s="20">
        <v>0</v>
      </c>
      <c r="V93" s="20">
        <v>108</v>
      </c>
    </row>
    <row r="94" spans="1:22" s="106" customFormat="1" ht="12" customHeight="1" x14ac:dyDescent="0.2">
      <c r="A94" s="157" t="s">
        <v>126</v>
      </c>
      <c r="B94" s="157"/>
      <c r="C94" s="20">
        <v>35149</v>
      </c>
      <c r="D94" s="20">
        <v>18568</v>
      </c>
      <c r="E94" s="134">
        <v>84.35</v>
      </c>
      <c r="F94" s="20">
        <v>505</v>
      </c>
      <c r="G94" s="20">
        <v>194</v>
      </c>
      <c r="H94" s="20">
        <v>17869</v>
      </c>
      <c r="I94" s="20">
        <v>4813</v>
      </c>
      <c r="J94" s="20">
        <v>3722</v>
      </c>
      <c r="K94" s="20">
        <v>2536</v>
      </c>
      <c r="L94" s="20">
        <v>1986</v>
      </c>
      <c r="M94" s="20">
        <v>730</v>
      </c>
      <c r="N94" s="20">
        <v>227</v>
      </c>
      <c r="O94" s="20">
        <v>273</v>
      </c>
      <c r="P94" s="20">
        <v>156</v>
      </c>
      <c r="Q94" s="20">
        <v>124</v>
      </c>
      <c r="R94" s="20">
        <v>107</v>
      </c>
      <c r="S94" s="20">
        <v>56</v>
      </c>
      <c r="T94" s="20">
        <v>69</v>
      </c>
      <c r="U94" s="20">
        <v>10</v>
      </c>
      <c r="V94" s="20">
        <v>3060</v>
      </c>
    </row>
    <row r="95" spans="1:22" s="106" customFormat="1" ht="12" customHeight="1" x14ac:dyDescent="0.2">
      <c r="A95" s="157" t="s">
        <v>127</v>
      </c>
      <c r="B95" s="157"/>
      <c r="C95" s="20">
        <v>1103</v>
      </c>
      <c r="D95" s="20">
        <v>600</v>
      </c>
      <c r="E95" s="134">
        <v>96.17</v>
      </c>
      <c r="F95" s="20">
        <v>19</v>
      </c>
      <c r="G95" s="20">
        <v>3</v>
      </c>
      <c r="H95" s="20">
        <v>578</v>
      </c>
      <c r="I95" s="20">
        <v>188</v>
      </c>
      <c r="J95" s="20">
        <v>105</v>
      </c>
      <c r="K95" s="20">
        <v>82</v>
      </c>
      <c r="L95" s="20">
        <v>76</v>
      </c>
      <c r="M95" s="20">
        <v>20</v>
      </c>
      <c r="N95" s="20">
        <v>2</v>
      </c>
      <c r="O95" s="20">
        <v>9</v>
      </c>
      <c r="P95" s="20">
        <v>11</v>
      </c>
      <c r="Q95" s="20">
        <v>1</v>
      </c>
      <c r="R95" s="20">
        <v>0</v>
      </c>
      <c r="S95" s="20">
        <v>2</v>
      </c>
      <c r="T95" s="20">
        <v>2</v>
      </c>
      <c r="U95" s="20">
        <v>0</v>
      </c>
      <c r="V95" s="20">
        <v>80</v>
      </c>
    </row>
    <row r="96" spans="1:22" s="106" customFormat="1" ht="12" customHeight="1" x14ac:dyDescent="0.2">
      <c r="A96" s="157" t="s">
        <v>128</v>
      </c>
      <c r="B96" s="157"/>
      <c r="C96" s="20">
        <v>897</v>
      </c>
      <c r="D96" s="20">
        <v>598</v>
      </c>
      <c r="E96" s="134">
        <v>93.31</v>
      </c>
      <c r="F96" s="20">
        <v>20</v>
      </c>
      <c r="G96" s="20">
        <v>3</v>
      </c>
      <c r="H96" s="20">
        <v>575</v>
      </c>
      <c r="I96" s="20">
        <v>179</v>
      </c>
      <c r="J96" s="20">
        <v>93</v>
      </c>
      <c r="K96" s="20">
        <v>71</v>
      </c>
      <c r="L96" s="20">
        <v>98</v>
      </c>
      <c r="M96" s="20">
        <v>10</v>
      </c>
      <c r="N96" s="20">
        <v>3</v>
      </c>
      <c r="O96" s="20">
        <v>4</v>
      </c>
      <c r="P96" s="20">
        <v>0</v>
      </c>
      <c r="Q96" s="20">
        <v>2</v>
      </c>
      <c r="R96" s="20">
        <v>5</v>
      </c>
      <c r="S96" s="20">
        <v>0</v>
      </c>
      <c r="T96" s="20">
        <v>3</v>
      </c>
      <c r="U96" s="20">
        <v>0</v>
      </c>
      <c r="V96" s="20">
        <v>107</v>
      </c>
    </row>
    <row r="97" spans="1:22" s="106" customFormat="1" ht="12" customHeight="1" x14ac:dyDescent="0.2">
      <c r="A97" s="157" t="s">
        <v>129</v>
      </c>
      <c r="B97" s="157"/>
      <c r="C97" s="20">
        <v>393</v>
      </c>
      <c r="D97" s="20">
        <v>248</v>
      </c>
      <c r="E97" s="134">
        <v>91.94</v>
      </c>
      <c r="F97" s="20">
        <v>5</v>
      </c>
      <c r="G97" s="20">
        <v>2</v>
      </c>
      <c r="H97" s="20">
        <v>241</v>
      </c>
      <c r="I97" s="20">
        <v>53</v>
      </c>
      <c r="J97" s="20">
        <v>49</v>
      </c>
      <c r="K97" s="20">
        <v>40</v>
      </c>
      <c r="L97" s="20">
        <v>29</v>
      </c>
      <c r="M97" s="20">
        <v>14</v>
      </c>
      <c r="N97" s="20">
        <v>1</v>
      </c>
      <c r="O97" s="20">
        <v>6</v>
      </c>
      <c r="P97" s="20">
        <v>1</v>
      </c>
      <c r="Q97" s="20">
        <v>3</v>
      </c>
      <c r="R97" s="20">
        <v>1</v>
      </c>
      <c r="S97" s="20">
        <v>5</v>
      </c>
      <c r="T97" s="20">
        <v>0</v>
      </c>
      <c r="U97" s="20">
        <v>0</v>
      </c>
      <c r="V97" s="20">
        <v>39</v>
      </c>
    </row>
    <row r="98" spans="1:22" s="106" customFormat="1" ht="12" customHeight="1" x14ac:dyDescent="0.2">
      <c r="A98" s="157" t="s">
        <v>130</v>
      </c>
      <c r="B98" s="157"/>
      <c r="C98" s="20">
        <v>3242</v>
      </c>
      <c r="D98" s="20">
        <v>1749</v>
      </c>
      <c r="E98" s="134">
        <v>78.959999999999994</v>
      </c>
      <c r="F98" s="20">
        <v>34</v>
      </c>
      <c r="G98" s="20">
        <v>7</v>
      </c>
      <c r="H98" s="20">
        <v>1708</v>
      </c>
      <c r="I98" s="20">
        <v>301</v>
      </c>
      <c r="J98" s="20">
        <v>258</v>
      </c>
      <c r="K98" s="20">
        <v>270</v>
      </c>
      <c r="L98" s="20">
        <v>452</v>
      </c>
      <c r="M98" s="20">
        <v>46</v>
      </c>
      <c r="N98" s="20">
        <v>32</v>
      </c>
      <c r="O98" s="20">
        <v>26</v>
      </c>
      <c r="P98" s="20">
        <v>11</v>
      </c>
      <c r="Q98" s="20">
        <v>9</v>
      </c>
      <c r="R98" s="20">
        <v>6</v>
      </c>
      <c r="S98" s="20">
        <v>4</v>
      </c>
      <c r="T98" s="20">
        <v>5</v>
      </c>
      <c r="U98" s="20">
        <v>1</v>
      </c>
      <c r="V98" s="20">
        <v>287</v>
      </c>
    </row>
    <row r="99" spans="1:22" s="106" customFormat="1" ht="12" customHeight="1" x14ac:dyDescent="0.2">
      <c r="A99" s="157" t="s">
        <v>131</v>
      </c>
      <c r="B99" s="157"/>
      <c r="C99" s="20">
        <v>849</v>
      </c>
      <c r="D99" s="20">
        <v>507</v>
      </c>
      <c r="E99" s="134">
        <v>90.93</v>
      </c>
      <c r="F99" s="20">
        <v>12</v>
      </c>
      <c r="G99" s="20">
        <v>3</v>
      </c>
      <c r="H99" s="20">
        <v>492</v>
      </c>
      <c r="I99" s="20">
        <v>144</v>
      </c>
      <c r="J99" s="20">
        <v>94</v>
      </c>
      <c r="K99" s="20">
        <v>71</v>
      </c>
      <c r="L99" s="20">
        <v>52</v>
      </c>
      <c r="M99" s="20">
        <v>26</v>
      </c>
      <c r="N99" s="20">
        <v>4</v>
      </c>
      <c r="O99" s="20">
        <v>6</v>
      </c>
      <c r="P99" s="20">
        <v>2</v>
      </c>
      <c r="Q99" s="20">
        <v>3</v>
      </c>
      <c r="R99" s="20">
        <v>4</v>
      </c>
      <c r="S99" s="20">
        <v>2</v>
      </c>
      <c r="T99" s="20">
        <v>1</v>
      </c>
      <c r="U99" s="20">
        <v>1</v>
      </c>
      <c r="V99" s="20">
        <v>82</v>
      </c>
    </row>
    <row r="100" spans="1:22" s="106" customFormat="1" ht="12" customHeight="1" x14ac:dyDescent="0.2">
      <c r="A100" s="157" t="s">
        <v>132</v>
      </c>
      <c r="B100" s="157"/>
      <c r="C100" s="20">
        <v>970</v>
      </c>
      <c r="D100" s="20">
        <v>599</v>
      </c>
      <c r="E100" s="134">
        <v>90.32</v>
      </c>
      <c r="F100" s="20">
        <v>14</v>
      </c>
      <c r="G100" s="20">
        <v>7</v>
      </c>
      <c r="H100" s="20">
        <v>578</v>
      </c>
      <c r="I100" s="20">
        <v>135</v>
      </c>
      <c r="J100" s="20">
        <v>160</v>
      </c>
      <c r="K100" s="20">
        <v>93</v>
      </c>
      <c r="L100" s="20">
        <v>54</v>
      </c>
      <c r="M100" s="20">
        <v>28</v>
      </c>
      <c r="N100" s="20">
        <v>2</v>
      </c>
      <c r="O100" s="20">
        <v>8</v>
      </c>
      <c r="P100" s="20">
        <v>9</v>
      </c>
      <c r="Q100" s="20">
        <v>0</v>
      </c>
      <c r="R100" s="20">
        <v>2</v>
      </c>
      <c r="S100" s="20">
        <v>3</v>
      </c>
      <c r="T100" s="20">
        <v>1</v>
      </c>
      <c r="U100" s="20">
        <v>0</v>
      </c>
      <c r="V100" s="20">
        <v>83</v>
      </c>
    </row>
    <row r="101" spans="1:22" s="106" customFormat="1" ht="12" customHeight="1" x14ac:dyDescent="0.2">
      <c r="A101" s="157" t="s">
        <v>133</v>
      </c>
      <c r="B101" s="157"/>
      <c r="C101" s="20">
        <v>950</v>
      </c>
      <c r="D101" s="20">
        <v>686</v>
      </c>
      <c r="E101" s="134">
        <v>88.48</v>
      </c>
      <c r="F101" s="20">
        <v>27</v>
      </c>
      <c r="G101" s="20">
        <v>2</v>
      </c>
      <c r="H101" s="20">
        <v>657</v>
      </c>
      <c r="I101" s="20">
        <v>211</v>
      </c>
      <c r="J101" s="20">
        <v>105</v>
      </c>
      <c r="K101" s="20">
        <v>54</v>
      </c>
      <c r="L101" s="20">
        <v>115</v>
      </c>
      <c r="M101" s="20">
        <v>11</v>
      </c>
      <c r="N101" s="20">
        <v>5</v>
      </c>
      <c r="O101" s="20">
        <v>6</v>
      </c>
      <c r="P101" s="20">
        <v>0</v>
      </c>
      <c r="Q101" s="20">
        <v>2</v>
      </c>
      <c r="R101" s="20">
        <v>5</v>
      </c>
      <c r="S101" s="20">
        <v>4</v>
      </c>
      <c r="T101" s="20">
        <v>3</v>
      </c>
      <c r="U101" s="20">
        <v>0</v>
      </c>
      <c r="V101" s="20">
        <v>136</v>
      </c>
    </row>
    <row r="102" spans="1:22" s="106" customFormat="1" ht="12" customHeight="1" x14ac:dyDescent="0.2">
      <c r="A102" s="157" t="s">
        <v>134</v>
      </c>
      <c r="B102" s="157"/>
      <c r="C102" s="20">
        <v>217</v>
      </c>
      <c r="D102" s="20">
        <v>124</v>
      </c>
      <c r="E102" s="134">
        <v>87.9</v>
      </c>
      <c r="F102" s="20">
        <v>8</v>
      </c>
      <c r="G102" s="20">
        <v>0</v>
      </c>
      <c r="H102" s="20">
        <v>116</v>
      </c>
      <c r="I102" s="20">
        <v>46</v>
      </c>
      <c r="J102" s="20">
        <v>21</v>
      </c>
      <c r="K102" s="20">
        <v>30</v>
      </c>
      <c r="L102" s="20">
        <v>2</v>
      </c>
      <c r="M102" s="20">
        <v>5</v>
      </c>
      <c r="N102" s="20">
        <v>2</v>
      </c>
      <c r="O102" s="20">
        <v>0</v>
      </c>
      <c r="P102" s="20">
        <v>0</v>
      </c>
      <c r="Q102" s="20">
        <v>1</v>
      </c>
      <c r="R102" s="20">
        <v>2</v>
      </c>
      <c r="S102" s="20">
        <v>0</v>
      </c>
      <c r="T102" s="20">
        <v>1</v>
      </c>
      <c r="U102" s="20">
        <v>0</v>
      </c>
      <c r="V102" s="20">
        <v>6</v>
      </c>
    </row>
    <row r="103" spans="1:22" s="106" customFormat="1" ht="12" customHeight="1" x14ac:dyDescent="0.2">
      <c r="A103" s="157" t="s">
        <v>346</v>
      </c>
      <c r="B103" s="157"/>
      <c r="C103" s="20">
        <v>3029</v>
      </c>
      <c r="D103" s="20">
        <v>1922</v>
      </c>
      <c r="E103" s="134">
        <v>95.32</v>
      </c>
      <c r="F103" s="20">
        <v>55</v>
      </c>
      <c r="G103" s="20">
        <v>12</v>
      </c>
      <c r="H103" s="20">
        <v>1855</v>
      </c>
      <c r="I103" s="20">
        <v>462</v>
      </c>
      <c r="J103" s="20">
        <v>460</v>
      </c>
      <c r="K103" s="20">
        <v>203</v>
      </c>
      <c r="L103" s="20">
        <v>304</v>
      </c>
      <c r="M103" s="20">
        <v>44</v>
      </c>
      <c r="N103" s="20">
        <v>18</v>
      </c>
      <c r="O103" s="20">
        <v>18</v>
      </c>
      <c r="P103" s="20">
        <v>4</v>
      </c>
      <c r="Q103" s="20">
        <v>3</v>
      </c>
      <c r="R103" s="20">
        <v>15</v>
      </c>
      <c r="S103" s="20">
        <v>10</v>
      </c>
      <c r="T103" s="20">
        <v>5</v>
      </c>
      <c r="U103" s="20">
        <v>1</v>
      </c>
      <c r="V103" s="20">
        <v>308</v>
      </c>
    </row>
    <row r="104" spans="1:22" s="106" customFormat="1" ht="12" customHeight="1" x14ac:dyDescent="0.2">
      <c r="A104" s="157" t="s">
        <v>135</v>
      </c>
      <c r="B104" s="157"/>
      <c r="C104" s="20">
        <v>631</v>
      </c>
      <c r="D104" s="20">
        <v>351</v>
      </c>
      <c r="E104" s="134">
        <v>95.44</v>
      </c>
      <c r="F104" s="20">
        <v>14</v>
      </c>
      <c r="G104" s="20">
        <v>1</v>
      </c>
      <c r="H104" s="20">
        <v>336</v>
      </c>
      <c r="I104" s="20">
        <v>102</v>
      </c>
      <c r="J104" s="20">
        <v>55</v>
      </c>
      <c r="K104" s="20">
        <v>44</v>
      </c>
      <c r="L104" s="20">
        <v>35</v>
      </c>
      <c r="M104" s="20">
        <v>12</v>
      </c>
      <c r="N104" s="20">
        <v>2</v>
      </c>
      <c r="O104" s="20">
        <v>6</v>
      </c>
      <c r="P104" s="20">
        <v>3</v>
      </c>
      <c r="Q104" s="20">
        <v>0</v>
      </c>
      <c r="R104" s="20">
        <v>0</v>
      </c>
      <c r="S104" s="20">
        <v>0</v>
      </c>
      <c r="T104" s="20">
        <v>3</v>
      </c>
      <c r="U104" s="20">
        <v>0</v>
      </c>
      <c r="V104" s="20">
        <v>74</v>
      </c>
    </row>
    <row r="105" spans="1:22" s="106" customFormat="1" ht="12" customHeight="1" x14ac:dyDescent="0.2">
      <c r="A105" s="157" t="s">
        <v>136</v>
      </c>
      <c r="B105" s="157"/>
      <c r="C105" s="20">
        <v>404</v>
      </c>
      <c r="D105" s="20">
        <v>277</v>
      </c>
      <c r="E105" s="134">
        <v>80.14</v>
      </c>
      <c r="F105" s="20">
        <v>8</v>
      </c>
      <c r="G105" s="20">
        <v>1</v>
      </c>
      <c r="H105" s="20">
        <v>268</v>
      </c>
      <c r="I105" s="20">
        <v>36</v>
      </c>
      <c r="J105" s="20">
        <v>98</v>
      </c>
      <c r="K105" s="20">
        <v>45</v>
      </c>
      <c r="L105" s="20">
        <v>9</v>
      </c>
      <c r="M105" s="20">
        <v>11</v>
      </c>
      <c r="N105" s="20">
        <v>3</v>
      </c>
      <c r="O105" s="20">
        <v>0</v>
      </c>
      <c r="P105" s="20">
        <v>1</v>
      </c>
      <c r="Q105" s="20">
        <v>1</v>
      </c>
      <c r="R105" s="20">
        <v>4</v>
      </c>
      <c r="S105" s="20">
        <v>1</v>
      </c>
      <c r="T105" s="20">
        <v>1</v>
      </c>
      <c r="U105" s="20">
        <v>0</v>
      </c>
      <c r="V105" s="20">
        <v>58</v>
      </c>
    </row>
    <row r="106" spans="1:22" s="106" customFormat="1" ht="12" customHeight="1" x14ac:dyDescent="0.2">
      <c r="A106" s="157" t="s">
        <v>137</v>
      </c>
      <c r="B106" s="157"/>
      <c r="C106" s="20">
        <v>597</v>
      </c>
      <c r="D106" s="20">
        <v>370</v>
      </c>
      <c r="E106" s="134">
        <v>92.43</v>
      </c>
      <c r="F106" s="20">
        <v>17</v>
      </c>
      <c r="G106" s="20">
        <v>6</v>
      </c>
      <c r="H106" s="20">
        <v>347</v>
      </c>
      <c r="I106" s="20">
        <v>101</v>
      </c>
      <c r="J106" s="20">
        <v>73</v>
      </c>
      <c r="K106" s="20">
        <v>49</v>
      </c>
      <c r="L106" s="20">
        <v>29</v>
      </c>
      <c r="M106" s="20">
        <v>21</v>
      </c>
      <c r="N106" s="20">
        <v>0</v>
      </c>
      <c r="O106" s="20">
        <v>5</v>
      </c>
      <c r="P106" s="20">
        <v>4</v>
      </c>
      <c r="Q106" s="20">
        <v>8</v>
      </c>
      <c r="R106" s="20">
        <v>2</v>
      </c>
      <c r="S106" s="20">
        <v>0</v>
      </c>
      <c r="T106" s="20">
        <v>0</v>
      </c>
      <c r="U106" s="20">
        <v>0</v>
      </c>
      <c r="V106" s="20">
        <v>55</v>
      </c>
    </row>
    <row r="107" spans="1:22" s="106" customFormat="1" ht="12" customHeight="1" x14ac:dyDescent="0.2">
      <c r="A107" s="157" t="s">
        <v>138</v>
      </c>
      <c r="B107" s="157"/>
      <c r="C107" s="20">
        <v>266</v>
      </c>
      <c r="D107" s="20">
        <v>178</v>
      </c>
      <c r="E107" s="134">
        <v>80.900000000000006</v>
      </c>
      <c r="F107" s="20">
        <v>4</v>
      </c>
      <c r="G107" s="20">
        <v>1</v>
      </c>
      <c r="H107" s="20">
        <v>173</v>
      </c>
      <c r="I107" s="20">
        <v>39</v>
      </c>
      <c r="J107" s="20">
        <v>20</v>
      </c>
      <c r="K107" s="20">
        <v>21</v>
      </c>
      <c r="L107" s="20">
        <v>44</v>
      </c>
      <c r="M107" s="20">
        <v>7</v>
      </c>
      <c r="N107" s="20">
        <v>0</v>
      </c>
      <c r="O107" s="20">
        <v>5</v>
      </c>
      <c r="P107" s="20">
        <v>3</v>
      </c>
      <c r="Q107" s="20">
        <v>0</v>
      </c>
      <c r="R107" s="20">
        <v>2</v>
      </c>
      <c r="S107" s="20">
        <v>1</v>
      </c>
      <c r="T107" s="20">
        <v>0</v>
      </c>
      <c r="U107" s="20">
        <v>0</v>
      </c>
      <c r="V107" s="20">
        <v>31</v>
      </c>
    </row>
    <row r="108" spans="1:22" s="106" customFormat="1" ht="12" customHeight="1" x14ac:dyDescent="0.2">
      <c r="A108" s="157" t="s">
        <v>139</v>
      </c>
      <c r="B108" s="157"/>
      <c r="C108" s="20">
        <v>670</v>
      </c>
      <c r="D108" s="20">
        <v>405</v>
      </c>
      <c r="E108" s="134">
        <v>92.1</v>
      </c>
      <c r="F108" s="20">
        <v>13</v>
      </c>
      <c r="G108" s="20">
        <v>3</v>
      </c>
      <c r="H108" s="20">
        <v>389</v>
      </c>
      <c r="I108" s="20">
        <v>123</v>
      </c>
      <c r="J108" s="20">
        <v>68</v>
      </c>
      <c r="K108" s="20">
        <v>69</v>
      </c>
      <c r="L108" s="20">
        <v>36</v>
      </c>
      <c r="M108" s="20">
        <v>14</v>
      </c>
      <c r="N108" s="20">
        <v>1</v>
      </c>
      <c r="O108" s="20">
        <v>4</v>
      </c>
      <c r="P108" s="20">
        <v>5</v>
      </c>
      <c r="Q108" s="20">
        <v>1</v>
      </c>
      <c r="R108" s="20">
        <v>1</v>
      </c>
      <c r="S108" s="20">
        <v>2</v>
      </c>
      <c r="T108" s="20">
        <v>1</v>
      </c>
      <c r="U108" s="20">
        <v>0</v>
      </c>
      <c r="V108" s="20">
        <v>64</v>
      </c>
    </row>
    <row r="109" spans="1:22" s="106" customFormat="1" ht="12" customHeight="1" x14ac:dyDescent="0.2">
      <c r="A109" s="157" t="s">
        <v>140</v>
      </c>
      <c r="B109" s="157"/>
      <c r="C109" s="20">
        <v>1011</v>
      </c>
      <c r="D109" s="20">
        <v>648</v>
      </c>
      <c r="E109" s="134">
        <v>88.43</v>
      </c>
      <c r="F109" s="20">
        <v>17</v>
      </c>
      <c r="G109" s="20">
        <v>3</v>
      </c>
      <c r="H109" s="20">
        <v>628</v>
      </c>
      <c r="I109" s="20">
        <v>160</v>
      </c>
      <c r="J109" s="20">
        <v>134</v>
      </c>
      <c r="K109" s="20">
        <v>109</v>
      </c>
      <c r="L109" s="20">
        <v>41</v>
      </c>
      <c r="M109" s="20">
        <v>42</v>
      </c>
      <c r="N109" s="20">
        <v>9</v>
      </c>
      <c r="O109" s="20">
        <v>7</v>
      </c>
      <c r="P109" s="20">
        <v>4</v>
      </c>
      <c r="Q109" s="20">
        <v>6</v>
      </c>
      <c r="R109" s="20">
        <v>1</v>
      </c>
      <c r="S109" s="20">
        <v>3</v>
      </c>
      <c r="T109" s="20">
        <v>6</v>
      </c>
      <c r="U109" s="20">
        <v>0</v>
      </c>
      <c r="V109" s="20">
        <v>106</v>
      </c>
    </row>
    <row r="110" spans="1:22" s="106" customFormat="1" ht="12" customHeight="1" x14ac:dyDescent="0.2">
      <c r="A110" s="157" t="s">
        <v>141</v>
      </c>
      <c r="B110" s="157"/>
      <c r="C110" s="20">
        <v>1677</v>
      </c>
      <c r="D110" s="20">
        <v>820</v>
      </c>
      <c r="E110" s="134">
        <v>88.78</v>
      </c>
      <c r="F110" s="20">
        <v>19</v>
      </c>
      <c r="G110" s="20">
        <v>22</v>
      </c>
      <c r="H110" s="20">
        <v>779</v>
      </c>
      <c r="I110" s="20">
        <v>190</v>
      </c>
      <c r="J110" s="20">
        <v>215</v>
      </c>
      <c r="K110" s="20">
        <v>99</v>
      </c>
      <c r="L110" s="20">
        <v>84</v>
      </c>
      <c r="M110" s="20">
        <v>29</v>
      </c>
      <c r="N110" s="20">
        <v>1</v>
      </c>
      <c r="O110" s="20">
        <v>12</v>
      </c>
      <c r="P110" s="20">
        <v>9</v>
      </c>
      <c r="Q110" s="20">
        <v>2</v>
      </c>
      <c r="R110" s="20">
        <v>9</v>
      </c>
      <c r="S110" s="20">
        <v>2</v>
      </c>
      <c r="T110" s="20">
        <v>2</v>
      </c>
      <c r="U110" s="20">
        <v>0</v>
      </c>
      <c r="V110" s="20">
        <v>125</v>
      </c>
    </row>
    <row r="111" spans="1:22" s="106" customFormat="1" ht="12" customHeight="1" x14ac:dyDescent="0.2">
      <c r="A111" s="157" t="s">
        <v>142</v>
      </c>
      <c r="B111" s="157"/>
      <c r="C111" s="20">
        <v>1308</v>
      </c>
      <c r="D111" s="20">
        <v>801</v>
      </c>
      <c r="E111" s="134">
        <v>91.51</v>
      </c>
      <c r="F111" s="20">
        <v>21</v>
      </c>
      <c r="G111" s="20">
        <v>9</v>
      </c>
      <c r="H111" s="20">
        <v>771</v>
      </c>
      <c r="I111" s="20">
        <v>200</v>
      </c>
      <c r="J111" s="20">
        <v>170</v>
      </c>
      <c r="K111" s="20">
        <v>132</v>
      </c>
      <c r="L111" s="20">
        <v>44</v>
      </c>
      <c r="M111" s="20">
        <v>28</v>
      </c>
      <c r="N111" s="20">
        <v>5</v>
      </c>
      <c r="O111" s="20">
        <v>7</v>
      </c>
      <c r="P111" s="20">
        <v>6</v>
      </c>
      <c r="Q111" s="20">
        <v>6</v>
      </c>
      <c r="R111" s="20">
        <v>7</v>
      </c>
      <c r="S111" s="20">
        <v>1</v>
      </c>
      <c r="T111" s="20">
        <v>5</v>
      </c>
      <c r="U111" s="20">
        <v>0</v>
      </c>
      <c r="V111" s="20">
        <v>160</v>
      </c>
    </row>
    <row r="112" spans="1:22" s="106" customFormat="1" ht="12" customHeight="1" x14ac:dyDescent="0.2">
      <c r="A112" s="157" t="s">
        <v>143</v>
      </c>
      <c r="B112" s="157"/>
      <c r="C112" s="20">
        <v>512</v>
      </c>
      <c r="D112" s="20">
        <v>281</v>
      </c>
      <c r="E112" s="134">
        <v>85.77</v>
      </c>
      <c r="F112" s="20">
        <v>16</v>
      </c>
      <c r="G112" s="20">
        <v>2</v>
      </c>
      <c r="H112" s="20">
        <v>263</v>
      </c>
      <c r="I112" s="20">
        <v>64</v>
      </c>
      <c r="J112" s="20">
        <v>76</v>
      </c>
      <c r="K112" s="20">
        <v>26</v>
      </c>
      <c r="L112" s="20">
        <v>21</v>
      </c>
      <c r="M112" s="20">
        <v>4</v>
      </c>
      <c r="N112" s="20">
        <v>2</v>
      </c>
      <c r="O112" s="20">
        <v>6</v>
      </c>
      <c r="P112" s="20">
        <v>1</v>
      </c>
      <c r="Q112" s="20">
        <v>2</v>
      </c>
      <c r="R112" s="20">
        <v>2</v>
      </c>
      <c r="S112" s="20">
        <v>1</v>
      </c>
      <c r="T112" s="20">
        <v>4</v>
      </c>
      <c r="U112" s="20">
        <v>0</v>
      </c>
      <c r="V112" s="20">
        <v>54</v>
      </c>
    </row>
    <row r="113" spans="1:22" s="106" customFormat="1" ht="12" customHeight="1" x14ac:dyDescent="0.2">
      <c r="A113" s="157" t="s">
        <v>144</v>
      </c>
      <c r="B113" s="157"/>
      <c r="C113" s="20">
        <v>1060</v>
      </c>
      <c r="D113" s="20">
        <v>676</v>
      </c>
      <c r="E113" s="134">
        <v>89.05</v>
      </c>
      <c r="F113" s="20">
        <v>22</v>
      </c>
      <c r="G113" s="20">
        <v>5</v>
      </c>
      <c r="H113" s="20">
        <v>649</v>
      </c>
      <c r="I113" s="20">
        <v>118</v>
      </c>
      <c r="J113" s="20">
        <v>190</v>
      </c>
      <c r="K113" s="20">
        <v>82</v>
      </c>
      <c r="L113" s="20">
        <v>95</v>
      </c>
      <c r="M113" s="20">
        <v>20</v>
      </c>
      <c r="N113" s="20">
        <v>4</v>
      </c>
      <c r="O113" s="20">
        <v>5</v>
      </c>
      <c r="P113" s="20">
        <v>6</v>
      </c>
      <c r="Q113" s="20">
        <v>3</v>
      </c>
      <c r="R113" s="20">
        <v>6</v>
      </c>
      <c r="S113" s="20">
        <v>0</v>
      </c>
      <c r="T113" s="20">
        <v>2</v>
      </c>
      <c r="U113" s="20">
        <v>0</v>
      </c>
      <c r="V113" s="20">
        <v>118</v>
      </c>
    </row>
    <row r="114" spans="1:22" s="106" customFormat="1" ht="12" customHeight="1" x14ac:dyDescent="0.2">
      <c r="A114" s="157" t="s">
        <v>145</v>
      </c>
      <c r="B114" s="157"/>
      <c r="C114" s="20">
        <v>968</v>
      </c>
      <c r="D114" s="20">
        <v>585</v>
      </c>
      <c r="E114" s="134">
        <v>92.82</v>
      </c>
      <c r="F114" s="20">
        <v>27</v>
      </c>
      <c r="G114" s="20">
        <v>10</v>
      </c>
      <c r="H114" s="20">
        <v>548</v>
      </c>
      <c r="I114" s="20">
        <v>137</v>
      </c>
      <c r="J114" s="20">
        <v>81</v>
      </c>
      <c r="K114" s="20">
        <v>85</v>
      </c>
      <c r="L114" s="20">
        <v>88</v>
      </c>
      <c r="M114" s="20">
        <v>22</v>
      </c>
      <c r="N114" s="20">
        <v>5</v>
      </c>
      <c r="O114" s="20">
        <v>17</v>
      </c>
      <c r="P114" s="20">
        <v>6</v>
      </c>
      <c r="Q114" s="20">
        <v>2</v>
      </c>
      <c r="R114" s="20">
        <v>3</v>
      </c>
      <c r="S114" s="20">
        <v>0</v>
      </c>
      <c r="T114" s="20">
        <v>1</v>
      </c>
      <c r="U114" s="20">
        <v>0</v>
      </c>
      <c r="V114" s="20">
        <v>101</v>
      </c>
    </row>
    <row r="115" spans="1:22" s="106" customFormat="1" ht="12" customHeight="1" x14ac:dyDescent="0.2">
      <c r="A115" s="157" t="s">
        <v>147</v>
      </c>
      <c r="B115" s="157"/>
      <c r="C115" s="20">
        <v>571</v>
      </c>
      <c r="D115" s="20">
        <v>355</v>
      </c>
      <c r="E115" s="134">
        <v>92.11</v>
      </c>
      <c r="F115" s="20">
        <v>13</v>
      </c>
      <c r="G115" s="20">
        <v>1</v>
      </c>
      <c r="H115" s="20">
        <v>341</v>
      </c>
      <c r="I115" s="20">
        <v>103</v>
      </c>
      <c r="J115" s="20">
        <v>54</v>
      </c>
      <c r="K115" s="20">
        <v>68</v>
      </c>
      <c r="L115" s="20">
        <v>18</v>
      </c>
      <c r="M115" s="20">
        <v>18</v>
      </c>
      <c r="N115" s="20">
        <v>4</v>
      </c>
      <c r="O115" s="20">
        <v>4</v>
      </c>
      <c r="P115" s="20">
        <v>6</v>
      </c>
      <c r="Q115" s="20">
        <v>4</v>
      </c>
      <c r="R115" s="20">
        <v>4</v>
      </c>
      <c r="S115" s="20">
        <v>0</v>
      </c>
      <c r="T115" s="20">
        <v>0</v>
      </c>
      <c r="U115" s="20">
        <v>0</v>
      </c>
      <c r="V115" s="20">
        <v>58</v>
      </c>
    </row>
    <row r="116" spans="1:22" s="106" customFormat="1" ht="12" customHeight="1" x14ac:dyDescent="0.2">
      <c r="A116" s="157" t="s">
        <v>148</v>
      </c>
      <c r="B116" s="157"/>
      <c r="C116" s="20">
        <v>1265</v>
      </c>
      <c r="D116" s="20">
        <v>793</v>
      </c>
      <c r="E116" s="134">
        <v>87.77</v>
      </c>
      <c r="F116" s="20">
        <v>21</v>
      </c>
      <c r="G116" s="20">
        <v>3</v>
      </c>
      <c r="H116" s="20">
        <v>769</v>
      </c>
      <c r="I116" s="20">
        <v>170</v>
      </c>
      <c r="J116" s="20">
        <v>131</v>
      </c>
      <c r="K116" s="20">
        <v>85</v>
      </c>
      <c r="L116" s="20">
        <v>185</v>
      </c>
      <c r="M116" s="20">
        <v>37</v>
      </c>
      <c r="N116" s="20">
        <v>5</v>
      </c>
      <c r="O116" s="20">
        <v>10</v>
      </c>
      <c r="P116" s="20">
        <v>4</v>
      </c>
      <c r="Q116" s="20">
        <v>3</v>
      </c>
      <c r="R116" s="20">
        <v>6</v>
      </c>
      <c r="S116" s="20">
        <v>3</v>
      </c>
      <c r="T116" s="20">
        <v>0</v>
      </c>
      <c r="U116" s="20">
        <v>0</v>
      </c>
      <c r="V116" s="20">
        <v>130</v>
      </c>
    </row>
    <row r="117" spans="1:22" s="106" customFormat="1" ht="12" customHeight="1" x14ac:dyDescent="0.2">
      <c r="A117" s="157" t="s">
        <v>149</v>
      </c>
      <c r="B117" s="157"/>
      <c r="C117" s="20">
        <v>499</v>
      </c>
      <c r="D117" s="20">
        <v>287</v>
      </c>
      <c r="E117" s="134">
        <v>86.06</v>
      </c>
      <c r="F117" s="20">
        <v>15</v>
      </c>
      <c r="G117" s="20">
        <v>0</v>
      </c>
      <c r="H117" s="20">
        <v>272</v>
      </c>
      <c r="I117" s="20">
        <v>60</v>
      </c>
      <c r="J117" s="20">
        <v>45</v>
      </c>
      <c r="K117" s="20">
        <v>42</v>
      </c>
      <c r="L117" s="20">
        <v>45</v>
      </c>
      <c r="M117" s="20">
        <v>18</v>
      </c>
      <c r="N117" s="20">
        <v>4</v>
      </c>
      <c r="O117" s="20">
        <v>12</v>
      </c>
      <c r="P117" s="20">
        <v>4</v>
      </c>
      <c r="Q117" s="20">
        <v>2</v>
      </c>
      <c r="R117" s="20">
        <v>1</v>
      </c>
      <c r="S117" s="20">
        <v>0</v>
      </c>
      <c r="T117" s="20">
        <v>1</v>
      </c>
      <c r="U117" s="20">
        <v>0</v>
      </c>
      <c r="V117" s="20">
        <v>38</v>
      </c>
    </row>
    <row r="118" spans="1:22" s="106" customFormat="1" ht="12" customHeight="1" x14ac:dyDescent="0.2">
      <c r="A118" s="157" t="s">
        <v>152</v>
      </c>
      <c r="B118" s="157"/>
      <c r="C118" s="20">
        <v>1049</v>
      </c>
      <c r="D118" s="20">
        <v>664</v>
      </c>
      <c r="E118" s="134">
        <v>92.02</v>
      </c>
      <c r="F118" s="20">
        <v>8</v>
      </c>
      <c r="G118" s="20">
        <v>3</v>
      </c>
      <c r="H118" s="20">
        <v>653</v>
      </c>
      <c r="I118" s="20">
        <v>116</v>
      </c>
      <c r="J118" s="20">
        <v>155</v>
      </c>
      <c r="K118" s="20">
        <v>114</v>
      </c>
      <c r="L118" s="20">
        <v>129</v>
      </c>
      <c r="M118" s="20">
        <v>19</v>
      </c>
      <c r="N118" s="20">
        <v>9</v>
      </c>
      <c r="O118" s="20">
        <v>6</v>
      </c>
      <c r="P118" s="20">
        <v>4</v>
      </c>
      <c r="Q118" s="20">
        <v>1</v>
      </c>
      <c r="R118" s="20">
        <v>4</v>
      </c>
      <c r="S118" s="20">
        <v>2</v>
      </c>
      <c r="T118" s="20">
        <v>1</v>
      </c>
      <c r="U118" s="20">
        <v>0</v>
      </c>
      <c r="V118" s="20">
        <v>93</v>
      </c>
    </row>
    <row r="119" spans="1:22" s="106" customFormat="1" ht="12" customHeight="1" x14ac:dyDescent="0.2">
      <c r="A119" s="157" t="s">
        <v>153</v>
      </c>
      <c r="B119" s="157"/>
      <c r="C119" s="20">
        <v>1824</v>
      </c>
      <c r="D119" s="20">
        <v>1109</v>
      </c>
      <c r="E119" s="134">
        <v>90.35</v>
      </c>
      <c r="F119" s="20">
        <v>25</v>
      </c>
      <c r="G119" s="20">
        <v>7</v>
      </c>
      <c r="H119" s="20">
        <v>1077</v>
      </c>
      <c r="I119" s="20">
        <v>326</v>
      </c>
      <c r="J119" s="20">
        <v>201</v>
      </c>
      <c r="K119" s="20">
        <v>138</v>
      </c>
      <c r="L119" s="20">
        <v>111</v>
      </c>
      <c r="M119" s="20">
        <v>27</v>
      </c>
      <c r="N119" s="20">
        <v>14</v>
      </c>
      <c r="O119" s="20">
        <v>7</v>
      </c>
      <c r="P119" s="20">
        <v>8</v>
      </c>
      <c r="Q119" s="20">
        <v>3</v>
      </c>
      <c r="R119" s="20">
        <v>7</v>
      </c>
      <c r="S119" s="20">
        <v>3</v>
      </c>
      <c r="T119" s="20">
        <v>0</v>
      </c>
      <c r="U119" s="20">
        <v>0</v>
      </c>
      <c r="V119" s="20">
        <v>232</v>
      </c>
    </row>
    <row r="120" spans="1:22" s="106" customFormat="1" ht="12" customHeight="1" x14ac:dyDescent="0.2">
      <c r="A120" s="157" t="s">
        <v>155</v>
      </c>
      <c r="B120" s="157"/>
      <c r="C120" s="20">
        <v>414</v>
      </c>
      <c r="D120" s="20">
        <v>234</v>
      </c>
      <c r="E120" s="134">
        <v>80.34</v>
      </c>
      <c r="F120" s="20">
        <v>7</v>
      </c>
      <c r="G120" s="20">
        <v>0</v>
      </c>
      <c r="H120" s="20">
        <v>227</v>
      </c>
      <c r="I120" s="20">
        <v>53</v>
      </c>
      <c r="J120" s="20">
        <v>41</v>
      </c>
      <c r="K120" s="20">
        <v>31</v>
      </c>
      <c r="L120" s="20">
        <v>28</v>
      </c>
      <c r="M120" s="20">
        <v>5</v>
      </c>
      <c r="N120" s="20">
        <v>7</v>
      </c>
      <c r="O120" s="20">
        <v>1</v>
      </c>
      <c r="P120" s="20">
        <v>8</v>
      </c>
      <c r="Q120" s="20">
        <v>3</v>
      </c>
      <c r="R120" s="20">
        <v>1</v>
      </c>
      <c r="S120" s="20">
        <v>1</v>
      </c>
      <c r="T120" s="20">
        <v>0</v>
      </c>
      <c r="U120" s="20">
        <v>0</v>
      </c>
      <c r="V120" s="20">
        <v>48</v>
      </c>
    </row>
    <row r="121" spans="1:22" s="106" customFormat="1" ht="12" customHeight="1" x14ac:dyDescent="0.2">
      <c r="A121" s="157" t="s">
        <v>156</v>
      </c>
      <c r="B121" s="157"/>
      <c r="C121" s="20">
        <v>1231</v>
      </c>
      <c r="D121" s="20">
        <v>740</v>
      </c>
      <c r="E121" s="134">
        <v>94.05</v>
      </c>
      <c r="F121" s="20">
        <v>19</v>
      </c>
      <c r="G121" s="20">
        <v>3</v>
      </c>
      <c r="H121" s="20">
        <v>718</v>
      </c>
      <c r="I121" s="20">
        <v>172</v>
      </c>
      <c r="J121" s="20">
        <v>202</v>
      </c>
      <c r="K121" s="20">
        <v>90</v>
      </c>
      <c r="L121" s="20">
        <v>79</v>
      </c>
      <c r="M121" s="20">
        <v>30</v>
      </c>
      <c r="N121" s="20">
        <v>4</v>
      </c>
      <c r="O121" s="20">
        <v>10</v>
      </c>
      <c r="P121" s="20">
        <v>9</v>
      </c>
      <c r="Q121" s="20">
        <v>3</v>
      </c>
      <c r="R121" s="20">
        <v>3</v>
      </c>
      <c r="S121" s="20">
        <v>3</v>
      </c>
      <c r="T121" s="20">
        <v>1</v>
      </c>
      <c r="U121" s="20">
        <v>1</v>
      </c>
      <c r="V121" s="20">
        <v>111</v>
      </c>
    </row>
    <row r="122" spans="1:22" s="106" customFormat="1" ht="12" customHeight="1" x14ac:dyDescent="0.2">
      <c r="A122" s="172" t="s">
        <v>157</v>
      </c>
      <c r="B122" s="172"/>
      <c r="C122" s="26">
        <v>195</v>
      </c>
      <c r="D122" s="26">
        <v>120</v>
      </c>
      <c r="E122" s="135">
        <v>90.83</v>
      </c>
      <c r="F122" s="26">
        <v>3</v>
      </c>
      <c r="G122" s="26">
        <v>1</v>
      </c>
      <c r="H122" s="26">
        <v>116</v>
      </c>
      <c r="I122" s="26">
        <v>33</v>
      </c>
      <c r="J122" s="26">
        <v>32</v>
      </c>
      <c r="K122" s="26">
        <v>24</v>
      </c>
      <c r="L122" s="26">
        <v>7</v>
      </c>
      <c r="M122" s="26">
        <v>6</v>
      </c>
      <c r="N122" s="26">
        <v>1</v>
      </c>
      <c r="O122" s="26">
        <v>1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12</v>
      </c>
    </row>
    <row r="123" spans="1:22" s="106" customFormat="1" ht="12" customHeight="1" x14ac:dyDescent="0.2">
      <c r="A123" s="25"/>
      <c r="B123" s="25"/>
      <c r="C123" s="25"/>
      <c r="D123" s="25"/>
      <c r="E123" s="137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s="106" customFormat="1" ht="12" customHeight="1" x14ac:dyDescent="0.2">
      <c r="A124" s="156" t="s">
        <v>159</v>
      </c>
      <c r="B124" s="156"/>
      <c r="C124" s="18">
        <f>SUM(C125:C147)</f>
        <v>42525</v>
      </c>
      <c r="D124" s="18">
        <f>SUM(D125:D147)</f>
        <v>23699</v>
      </c>
      <c r="E124" s="133">
        <v>90.839280000000002</v>
      </c>
      <c r="F124" s="18">
        <f t="shared" ref="F124:V124" si="43">SUM(F125:F147)</f>
        <v>976</v>
      </c>
      <c r="G124" s="18">
        <f t="shared" si="43"/>
        <v>225</v>
      </c>
      <c r="H124" s="18">
        <f t="shared" si="43"/>
        <v>22498</v>
      </c>
      <c r="I124" s="18">
        <f t="shared" si="43"/>
        <v>4851</v>
      </c>
      <c r="J124" s="18">
        <f t="shared" si="43"/>
        <v>4508</v>
      </c>
      <c r="K124" s="18">
        <f t="shared" si="43"/>
        <v>3805</v>
      </c>
      <c r="L124" s="18">
        <f t="shared" si="43"/>
        <v>2928</v>
      </c>
      <c r="M124" s="18">
        <f t="shared" si="43"/>
        <v>824</v>
      </c>
      <c r="N124" s="18">
        <f t="shared" si="43"/>
        <v>281</v>
      </c>
      <c r="O124" s="18">
        <f t="shared" si="43"/>
        <v>319</v>
      </c>
      <c r="P124" s="18">
        <f t="shared" si="43"/>
        <v>192</v>
      </c>
      <c r="Q124" s="18">
        <f t="shared" si="43"/>
        <v>140</v>
      </c>
      <c r="R124" s="18">
        <f t="shared" si="43"/>
        <v>88</v>
      </c>
      <c r="S124" s="18">
        <f t="shared" si="43"/>
        <v>164</v>
      </c>
      <c r="T124" s="18">
        <f t="shared" si="43"/>
        <v>59</v>
      </c>
      <c r="U124" s="18">
        <f t="shared" si="43"/>
        <v>9</v>
      </c>
      <c r="V124" s="18">
        <f t="shared" si="43"/>
        <v>4330</v>
      </c>
    </row>
    <row r="125" spans="1:22" s="106" customFormat="1" ht="12" customHeight="1" x14ac:dyDescent="0.2">
      <c r="A125" s="157" t="s">
        <v>160</v>
      </c>
      <c r="B125" s="157"/>
      <c r="C125" s="20">
        <v>3546</v>
      </c>
      <c r="D125" s="20">
        <v>1972</v>
      </c>
      <c r="E125" s="134">
        <v>93.26</v>
      </c>
      <c r="F125" s="20">
        <v>101</v>
      </c>
      <c r="G125" s="20">
        <v>13</v>
      </c>
      <c r="H125" s="20">
        <v>1858</v>
      </c>
      <c r="I125" s="20">
        <v>358</v>
      </c>
      <c r="J125" s="20">
        <v>492</v>
      </c>
      <c r="K125" s="20">
        <v>239</v>
      </c>
      <c r="L125" s="20">
        <v>260</v>
      </c>
      <c r="M125" s="20">
        <v>67</v>
      </c>
      <c r="N125" s="20">
        <v>19</v>
      </c>
      <c r="O125" s="20">
        <v>29</v>
      </c>
      <c r="P125" s="20">
        <v>15</v>
      </c>
      <c r="Q125" s="20">
        <v>11</v>
      </c>
      <c r="R125" s="20">
        <v>13</v>
      </c>
      <c r="S125" s="20">
        <v>5</v>
      </c>
      <c r="T125" s="20">
        <v>2</v>
      </c>
      <c r="U125" s="20">
        <v>0</v>
      </c>
      <c r="V125" s="20">
        <v>348</v>
      </c>
    </row>
    <row r="126" spans="1:22" s="106" customFormat="1" ht="12" customHeight="1" x14ac:dyDescent="0.2">
      <c r="A126" s="157" t="s">
        <v>162</v>
      </c>
      <c r="B126" s="157"/>
      <c r="C126" s="20">
        <v>165</v>
      </c>
      <c r="D126" s="20">
        <v>94</v>
      </c>
      <c r="E126" s="134">
        <v>89.36</v>
      </c>
      <c r="F126" s="20">
        <v>2</v>
      </c>
      <c r="G126" s="20">
        <v>1</v>
      </c>
      <c r="H126" s="20">
        <v>91</v>
      </c>
      <c r="I126" s="20">
        <v>12</v>
      </c>
      <c r="J126" s="20">
        <v>12</v>
      </c>
      <c r="K126" s="20">
        <v>22</v>
      </c>
      <c r="L126" s="20">
        <v>16</v>
      </c>
      <c r="M126" s="20">
        <v>1</v>
      </c>
      <c r="N126" s="20">
        <v>1</v>
      </c>
      <c r="O126" s="20">
        <v>1</v>
      </c>
      <c r="P126" s="20">
        <v>0</v>
      </c>
      <c r="Q126" s="20">
        <v>0</v>
      </c>
      <c r="R126" s="20">
        <v>0</v>
      </c>
      <c r="S126" s="20">
        <v>6</v>
      </c>
      <c r="T126" s="20">
        <v>0</v>
      </c>
      <c r="U126" s="20">
        <v>0</v>
      </c>
      <c r="V126" s="20">
        <v>20</v>
      </c>
    </row>
    <row r="127" spans="1:22" s="106" customFormat="1" ht="12" customHeight="1" x14ac:dyDescent="0.2">
      <c r="A127" s="157" t="s">
        <v>163</v>
      </c>
      <c r="B127" s="157"/>
      <c r="C127" s="20">
        <v>366</v>
      </c>
      <c r="D127" s="20">
        <v>212</v>
      </c>
      <c r="E127" s="134">
        <v>95.28</v>
      </c>
      <c r="F127" s="20">
        <v>7</v>
      </c>
      <c r="G127" s="20">
        <v>1</v>
      </c>
      <c r="H127" s="20">
        <v>204</v>
      </c>
      <c r="I127" s="20">
        <v>41</v>
      </c>
      <c r="J127" s="20">
        <v>64</v>
      </c>
      <c r="K127" s="20">
        <v>22</v>
      </c>
      <c r="L127" s="20">
        <v>32</v>
      </c>
      <c r="M127" s="20">
        <v>10</v>
      </c>
      <c r="N127" s="20">
        <v>1</v>
      </c>
      <c r="O127" s="20">
        <v>1</v>
      </c>
      <c r="P127" s="20">
        <v>5</v>
      </c>
      <c r="Q127" s="20">
        <v>2</v>
      </c>
      <c r="R127" s="20">
        <v>0</v>
      </c>
      <c r="S127" s="20">
        <v>1</v>
      </c>
      <c r="T127" s="20">
        <v>1</v>
      </c>
      <c r="U127" s="20">
        <v>0</v>
      </c>
      <c r="V127" s="20">
        <v>24</v>
      </c>
    </row>
    <row r="128" spans="1:22" s="106" customFormat="1" ht="12" customHeight="1" x14ac:dyDescent="0.2">
      <c r="A128" s="157" t="s">
        <v>164</v>
      </c>
      <c r="B128" s="157"/>
      <c r="C128" s="20">
        <v>1323</v>
      </c>
      <c r="D128" s="20">
        <v>696</v>
      </c>
      <c r="E128" s="134">
        <v>93.82</v>
      </c>
      <c r="F128" s="20">
        <v>45</v>
      </c>
      <c r="G128" s="20">
        <v>7</v>
      </c>
      <c r="H128" s="20">
        <v>644</v>
      </c>
      <c r="I128" s="20">
        <v>163</v>
      </c>
      <c r="J128" s="20">
        <v>174</v>
      </c>
      <c r="K128" s="20">
        <v>105</v>
      </c>
      <c r="L128" s="20">
        <v>43</v>
      </c>
      <c r="M128" s="20">
        <v>26</v>
      </c>
      <c r="N128" s="20">
        <v>5</v>
      </c>
      <c r="O128" s="20">
        <v>10</v>
      </c>
      <c r="P128" s="20">
        <v>6</v>
      </c>
      <c r="Q128" s="20">
        <v>3</v>
      </c>
      <c r="R128" s="20">
        <v>4</v>
      </c>
      <c r="S128" s="20">
        <v>5</v>
      </c>
      <c r="T128" s="20">
        <v>2</v>
      </c>
      <c r="U128" s="20">
        <v>0</v>
      </c>
      <c r="V128" s="20">
        <v>98</v>
      </c>
    </row>
    <row r="129" spans="1:22" s="106" customFormat="1" ht="12" customHeight="1" x14ac:dyDescent="0.2">
      <c r="A129" s="157" t="s">
        <v>347</v>
      </c>
      <c r="B129" s="157"/>
      <c r="C129" s="20">
        <v>981</v>
      </c>
      <c r="D129" s="20">
        <v>546</v>
      </c>
      <c r="E129" s="134">
        <v>91.03</v>
      </c>
      <c r="F129" s="20">
        <v>27</v>
      </c>
      <c r="G129" s="20">
        <v>3</v>
      </c>
      <c r="H129" s="20">
        <v>516</v>
      </c>
      <c r="I129" s="20">
        <v>120</v>
      </c>
      <c r="J129" s="20">
        <v>95</v>
      </c>
      <c r="K129" s="20">
        <v>115</v>
      </c>
      <c r="L129" s="20">
        <v>47</v>
      </c>
      <c r="M129" s="20">
        <v>21</v>
      </c>
      <c r="N129" s="20">
        <v>8</v>
      </c>
      <c r="O129" s="20">
        <v>6</v>
      </c>
      <c r="P129" s="20">
        <v>6</v>
      </c>
      <c r="Q129" s="20">
        <v>1</v>
      </c>
      <c r="R129" s="20">
        <v>0</v>
      </c>
      <c r="S129" s="20">
        <v>8</v>
      </c>
      <c r="T129" s="20">
        <v>1</v>
      </c>
      <c r="U129" s="20">
        <v>1</v>
      </c>
      <c r="V129" s="20">
        <v>87</v>
      </c>
    </row>
    <row r="130" spans="1:22" s="106" customFormat="1" ht="12" customHeight="1" x14ac:dyDescent="0.2">
      <c r="A130" s="157" t="s">
        <v>168</v>
      </c>
      <c r="B130" s="157"/>
      <c r="C130" s="20">
        <v>13</v>
      </c>
      <c r="D130" s="20">
        <v>6</v>
      </c>
      <c r="E130" s="134">
        <v>66.67</v>
      </c>
      <c r="F130" s="20">
        <v>0</v>
      </c>
      <c r="G130" s="20">
        <v>0</v>
      </c>
      <c r="H130" s="20">
        <v>6</v>
      </c>
      <c r="I130" s="20">
        <v>3</v>
      </c>
      <c r="J130" s="20">
        <v>0</v>
      </c>
      <c r="K130" s="20">
        <v>0</v>
      </c>
      <c r="L130" s="20">
        <v>3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</row>
    <row r="131" spans="1:22" s="106" customFormat="1" ht="12" customHeight="1" x14ac:dyDescent="0.2">
      <c r="A131" s="157" t="s">
        <v>348</v>
      </c>
      <c r="B131" s="157"/>
      <c r="C131" s="20">
        <v>1978</v>
      </c>
      <c r="D131" s="20">
        <v>1197</v>
      </c>
      <c r="E131" s="134">
        <v>92.56</v>
      </c>
      <c r="F131" s="20">
        <v>55</v>
      </c>
      <c r="G131" s="20">
        <v>4</v>
      </c>
      <c r="H131" s="20">
        <v>1138</v>
      </c>
      <c r="I131" s="20">
        <v>216</v>
      </c>
      <c r="J131" s="20">
        <v>179</v>
      </c>
      <c r="K131" s="20">
        <v>177</v>
      </c>
      <c r="L131" s="20">
        <v>205</v>
      </c>
      <c r="M131" s="20">
        <v>49</v>
      </c>
      <c r="N131" s="20">
        <v>17</v>
      </c>
      <c r="O131" s="20">
        <v>16</v>
      </c>
      <c r="P131" s="20">
        <v>5</v>
      </c>
      <c r="Q131" s="20">
        <v>9</v>
      </c>
      <c r="R131" s="20">
        <v>3</v>
      </c>
      <c r="S131" s="20">
        <v>7</v>
      </c>
      <c r="T131" s="20">
        <v>6</v>
      </c>
      <c r="U131" s="20">
        <v>1</v>
      </c>
      <c r="V131" s="20">
        <v>248</v>
      </c>
    </row>
    <row r="132" spans="1:22" s="106" customFormat="1" ht="12" customHeight="1" x14ac:dyDescent="0.2">
      <c r="A132" s="157" t="s">
        <v>170</v>
      </c>
      <c r="B132" s="157"/>
      <c r="C132" s="20">
        <v>109</v>
      </c>
      <c r="D132" s="20">
        <v>65</v>
      </c>
      <c r="E132" s="134">
        <v>81.540000000000006</v>
      </c>
      <c r="F132" s="20">
        <v>2</v>
      </c>
      <c r="G132" s="20">
        <v>2</v>
      </c>
      <c r="H132" s="20">
        <v>61</v>
      </c>
      <c r="I132" s="20">
        <v>23</v>
      </c>
      <c r="J132" s="20">
        <v>1</v>
      </c>
      <c r="K132" s="20">
        <v>6</v>
      </c>
      <c r="L132" s="20">
        <v>8</v>
      </c>
      <c r="M132" s="20">
        <v>1</v>
      </c>
      <c r="N132" s="20">
        <v>1</v>
      </c>
      <c r="O132" s="20">
        <v>0</v>
      </c>
      <c r="P132" s="20">
        <v>0</v>
      </c>
      <c r="Q132" s="20">
        <v>3</v>
      </c>
      <c r="R132" s="20">
        <v>0</v>
      </c>
      <c r="S132" s="20">
        <v>2</v>
      </c>
      <c r="T132" s="20">
        <v>0</v>
      </c>
      <c r="U132" s="20">
        <v>0</v>
      </c>
      <c r="V132" s="20">
        <v>16</v>
      </c>
    </row>
    <row r="133" spans="1:22" s="106" customFormat="1" ht="12" customHeight="1" x14ac:dyDescent="0.2">
      <c r="A133" s="157" t="s">
        <v>349</v>
      </c>
      <c r="B133" s="157"/>
      <c r="C133" s="20">
        <v>3577</v>
      </c>
      <c r="D133" s="20">
        <v>2030</v>
      </c>
      <c r="E133" s="134">
        <v>95.02</v>
      </c>
      <c r="F133" s="20">
        <v>110</v>
      </c>
      <c r="G133" s="20">
        <v>15</v>
      </c>
      <c r="H133" s="20">
        <v>1905</v>
      </c>
      <c r="I133" s="20">
        <v>406</v>
      </c>
      <c r="J133" s="20">
        <v>416</v>
      </c>
      <c r="K133" s="20">
        <v>291</v>
      </c>
      <c r="L133" s="20">
        <v>229</v>
      </c>
      <c r="M133" s="20">
        <v>72</v>
      </c>
      <c r="N133" s="20">
        <v>31</v>
      </c>
      <c r="O133" s="20">
        <v>32</v>
      </c>
      <c r="P133" s="20">
        <v>20</v>
      </c>
      <c r="Q133" s="20">
        <v>11</v>
      </c>
      <c r="R133" s="20">
        <v>7</v>
      </c>
      <c r="S133" s="20">
        <v>13</v>
      </c>
      <c r="T133" s="20">
        <v>2</v>
      </c>
      <c r="U133" s="20">
        <v>2</v>
      </c>
      <c r="V133" s="20">
        <v>373</v>
      </c>
    </row>
    <row r="134" spans="1:22" s="106" customFormat="1" ht="12" customHeight="1" x14ac:dyDescent="0.2">
      <c r="A134" s="157" t="s">
        <v>173</v>
      </c>
      <c r="B134" s="157"/>
      <c r="C134" s="20">
        <v>3193</v>
      </c>
      <c r="D134" s="20">
        <v>1931</v>
      </c>
      <c r="E134" s="134">
        <v>93.47</v>
      </c>
      <c r="F134" s="20">
        <v>70</v>
      </c>
      <c r="G134" s="20">
        <v>10</v>
      </c>
      <c r="H134" s="20">
        <v>1851</v>
      </c>
      <c r="I134" s="20">
        <v>457</v>
      </c>
      <c r="J134" s="20">
        <v>319</v>
      </c>
      <c r="K134" s="20">
        <v>238</v>
      </c>
      <c r="L134" s="20">
        <v>315</v>
      </c>
      <c r="M134" s="20">
        <v>42</v>
      </c>
      <c r="N134" s="20">
        <v>18</v>
      </c>
      <c r="O134" s="20">
        <v>15</v>
      </c>
      <c r="P134" s="20">
        <v>10</v>
      </c>
      <c r="Q134" s="20">
        <v>10</v>
      </c>
      <c r="R134" s="20">
        <v>8</v>
      </c>
      <c r="S134" s="20">
        <v>16</v>
      </c>
      <c r="T134" s="20">
        <v>5</v>
      </c>
      <c r="U134" s="20">
        <v>0</v>
      </c>
      <c r="V134" s="20">
        <v>398</v>
      </c>
    </row>
    <row r="135" spans="1:22" s="106" customFormat="1" ht="12" customHeight="1" x14ac:dyDescent="0.2">
      <c r="A135" s="157" t="s">
        <v>178</v>
      </c>
      <c r="B135" s="157"/>
      <c r="C135" s="20">
        <v>801</v>
      </c>
      <c r="D135" s="20">
        <v>450</v>
      </c>
      <c r="E135" s="134">
        <v>38.89</v>
      </c>
      <c r="F135" s="20">
        <v>16</v>
      </c>
      <c r="G135" s="20">
        <v>4</v>
      </c>
      <c r="H135" s="20">
        <v>430</v>
      </c>
      <c r="I135" s="20">
        <v>103</v>
      </c>
      <c r="J135" s="20">
        <v>75</v>
      </c>
      <c r="K135" s="20">
        <v>59</v>
      </c>
      <c r="L135" s="20">
        <v>62</v>
      </c>
      <c r="M135" s="20">
        <v>12</v>
      </c>
      <c r="N135" s="20">
        <v>5</v>
      </c>
      <c r="O135" s="20">
        <v>8</v>
      </c>
      <c r="P135" s="20">
        <v>3</v>
      </c>
      <c r="Q135" s="20">
        <v>2</v>
      </c>
      <c r="R135" s="20">
        <v>2</v>
      </c>
      <c r="S135" s="20">
        <v>1</v>
      </c>
      <c r="T135" s="20">
        <v>2</v>
      </c>
      <c r="U135" s="20">
        <v>0</v>
      </c>
      <c r="V135" s="20">
        <v>96</v>
      </c>
    </row>
    <row r="136" spans="1:22" s="106" customFormat="1" ht="12" customHeight="1" x14ac:dyDescent="0.2">
      <c r="A136" s="157" t="s">
        <v>179</v>
      </c>
      <c r="B136" s="157"/>
      <c r="C136" s="20">
        <v>9461</v>
      </c>
      <c r="D136" s="20">
        <v>4818</v>
      </c>
      <c r="E136" s="134">
        <v>91.95</v>
      </c>
      <c r="F136" s="20">
        <v>163</v>
      </c>
      <c r="G136" s="20">
        <v>54</v>
      </c>
      <c r="H136" s="20">
        <v>4601</v>
      </c>
      <c r="I136" s="20">
        <v>884</v>
      </c>
      <c r="J136" s="20">
        <v>939</v>
      </c>
      <c r="K136" s="20">
        <v>907</v>
      </c>
      <c r="L136" s="20">
        <v>581</v>
      </c>
      <c r="M136" s="20">
        <v>158</v>
      </c>
      <c r="N136" s="20">
        <v>71</v>
      </c>
      <c r="O136" s="20">
        <v>63</v>
      </c>
      <c r="P136" s="20">
        <v>32</v>
      </c>
      <c r="Q136" s="20">
        <v>40</v>
      </c>
      <c r="R136" s="20">
        <v>16</v>
      </c>
      <c r="S136" s="20">
        <v>33</v>
      </c>
      <c r="T136" s="20">
        <v>9</v>
      </c>
      <c r="U136" s="20">
        <v>0</v>
      </c>
      <c r="V136" s="20">
        <v>868</v>
      </c>
    </row>
    <row r="137" spans="1:22" s="106" customFormat="1" ht="12" customHeight="1" x14ac:dyDescent="0.2">
      <c r="A137" s="157" t="s">
        <v>180</v>
      </c>
      <c r="B137" s="157"/>
      <c r="C137" s="20">
        <v>4425</v>
      </c>
      <c r="D137" s="20">
        <v>2521</v>
      </c>
      <c r="E137" s="134">
        <v>91.87</v>
      </c>
      <c r="F137" s="20">
        <v>101</v>
      </c>
      <c r="G137" s="20">
        <v>29</v>
      </c>
      <c r="H137" s="20">
        <v>2391</v>
      </c>
      <c r="I137" s="20">
        <v>650</v>
      </c>
      <c r="J137" s="20">
        <v>426</v>
      </c>
      <c r="K137" s="20">
        <v>385</v>
      </c>
      <c r="L137" s="20">
        <v>255</v>
      </c>
      <c r="M137" s="20">
        <v>73</v>
      </c>
      <c r="N137" s="20">
        <v>25</v>
      </c>
      <c r="O137" s="20">
        <v>29</v>
      </c>
      <c r="P137" s="20">
        <v>12</v>
      </c>
      <c r="Q137" s="20">
        <v>22</v>
      </c>
      <c r="R137" s="20">
        <v>9</v>
      </c>
      <c r="S137" s="20">
        <v>8</v>
      </c>
      <c r="T137" s="20">
        <v>8</v>
      </c>
      <c r="U137" s="20">
        <v>1</v>
      </c>
      <c r="V137" s="20">
        <v>488</v>
      </c>
    </row>
    <row r="138" spans="1:22" s="106" customFormat="1" ht="12" customHeight="1" x14ac:dyDescent="0.2">
      <c r="A138" s="157" t="s">
        <v>182</v>
      </c>
      <c r="B138" s="157"/>
      <c r="C138" s="20">
        <v>183</v>
      </c>
      <c r="D138" s="20">
        <v>95</v>
      </c>
      <c r="E138" s="134">
        <v>89.47</v>
      </c>
      <c r="F138" s="20">
        <v>8</v>
      </c>
      <c r="G138" s="20">
        <v>1</v>
      </c>
      <c r="H138" s="20">
        <v>86</v>
      </c>
      <c r="I138" s="20">
        <v>21</v>
      </c>
      <c r="J138" s="20">
        <v>18</v>
      </c>
      <c r="K138" s="20">
        <v>21</v>
      </c>
      <c r="L138" s="20">
        <v>2</v>
      </c>
      <c r="M138" s="20">
        <v>3</v>
      </c>
      <c r="N138" s="20">
        <v>0</v>
      </c>
      <c r="O138" s="20">
        <v>4</v>
      </c>
      <c r="P138" s="20">
        <v>1</v>
      </c>
      <c r="Q138" s="20">
        <v>0</v>
      </c>
      <c r="R138" s="20">
        <v>0</v>
      </c>
      <c r="S138" s="20">
        <v>2</v>
      </c>
      <c r="T138" s="20">
        <v>0</v>
      </c>
      <c r="U138" s="20">
        <v>0</v>
      </c>
      <c r="V138" s="20">
        <v>14</v>
      </c>
    </row>
    <row r="139" spans="1:22" s="106" customFormat="1" ht="12" customHeight="1" x14ac:dyDescent="0.2">
      <c r="A139" s="157" t="s">
        <v>183</v>
      </c>
      <c r="B139" s="157"/>
      <c r="C139" s="20">
        <v>4818</v>
      </c>
      <c r="D139" s="20">
        <v>2672</v>
      </c>
      <c r="E139" s="134">
        <v>93.45</v>
      </c>
      <c r="F139" s="20">
        <v>92</v>
      </c>
      <c r="G139" s="20">
        <v>33</v>
      </c>
      <c r="H139" s="20">
        <v>2547</v>
      </c>
      <c r="I139" s="20">
        <v>499</v>
      </c>
      <c r="J139" s="20">
        <v>521</v>
      </c>
      <c r="K139" s="20">
        <v>447</v>
      </c>
      <c r="L139" s="20">
        <v>317</v>
      </c>
      <c r="M139" s="20">
        <v>121</v>
      </c>
      <c r="N139" s="20">
        <v>41</v>
      </c>
      <c r="O139" s="20">
        <v>33</v>
      </c>
      <c r="P139" s="20">
        <v>33</v>
      </c>
      <c r="Q139" s="20">
        <v>14</v>
      </c>
      <c r="R139" s="20">
        <v>15</v>
      </c>
      <c r="S139" s="20">
        <v>24</v>
      </c>
      <c r="T139" s="20">
        <v>3</v>
      </c>
      <c r="U139" s="20">
        <v>2</v>
      </c>
      <c r="V139" s="20">
        <v>477</v>
      </c>
    </row>
    <row r="140" spans="1:22" s="106" customFormat="1" ht="12" customHeight="1" x14ac:dyDescent="0.2">
      <c r="A140" s="157" t="s">
        <v>185</v>
      </c>
      <c r="B140" s="157"/>
      <c r="C140" s="20">
        <v>1790</v>
      </c>
      <c r="D140" s="20">
        <v>994</v>
      </c>
      <c r="E140" s="134">
        <v>80.48</v>
      </c>
      <c r="F140" s="20">
        <v>46</v>
      </c>
      <c r="G140" s="20">
        <v>10</v>
      </c>
      <c r="H140" s="20">
        <v>938</v>
      </c>
      <c r="I140" s="20">
        <v>203</v>
      </c>
      <c r="J140" s="20">
        <v>138</v>
      </c>
      <c r="K140" s="20">
        <v>134</v>
      </c>
      <c r="L140" s="20">
        <v>213</v>
      </c>
      <c r="M140" s="20">
        <v>19</v>
      </c>
      <c r="N140" s="20">
        <v>10</v>
      </c>
      <c r="O140" s="20">
        <v>17</v>
      </c>
      <c r="P140" s="20">
        <v>6</v>
      </c>
      <c r="Q140" s="20">
        <v>1</v>
      </c>
      <c r="R140" s="20">
        <v>1</v>
      </c>
      <c r="S140" s="20">
        <v>4</v>
      </c>
      <c r="T140" s="20">
        <v>2</v>
      </c>
      <c r="U140" s="20">
        <v>1</v>
      </c>
      <c r="V140" s="20">
        <v>189</v>
      </c>
    </row>
    <row r="141" spans="1:22" s="106" customFormat="1" ht="12" customHeight="1" x14ac:dyDescent="0.2">
      <c r="A141" s="157" t="s">
        <v>186</v>
      </c>
      <c r="B141" s="157"/>
      <c r="C141" s="20">
        <v>573</v>
      </c>
      <c r="D141" s="20">
        <v>372</v>
      </c>
      <c r="E141" s="134">
        <v>86.29</v>
      </c>
      <c r="F141" s="20">
        <v>20</v>
      </c>
      <c r="G141" s="20">
        <v>8</v>
      </c>
      <c r="H141" s="20">
        <v>344</v>
      </c>
      <c r="I141" s="20">
        <v>60</v>
      </c>
      <c r="J141" s="20">
        <v>83</v>
      </c>
      <c r="K141" s="20">
        <v>69</v>
      </c>
      <c r="L141" s="20">
        <v>25</v>
      </c>
      <c r="M141" s="20">
        <v>23</v>
      </c>
      <c r="N141" s="20">
        <v>5</v>
      </c>
      <c r="O141" s="20">
        <v>5</v>
      </c>
      <c r="P141" s="20">
        <v>3</v>
      </c>
      <c r="Q141" s="20">
        <v>1</v>
      </c>
      <c r="R141" s="20">
        <v>0</v>
      </c>
      <c r="S141" s="20">
        <v>3</v>
      </c>
      <c r="T141" s="20">
        <v>2</v>
      </c>
      <c r="U141" s="20">
        <v>0</v>
      </c>
      <c r="V141" s="20">
        <v>65</v>
      </c>
    </row>
    <row r="142" spans="1:22" s="106" customFormat="1" ht="12" customHeight="1" x14ac:dyDescent="0.2">
      <c r="A142" s="157" t="s">
        <v>187</v>
      </c>
      <c r="B142" s="157"/>
      <c r="C142" s="20">
        <v>560</v>
      </c>
      <c r="D142" s="20">
        <v>306</v>
      </c>
      <c r="E142" s="134">
        <v>93.14</v>
      </c>
      <c r="F142" s="20">
        <v>10</v>
      </c>
      <c r="G142" s="20">
        <v>4</v>
      </c>
      <c r="H142" s="20">
        <v>292</v>
      </c>
      <c r="I142" s="20">
        <v>47</v>
      </c>
      <c r="J142" s="20">
        <v>60</v>
      </c>
      <c r="K142" s="20">
        <v>42</v>
      </c>
      <c r="L142" s="20">
        <v>39</v>
      </c>
      <c r="M142" s="20">
        <v>20</v>
      </c>
      <c r="N142" s="20">
        <v>8</v>
      </c>
      <c r="O142" s="20">
        <v>6</v>
      </c>
      <c r="P142" s="20">
        <v>7</v>
      </c>
      <c r="Q142" s="20">
        <v>0</v>
      </c>
      <c r="R142" s="20">
        <v>0</v>
      </c>
      <c r="S142" s="20">
        <v>2</v>
      </c>
      <c r="T142" s="20">
        <v>1</v>
      </c>
      <c r="U142" s="20">
        <v>0</v>
      </c>
      <c r="V142" s="20">
        <v>60</v>
      </c>
    </row>
    <row r="143" spans="1:22" s="106" customFormat="1" ht="12" customHeight="1" x14ac:dyDescent="0.2">
      <c r="A143" s="157" t="s">
        <v>190</v>
      </c>
      <c r="B143" s="157"/>
      <c r="C143" s="20">
        <v>437</v>
      </c>
      <c r="D143" s="20">
        <v>243</v>
      </c>
      <c r="E143" s="134">
        <v>89.3</v>
      </c>
      <c r="F143" s="20">
        <v>7</v>
      </c>
      <c r="G143" s="20">
        <v>0</v>
      </c>
      <c r="H143" s="20">
        <v>236</v>
      </c>
      <c r="I143" s="20">
        <v>61</v>
      </c>
      <c r="J143" s="20">
        <v>44</v>
      </c>
      <c r="K143" s="20">
        <v>48</v>
      </c>
      <c r="L143" s="20">
        <v>15</v>
      </c>
      <c r="M143" s="20">
        <v>5</v>
      </c>
      <c r="N143" s="20">
        <v>2</v>
      </c>
      <c r="O143" s="20">
        <v>5</v>
      </c>
      <c r="P143" s="20">
        <v>4</v>
      </c>
      <c r="Q143" s="20">
        <v>2</v>
      </c>
      <c r="R143" s="20">
        <v>2</v>
      </c>
      <c r="S143" s="20">
        <v>7</v>
      </c>
      <c r="T143" s="20">
        <v>0</v>
      </c>
      <c r="U143" s="20">
        <v>0</v>
      </c>
      <c r="V143" s="20">
        <v>41</v>
      </c>
    </row>
    <row r="144" spans="1:22" s="106" customFormat="1" ht="12" customHeight="1" x14ac:dyDescent="0.2">
      <c r="A144" s="157" t="s">
        <v>193</v>
      </c>
      <c r="B144" s="157"/>
      <c r="C144" s="20">
        <v>84</v>
      </c>
      <c r="D144" s="20">
        <v>41</v>
      </c>
      <c r="E144" s="134">
        <v>68.290000000000006</v>
      </c>
      <c r="F144" s="20">
        <v>2</v>
      </c>
      <c r="G144" s="20">
        <v>1</v>
      </c>
      <c r="H144" s="20">
        <v>38</v>
      </c>
      <c r="I144" s="20">
        <v>7</v>
      </c>
      <c r="J144" s="20">
        <v>3</v>
      </c>
      <c r="K144" s="20">
        <v>8</v>
      </c>
      <c r="L144" s="20">
        <v>6</v>
      </c>
      <c r="M144" s="20">
        <v>1</v>
      </c>
      <c r="N144" s="20">
        <v>0</v>
      </c>
      <c r="O144" s="20">
        <v>1</v>
      </c>
      <c r="P144" s="20">
        <v>0</v>
      </c>
      <c r="Q144" s="20">
        <v>0</v>
      </c>
      <c r="R144" s="20">
        <v>0</v>
      </c>
      <c r="S144" s="20">
        <v>2</v>
      </c>
      <c r="T144" s="20">
        <v>1</v>
      </c>
      <c r="U144" s="20">
        <v>0</v>
      </c>
      <c r="V144" s="20">
        <v>9</v>
      </c>
    </row>
    <row r="145" spans="1:22" s="106" customFormat="1" ht="12" customHeight="1" x14ac:dyDescent="0.2">
      <c r="A145" s="157" t="s">
        <v>195</v>
      </c>
      <c r="B145" s="157"/>
      <c r="C145" s="20">
        <v>1971</v>
      </c>
      <c r="D145" s="20">
        <v>1047</v>
      </c>
      <c r="E145" s="134">
        <v>87.11</v>
      </c>
      <c r="F145" s="20">
        <v>42</v>
      </c>
      <c r="G145" s="20">
        <v>18</v>
      </c>
      <c r="H145" s="20">
        <v>987</v>
      </c>
      <c r="I145" s="20">
        <v>241</v>
      </c>
      <c r="J145" s="20">
        <v>180</v>
      </c>
      <c r="K145" s="20">
        <v>179</v>
      </c>
      <c r="L145" s="20">
        <v>104</v>
      </c>
      <c r="M145" s="20">
        <v>42</v>
      </c>
      <c r="N145" s="20">
        <v>4</v>
      </c>
      <c r="O145" s="20">
        <v>15</v>
      </c>
      <c r="P145" s="20">
        <v>5</v>
      </c>
      <c r="Q145" s="20">
        <v>2</v>
      </c>
      <c r="R145" s="20">
        <v>2</v>
      </c>
      <c r="S145" s="20">
        <v>7</v>
      </c>
      <c r="T145" s="20">
        <v>3</v>
      </c>
      <c r="U145" s="20">
        <v>0</v>
      </c>
      <c r="V145" s="20">
        <v>203</v>
      </c>
    </row>
    <row r="146" spans="1:22" s="106" customFormat="1" ht="12" customHeight="1" x14ac:dyDescent="0.2">
      <c r="A146" s="157" t="s">
        <v>356</v>
      </c>
      <c r="B146" s="157"/>
      <c r="C146" s="20">
        <v>1914</v>
      </c>
      <c r="D146" s="20">
        <v>1254</v>
      </c>
      <c r="E146" s="134">
        <v>93.22</v>
      </c>
      <c r="F146" s="20">
        <v>47</v>
      </c>
      <c r="G146" s="20">
        <v>6</v>
      </c>
      <c r="H146" s="20">
        <v>1201</v>
      </c>
      <c r="I146" s="20">
        <v>238</v>
      </c>
      <c r="J146" s="20">
        <v>246</v>
      </c>
      <c r="K146" s="20">
        <v>264</v>
      </c>
      <c r="L146" s="20">
        <v>138</v>
      </c>
      <c r="M146" s="20">
        <v>56</v>
      </c>
      <c r="N146" s="20">
        <v>9</v>
      </c>
      <c r="O146" s="20">
        <v>22</v>
      </c>
      <c r="P146" s="20">
        <v>18</v>
      </c>
      <c r="Q146" s="20">
        <v>6</v>
      </c>
      <c r="R146" s="20">
        <v>5</v>
      </c>
      <c r="S146" s="20">
        <v>4</v>
      </c>
      <c r="T146" s="20">
        <v>9</v>
      </c>
      <c r="U146" s="20">
        <v>1</v>
      </c>
      <c r="V146" s="20">
        <v>185</v>
      </c>
    </row>
    <row r="147" spans="1:22" s="106" customFormat="1" ht="12" customHeight="1" x14ac:dyDescent="0.2">
      <c r="A147" s="158" t="s">
        <v>199</v>
      </c>
      <c r="B147" s="158"/>
      <c r="C147" s="26">
        <v>257</v>
      </c>
      <c r="D147" s="26">
        <v>137</v>
      </c>
      <c r="E147" s="135">
        <v>86.86</v>
      </c>
      <c r="F147" s="26">
        <v>3</v>
      </c>
      <c r="G147" s="26">
        <v>1</v>
      </c>
      <c r="H147" s="26">
        <v>133</v>
      </c>
      <c r="I147" s="26">
        <v>38</v>
      </c>
      <c r="J147" s="26">
        <v>23</v>
      </c>
      <c r="K147" s="26">
        <v>27</v>
      </c>
      <c r="L147" s="26">
        <v>13</v>
      </c>
      <c r="M147" s="26">
        <v>2</v>
      </c>
      <c r="N147" s="26">
        <v>0</v>
      </c>
      <c r="O147" s="26">
        <v>1</v>
      </c>
      <c r="P147" s="26">
        <v>1</v>
      </c>
      <c r="Q147" s="26">
        <v>0</v>
      </c>
      <c r="R147" s="26">
        <v>1</v>
      </c>
      <c r="S147" s="26">
        <v>4</v>
      </c>
      <c r="T147" s="26">
        <v>0</v>
      </c>
      <c r="U147" s="26">
        <v>0</v>
      </c>
      <c r="V147" s="26">
        <v>23</v>
      </c>
    </row>
    <row r="148" spans="1:22" s="106" customFormat="1" ht="12" customHeight="1" x14ac:dyDescent="0.2">
      <c r="A148" s="25"/>
      <c r="B148" s="25"/>
      <c r="C148" s="25"/>
      <c r="D148" s="25"/>
      <c r="E148" s="137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</row>
    <row r="149" spans="1:22" s="106" customFormat="1" ht="12" customHeight="1" x14ac:dyDescent="0.2">
      <c r="A149" s="156" t="s">
        <v>200</v>
      </c>
      <c r="B149" s="156"/>
      <c r="C149" s="18">
        <f>SUM(C150:C157)</f>
        <v>4518</v>
      </c>
      <c r="D149" s="18">
        <f>SUM(D150:D157)</f>
        <v>3029</v>
      </c>
      <c r="E149" s="133">
        <v>92.208650000000006</v>
      </c>
      <c r="F149" s="18">
        <f t="shared" ref="F149:V149" si="44">SUM(F150:F157)</f>
        <v>121</v>
      </c>
      <c r="G149" s="18">
        <f t="shared" si="44"/>
        <v>22</v>
      </c>
      <c r="H149" s="18">
        <f t="shared" si="44"/>
        <v>2886</v>
      </c>
      <c r="I149" s="18">
        <f t="shared" si="44"/>
        <v>566</v>
      </c>
      <c r="J149" s="18">
        <f t="shared" si="44"/>
        <v>588</v>
      </c>
      <c r="K149" s="18">
        <f t="shared" si="44"/>
        <v>395</v>
      </c>
      <c r="L149" s="18">
        <f t="shared" si="44"/>
        <v>563</v>
      </c>
      <c r="M149" s="18">
        <f t="shared" si="44"/>
        <v>100</v>
      </c>
      <c r="N149" s="18">
        <f t="shared" si="44"/>
        <v>26</v>
      </c>
      <c r="O149" s="18">
        <f t="shared" si="44"/>
        <v>12</v>
      </c>
      <c r="P149" s="18">
        <f t="shared" si="44"/>
        <v>10</v>
      </c>
      <c r="Q149" s="18">
        <f t="shared" si="44"/>
        <v>10</v>
      </c>
      <c r="R149" s="18">
        <f t="shared" si="44"/>
        <v>20</v>
      </c>
      <c r="S149" s="18">
        <f t="shared" si="44"/>
        <v>40</v>
      </c>
      <c r="T149" s="18">
        <f t="shared" si="44"/>
        <v>8</v>
      </c>
      <c r="U149" s="18">
        <f t="shared" si="44"/>
        <v>1</v>
      </c>
      <c r="V149" s="18">
        <f t="shared" si="44"/>
        <v>547</v>
      </c>
    </row>
    <row r="150" spans="1:22" s="106" customFormat="1" ht="12" customHeight="1" x14ac:dyDescent="0.2">
      <c r="A150" s="157" t="s">
        <v>350</v>
      </c>
      <c r="B150" s="157"/>
      <c r="C150" s="20">
        <v>1111</v>
      </c>
      <c r="D150" s="20">
        <v>734</v>
      </c>
      <c r="E150" s="134">
        <v>92.64</v>
      </c>
      <c r="F150" s="20">
        <v>34</v>
      </c>
      <c r="G150" s="20">
        <v>2</v>
      </c>
      <c r="H150" s="20">
        <v>698</v>
      </c>
      <c r="I150" s="20">
        <v>125</v>
      </c>
      <c r="J150" s="20">
        <v>106</v>
      </c>
      <c r="K150" s="20">
        <v>131</v>
      </c>
      <c r="L150" s="20">
        <v>149</v>
      </c>
      <c r="M150" s="20">
        <v>32</v>
      </c>
      <c r="N150" s="20">
        <v>13</v>
      </c>
      <c r="O150" s="20">
        <v>6</v>
      </c>
      <c r="P150" s="20">
        <v>3</v>
      </c>
      <c r="Q150" s="20">
        <v>4</v>
      </c>
      <c r="R150" s="20">
        <v>3</v>
      </c>
      <c r="S150" s="20">
        <v>10</v>
      </c>
      <c r="T150" s="20">
        <v>1</v>
      </c>
      <c r="U150" s="20">
        <v>0</v>
      </c>
      <c r="V150" s="20">
        <v>115</v>
      </c>
    </row>
    <row r="151" spans="1:22" s="106" customFormat="1" ht="12" customHeight="1" x14ac:dyDescent="0.2">
      <c r="A151" s="157" t="s">
        <v>202</v>
      </c>
      <c r="B151" s="157"/>
      <c r="C151" s="20">
        <v>45</v>
      </c>
      <c r="D151" s="20">
        <v>33</v>
      </c>
      <c r="E151" s="134">
        <v>84.85</v>
      </c>
      <c r="F151" s="20">
        <v>2</v>
      </c>
      <c r="G151" s="20">
        <v>0</v>
      </c>
      <c r="H151" s="20">
        <v>31</v>
      </c>
      <c r="I151" s="20">
        <v>3</v>
      </c>
      <c r="J151" s="20">
        <v>6</v>
      </c>
      <c r="K151" s="20">
        <v>4</v>
      </c>
      <c r="L151" s="20">
        <v>9</v>
      </c>
      <c r="M151" s="20">
        <v>1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8</v>
      </c>
    </row>
    <row r="152" spans="1:22" s="106" customFormat="1" ht="12" customHeight="1" x14ac:dyDescent="0.2">
      <c r="A152" s="157" t="s">
        <v>203</v>
      </c>
      <c r="B152" s="157"/>
      <c r="C152" s="20">
        <v>62</v>
      </c>
      <c r="D152" s="20">
        <v>31</v>
      </c>
      <c r="E152" s="134">
        <v>100</v>
      </c>
      <c r="F152" s="20">
        <v>1</v>
      </c>
      <c r="G152" s="20">
        <v>0</v>
      </c>
      <c r="H152" s="20">
        <v>30</v>
      </c>
      <c r="I152" s="20">
        <v>4</v>
      </c>
      <c r="J152" s="20">
        <v>4</v>
      </c>
      <c r="K152" s="20">
        <v>5</v>
      </c>
      <c r="L152" s="20">
        <v>2</v>
      </c>
      <c r="M152" s="20">
        <v>2</v>
      </c>
      <c r="N152" s="20">
        <v>2</v>
      </c>
      <c r="O152" s="20">
        <v>0</v>
      </c>
      <c r="P152" s="20">
        <v>2</v>
      </c>
      <c r="Q152" s="20">
        <v>1</v>
      </c>
      <c r="R152" s="20">
        <v>3</v>
      </c>
      <c r="S152" s="20">
        <v>1</v>
      </c>
      <c r="T152" s="20">
        <v>0</v>
      </c>
      <c r="U152" s="20">
        <v>0</v>
      </c>
      <c r="V152" s="20">
        <v>4</v>
      </c>
    </row>
    <row r="153" spans="1:22" s="106" customFormat="1" ht="12" customHeight="1" x14ac:dyDescent="0.2">
      <c r="A153" s="157" t="s">
        <v>204</v>
      </c>
      <c r="B153" s="157"/>
      <c r="C153" s="20">
        <v>46</v>
      </c>
      <c r="D153" s="20">
        <v>26</v>
      </c>
      <c r="E153" s="134">
        <v>80.77</v>
      </c>
      <c r="F153" s="20">
        <v>0</v>
      </c>
      <c r="G153" s="20">
        <v>0</v>
      </c>
      <c r="H153" s="20">
        <v>26</v>
      </c>
      <c r="I153" s="20">
        <v>0</v>
      </c>
      <c r="J153" s="20">
        <v>9</v>
      </c>
      <c r="K153" s="20">
        <v>6</v>
      </c>
      <c r="L153" s="20">
        <v>2</v>
      </c>
      <c r="M153" s="20">
        <v>1</v>
      </c>
      <c r="N153" s="20">
        <v>1</v>
      </c>
      <c r="O153" s="20">
        <v>0</v>
      </c>
      <c r="P153" s="20">
        <v>1</v>
      </c>
      <c r="Q153" s="20">
        <v>0</v>
      </c>
      <c r="R153" s="20">
        <v>0</v>
      </c>
      <c r="S153" s="20">
        <v>1</v>
      </c>
      <c r="T153" s="20">
        <v>0</v>
      </c>
      <c r="U153" s="20">
        <v>0</v>
      </c>
      <c r="V153" s="20">
        <v>5</v>
      </c>
    </row>
    <row r="154" spans="1:22" s="106" customFormat="1" ht="12" customHeight="1" x14ac:dyDescent="0.2">
      <c r="A154" s="157" t="s">
        <v>205</v>
      </c>
      <c r="B154" s="157"/>
      <c r="C154" s="20">
        <v>866</v>
      </c>
      <c r="D154" s="20">
        <v>592</v>
      </c>
      <c r="E154" s="134">
        <v>91.72</v>
      </c>
      <c r="F154" s="20">
        <v>17</v>
      </c>
      <c r="G154" s="20">
        <v>7</v>
      </c>
      <c r="H154" s="20">
        <v>568</v>
      </c>
      <c r="I154" s="20">
        <v>100</v>
      </c>
      <c r="J154" s="20">
        <v>102</v>
      </c>
      <c r="K154" s="20">
        <v>64</v>
      </c>
      <c r="L154" s="20">
        <v>114</v>
      </c>
      <c r="M154" s="20">
        <v>22</v>
      </c>
      <c r="N154" s="20">
        <v>3</v>
      </c>
      <c r="O154" s="20">
        <v>1</v>
      </c>
      <c r="P154" s="20">
        <v>1</v>
      </c>
      <c r="Q154" s="20">
        <v>3</v>
      </c>
      <c r="R154" s="20">
        <v>6</v>
      </c>
      <c r="S154" s="20">
        <v>15</v>
      </c>
      <c r="T154" s="20">
        <v>2</v>
      </c>
      <c r="U154" s="20">
        <v>0</v>
      </c>
      <c r="V154" s="20">
        <v>135</v>
      </c>
    </row>
    <row r="155" spans="1:22" s="106" customFormat="1" ht="12" customHeight="1" x14ac:dyDescent="0.2">
      <c r="A155" s="157" t="s">
        <v>207</v>
      </c>
      <c r="B155" s="157"/>
      <c r="C155" s="20">
        <v>433</v>
      </c>
      <c r="D155" s="20">
        <v>304</v>
      </c>
      <c r="E155" s="134">
        <v>90.46</v>
      </c>
      <c r="F155" s="20">
        <v>21</v>
      </c>
      <c r="G155" s="20">
        <v>1</v>
      </c>
      <c r="H155" s="20">
        <v>282</v>
      </c>
      <c r="I155" s="20">
        <v>71</v>
      </c>
      <c r="J155" s="20">
        <v>44</v>
      </c>
      <c r="K155" s="20">
        <v>26</v>
      </c>
      <c r="L155" s="20">
        <v>72</v>
      </c>
      <c r="M155" s="20">
        <v>7</v>
      </c>
      <c r="N155" s="20">
        <v>0</v>
      </c>
      <c r="O155" s="20">
        <v>3</v>
      </c>
      <c r="P155" s="20">
        <v>0</v>
      </c>
      <c r="Q155" s="20">
        <v>0</v>
      </c>
      <c r="R155" s="20">
        <v>1</v>
      </c>
      <c r="S155" s="20">
        <v>3</v>
      </c>
      <c r="T155" s="20">
        <v>2</v>
      </c>
      <c r="U155" s="20">
        <v>1</v>
      </c>
      <c r="V155" s="20">
        <v>52</v>
      </c>
    </row>
    <row r="156" spans="1:22" s="106" customFormat="1" ht="12" customHeight="1" x14ac:dyDescent="0.2">
      <c r="A156" s="157" t="s">
        <v>208</v>
      </c>
      <c r="B156" s="157"/>
      <c r="C156" s="20">
        <v>44</v>
      </c>
      <c r="D156" s="20">
        <v>26</v>
      </c>
      <c r="E156" s="134">
        <v>100</v>
      </c>
      <c r="F156" s="20">
        <v>0</v>
      </c>
      <c r="G156" s="20">
        <v>2</v>
      </c>
      <c r="H156" s="20">
        <v>24</v>
      </c>
      <c r="I156" s="20">
        <v>6</v>
      </c>
      <c r="J156" s="20">
        <v>14</v>
      </c>
      <c r="K156" s="20">
        <v>2</v>
      </c>
      <c r="L156" s="20">
        <v>0</v>
      </c>
      <c r="M156" s="20">
        <v>1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1</v>
      </c>
    </row>
    <row r="157" spans="1:22" s="106" customFormat="1" ht="12" customHeight="1" x14ac:dyDescent="0.2">
      <c r="A157" s="158" t="s">
        <v>209</v>
      </c>
      <c r="B157" s="158"/>
      <c r="C157" s="26">
        <v>1911</v>
      </c>
      <c r="D157" s="26">
        <v>1283</v>
      </c>
      <c r="E157" s="135">
        <v>92.67</v>
      </c>
      <c r="F157" s="26">
        <v>46</v>
      </c>
      <c r="G157" s="26">
        <v>10</v>
      </c>
      <c r="H157" s="26">
        <v>1227</v>
      </c>
      <c r="I157" s="26">
        <v>257</v>
      </c>
      <c r="J157" s="26">
        <v>303</v>
      </c>
      <c r="K157" s="26">
        <v>157</v>
      </c>
      <c r="L157" s="26">
        <v>215</v>
      </c>
      <c r="M157" s="26">
        <v>34</v>
      </c>
      <c r="N157" s="26">
        <v>7</v>
      </c>
      <c r="O157" s="26">
        <v>2</v>
      </c>
      <c r="P157" s="26">
        <v>3</v>
      </c>
      <c r="Q157" s="26">
        <v>2</v>
      </c>
      <c r="R157" s="26">
        <v>7</v>
      </c>
      <c r="S157" s="26">
        <v>10</v>
      </c>
      <c r="T157" s="26">
        <v>3</v>
      </c>
      <c r="U157" s="26">
        <v>0</v>
      </c>
      <c r="V157" s="26">
        <v>227</v>
      </c>
    </row>
    <row r="158" spans="1:22" s="106" customFormat="1" ht="12" customHeight="1" x14ac:dyDescent="0.2">
      <c r="A158" s="25"/>
      <c r="B158" s="25"/>
      <c r="C158" s="25"/>
      <c r="D158" s="25"/>
      <c r="E158" s="137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</row>
    <row r="159" spans="1:22" s="106" customFormat="1" ht="12" customHeight="1" x14ac:dyDescent="0.2">
      <c r="A159" s="156" t="s">
        <v>210</v>
      </c>
      <c r="B159" s="156"/>
      <c r="C159" s="18">
        <f>SUM(C160:C165)</f>
        <v>34241</v>
      </c>
      <c r="D159" s="18">
        <f>SUM(D160:D165)</f>
        <v>21463</v>
      </c>
      <c r="E159" s="133">
        <v>89.973439999999997</v>
      </c>
      <c r="F159" s="18">
        <f t="shared" ref="F159:V159" si="45">SUM(F160:F165)</f>
        <v>625</v>
      </c>
      <c r="G159" s="18">
        <f t="shared" si="45"/>
        <v>178</v>
      </c>
      <c r="H159" s="18">
        <f t="shared" si="45"/>
        <v>20660</v>
      </c>
      <c r="I159" s="18">
        <f t="shared" si="45"/>
        <v>3656</v>
      </c>
      <c r="J159" s="18">
        <f t="shared" si="45"/>
        <v>4965</v>
      </c>
      <c r="K159" s="18">
        <f t="shared" si="45"/>
        <v>3453</v>
      </c>
      <c r="L159" s="18">
        <f t="shared" si="45"/>
        <v>2791</v>
      </c>
      <c r="M159" s="18">
        <f t="shared" si="45"/>
        <v>564</v>
      </c>
      <c r="N159" s="18">
        <f t="shared" si="45"/>
        <v>399</v>
      </c>
      <c r="O159" s="18">
        <f t="shared" si="45"/>
        <v>208</v>
      </c>
      <c r="P159" s="18">
        <f t="shared" si="45"/>
        <v>109</v>
      </c>
      <c r="Q159" s="18">
        <f t="shared" si="45"/>
        <v>126</v>
      </c>
      <c r="R159" s="18">
        <f t="shared" si="45"/>
        <v>52</v>
      </c>
      <c r="S159" s="18">
        <f t="shared" si="45"/>
        <v>85</v>
      </c>
      <c r="T159" s="18">
        <f t="shared" si="45"/>
        <v>43</v>
      </c>
      <c r="U159" s="18">
        <f t="shared" si="45"/>
        <v>7</v>
      </c>
      <c r="V159" s="18">
        <f t="shared" si="45"/>
        <v>4202</v>
      </c>
    </row>
    <row r="160" spans="1:22" s="106" customFormat="1" ht="12" customHeight="1" x14ac:dyDescent="0.2">
      <c r="A160" s="157" t="s">
        <v>211</v>
      </c>
      <c r="B160" s="157"/>
      <c r="C160" s="20">
        <v>2993</v>
      </c>
      <c r="D160" s="20">
        <v>1877</v>
      </c>
      <c r="E160" s="134">
        <v>87.75</v>
      </c>
      <c r="F160" s="20">
        <v>76</v>
      </c>
      <c r="G160" s="20">
        <v>11</v>
      </c>
      <c r="H160" s="20">
        <v>1790</v>
      </c>
      <c r="I160" s="20">
        <v>368</v>
      </c>
      <c r="J160" s="20">
        <v>377</v>
      </c>
      <c r="K160" s="20">
        <v>284</v>
      </c>
      <c r="L160" s="20">
        <v>225</v>
      </c>
      <c r="M160" s="20">
        <v>44</v>
      </c>
      <c r="N160" s="20">
        <v>39</v>
      </c>
      <c r="O160" s="20">
        <v>28</v>
      </c>
      <c r="P160" s="20">
        <v>8</v>
      </c>
      <c r="Q160" s="20">
        <v>8</v>
      </c>
      <c r="R160" s="20">
        <v>8</v>
      </c>
      <c r="S160" s="20">
        <v>8</v>
      </c>
      <c r="T160" s="20">
        <v>4</v>
      </c>
      <c r="U160" s="20">
        <v>0</v>
      </c>
      <c r="V160" s="20">
        <v>389</v>
      </c>
    </row>
    <row r="161" spans="1:22" s="106" customFormat="1" ht="12" customHeight="1" x14ac:dyDescent="0.2">
      <c r="A161" s="157" t="s">
        <v>212</v>
      </c>
      <c r="B161" s="157"/>
      <c r="C161" s="20">
        <v>26976</v>
      </c>
      <c r="D161" s="20">
        <v>16776</v>
      </c>
      <c r="E161" s="134">
        <v>89.89</v>
      </c>
      <c r="F161" s="20">
        <v>477</v>
      </c>
      <c r="G161" s="20">
        <v>141</v>
      </c>
      <c r="H161" s="20">
        <v>16158</v>
      </c>
      <c r="I161" s="20">
        <v>2811</v>
      </c>
      <c r="J161" s="20">
        <v>3831</v>
      </c>
      <c r="K161" s="20">
        <v>2906</v>
      </c>
      <c r="L161" s="20">
        <v>2095</v>
      </c>
      <c r="M161" s="20">
        <v>474</v>
      </c>
      <c r="N161" s="20">
        <v>327</v>
      </c>
      <c r="O161" s="20">
        <v>153</v>
      </c>
      <c r="P161" s="20">
        <v>92</v>
      </c>
      <c r="Q161" s="20">
        <v>102</v>
      </c>
      <c r="R161" s="20">
        <v>40</v>
      </c>
      <c r="S161" s="20">
        <v>64</v>
      </c>
      <c r="T161" s="20">
        <v>36</v>
      </c>
      <c r="U161" s="20">
        <v>6</v>
      </c>
      <c r="V161" s="20">
        <v>3221</v>
      </c>
    </row>
    <row r="162" spans="1:22" s="106" customFormat="1" ht="12" customHeight="1" x14ac:dyDescent="0.2">
      <c r="A162" s="157" t="s">
        <v>213</v>
      </c>
      <c r="B162" s="157"/>
      <c r="C162" s="20">
        <v>1417</v>
      </c>
      <c r="D162" s="20">
        <v>780</v>
      </c>
      <c r="E162" s="134">
        <v>90.77</v>
      </c>
      <c r="F162" s="20">
        <v>21</v>
      </c>
      <c r="G162" s="20">
        <v>14</v>
      </c>
      <c r="H162" s="20">
        <v>745</v>
      </c>
      <c r="I162" s="20">
        <v>177</v>
      </c>
      <c r="J162" s="20">
        <v>204</v>
      </c>
      <c r="K162" s="20">
        <v>58</v>
      </c>
      <c r="L162" s="20">
        <v>85</v>
      </c>
      <c r="M162" s="20">
        <v>12</v>
      </c>
      <c r="N162" s="20">
        <v>8</v>
      </c>
      <c r="O162" s="20">
        <v>12</v>
      </c>
      <c r="P162" s="20">
        <v>1</v>
      </c>
      <c r="Q162" s="20">
        <v>7</v>
      </c>
      <c r="R162" s="20">
        <v>3</v>
      </c>
      <c r="S162" s="20">
        <v>0</v>
      </c>
      <c r="T162" s="20">
        <v>0</v>
      </c>
      <c r="U162" s="20">
        <v>0</v>
      </c>
      <c r="V162" s="20">
        <v>178</v>
      </c>
    </row>
    <row r="163" spans="1:22" s="106" customFormat="1" ht="12" customHeight="1" x14ac:dyDescent="0.2">
      <c r="A163" s="157" t="s">
        <v>219</v>
      </c>
      <c r="B163" s="157"/>
      <c r="C163" s="20">
        <v>306</v>
      </c>
      <c r="D163" s="20">
        <v>234</v>
      </c>
      <c r="E163" s="134">
        <v>84.19</v>
      </c>
      <c r="F163" s="20">
        <v>8</v>
      </c>
      <c r="G163" s="20">
        <v>0</v>
      </c>
      <c r="H163" s="20">
        <v>226</v>
      </c>
      <c r="I163" s="20">
        <v>51</v>
      </c>
      <c r="J163" s="20">
        <v>39</v>
      </c>
      <c r="K163" s="20">
        <v>2</v>
      </c>
      <c r="L163" s="20">
        <v>78</v>
      </c>
      <c r="M163" s="20">
        <v>1</v>
      </c>
      <c r="N163" s="20">
        <v>3</v>
      </c>
      <c r="O163" s="20">
        <v>1</v>
      </c>
      <c r="P163" s="20">
        <v>3</v>
      </c>
      <c r="Q163" s="20">
        <v>1</v>
      </c>
      <c r="R163" s="20">
        <v>0</v>
      </c>
      <c r="S163" s="20">
        <v>4</v>
      </c>
      <c r="T163" s="20">
        <v>0</v>
      </c>
      <c r="U163" s="20">
        <v>0</v>
      </c>
      <c r="V163" s="20">
        <v>43</v>
      </c>
    </row>
    <row r="164" spans="1:22" s="106" customFormat="1" ht="12" customHeight="1" x14ac:dyDescent="0.2">
      <c r="A164" s="157" t="s">
        <v>220</v>
      </c>
      <c r="B164" s="157"/>
      <c r="C164" s="20">
        <v>1006</v>
      </c>
      <c r="D164" s="20">
        <v>744</v>
      </c>
      <c r="E164" s="134">
        <v>95.03</v>
      </c>
      <c r="F164" s="20">
        <v>19</v>
      </c>
      <c r="G164" s="20">
        <v>4</v>
      </c>
      <c r="H164" s="20">
        <v>721</v>
      </c>
      <c r="I164" s="20">
        <v>100</v>
      </c>
      <c r="J164" s="20">
        <v>210</v>
      </c>
      <c r="K164" s="20">
        <v>118</v>
      </c>
      <c r="L164" s="20">
        <v>132</v>
      </c>
      <c r="M164" s="20">
        <v>16</v>
      </c>
      <c r="N164" s="20">
        <v>10</v>
      </c>
      <c r="O164" s="20">
        <v>3</v>
      </c>
      <c r="P164" s="20">
        <v>5</v>
      </c>
      <c r="Q164" s="20">
        <v>5</v>
      </c>
      <c r="R164" s="20">
        <v>1</v>
      </c>
      <c r="S164" s="20">
        <v>1</v>
      </c>
      <c r="T164" s="20">
        <v>1</v>
      </c>
      <c r="U164" s="20">
        <v>1</v>
      </c>
      <c r="V164" s="20">
        <v>118</v>
      </c>
    </row>
    <row r="165" spans="1:22" s="106" customFormat="1" ht="12" customHeight="1" x14ac:dyDescent="0.2">
      <c r="A165" s="172" t="s">
        <v>226</v>
      </c>
      <c r="B165" s="172"/>
      <c r="C165" s="26">
        <v>1543</v>
      </c>
      <c r="D165" s="26">
        <v>1052</v>
      </c>
      <c r="E165" s="135">
        <v>92.4</v>
      </c>
      <c r="F165" s="26">
        <v>24</v>
      </c>
      <c r="G165" s="26">
        <v>8</v>
      </c>
      <c r="H165" s="26">
        <v>1020</v>
      </c>
      <c r="I165" s="26">
        <v>149</v>
      </c>
      <c r="J165" s="26">
        <v>304</v>
      </c>
      <c r="K165" s="26">
        <v>85</v>
      </c>
      <c r="L165" s="26">
        <v>176</v>
      </c>
      <c r="M165" s="26">
        <v>17</v>
      </c>
      <c r="N165" s="26">
        <v>12</v>
      </c>
      <c r="O165" s="26">
        <v>11</v>
      </c>
      <c r="P165" s="26">
        <v>0</v>
      </c>
      <c r="Q165" s="26">
        <v>3</v>
      </c>
      <c r="R165" s="26">
        <v>0</v>
      </c>
      <c r="S165" s="26">
        <v>8</v>
      </c>
      <c r="T165" s="26">
        <v>2</v>
      </c>
      <c r="U165" s="26">
        <v>0</v>
      </c>
      <c r="V165" s="26">
        <v>253</v>
      </c>
    </row>
    <row r="166" spans="1:22" s="106" customFormat="1" ht="12" customHeight="1" x14ac:dyDescent="0.2">
      <c r="A166" s="25"/>
      <c r="B166" s="25"/>
      <c r="C166" s="25"/>
      <c r="D166" s="25"/>
      <c r="E166" s="137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</row>
    <row r="167" spans="1:22" s="106" customFormat="1" ht="12" customHeight="1" x14ac:dyDescent="0.2">
      <c r="A167" s="156" t="s">
        <v>229</v>
      </c>
      <c r="B167" s="156"/>
      <c r="C167" s="18">
        <f>SUM(C168:C169)</f>
        <v>5836</v>
      </c>
      <c r="D167" s="18">
        <f>SUM(D168:D169)</f>
        <v>3981</v>
      </c>
      <c r="E167" s="133">
        <v>90.429540000000003</v>
      </c>
      <c r="F167" s="18">
        <f t="shared" ref="F167:V167" si="46">SUM(F168:F169)</f>
        <v>92</v>
      </c>
      <c r="G167" s="18">
        <f t="shared" si="46"/>
        <v>37</v>
      </c>
      <c r="H167" s="18">
        <f t="shared" si="46"/>
        <v>3852</v>
      </c>
      <c r="I167" s="18">
        <f t="shared" si="46"/>
        <v>729</v>
      </c>
      <c r="J167" s="18">
        <f t="shared" si="46"/>
        <v>742</v>
      </c>
      <c r="K167" s="18">
        <f t="shared" si="46"/>
        <v>536</v>
      </c>
      <c r="L167" s="18">
        <f t="shared" si="46"/>
        <v>886</v>
      </c>
      <c r="M167" s="18">
        <f t="shared" si="46"/>
        <v>64</v>
      </c>
      <c r="N167" s="18">
        <f t="shared" si="46"/>
        <v>49</v>
      </c>
      <c r="O167" s="18">
        <f t="shared" si="46"/>
        <v>19</v>
      </c>
      <c r="P167" s="18">
        <f t="shared" si="46"/>
        <v>20</v>
      </c>
      <c r="Q167" s="18">
        <f t="shared" si="46"/>
        <v>18</v>
      </c>
      <c r="R167" s="18">
        <f t="shared" si="46"/>
        <v>7</v>
      </c>
      <c r="S167" s="18">
        <f t="shared" si="46"/>
        <v>14</v>
      </c>
      <c r="T167" s="18">
        <f t="shared" si="46"/>
        <v>5</v>
      </c>
      <c r="U167" s="18">
        <f t="shared" si="46"/>
        <v>3</v>
      </c>
      <c r="V167" s="18">
        <f t="shared" si="46"/>
        <v>760</v>
      </c>
    </row>
    <row r="168" spans="1:22" s="106" customFormat="1" ht="12" customHeight="1" x14ac:dyDescent="0.2">
      <c r="A168" s="157" t="s">
        <v>230</v>
      </c>
      <c r="B168" s="157"/>
      <c r="C168" s="20">
        <v>3410</v>
      </c>
      <c r="D168" s="20">
        <v>2277</v>
      </c>
      <c r="E168" s="134">
        <v>89.99</v>
      </c>
      <c r="F168" s="20">
        <v>59</v>
      </c>
      <c r="G168" s="20">
        <v>30</v>
      </c>
      <c r="H168" s="20">
        <v>2188</v>
      </c>
      <c r="I168" s="20">
        <v>469</v>
      </c>
      <c r="J168" s="20">
        <v>480</v>
      </c>
      <c r="K168" s="20">
        <v>345</v>
      </c>
      <c r="L168" s="20">
        <v>357</v>
      </c>
      <c r="M168" s="20">
        <v>37</v>
      </c>
      <c r="N168" s="20">
        <v>32</v>
      </c>
      <c r="O168" s="20">
        <v>15</v>
      </c>
      <c r="P168" s="20">
        <v>20</v>
      </c>
      <c r="Q168" s="20">
        <v>13</v>
      </c>
      <c r="R168" s="20">
        <v>2</v>
      </c>
      <c r="S168" s="20">
        <v>8</v>
      </c>
      <c r="T168" s="20">
        <v>2</v>
      </c>
      <c r="U168" s="20">
        <v>2</v>
      </c>
      <c r="V168" s="20">
        <v>406</v>
      </c>
    </row>
    <row r="169" spans="1:22" s="106" customFormat="1" ht="12" customHeight="1" x14ac:dyDescent="0.2">
      <c r="A169" s="172" t="s">
        <v>374</v>
      </c>
      <c r="B169" s="172"/>
      <c r="C169" s="26">
        <v>2426</v>
      </c>
      <c r="D169" s="26">
        <v>1704</v>
      </c>
      <c r="E169" s="135">
        <v>91.02</v>
      </c>
      <c r="F169" s="26">
        <v>33</v>
      </c>
      <c r="G169" s="26">
        <v>7</v>
      </c>
      <c r="H169" s="26">
        <v>1664</v>
      </c>
      <c r="I169" s="26">
        <v>260</v>
      </c>
      <c r="J169" s="26">
        <v>262</v>
      </c>
      <c r="K169" s="26">
        <v>191</v>
      </c>
      <c r="L169" s="26">
        <v>529</v>
      </c>
      <c r="M169" s="26">
        <v>27</v>
      </c>
      <c r="N169" s="26">
        <v>17</v>
      </c>
      <c r="O169" s="26">
        <v>4</v>
      </c>
      <c r="P169" s="26">
        <v>0</v>
      </c>
      <c r="Q169" s="26">
        <v>5</v>
      </c>
      <c r="R169" s="26">
        <v>5</v>
      </c>
      <c r="S169" s="26">
        <v>6</v>
      </c>
      <c r="T169" s="26">
        <v>3</v>
      </c>
      <c r="U169" s="26">
        <v>1</v>
      </c>
      <c r="V169" s="26">
        <v>354</v>
      </c>
    </row>
    <row r="170" spans="1:22" s="106" customFormat="1" ht="12" customHeight="1" x14ac:dyDescent="0.2">
      <c r="A170" s="25"/>
      <c r="B170" s="25"/>
      <c r="C170" s="25"/>
      <c r="D170" s="25"/>
      <c r="E170" s="137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</row>
    <row r="171" spans="1:22" s="106" customFormat="1" ht="12" customHeight="1" x14ac:dyDescent="0.2">
      <c r="A171" s="156" t="s">
        <v>236</v>
      </c>
      <c r="B171" s="156"/>
      <c r="C171" s="18">
        <f>SUM(C172:C174)</f>
        <v>5388</v>
      </c>
      <c r="D171" s="18">
        <f>SUM(D172:D174)</f>
        <v>3104</v>
      </c>
      <c r="E171" s="133">
        <v>87.532219999999995</v>
      </c>
      <c r="F171" s="18">
        <f t="shared" ref="F171:V171" si="47">SUM(F172:F174)</f>
        <v>95</v>
      </c>
      <c r="G171" s="18">
        <f t="shared" si="47"/>
        <v>21</v>
      </c>
      <c r="H171" s="18">
        <f t="shared" si="47"/>
        <v>2988</v>
      </c>
      <c r="I171" s="18">
        <f t="shared" si="47"/>
        <v>719</v>
      </c>
      <c r="J171" s="18">
        <f t="shared" si="47"/>
        <v>599</v>
      </c>
      <c r="K171" s="18">
        <f t="shared" si="47"/>
        <v>394</v>
      </c>
      <c r="L171" s="18">
        <f t="shared" si="47"/>
        <v>448</v>
      </c>
      <c r="M171" s="18">
        <f t="shared" si="47"/>
        <v>66</v>
      </c>
      <c r="N171" s="18">
        <f t="shared" si="47"/>
        <v>29</v>
      </c>
      <c r="O171" s="18">
        <f t="shared" si="47"/>
        <v>26</v>
      </c>
      <c r="P171" s="18">
        <f t="shared" si="47"/>
        <v>13</v>
      </c>
      <c r="Q171" s="18">
        <f t="shared" si="47"/>
        <v>14</v>
      </c>
      <c r="R171" s="18">
        <f t="shared" si="47"/>
        <v>8</v>
      </c>
      <c r="S171" s="18">
        <f t="shared" si="47"/>
        <v>21</v>
      </c>
      <c r="T171" s="18">
        <f t="shared" si="47"/>
        <v>6</v>
      </c>
      <c r="U171" s="18">
        <f t="shared" si="47"/>
        <v>4</v>
      </c>
      <c r="V171" s="18">
        <f t="shared" si="47"/>
        <v>641</v>
      </c>
    </row>
    <row r="172" spans="1:22" s="106" customFormat="1" ht="12" customHeight="1" x14ac:dyDescent="0.2">
      <c r="A172" s="157" t="s">
        <v>237</v>
      </c>
      <c r="B172" s="157"/>
      <c r="C172" s="20">
        <v>1507</v>
      </c>
      <c r="D172" s="20">
        <v>864</v>
      </c>
      <c r="E172" s="134">
        <v>86</v>
      </c>
      <c r="F172" s="20">
        <v>24</v>
      </c>
      <c r="G172" s="20">
        <v>1</v>
      </c>
      <c r="H172" s="20">
        <v>839</v>
      </c>
      <c r="I172" s="20">
        <v>182</v>
      </c>
      <c r="J172" s="20">
        <v>160</v>
      </c>
      <c r="K172" s="20">
        <v>105</v>
      </c>
      <c r="L172" s="20">
        <v>177</v>
      </c>
      <c r="M172" s="20">
        <v>15</v>
      </c>
      <c r="N172" s="20">
        <v>12</v>
      </c>
      <c r="O172" s="20">
        <v>7</v>
      </c>
      <c r="P172" s="20">
        <v>3</v>
      </c>
      <c r="Q172" s="20">
        <v>4</v>
      </c>
      <c r="R172" s="20">
        <v>3</v>
      </c>
      <c r="S172" s="20">
        <v>8</v>
      </c>
      <c r="T172" s="20">
        <v>0</v>
      </c>
      <c r="U172" s="20">
        <v>0</v>
      </c>
      <c r="V172" s="20">
        <v>163</v>
      </c>
    </row>
    <row r="173" spans="1:22" s="106" customFormat="1" ht="12" customHeight="1" x14ac:dyDescent="0.2">
      <c r="A173" s="157" t="s">
        <v>238</v>
      </c>
      <c r="B173" s="157"/>
      <c r="C173" s="20">
        <v>1516</v>
      </c>
      <c r="D173" s="20">
        <v>969</v>
      </c>
      <c r="E173" s="134">
        <v>83.9</v>
      </c>
      <c r="F173" s="20">
        <v>28</v>
      </c>
      <c r="G173" s="20">
        <v>8</v>
      </c>
      <c r="H173" s="20">
        <v>933</v>
      </c>
      <c r="I173" s="20">
        <v>220</v>
      </c>
      <c r="J173" s="20">
        <v>214</v>
      </c>
      <c r="K173" s="20">
        <v>121</v>
      </c>
      <c r="L173" s="20">
        <v>89</v>
      </c>
      <c r="M173" s="20">
        <v>13</v>
      </c>
      <c r="N173" s="20">
        <v>12</v>
      </c>
      <c r="O173" s="20">
        <v>10</v>
      </c>
      <c r="P173" s="20">
        <v>3</v>
      </c>
      <c r="Q173" s="20">
        <v>3</v>
      </c>
      <c r="R173" s="20">
        <v>3</v>
      </c>
      <c r="S173" s="20">
        <v>7</v>
      </c>
      <c r="T173" s="20">
        <v>3</v>
      </c>
      <c r="U173" s="20">
        <v>4</v>
      </c>
      <c r="V173" s="20">
        <v>231</v>
      </c>
    </row>
    <row r="174" spans="1:22" s="106" customFormat="1" ht="12" customHeight="1" x14ac:dyDescent="0.2">
      <c r="A174" s="172" t="s">
        <v>357</v>
      </c>
      <c r="B174" s="172"/>
      <c r="C174" s="85">
        <v>2365</v>
      </c>
      <c r="D174" s="85">
        <v>1271</v>
      </c>
      <c r="E174" s="139">
        <v>91.35</v>
      </c>
      <c r="F174" s="85">
        <v>43</v>
      </c>
      <c r="G174" s="85">
        <v>12</v>
      </c>
      <c r="H174" s="85">
        <v>1216</v>
      </c>
      <c r="I174" s="85">
        <v>317</v>
      </c>
      <c r="J174" s="85">
        <v>225</v>
      </c>
      <c r="K174" s="85">
        <v>168</v>
      </c>
      <c r="L174" s="85">
        <v>182</v>
      </c>
      <c r="M174" s="85">
        <v>38</v>
      </c>
      <c r="N174" s="85">
        <v>5</v>
      </c>
      <c r="O174" s="85">
        <v>9</v>
      </c>
      <c r="P174" s="85">
        <v>7</v>
      </c>
      <c r="Q174" s="85">
        <v>7</v>
      </c>
      <c r="R174" s="85">
        <v>2</v>
      </c>
      <c r="S174" s="85">
        <v>6</v>
      </c>
      <c r="T174" s="85">
        <v>3</v>
      </c>
      <c r="U174" s="85">
        <v>0</v>
      </c>
      <c r="V174" s="85">
        <v>247</v>
      </c>
    </row>
    <row r="175" spans="1:22" s="106" customFormat="1" ht="12" customHeight="1" x14ac:dyDescent="0.2">
      <c r="A175" s="25"/>
      <c r="B175" s="25"/>
      <c r="C175" s="25"/>
      <c r="D175" s="25"/>
      <c r="E175" s="137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</row>
    <row r="176" spans="1:22" s="106" customFormat="1" ht="12" customHeight="1" x14ac:dyDescent="0.2">
      <c r="A176" s="156" t="s">
        <v>242</v>
      </c>
      <c r="B176" s="156"/>
      <c r="C176" s="18">
        <f>SUM(C177:C186)</f>
        <v>6198</v>
      </c>
      <c r="D176" s="18">
        <f>SUM(D177:D186)</f>
        <v>4153</v>
      </c>
      <c r="E176" s="133">
        <v>90.05538</v>
      </c>
      <c r="F176" s="18">
        <f t="shared" ref="F176:V176" si="48">SUM(F177:F186)</f>
        <v>109</v>
      </c>
      <c r="G176" s="18">
        <f t="shared" si="48"/>
        <v>26</v>
      </c>
      <c r="H176" s="18">
        <f t="shared" si="48"/>
        <v>4018</v>
      </c>
      <c r="I176" s="18">
        <f t="shared" si="48"/>
        <v>854</v>
      </c>
      <c r="J176" s="18">
        <f t="shared" si="48"/>
        <v>781</v>
      </c>
      <c r="K176" s="18">
        <f t="shared" si="48"/>
        <v>494</v>
      </c>
      <c r="L176" s="18">
        <f t="shared" si="48"/>
        <v>943</v>
      </c>
      <c r="M176" s="18">
        <f t="shared" si="48"/>
        <v>67</v>
      </c>
      <c r="N176" s="18">
        <f t="shared" si="48"/>
        <v>33</v>
      </c>
      <c r="O176" s="18">
        <f t="shared" si="48"/>
        <v>17</v>
      </c>
      <c r="P176" s="18">
        <f t="shared" si="48"/>
        <v>7</v>
      </c>
      <c r="Q176" s="18">
        <f t="shared" si="48"/>
        <v>10</v>
      </c>
      <c r="R176" s="18">
        <f t="shared" si="48"/>
        <v>4</v>
      </c>
      <c r="S176" s="18">
        <f t="shared" si="48"/>
        <v>23</v>
      </c>
      <c r="T176" s="18">
        <f t="shared" si="48"/>
        <v>3</v>
      </c>
      <c r="U176" s="18">
        <f t="shared" si="48"/>
        <v>1</v>
      </c>
      <c r="V176" s="18">
        <f t="shared" si="48"/>
        <v>781</v>
      </c>
    </row>
    <row r="177" spans="1:22" s="106" customFormat="1" ht="12" customHeight="1" x14ac:dyDescent="0.2">
      <c r="A177" s="157" t="s">
        <v>243</v>
      </c>
      <c r="B177" s="157"/>
      <c r="C177" s="20">
        <v>1024</v>
      </c>
      <c r="D177" s="20">
        <v>756</v>
      </c>
      <c r="E177" s="134">
        <v>88.36</v>
      </c>
      <c r="F177" s="20">
        <v>17</v>
      </c>
      <c r="G177" s="20">
        <v>8</v>
      </c>
      <c r="H177" s="20">
        <v>731</v>
      </c>
      <c r="I177" s="20">
        <v>169</v>
      </c>
      <c r="J177" s="20">
        <v>170</v>
      </c>
      <c r="K177" s="20">
        <v>44</v>
      </c>
      <c r="L177" s="20">
        <v>217</v>
      </c>
      <c r="M177" s="20">
        <v>6</v>
      </c>
      <c r="N177" s="20">
        <v>1</v>
      </c>
      <c r="O177" s="20">
        <v>2</v>
      </c>
      <c r="P177" s="20">
        <v>1</v>
      </c>
      <c r="Q177" s="20">
        <v>1</v>
      </c>
      <c r="R177" s="20">
        <v>0</v>
      </c>
      <c r="S177" s="20">
        <v>4</v>
      </c>
      <c r="T177" s="20">
        <v>1</v>
      </c>
      <c r="U177" s="20">
        <v>0</v>
      </c>
      <c r="V177" s="20">
        <v>115</v>
      </c>
    </row>
    <row r="178" spans="1:22" s="106" customFormat="1" ht="12" customHeight="1" x14ac:dyDescent="0.2">
      <c r="A178" s="157" t="s">
        <v>245</v>
      </c>
      <c r="B178" s="157"/>
      <c r="C178" s="20">
        <v>103</v>
      </c>
      <c r="D178" s="20">
        <v>68</v>
      </c>
      <c r="E178" s="134">
        <v>70.59</v>
      </c>
      <c r="F178" s="20">
        <v>1</v>
      </c>
      <c r="G178" s="20">
        <v>1</v>
      </c>
      <c r="H178" s="20">
        <v>66</v>
      </c>
      <c r="I178" s="20">
        <v>22</v>
      </c>
      <c r="J178" s="20">
        <v>8</v>
      </c>
      <c r="K178" s="20">
        <v>2</v>
      </c>
      <c r="L178" s="20">
        <v>22</v>
      </c>
      <c r="M178" s="20">
        <v>0</v>
      </c>
      <c r="N178" s="20">
        <v>1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11</v>
      </c>
    </row>
    <row r="179" spans="1:22" s="106" customFormat="1" ht="12" customHeight="1" x14ac:dyDescent="0.2">
      <c r="A179" s="157" t="s">
        <v>246</v>
      </c>
      <c r="B179" s="157"/>
      <c r="C179" s="20">
        <v>456</v>
      </c>
      <c r="D179" s="20">
        <v>278</v>
      </c>
      <c r="E179" s="134">
        <v>89.57</v>
      </c>
      <c r="F179" s="20">
        <v>4</v>
      </c>
      <c r="G179" s="20">
        <v>1</v>
      </c>
      <c r="H179" s="20">
        <v>273</v>
      </c>
      <c r="I179" s="20">
        <v>45</v>
      </c>
      <c r="J179" s="20">
        <v>30</v>
      </c>
      <c r="K179" s="20">
        <v>41</v>
      </c>
      <c r="L179" s="20">
        <v>91</v>
      </c>
      <c r="M179" s="20">
        <v>10</v>
      </c>
      <c r="N179" s="20">
        <v>5</v>
      </c>
      <c r="O179" s="20">
        <v>1</v>
      </c>
      <c r="P179" s="20">
        <v>0</v>
      </c>
      <c r="Q179" s="20">
        <v>0</v>
      </c>
      <c r="R179" s="20">
        <v>2</v>
      </c>
      <c r="S179" s="20">
        <v>2</v>
      </c>
      <c r="T179" s="20">
        <v>0</v>
      </c>
      <c r="U179" s="20">
        <v>0</v>
      </c>
      <c r="V179" s="20">
        <v>46</v>
      </c>
    </row>
    <row r="180" spans="1:22" s="106" customFormat="1" ht="12" customHeight="1" x14ac:dyDescent="0.2">
      <c r="A180" s="157" t="s">
        <v>251</v>
      </c>
      <c r="B180" s="157"/>
      <c r="C180" s="20">
        <v>157</v>
      </c>
      <c r="D180" s="20">
        <v>124</v>
      </c>
      <c r="E180" s="134">
        <v>86.29</v>
      </c>
      <c r="F180" s="20">
        <v>0</v>
      </c>
      <c r="G180" s="20">
        <v>0</v>
      </c>
      <c r="H180" s="20">
        <v>124</v>
      </c>
      <c r="I180" s="20">
        <v>25</v>
      </c>
      <c r="J180" s="20">
        <v>21</v>
      </c>
      <c r="K180" s="20">
        <v>15</v>
      </c>
      <c r="L180" s="20">
        <v>32</v>
      </c>
      <c r="M180" s="20">
        <v>2</v>
      </c>
      <c r="N180" s="20">
        <v>4</v>
      </c>
      <c r="O180" s="20">
        <v>1</v>
      </c>
      <c r="P180" s="20">
        <v>0</v>
      </c>
      <c r="Q180" s="20">
        <v>0</v>
      </c>
      <c r="R180" s="20">
        <v>0</v>
      </c>
      <c r="S180" s="20">
        <v>2</v>
      </c>
      <c r="T180" s="20">
        <v>0</v>
      </c>
      <c r="U180" s="20">
        <v>0</v>
      </c>
      <c r="V180" s="20">
        <v>22</v>
      </c>
    </row>
    <row r="181" spans="1:22" s="106" customFormat="1" ht="12" customHeight="1" x14ac:dyDescent="0.2">
      <c r="A181" s="157" t="s">
        <v>252</v>
      </c>
      <c r="B181" s="157"/>
      <c r="C181" s="20">
        <v>2126</v>
      </c>
      <c r="D181" s="20">
        <v>1391</v>
      </c>
      <c r="E181" s="134">
        <v>93.39</v>
      </c>
      <c r="F181" s="20">
        <v>33</v>
      </c>
      <c r="G181" s="20">
        <v>1</v>
      </c>
      <c r="H181" s="20">
        <v>1357</v>
      </c>
      <c r="I181" s="20">
        <v>265</v>
      </c>
      <c r="J181" s="20">
        <v>234</v>
      </c>
      <c r="K181" s="20">
        <v>187</v>
      </c>
      <c r="L181" s="20">
        <v>320</v>
      </c>
      <c r="M181" s="20">
        <v>23</v>
      </c>
      <c r="N181" s="20">
        <v>14</v>
      </c>
      <c r="O181" s="20">
        <v>6</v>
      </c>
      <c r="P181" s="20">
        <v>3</v>
      </c>
      <c r="Q181" s="20">
        <v>1</v>
      </c>
      <c r="R181" s="20">
        <v>1</v>
      </c>
      <c r="S181" s="20">
        <v>9</v>
      </c>
      <c r="T181" s="20">
        <v>0</v>
      </c>
      <c r="U181" s="20">
        <v>1</v>
      </c>
      <c r="V181" s="20">
        <v>293</v>
      </c>
    </row>
    <row r="182" spans="1:22" s="106" customFormat="1" ht="12" customHeight="1" x14ac:dyDescent="0.2">
      <c r="A182" s="157" t="s">
        <v>253</v>
      </c>
      <c r="B182" s="157"/>
      <c r="C182" s="20">
        <v>534</v>
      </c>
      <c r="D182" s="20">
        <v>358</v>
      </c>
      <c r="E182" s="134">
        <v>86.87</v>
      </c>
      <c r="F182" s="20">
        <v>25</v>
      </c>
      <c r="G182" s="20">
        <v>8</v>
      </c>
      <c r="H182" s="20">
        <v>325</v>
      </c>
      <c r="I182" s="20">
        <v>61</v>
      </c>
      <c r="J182" s="20">
        <v>49</v>
      </c>
      <c r="K182" s="20">
        <v>40</v>
      </c>
      <c r="L182" s="20">
        <v>73</v>
      </c>
      <c r="M182" s="20">
        <v>4</v>
      </c>
      <c r="N182" s="20">
        <v>5</v>
      </c>
      <c r="O182" s="20">
        <v>2</v>
      </c>
      <c r="P182" s="20">
        <v>1</v>
      </c>
      <c r="Q182" s="20">
        <v>1</v>
      </c>
      <c r="R182" s="20">
        <v>0</v>
      </c>
      <c r="S182" s="20">
        <v>1</v>
      </c>
      <c r="T182" s="20">
        <v>2</v>
      </c>
      <c r="U182" s="20">
        <v>0</v>
      </c>
      <c r="V182" s="20">
        <v>86</v>
      </c>
    </row>
    <row r="183" spans="1:22" s="106" customFormat="1" ht="12" customHeight="1" x14ac:dyDescent="0.2">
      <c r="A183" s="157" t="s">
        <v>256</v>
      </c>
      <c r="B183" s="157"/>
      <c r="C183" s="20">
        <v>239</v>
      </c>
      <c r="D183" s="20">
        <v>180</v>
      </c>
      <c r="E183" s="134">
        <v>87.78</v>
      </c>
      <c r="F183" s="20">
        <v>4</v>
      </c>
      <c r="G183" s="20">
        <v>1</v>
      </c>
      <c r="H183" s="20">
        <v>175</v>
      </c>
      <c r="I183" s="20">
        <v>43</v>
      </c>
      <c r="J183" s="20">
        <v>48</v>
      </c>
      <c r="K183" s="20">
        <v>29</v>
      </c>
      <c r="L183" s="20">
        <v>25</v>
      </c>
      <c r="M183" s="20">
        <v>2</v>
      </c>
      <c r="N183" s="20">
        <v>0</v>
      </c>
      <c r="O183" s="20">
        <v>0</v>
      </c>
      <c r="P183" s="20">
        <v>2</v>
      </c>
      <c r="Q183" s="20">
        <v>3</v>
      </c>
      <c r="R183" s="20">
        <v>0</v>
      </c>
      <c r="S183" s="20">
        <v>0</v>
      </c>
      <c r="T183" s="20">
        <v>0</v>
      </c>
      <c r="U183" s="20">
        <v>0</v>
      </c>
      <c r="V183" s="20">
        <v>23</v>
      </c>
    </row>
    <row r="184" spans="1:22" s="106" customFormat="1" ht="12" customHeight="1" x14ac:dyDescent="0.2">
      <c r="A184" s="157" t="s">
        <v>257</v>
      </c>
      <c r="B184" s="157"/>
      <c r="C184" s="20">
        <v>438</v>
      </c>
      <c r="D184" s="20">
        <v>279</v>
      </c>
      <c r="E184" s="134">
        <v>94.62</v>
      </c>
      <c r="F184" s="20">
        <v>10</v>
      </c>
      <c r="G184" s="20">
        <v>2</v>
      </c>
      <c r="H184" s="20">
        <v>267</v>
      </c>
      <c r="I184" s="20">
        <v>52</v>
      </c>
      <c r="J184" s="20">
        <v>18</v>
      </c>
      <c r="K184" s="20">
        <v>77</v>
      </c>
      <c r="L184" s="20">
        <v>46</v>
      </c>
      <c r="M184" s="20">
        <v>3</v>
      </c>
      <c r="N184" s="20">
        <v>2</v>
      </c>
      <c r="O184" s="20">
        <v>4</v>
      </c>
      <c r="P184" s="20">
        <v>0</v>
      </c>
      <c r="Q184" s="20">
        <v>4</v>
      </c>
      <c r="R184" s="20">
        <v>0</v>
      </c>
      <c r="S184" s="20">
        <v>0</v>
      </c>
      <c r="T184" s="20">
        <v>0</v>
      </c>
      <c r="U184" s="20">
        <v>0</v>
      </c>
      <c r="V184" s="20">
        <v>61</v>
      </c>
    </row>
    <row r="185" spans="1:22" s="106" customFormat="1" ht="12" customHeight="1" x14ac:dyDescent="0.2">
      <c r="A185" s="157" t="s">
        <v>258</v>
      </c>
      <c r="B185" s="157"/>
      <c r="C185" s="20">
        <v>280</v>
      </c>
      <c r="D185" s="20">
        <v>213</v>
      </c>
      <c r="E185" s="134">
        <v>88.26</v>
      </c>
      <c r="F185" s="20">
        <v>5</v>
      </c>
      <c r="G185" s="20">
        <v>4</v>
      </c>
      <c r="H185" s="20">
        <v>204</v>
      </c>
      <c r="I185" s="20">
        <v>48</v>
      </c>
      <c r="J185" s="20">
        <v>54</v>
      </c>
      <c r="K185" s="20">
        <v>16</v>
      </c>
      <c r="L185" s="20">
        <v>43</v>
      </c>
      <c r="M185" s="20">
        <v>7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2</v>
      </c>
      <c r="T185" s="20">
        <v>0</v>
      </c>
      <c r="U185" s="20">
        <v>0</v>
      </c>
      <c r="V185" s="20">
        <v>34</v>
      </c>
    </row>
    <row r="186" spans="1:22" s="106" customFormat="1" ht="12" customHeight="1" x14ac:dyDescent="0.2">
      <c r="A186" s="172" t="s">
        <v>259</v>
      </c>
      <c r="B186" s="172"/>
      <c r="C186" s="26">
        <v>841</v>
      </c>
      <c r="D186" s="26">
        <v>506</v>
      </c>
      <c r="E186" s="135">
        <v>88.54</v>
      </c>
      <c r="F186" s="26">
        <v>10</v>
      </c>
      <c r="G186" s="26">
        <v>0</v>
      </c>
      <c r="H186" s="26">
        <v>496</v>
      </c>
      <c r="I186" s="26">
        <v>124</v>
      </c>
      <c r="J186" s="26">
        <v>149</v>
      </c>
      <c r="K186" s="26">
        <v>43</v>
      </c>
      <c r="L186" s="26">
        <v>74</v>
      </c>
      <c r="M186" s="26">
        <v>10</v>
      </c>
      <c r="N186" s="26">
        <v>1</v>
      </c>
      <c r="O186" s="26">
        <v>1</v>
      </c>
      <c r="P186" s="26">
        <v>0</v>
      </c>
      <c r="Q186" s="26">
        <v>0</v>
      </c>
      <c r="R186" s="26">
        <v>1</v>
      </c>
      <c r="S186" s="26">
        <v>3</v>
      </c>
      <c r="T186" s="26">
        <v>0</v>
      </c>
      <c r="U186" s="26">
        <v>0</v>
      </c>
      <c r="V186" s="26">
        <v>90</v>
      </c>
    </row>
    <row r="187" spans="1:22" s="106" customFormat="1" ht="12" customHeight="1" x14ac:dyDescent="0.2">
      <c r="A187" s="25"/>
      <c r="B187" s="25"/>
      <c r="C187" s="25"/>
      <c r="D187" s="25"/>
      <c r="E187" s="137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</row>
    <row r="188" spans="1:22" s="106" customFormat="1" ht="12" customHeight="1" x14ac:dyDescent="0.2">
      <c r="A188" s="156" t="s">
        <v>261</v>
      </c>
      <c r="B188" s="156"/>
      <c r="C188" s="18">
        <f>SUM(C189:C196)</f>
        <v>224827</v>
      </c>
      <c r="D188" s="18">
        <f>SUM(D189:D196)</f>
        <v>133324</v>
      </c>
      <c r="E188" s="133">
        <v>89.71978</v>
      </c>
      <c r="F188" s="18">
        <f t="shared" ref="F188:V188" si="49">SUM(F189:F196)</f>
        <v>4234</v>
      </c>
      <c r="G188" s="18">
        <f t="shared" si="49"/>
        <v>1132</v>
      </c>
      <c r="H188" s="18">
        <f t="shared" si="49"/>
        <v>127958</v>
      </c>
      <c r="I188" s="18">
        <f t="shared" si="49"/>
        <v>29128</v>
      </c>
      <c r="J188" s="18">
        <f t="shared" si="49"/>
        <v>27101</v>
      </c>
      <c r="K188" s="18">
        <f t="shared" si="49"/>
        <v>19062</v>
      </c>
      <c r="L188" s="18">
        <f t="shared" si="49"/>
        <v>18411</v>
      </c>
      <c r="M188" s="18">
        <f t="shared" si="49"/>
        <v>4530</v>
      </c>
      <c r="N188" s="18">
        <f t="shared" si="49"/>
        <v>1632</v>
      </c>
      <c r="O188" s="18">
        <f t="shared" si="49"/>
        <v>1527</v>
      </c>
      <c r="P188" s="18">
        <f t="shared" si="49"/>
        <v>922</v>
      </c>
      <c r="Q188" s="18">
        <f t="shared" si="49"/>
        <v>729</v>
      </c>
      <c r="R188" s="18">
        <f t="shared" si="49"/>
        <v>602</v>
      </c>
      <c r="S188" s="18">
        <f t="shared" si="49"/>
        <v>585</v>
      </c>
      <c r="T188" s="18">
        <f t="shared" si="49"/>
        <v>344</v>
      </c>
      <c r="U188" s="18">
        <f t="shared" si="49"/>
        <v>56</v>
      </c>
      <c r="V188" s="18">
        <f t="shared" si="49"/>
        <v>23329</v>
      </c>
    </row>
    <row r="189" spans="1:22" s="106" customFormat="1" ht="12" customHeight="1" x14ac:dyDescent="0.2">
      <c r="A189" s="157" t="s">
        <v>262</v>
      </c>
      <c r="B189" s="157"/>
      <c r="C189" s="20">
        <f>SUM(C58:C68)</f>
        <v>34786</v>
      </c>
      <c r="D189" s="20">
        <f>SUM(D58:D68)</f>
        <v>21635</v>
      </c>
      <c r="E189" s="134">
        <v>92.06841</v>
      </c>
      <c r="F189" s="20">
        <f t="shared" ref="F189:V189" si="50">SUM(F58:F68)</f>
        <v>752</v>
      </c>
      <c r="G189" s="20">
        <f t="shared" si="50"/>
        <v>168</v>
      </c>
      <c r="H189" s="20">
        <f t="shared" si="50"/>
        <v>20715</v>
      </c>
      <c r="I189" s="20">
        <f t="shared" si="50"/>
        <v>4806</v>
      </c>
      <c r="J189" s="20">
        <f t="shared" si="50"/>
        <v>4443</v>
      </c>
      <c r="K189" s="20">
        <f t="shared" si="50"/>
        <v>2821</v>
      </c>
      <c r="L189" s="20">
        <f t="shared" si="50"/>
        <v>3384</v>
      </c>
      <c r="M189" s="20">
        <f t="shared" si="50"/>
        <v>903</v>
      </c>
      <c r="N189" s="20">
        <f t="shared" si="50"/>
        <v>255</v>
      </c>
      <c r="O189" s="20">
        <f t="shared" si="50"/>
        <v>241</v>
      </c>
      <c r="P189" s="20">
        <f t="shared" si="50"/>
        <v>152</v>
      </c>
      <c r="Q189" s="20">
        <f t="shared" si="50"/>
        <v>99</v>
      </c>
      <c r="R189" s="20">
        <f t="shared" si="50"/>
        <v>98</v>
      </c>
      <c r="S189" s="20">
        <f t="shared" si="50"/>
        <v>68</v>
      </c>
      <c r="T189" s="20">
        <f t="shared" si="50"/>
        <v>50</v>
      </c>
      <c r="U189" s="20">
        <f t="shared" si="50"/>
        <v>7</v>
      </c>
      <c r="V189" s="20">
        <f t="shared" si="50"/>
        <v>3388</v>
      </c>
    </row>
    <row r="190" spans="1:22" s="106" customFormat="1" ht="12" customHeight="1" x14ac:dyDescent="0.2">
      <c r="A190" s="157" t="s">
        <v>263</v>
      </c>
      <c r="B190" s="157"/>
      <c r="C190" s="20">
        <f>SUM(C71:C122)</f>
        <v>91335</v>
      </c>
      <c r="D190" s="20">
        <f>SUM(D71:D122)</f>
        <v>52260</v>
      </c>
      <c r="E190" s="134">
        <v>88.040570000000002</v>
      </c>
      <c r="F190" s="20">
        <f t="shared" ref="F190:V190" si="51">SUM(F71:F122)</f>
        <v>1464</v>
      </c>
      <c r="G190" s="20">
        <f t="shared" si="51"/>
        <v>455</v>
      </c>
      <c r="H190" s="20">
        <f t="shared" si="51"/>
        <v>50341</v>
      </c>
      <c r="I190" s="20">
        <f t="shared" si="51"/>
        <v>12947</v>
      </c>
      <c r="J190" s="20">
        <f t="shared" si="51"/>
        <v>10475</v>
      </c>
      <c r="K190" s="20">
        <f t="shared" si="51"/>
        <v>7164</v>
      </c>
      <c r="L190" s="20">
        <f t="shared" si="51"/>
        <v>6468</v>
      </c>
      <c r="M190" s="20">
        <f t="shared" si="51"/>
        <v>1942</v>
      </c>
      <c r="N190" s="20">
        <f t="shared" si="51"/>
        <v>560</v>
      </c>
      <c r="O190" s="20">
        <f t="shared" si="51"/>
        <v>685</v>
      </c>
      <c r="P190" s="20">
        <f t="shared" si="51"/>
        <v>419</v>
      </c>
      <c r="Q190" s="20">
        <f t="shared" si="51"/>
        <v>312</v>
      </c>
      <c r="R190" s="20">
        <f t="shared" si="51"/>
        <v>325</v>
      </c>
      <c r="S190" s="20">
        <f t="shared" si="51"/>
        <v>170</v>
      </c>
      <c r="T190" s="20">
        <f t="shared" si="51"/>
        <v>170</v>
      </c>
      <c r="U190" s="20">
        <f t="shared" si="51"/>
        <v>24</v>
      </c>
      <c r="V190" s="20">
        <f t="shared" si="51"/>
        <v>8680</v>
      </c>
    </row>
    <row r="191" spans="1:22" s="106" customFormat="1" ht="12" customHeight="1" x14ac:dyDescent="0.2">
      <c r="A191" s="157" t="s">
        <v>264</v>
      </c>
      <c r="B191" s="157"/>
      <c r="C191" s="20">
        <f>SUM(C125:C147)</f>
        <v>42525</v>
      </c>
      <c r="D191" s="20">
        <f>SUM(D125:D147)</f>
        <v>23699</v>
      </c>
      <c r="E191" s="134">
        <v>90.839280000000002</v>
      </c>
      <c r="F191" s="20">
        <f t="shared" ref="F191:V191" si="52">SUM(F125:F147)</f>
        <v>976</v>
      </c>
      <c r="G191" s="20">
        <f t="shared" si="52"/>
        <v>225</v>
      </c>
      <c r="H191" s="20">
        <f t="shared" si="52"/>
        <v>22498</v>
      </c>
      <c r="I191" s="20">
        <f t="shared" si="52"/>
        <v>4851</v>
      </c>
      <c r="J191" s="20">
        <f t="shared" si="52"/>
        <v>4508</v>
      </c>
      <c r="K191" s="20">
        <f t="shared" si="52"/>
        <v>3805</v>
      </c>
      <c r="L191" s="20">
        <f t="shared" si="52"/>
        <v>2928</v>
      </c>
      <c r="M191" s="20">
        <f t="shared" si="52"/>
        <v>824</v>
      </c>
      <c r="N191" s="20">
        <f t="shared" si="52"/>
        <v>281</v>
      </c>
      <c r="O191" s="20">
        <f t="shared" si="52"/>
        <v>319</v>
      </c>
      <c r="P191" s="20">
        <f t="shared" si="52"/>
        <v>192</v>
      </c>
      <c r="Q191" s="20">
        <f t="shared" si="52"/>
        <v>140</v>
      </c>
      <c r="R191" s="20">
        <f t="shared" si="52"/>
        <v>88</v>
      </c>
      <c r="S191" s="20">
        <f t="shared" si="52"/>
        <v>164</v>
      </c>
      <c r="T191" s="20">
        <f t="shared" si="52"/>
        <v>59</v>
      </c>
      <c r="U191" s="20">
        <f t="shared" si="52"/>
        <v>9</v>
      </c>
      <c r="V191" s="20">
        <f t="shared" si="52"/>
        <v>4330</v>
      </c>
    </row>
    <row r="192" spans="1:22" s="106" customFormat="1" ht="12" customHeight="1" x14ac:dyDescent="0.2">
      <c r="A192" s="157" t="s">
        <v>265</v>
      </c>
      <c r="B192" s="157"/>
      <c r="C192" s="20">
        <f>SUM(C150:C157)</f>
        <v>4518</v>
      </c>
      <c r="D192" s="20">
        <f>SUM(D150:D157)</f>
        <v>3029</v>
      </c>
      <c r="E192" s="134">
        <v>92.208650000000006</v>
      </c>
      <c r="F192" s="20">
        <f t="shared" ref="F192:V192" si="53">SUM(F150:F157)</f>
        <v>121</v>
      </c>
      <c r="G192" s="20">
        <f t="shared" si="53"/>
        <v>22</v>
      </c>
      <c r="H192" s="20">
        <f t="shared" si="53"/>
        <v>2886</v>
      </c>
      <c r="I192" s="20">
        <f t="shared" si="53"/>
        <v>566</v>
      </c>
      <c r="J192" s="20">
        <f t="shared" si="53"/>
        <v>588</v>
      </c>
      <c r="K192" s="20">
        <f t="shared" si="53"/>
        <v>395</v>
      </c>
      <c r="L192" s="20">
        <f t="shared" si="53"/>
        <v>563</v>
      </c>
      <c r="M192" s="20">
        <f t="shared" si="53"/>
        <v>100</v>
      </c>
      <c r="N192" s="20">
        <f t="shared" si="53"/>
        <v>26</v>
      </c>
      <c r="O192" s="20">
        <f t="shared" si="53"/>
        <v>12</v>
      </c>
      <c r="P192" s="20">
        <f t="shared" si="53"/>
        <v>10</v>
      </c>
      <c r="Q192" s="20">
        <f t="shared" si="53"/>
        <v>10</v>
      </c>
      <c r="R192" s="20">
        <f t="shared" si="53"/>
        <v>20</v>
      </c>
      <c r="S192" s="20">
        <f t="shared" si="53"/>
        <v>40</v>
      </c>
      <c r="T192" s="20">
        <f t="shared" si="53"/>
        <v>8</v>
      </c>
      <c r="U192" s="20">
        <f t="shared" si="53"/>
        <v>1</v>
      </c>
      <c r="V192" s="20">
        <f t="shared" si="53"/>
        <v>547</v>
      </c>
    </row>
    <row r="193" spans="1:22" s="106" customFormat="1" ht="12" customHeight="1" x14ac:dyDescent="0.2">
      <c r="A193" s="157" t="s">
        <v>266</v>
      </c>
      <c r="B193" s="157"/>
      <c r="C193" s="20">
        <f>SUM(C160:C165)</f>
        <v>34241</v>
      </c>
      <c r="D193" s="20">
        <f>SUM(D160:D165)</f>
        <v>21463</v>
      </c>
      <c r="E193" s="134">
        <v>89.973439999999997</v>
      </c>
      <c r="F193" s="20">
        <f t="shared" ref="F193:V193" si="54">SUM(F160:F165)</f>
        <v>625</v>
      </c>
      <c r="G193" s="20">
        <f t="shared" si="54"/>
        <v>178</v>
      </c>
      <c r="H193" s="20">
        <f t="shared" si="54"/>
        <v>20660</v>
      </c>
      <c r="I193" s="20">
        <f t="shared" si="54"/>
        <v>3656</v>
      </c>
      <c r="J193" s="20">
        <f t="shared" si="54"/>
        <v>4965</v>
      </c>
      <c r="K193" s="20">
        <f t="shared" si="54"/>
        <v>3453</v>
      </c>
      <c r="L193" s="20">
        <f t="shared" si="54"/>
        <v>2791</v>
      </c>
      <c r="M193" s="20">
        <f t="shared" si="54"/>
        <v>564</v>
      </c>
      <c r="N193" s="20">
        <f t="shared" si="54"/>
        <v>399</v>
      </c>
      <c r="O193" s="20">
        <f t="shared" si="54"/>
        <v>208</v>
      </c>
      <c r="P193" s="20">
        <f t="shared" si="54"/>
        <v>109</v>
      </c>
      <c r="Q193" s="20">
        <f t="shared" si="54"/>
        <v>126</v>
      </c>
      <c r="R193" s="20">
        <f t="shared" si="54"/>
        <v>52</v>
      </c>
      <c r="S193" s="20">
        <f t="shared" si="54"/>
        <v>85</v>
      </c>
      <c r="T193" s="20">
        <f t="shared" si="54"/>
        <v>43</v>
      </c>
      <c r="U193" s="20">
        <f t="shared" si="54"/>
        <v>7</v>
      </c>
      <c r="V193" s="20">
        <f t="shared" si="54"/>
        <v>4202</v>
      </c>
    </row>
    <row r="194" spans="1:22" s="106" customFormat="1" ht="12" customHeight="1" x14ac:dyDescent="0.2">
      <c r="A194" s="157" t="s">
        <v>267</v>
      </c>
      <c r="B194" s="157"/>
      <c r="C194" s="20">
        <f>SUM(C168:C169)</f>
        <v>5836</v>
      </c>
      <c r="D194" s="20">
        <f>SUM(D168:D169)</f>
        <v>3981</v>
      </c>
      <c r="E194" s="134">
        <v>90.429540000000003</v>
      </c>
      <c r="F194" s="20">
        <f t="shared" ref="F194:V194" si="55">SUM(F168:F169)</f>
        <v>92</v>
      </c>
      <c r="G194" s="20">
        <f t="shared" si="55"/>
        <v>37</v>
      </c>
      <c r="H194" s="20">
        <f t="shared" si="55"/>
        <v>3852</v>
      </c>
      <c r="I194" s="20">
        <f t="shared" si="55"/>
        <v>729</v>
      </c>
      <c r="J194" s="20">
        <f t="shared" si="55"/>
        <v>742</v>
      </c>
      <c r="K194" s="20">
        <f t="shared" si="55"/>
        <v>536</v>
      </c>
      <c r="L194" s="20">
        <f t="shared" si="55"/>
        <v>886</v>
      </c>
      <c r="M194" s="20">
        <f t="shared" si="55"/>
        <v>64</v>
      </c>
      <c r="N194" s="20">
        <f t="shared" si="55"/>
        <v>49</v>
      </c>
      <c r="O194" s="20">
        <f t="shared" si="55"/>
        <v>19</v>
      </c>
      <c r="P194" s="20">
        <f t="shared" si="55"/>
        <v>20</v>
      </c>
      <c r="Q194" s="20">
        <f t="shared" si="55"/>
        <v>18</v>
      </c>
      <c r="R194" s="20">
        <f t="shared" si="55"/>
        <v>7</v>
      </c>
      <c r="S194" s="20">
        <f t="shared" si="55"/>
        <v>14</v>
      </c>
      <c r="T194" s="20">
        <f t="shared" si="55"/>
        <v>5</v>
      </c>
      <c r="U194" s="20">
        <f t="shared" si="55"/>
        <v>3</v>
      </c>
      <c r="V194" s="20">
        <f t="shared" si="55"/>
        <v>760</v>
      </c>
    </row>
    <row r="195" spans="1:22" s="106" customFormat="1" ht="12" customHeight="1" x14ac:dyDescent="0.2">
      <c r="A195" s="157" t="s">
        <v>268</v>
      </c>
      <c r="B195" s="157"/>
      <c r="C195" s="20">
        <f>SUM(C172:C174)</f>
        <v>5388</v>
      </c>
      <c r="D195" s="20">
        <f>SUM(D172:D174)</f>
        <v>3104</v>
      </c>
      <c r="E195" s="134">
        <v>87.532219999999995</v>
      </c>
      <c r="F195" s="20">
        <f t="shared" ref="F195:V195" si="56">SUM(F172:F174)</f>
        <v>95</v>
      </c>
      <c r="G195" s="20">
        <f t="shared" si="56"/>
        <v>21</v>
      </c>
      <c r="H195" s="20">
        <f t="shared" si="56"/>
        <v>2988</v>
      </c>
      <c r="I195" s="20">
        <f t="shared" si="56"/>
        <v>719</v>
      </c>
      <c r="J195" s="20">
        <f t="shared" si="56"/>
        <v>599</v>
      </c>
      <c r="K195" s="20">
        <f t="shared" si="56"/>
        <v>394</v>
      </c>
      <c r="L195" s="20">
        <f t="shared" si="56"/>
        <v>448</v>
      </c>
      <c r="M195" s="20">
        <f t="shared" si="56"/>
        <v>66</v>
      </c>
      <c r="N195" s="20">
        <f t="shared" si="56"/>
        <v>29</v>
      </c>
      <c r="O195" s="20">
        <f t="shared" si="56"/>
        <v>26</v>
      </c>
      <c r="P195" s="20">
        <f t="shared" si="56"/>
        <v>13</v>
      </c>
      <c r="Q195" s="20">
        <f t="shared" si="56"/>
        <v>14</v>
      </c>
      <c r="R195" s="20">
        <f t="shared" si="56"/>
        <v>8</v>
      </c>
      <c r="S195" s="20">
        <f t="shared" si="56"/>
        <v>21</v>
      </c>
      <c r="T195" s="20">
        <f t="shared" si="56"/>
        <v>6</v>
      </c>
      <c r="U195" s="20">
        <f t="shared" si="56"/>
        <v>4</v>
      </c>
      <c r="V195" s="20">
        <f t="shared" si="56"/>
        <v>641</v>
      </c>
    </row>
    <row r="196" spans="1:22" s="106" customFormat="1" ht="12" customHeight="1" x14ac:dyDescent="0.2">
      <c r="A196" s="158" t="s">
        <v>269</v>
      </c>
      <c r="B196" s="158"/>
      <c r="C196" s="26">
        <f>SUM(C177:C186)</f>
        <v>6198</v>
      </c>
      <c r="D196" s="26">
        <f>SUM(D177:D186)</f>
        <v>4153</v>
      </c>
      <c r="E196" s="135">
        <v>90.05538</v>
      </c>
      <c r="F196" s="26">
        <f t="shared" ref="F196:V196" si="57">SUM(F177:F186)</f>
        <v>109</v>
      </c>
      <c r="G196" s="26">
        <f t="shared" si="57"/>
        <v>26</v>
      </c>
      <c r="H196" s="26">
        <f t="shared" si="57"/>
        <v>4018</v>
      </c>
      <c r="I196" s="26">
        <f t="shared" si="57"/>
        <v>854</v>
      </c>
      <c r="J196" s="26">
        <f t="shared" si="57"/>
        <v>781</v>
      </c>
      <c r="K196" s="26">
        <f t="shared" si="57"/>
        <v>494</v>
      </c>
      <c r="L196" s="26">
        <f t="shared" si="57"/>
        <v>943</v>
      </c>
      <c r="M196" s="26">
        <f t="shared" si="57"/>
        <v>67</v>
      </c>
      <c r="N196" s="26">
        <f t="shared" si="57"/>
        <v>33</v>
      </c>
      <c r="O196" s="26">
        <f t="shared" si="57"/>
        <v>17</v>
      </c>
      <c r="P196" s="26">
        <f t="shared" si="57"/>
        <v>7</v>
      </c>
      <c r="Q196" s="26">
        <f t="shared" si="57"/>
        <v>10</v>
      </c>
      <c r="R196" s="26">
        <f t="shared" si="57"/>
        <v>4</v>
      </c>
      <c r="S196" s="26">
        <f t="shared" si="57"/>
        <v>23</v>
      </c>
      <c r="T196" s="26">
        <f t="shared" si="57"/>
        <v>3</v>
      </c>
      <c r="U196" s="26">
        <f t="shared" si="57"/>
        <v>1</v>
      </c>
      <c r="V196" s="26">
        <f t="shared" si="57"/>
        <v>781</v>
      </c>
    </row>
    <row r="197" spans="1:22" s="106" customFormat="1" ht="12" customHeight="1" x14ac:dyDescent="0.2">
      <c r="A197" s="97"/>
      <c r="B197" s="97"/>
      <c r="C197" s="85"/>
      <c r="D197" s="85"/>
      <c r="E197" s="139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</row>
    <row r="198" spans="1:22" s="106" customFormat="1" ht="12" customHeight="1" x14ac:dyDescent="0.2">
      <c r="A198" s="156" t="s">
        <v>375</v>
      </c>
      <c r="B198" s="156"/>
      <c r="C198" s="18">
        <f>+C199+C200+C201+C202+C203</f>
        <v>206081</v>
      </c>
      <c r="D198" s="18">
        <f>+D199+D200+D201+D202+D203</f>
        <v>121510</v>
      </c>
      <c r="E198" s="133" t="s">
        <v>386</v>
      </c>
      <c r="F198" s="18">
        <f t="shared" ref="F198:V198" si="58">+F199+F200+F201+F202+F203</f>
        <v>3859</v>
      </c>
      <c r="G198" s="18">
        <f t="shared" si="58"/>
        <v>1026</v>
      </c>
      <c r="H198" s="18">
        <f t="shared" si="58"/>
        <v>116625</v>
      </c>
      <c r="I198" s="18">
        <f t="shared" si="58"/>
        <v>26637</v>
      </c>
      <c r="J198" s="18">
        <f t="shared" si="58"/>
        <v>24789</v>
      </c>
      <c r="K198" s="18">
        <f t="shared" si="58"/>
        <v>17512</v>
      </c>
      <c r="L198" s="18">
        <f t="shared" si="58"/>
        <v>16366</v>
      </c>
      <c r="M198" s="18">
        <f t="shared" si="58"/>
        <v>4274</v>
      </c>
      <c r="N198" s="18">
        <f t="shared" si="58"/>
        <v>1520</v>
      </c>
      <c r="O198" s="18">
        <f t="shared" si="58"/>
        <v>1448</v>
      </c>
      <c r="P198" s="18">
        <f t="shared" si="58"/>
        <v>869</v>
      </c>
      <c r="Q198" s="18">
        <f t="shared" si="58"/>
        <v>681</v>
      </c>
      <c r="R198" s="18">
        <f t="shared" si="58"/>
        <v>574</v>
      </c>
      <c r="S198" s="18">
        <f t="shared" si="58"/>
        <v>495</v>
      </c>
      <c r="T198" s="18">
        <f t="shared" si="58"/>
        <v>324</v>
      </c>
      <c r="U198" s="18">
        <f t="shared" si="58"/>
        <v>48</v>
      </c>
      <c r="V198" s="18">
        <f t="shared" si="58"/>
        <v>21088</v>
      </c>
    </row>
    <row r="199" spans="1:22" s="106" customFormat="1" ht="12" customHeight="1" x14ac:dyDescent="0.2">
      <c r="A199" s="157" t="s">
        <v>376</v>
      </c>
      <c r="B199" s="157"/>
      <c r="C199" s="20">
        <f>+C160+C161+C164+C165</f>
        <v>32518</v>
      </c>
      <c r="D199" s="20">
        <f>+D160+D161+D164+D165</f>
        <v>20449</v>
      </c>
      <c r="E199" s="134" t="s">
        <v>386</v>
      </c>
      <c r="F199" s="20">
        <f t="shared" ref="F199:V199" si="59">+F160+F161+F164+F165</f>
        <v>596</v>
      </c>
      <c r="G199" s="20">
        <f t="shared" si="59"/>
        <v>164</v>
      </c>
      <c r="H199" s="20">
        <f t="shared" si="59"/>
        <v>19689</v>
      </c>
      <c r="I199" s="20">
        <f t="shared" si="59"/>
        <v>3428</v>
      </c>
      <c r="J199" s="20">
        <f t="shared" si="59"/>
        <v>4722</v>
      </c>
      <c r="K199" s="20">
        <f t="shared" si="59"/>
        <v>3393</v>
      </c>
      <c r="L199" s="20">
        <f t="shared" si="59"/>
        <v>2628</v>
      </c>
      <c r="M199" s="20">
        <f t="shared" si="59"/>
        <v>551</v>
      </c>
      <c r="N199" s="20">
        <f t="shared" si="59"/>
        <v>388</v>
      </c>
      <c r="O199" s="20">
        <f t="shared" si="59"/>
        <v>195</v>
      </c>
      <c r="P199" s="20">
        <f t="shared" si="59"/>
        <v>105</v>
      </c>
      <c r="Q199" s="20">
        <f t="shared" si="59"/>
        <v>118</v>
      </c>
      <c r="R199" s="20">
        <f t="shared" si="59"/>
        <v>49</v>
      </c>
      <c r="S199" s="20">
        <f t="shared" si="59"/>
        <v>81</v>
      </c>
      <c r="T199" s="20">
        <f t="shared" si="59"/>
        <v>43</v>
      </c>
      <c r="U199" s="20">
        <f t="shared" si="59"/>
        <v>7</v>
      </c>
      <c r="V199" s="20">
        <f t="shared" si="59"/>
        <v>3981</v>
      </c>
    </row>
    <row r="200" spans="1:22" s="106" customFormat="1" ht="12" customHeight="1" x14ac:dyDescent="0.2">
      <c r="A200" s="157" t="s">
        <v>377</v>
      </c>
      <c r="B200" s="157"/>
      <c r="C200" s="23">
        <f>+C58+C59+C80+C60+C61+C62+C63+C64+C65+C66+C67+C68</f>
        <v>35141</v>
      </c>
      <c r="D200" s="23">
        <f>+D58+D59+D80+D60+D61+D62+D63+D64+D65+D66+D67+D68</f>
        <v>21864</v>
      </c>
      <c r="E200" s="134" t="s">
        <v>386</v>
      </c>
      <c r="F200" s="23">
        <f t="shared" ref="F200:V200" si="60">+F58+F59+F80+F60+F61+F62+F63+F64+F65+F66+F67+F68</f>
        <v>759</v>
      </c>
      <c r="G200" s="23">
        <f t="shared" si="60"/>
        <v>171</v>
      </c>
      <c r="H200" s="23">
        <f t="shared" si="60"/>
        <v>20934</v>
      </c>
      <c r="I200" s="23">
        <f t="shared" si="60"/>
        <v>4842</v>
      </c>
      <c r="J200" s="23">
        <f t="shared" si="60"/>
        <v>4481</v>
      </c>
      <c r="K200" s="23">
        <f t="shared" si="60"/>
        <v>2861</v>
      </c>
      <c r="L200" s="23">
        <f t="shared" si="60"/>
        <v>3428</v>
      </c>
      <c r="M200" s="23">
        <f t="shared" si="60"/>
        <v>915</v>
      </c>
      <c r="N200" s="23">
        <f t="shared" si="60"/>
        <v>256</v>
      </c>
      <c r="O200" s="23">
        <f t="shared" si="60"/>
        <v>244</v>
      </c>
      <c r="P200" s="23">
        <f t="shared" si="60"/>
        <v>153</v>
      </c>
      <c r="Q200" s="23">
        <f t="shared" si="60"/>
        <v>101</v>
      </c>
      <c r="R200" s="23">
        <f t="shared" si="60"/>
        <v>100</v>
      </c>
      <c r="S200" s="23">
        <f t="shared" si="60"/>
        <v>68</v>
      </c>
      <c r="T200" s="23">
        <f t="shared" si="60"/>
        <v>51</v>
      </c>
      <c r="U200" s="23">
        <f t="shared" si="60"/>
        <v>7</v>
      </c>
      <c r="V200" s="23">
        <f t="shared" si="60"/>
        <v>3427</v>
      </c>
    </row>
    <row r="201" spans="1:22" s="106" customFormat="1" ht="12" customHeight="1" x14ac:dyDescent="0.2">
      <c r="A201" s="157" t="s">
        <v>378</v>
      </c>
      <c r="B201" s="157"/>
      <c r="C201" s="20">
        <f>+C125+C150+C127+C129+C130+C134+C136+C137+C157+C138+C139+C140+C142+C143+C145+C146</f>
        <v>36680</v>
      </c>
      <c r="D201" s="20">
        <f>+D125+D150+D127+D129+D130+D134+D136+D137+D157+D138+D139+D140+D142+D143+D145+D146</f>
        <v>20634</v>
      </c>
      <c r="E201" s="134" t="s">
        <v>386</v>
      </c>
      <c r="F201" s="20">
        <f t="shared" ref="F201:V201" si="61">+F125+F150+F127+F129+F130+F134+F136+F137+F157+F138+F139+F140+F142+F143+F145+F146</f>
        <v>801</v>
      </c>
      <c r="G201" s="20">
        <f t="shared" si="61"/>
        <v>194</v>
      </c>
      <c r="H201" s="20">
        <f t="shared" si="61"/>
        <v>19639</v>
      </c>
      <c r="I201" s="20">
        <f t="shared" si="61"/>
        <v>4205</v>
      </c>
      <c r="J201" s="20">
        <f t="shared" si="61"/>
        <v>3951</v>
      </c>
      <c r="K201" s="20">
        <f t="shared" si="61"/>
        <v>3329</v>
      </c>
      <c r="L201" s="20">
        <f t="shared" si="61"/>
        <v>2685</v>
      </c>
      <c r="M201" s="20">
        <f t="shared" si="61"/>
        <v>703</v>
      </c>
      <c r="N201" s="20">
        <f t="shared" si="61"/>
        <v>236</v>
      </c>
      <c r="O201" s="20">
        <f t="shared" si="61"/>
        <v>253</v>
      </c>
      <c r="P201" s="20">
        <f t="shared" si="61"/>
        <v>160</v>
      </c>
      <c r="Q201" s="20">
        <f t="shared" si="61"/>
        <v>117</v>
      </c>
      <c r="R201" s="20">
        <f t="shared" si="61"/>
        <v>81</v>
      </c>
      <c r="S201" s="20">
        <f t="shared" si="61"/>
        <v>141</v>
      </c>
      <c r="T201" s="20">
        <f t="shared" si="61"/>
        <v>48</v>
      </c>
      <c r="U201" s="20">
        <f t="shared" si="61"/>
        <v>6</v>
      </c>
      <c r="V201" s="20">
        <f t="shared" si="61"/>
        <v>3724</v>
      </c>
    </row>
    <row r="202" spans="1:22" s="106" customFormat="1" ht="12" customHeight="1" x14ac:dyDescent="0.2">
      <c r="A202" s="157" t="s">
        <v>379</v>
      </c>
      <c r="B202" s="157"/>
      <c r="C202" s="20">
        <f>+C71+C72+C73+C74+C75+C76+C77+C78+C79+C81+C82+C83+C84+C85+C86+C87+C88+C89+C90+C91+C92+C93+C94+C95+C96+C97+C98+C99+C100+C101+C102+C103+C104+C105+C106+C107+C108+C109+C110+C111+C112+C113+C114+C115+C116+C117+C118+C119+C120+C121+C122</f>
        <v>90980</v>
      </c>
      <c r="D202" s="20">
        <f>+D71+D72+D73+D74+D75+D76+D77+D78+D79+D81+D82+D83+D84+D85+D86+D87+D88+D89+D90+D91+D92+D93+D94+D95+D96+D97+D98+D99+D100+D101+D102+D103+D104+D105+D106+D107+D108+D109+D110+D111+D112+D113+D114+D115+D116+D117+D118+D119+D120+D121+D122</f>
        <v>52031</v>
      </c>
      <c r="E202" s="134" t="s">
        <v>386</v>
      </c>
      <c r="F202" s="20">
        <f t="shared" ref="F202:V202" si="62">+F71+F72+F73+F74+F75+F76+F77+F78+F79+F81+F82+F83+F84+F85+F86+F87+F88+F89+F90+F91+F92+F93+F94+F95+F96+F97+F98+F99+F100+F101+F102+F103+F104+F105+F106+F107+F108+F109+F110+F111+F112+F113+F114+F115+F116+F117+F118+F119+F120+F121+F122</f>
        <v>1457</v>
      </c>
      <c r="G202" s="20">
        <f t="shared" si="62"/>
        <v>452</v>
      </c>
      <c r="H202" s="20">
        <f t="shared" si="62"/>
        <v>50122</v>
      </c>
      <c r="I202" s="20">
        <f t="shared" si="62"/>
        <v>12911</v>
      </c>
      <c r="J202" s="20">
        <f t="shared" si="62"/>
        <v>10437</v>
      </c>
      <c r="K202" s="20">
        <f t="shared" si="62"/>
        <v>7124</v>
      </c>
      <c r="L202" s="20">
        <f t="shared" si="62"/>
        <v>6424</v>
      </c>
      <c r="M202" s="20">
        <f t="shared" si="62"/>
        <v>1930</v>
      </c>
      <c r="N202" s="20">
        <f t="shared" si="62"/>
        <v>559</v>
      </c>
      <c r="O202" s="20">
        <f t="shared" si="62"/>
        <v>682</v>
      </c>
      <c r="P202" s="20">
        <f t="shared" si="62"/>
        <v>418</v>
      </c>
      <c r="Q202" s="20">
        <f t="shared" si="62"/>
        <v>310</v>
      </c>
      <c r="R202" s="20">
        <f t="shared" si="62"/>
        <v>323</v>
      </c>
      <c r="S202" s="20">
        <f t="shared" si="62"/>
        <v>170</v>
      </c>
      <c r="T202" s="20">
        <f t="shared" si="62"/>
        <v>169</v>
      </c>
      <c r="U202" s="20">
        <f t="shared" si="62"/>
        <v>24</v>
      </c>
      <c r="V202" s="20">
        <f t="shared" si="62"/>
        <v>8641</v>
      </c>
    </row>
    <row r="203" spans="1:22" s="106" customFormat="1" ht="12" customHeight="1" x14ac:dyDescent="0.2">
      <c r="A203" s="102" t="s">
        <v>380</v>
      </c>
      <c r="B203" s="102"/>
      <c r="C203" s="26">
        <f>+C162+C131+C133+C163+C135+C147+C169</f>
        <v>10762</v>
      </c>
      <c r="D203" s="26">
        <f>+D162+D131+D133+D163+D135+D147+D169</f>
        <v>6532</v>
      </c>
      <c r="E203" s="135" t="s">
        <v>386</v>
      </c>
      <c r="F203" s="26">
        <f t="shared" ref="F203:V203" si="63">+F162+F131+F133+F163+F135+F147+F169</f>
        <v>246</v>
      </c>
      <c r="G203" s="26">
        <f t="shared" si="63"/>
        <v>45</v>
      </c>
      <c r="H203" s="26">
        <f t="shared" si="63"/>
        <v>6241</v>
      </c>
      <c r="I203" s="26">
        <f t="shared" si="63"/>
        <v>1251</v>
      </c>
      <c r="J203" s="26">
        <f t="shared" si="63"/>
        <v>1198</v>
      </c>
      <c r="K203" s="26">
        <f t="shared" si="63"/>
        <v>805</v>
      </c>
      <c r="L203" s="26">
        <f t="shared" si="63"/>
        <v>1201</v>
      </c>
      <c r="M203" s="26">
        <f t="shared" si="63"/>
        <v>175</v>
      </c>
      <c r="N203" s="26">
        <f t="shared" si="63"/>
        <v>81</v>
      </c>
      <c r="O203" s="26">
        <f t="shared" si="63"/>
        <v>74</v>
      </c>
      <c r="P203" s="26">
        <f t="shared" si="63"/>
        <v>33</v>
      </c>
      <c r="Q203" s="26">
        <f t="shared" si="63"/>
        <v>35</v>
      </c>
      <c r="R203" s="26">
        <f t="shared" si="63"/>
        <v>21</v>
      </c>
      <c r="S203" s="26">
        <f t="shared" si="63"/>
        <v>35</v>
      </c>
      <c r="T203" s="26">
        <f t="shared" si="63"/>
        <v>13</v>
      </c>
      <c r="U203" s="26">
        <f t="shared" si="63"/>
        <v>4</v>
      </c>
      <c r="V203" s="26">
        <f t="shared" si="63"/>
        <v>1315</v>
      </c>
    </row>
    <row r="204" spans="1:22" s="106" customFormat="1" ht="12" customHeight="1" x14ac:dyDescent="0.2">
      <c r="A204" s="29"/>
      <c r="B204" s="29"/>
      <c r="C204" s="32"/>
      <c r="D204" s="32"/>
      <c r="E204" s="138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106" customFormat="1" ht="12" customHeight="1" x14ac:dyDescent="0.2">
      <c r="A205" s="107" t="s">
        <v>381</v>
      </c>
      <c r="B205" s="107"/>
      <c r="C205" s="13">
        <f>+C188-C198</f>
        <v>18746</v>
      </c>
      <c r="D205" s="13">
        <f>+D188-D198</f>
        <v>11814</v>
      </c>
      <c r="E205" s="140" t="s">
        <v>386</v>
      </c>
      <c r="F205" s="13">
        <f t="shared" ref="F205:V205" si="64">+F188-F198</f>
        <v>375</v>
      </c>
      <c r="G205" s="13">
        <f t="shared" si="64"/>
        <v>106</v>
      </c>
      <c r="H205" s="13">
        <f t="shared" si="64"/>
        <v>11333</v>
      </c>
      <c r="I205" s="13">
        <f t="shared" si="64"/>
        <v>2491</v>
      </c>
      <c r="J205" s="13">
        <f t="shared" si="64"/>
        <v>2312</v>
      </c>
      <c r="K205" s="13">
        <f t="shared" si="64"/>
        <v>1550</v>
      </c>
      <c r="L205" s="13">
        <f t="shared" si="64"/>
        <v>2045</v>
      </c>
      <c r="M205" s="13">
        <f t="shared" si="64"/>
        <v>256</v>
      </c>
      <c r="N205" s="13">
        <f t="shared" si="64"/>
        <v>112</v>
      </c>
      <c r="O205" s="13">
        <f t="shared" si="64"/>
        <v>79</v>
      </c>
      <c r="P205" s="13">
        <f t="shared" si="64"/>
        <v>53</v>
      </c>
      <c r="Q205" s="13">
        <f t="shared" si="64"/>
        <v>48</v>
      </c>
      <c r="R205" s="13">
        <f t="shared" si="64"/>
        <v>28</v>
      </c>
      <c r="S205" s="13">
        <f t="shared" si="64"/>
        <v>90</v>
      </c>
      <c r="T205" s="13">
        <f t="shared" si="64"/>
        <v>20</v>
      </c>
      <c r="U205" s="13">
        <f t="shared" si="64"/>
        <v>8</v>
      </c>
      <c r="V205" s="13">
        <f t="shared" si="64"/>
        <v>2241</v>
      </c>
    </row>
    <row r="206" spans="1:22" s="108" customFormat="1" ht="12" customHeight="1" x14ac:dyDescent="0.15">
      <c r="E206" s="141"/>
    </row>
    <row r="207" spans="1:22" s="110" customFormat="1" ht="12" customHeight="1" x14ac:dyDescent="0.2">
      <c r="A207" s="186" t="s">
        <v>382</v>
      </c>
      <c r="B207" s="186"/>
      <c r="C207" s="186"/>
      <c r="D207" s="109"/>
      <c r="E207" s="142"/>
      <c r="F207" s="109"/>
      <c r="G207" s="109"/>
    </row>
    <row r="208" spans="1:22" s="110" customFormat="1" ht="12" customHeight="1" x14ac:dyDescent="0.2">
      <c r="A208" s="19" t="s">
        <v>383</v>
      </c>
      <c r="B208" s="109"/>
      <c r="C208" s="109"/>
      <c r="D208" s="109"/>
      <c r="E208" s="142"/>
      <c r="F208" s="109"/>
      <c r="G208" s="109"/>
    </row>
    <row r="209" spans="1:22" s="110" customFormat="1" ht="12" customHeight="1" x14ac:dyDescent="0.2">
      <c r="A209" s="109"/>
      <c r="B209" s="109"/>
      <c r="C209" s="109"/>
      <c r="D209" s="109"/>
      <c r="E209" s="142"/>
      <c r="F209" s="109"/>
      <c r="G209" s="109"/>
    </row>
    <row r="210" spans="1:22" s="95" customFormat="1" ht="12" customHeight="1" x14ac:dyDescent="0.2">
      <c r="A210" s="120" t="s">
        <v>372</v>
      </c>
      <c r="B210" s="120"/>
      <c r="C210" s="120"/>
      <c r="D210" s="120"/>
      <c r="E210" s="143"/>
      <c r="F210" s="120"/>
      <c r="G210" s="120"/>
      <c r="H210" s="120"/>
      <c r="I210" s="120"/>
      <c r="J210" s="120"/>
      <c r="K210" s="120"/>
      <c r="L210" s="101"/>
      <c r="M210" s="101"/>
      <c r="N210" s="120"/>
      <c r="O210" s="120"/>
      <c r="P210" s="120"/>
      <c r="Q210" s="101"/>
      <c r="R210" s="101"/>
      <c r="S210" s="120"/>
      <c r="T210" s="101"/>
      <c r="U210" s="120"/>
      <c r="V210" s="101"/>
    </row>
    <row r="211" spans="1:22" s="33" customFormat="1" ht="11.25" x14ac:dyDescent="0.2">
      <c r="A211" s="121"/>
      <c r="B211" s="121"/>
      <c r="C211" s="121"/>
      <c r="D211" s="121"/>
      <c r="E211" s="144"/>
      <c r="F211" s="121"/>
      <c r="G211" s="121"/>
      <c r="H211" s="121"/>
      <c r="I211" s="121"/>
      <c r="J211" s="121"/>
      <c r="K211" s="121"/>
      <c r="L211" s="17"/>
      <c r="M211" s="17"/>
      <c r="N211" s="121"/>
      <c r="O211" s="121"/>
      <c r="P211" s="121"/>
      <c r="Q211" s="17"/>
      <c r="R211" s="17"/>
      <c r="S211" s="121"/>
      <c r="T211" s="17"/>
      <c r="U211" s="121"/>
      <c r="V211" s="17"/>
    </row>
    <row r="212" spans="1:22" s="37" customFormat="1" ht="12" customHeight="1" x14ac:dyDescent="0.2">
      <c r="A212" s="122" t="s">
        <v>398</v>
      </c>
      <c r="B212" s="122"/>
      <c r="C212" s="122"/>
      <c r="D212" s="122"/>
      <c r="E212" s="145"/>
      <c r="F212" s="122"/>
      <c r="G212" s="122"/>
      <c r="H212" s="122"/>
      <c r="I212" s="122"/>
      <c r="J212" s="122"/>
      <c r="K212" s="122"/>
      <c r="L212" s="19"/>
      <c r="M212" s="19"/>
      <c r="N212" s="122"/>
      <c r="O212" s="122"/>
      <c r="P212" s="122"/>
      <c r="Q212" s="19"/>
      <c r="R212" s="19"/>
      <c r="S212" s="122"/>
      <c r="T212" s="19"/>
      <c r="U212" s="122"/>
      <c r="V212" s="19"/>
    </row>
    <row r="213" spans="1:22" s="37" customFormat="1" ht="12" customHeight="1" x14ac:dyDescent="0.2">
      <c r="A213" s="122" t="s">
        <v>339</v>
      </c>
      <c r="B213" s="122"/>
      <c r="C213" s="122"/>
      <c r="D213" s="122"/>
      <c r="E213" s="145"/>
      <c r="F213" s="122"/>
      <c r="G213" s="122"/>
      <c r="H213" s="122"/>
      <c r="I213" s="122"/>
      <c r="J213" s="122"/>
      <c r="K213" s="122"/>
      <c r="L213" s="19"/>
      <c r="M213" s="19"/>
      <c r="N213" s="122"/>
      <c r="O213" s="122"/>
      <c r="P213" s="122"/>
      <c r="Q213" s="19"/>
      <c r="R213" s="19"/>
      <c r="S213" s="122"/>
      <c r="T213" s="19"/>
      <c r="U213" s="122"/>
      <c r="V213" s="19"/>
    </row>
    <row r="214" spans="1:22" ht="12" customHeight="1" x14ac:dyDescent="0.2"/>
    <row r="215" spans="1:22" ht="12" customHeight="1" x14ac:dyDescent="0.2"/>
    <row r="216" spans="1:22" ht="12" customHeight="1" x14ac:dyDescent="0.2"/>
    <row r="217" spans="1:22" ht="12" customHeight="1" x14ac:dyDescent="0.2"/>
    <row r="218" spans="1:22" ht="12" customHeight="1" x14ac:dyDescent="0.2"/>
    <row r="219" spans="1:22" ht="12" customHeight="1" x14ac:dyDescent="0.2"/>
    <row r="220" spans="1:22" ht="12" customHeight="1" x14ac:dyDescent="0.2"/>
    <row r="221" spans="1:22" ht="12" customHeight="1" x14ac:dyDescent="0.2"/>
    <row r="222" spans="1:22" ht="12" customHeight="1" x14ac:dyDescent="0.2"/>
    <row r="223" spans="1:22" ht="12" customHeight="1" x14ac:dyDescent="0.2"/>
    <row r="224" spans="1:22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</sheetData>
  <mergeCells count="166"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8:B68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8:B118"/>
    <mergeCell ref="A119:B119"/>
    <mergeCell ref="A120:B120"/>
    <mergeCell ref="A121:B121"/>
    <mergeCell ref="A122:B122"/>
    <mergeCell ref="A112:B112"/>
    <mergeCell ref="A113:B113"/>
    <mergeCell ref="A114:B114"/>
    <mergeCell ref="A115:B115"/>
    <mergeCell ref="A116:B116"/>
    <mergeCell ref="A117:B117"/>
    <mergeCell ref="A131:B131"/>
    <mergeCell ref="A132:B132"/>
    <mergeCell ref="A133:B133"/>
    <mergeCell ref="A134:B134"/>
    <mergeCell ref="A135:B135"/>
    <mergeCell ref="A136:B136"/>
    <mergeCell ref="A124:B124"/>
    <mergeCell ref="A126:B126"/>
    <mergeCell ref="A127:B127"/>
    <mergeCell ref="A128:B128"/>
    <mergeCell ref="A129:B129"/>
    <mergeCell ref="A130:B130"/>
    <mergeCell ref="A125:B125"/>
    <mergeCell ref="A143:B143"/>
    <mergeCell ref="A144:B144"/>
    <mergeCell ref="A145:B145"/>
    <mergeCell ref="A146:B146"/>
    <mergeCell ref="A147:B147"/>
    <mergeCell ref="A137:B137"/>
    <mergeCell ref="A138:B138"/>
    <mergeCell ref="A139:B139"/>
    <mergeCell ref="A140:B140"/>
    <mergeCell ref="A141:B141"/>
    <mergeCell ref="A142:B142"/>
    <mergeCell ref="A156:B156"/>
    <mergeCell ref="A157:B157"/>
    <mergeCell ref="A159:B159"/>
    <mergeCell ref="A160:B160"/>
    <mergeCell ref="A161:B161"/>
    <mergeCell ref="A149:B149"/>
    <mergeCell ref="A150:B150"/>
    <mergeCell ref="A151:B151"/>
    <mergeCell ref="A152:B152"/>
    <mergeCell ref="A153:B153"/>
    <mergeCell ref="A155:B155"/>
    <mergeCell ref="A154:B154"/>
    <mergeCell ref="A169:B169"/>
    <mergeCell ref="A171:B171"/>
    <mergeCell ref="A172:B172"/>
    <mergeCell ref="A173:B173"/>
    <mergeCell ref="A174:B174"/>
    <mergeCell ref="A162:B162"/>
    <mergeCell ref="A163:B163"/>
    <mergeCell ref="A165:B165"/>
    <mergeCell ref="A167:B167"/>
    <mergeCell ref="A168:B168"/>
    <mergeCell ref="A164:B164"/>
    <mergeCell ref="A181:B181"/>
    <mergeCell ref="A182:B182"/>
    <mergeCell ref="A184:B184"/>
    <mergeCell ref="A185:B185"/>
    <mergeCell ref="A186:B186"/>
    <mergeCell ref="A183:B183"/>
    <mergeCell ref="A176:B176"/>
    <mergeCell ref="A177:B177"/>
    <mergeCell ref="A178:B178"/>
    <mergeCell ref="A179:B179"/>
    <mergeCell ref="A180:B180"/>
    <mergeCell ref="A202:B202"/>
    <mergeCell ref="A207:C207"/>
    <mergeCell ref="A195:B195"/>
    <mergeCell ref="A198:B198"/>
    <mergeCell ref="A199:B199"/>
    <mergeCell ref="A200:B200"/>
    <mergeCell ref="A201:B201"/>
    <mergeCell ref="A196:B196"/>
    <mergeCell ref="A188:B188"/>
    <mergeCell ref="A189:B189"/>
    <mergeCell ref="A190:B190"/>
    <mergeCell ref="A192:B192"/>
    <mergeCell ref="A193:B193"/>
    <mergeCell ref="A194:B194"/>
    <mergeCell ref="A191:B191"/>
    <mergeCell ref="A52:B52"/>
    <mergeCell ref="A53:B53"/>
    <mergeCell ref="A58:B58"/>
    <mergeCell ref="A71:B71"/>
    <mergeCell ref="A17:B17"/>
    <mergeCell ref="A21:B21"/>
    <mergeCell ref="A24:B24"/>
    <mergeCell ref="A29:B29"/>
    <mergeCell ref="A32:B32"/>
    <mergeCell ref="A33:B33"/>
    <mergeCell ref="A70:B70"/>
    <mergeCell ref="A57:B57"/>
    <mergeCell ref="A59:B59"/>
    <mergeCell ref="A60:B60"/>
    <mergeCell ref="A61:B61"/>
    <mergeCell ref="A62:B62"/>
    <mergeCell ref="A54:B54"/>
    <mergeCell ref="A55:B55"/>
    <mergeCell ref="A40:B40"/>
    <mergeCell ref="A42:B42"/>
    <mergeCell ref="A38:B38"/>
    <mergeCell ref="A39:B39"/>
    <mergeCell ref="F5:H5"/>
    <mergeCell ref="I5:V5"/>
    <mergeCell ref="F6:H6"/>
    <mergeCell ref="I6:V6"/>
    <mergeCell ref="A43:B43"/>
    <mergeCell ref="A47:B47"/>
    <mergeCell ref="A44:B44"/>
    <mergeCell ref="A23:B23"/>
    <mergeCell ref="A25:B25"/>
    <mergeCell ref="A26:B26"/>
    <mergeCell ref="A12:B12"/>
    <mergeCell ref="A10:B10"/>
    <mergeCell ref="A13:B13"/>
    <mergeCell ref="A5:B5"/>
  </mergeCells>
  <pageMargins left="0" right="0" top="0" bottom="0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zoomScaleNormal="100" workbookViewId="0">
      <selection sqref="A1:S1"/>
    </sheetView>
  </sheetViews>
  <sheetFormatPr defaultRowHeight="12" x14ac:dyDescent="0.2"/>
  <cols>
    <col min="1" max="1" width="1.7109375" style="1" customWidth="1"/>
    <col min="2" max="2" width="28.140625" style="1" customWidth="1"/>
    <col min="3" max="19" width="12.42578125" style="84" customWidth="1"/>
    <col min="20" max="16384" width="9.140625" style="1"/>
  </cols>
  <sheetData>
    <row r="1" spans="1:19" s="68" customFormat="1" ht="12.75" customHeight="1" x14ac:dyDescent="0.2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  <c r="S1" s="193"/>
    </row>
    <row r="2" spans="1:19" ht="14.25" customHeight="1" x14ac:dyDescent="0.2">
      <c r="A2" s="194" t="s">
        <v>359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3"/>
      <c r="S2" s="193"/>
    </row>
    <row r="3" spans="1:19" s="69" customFormat="1" ht="12.75" customHeight="1" x14ac:dyDescent="0.2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3"/>
      <c r="S3" s="193"/>
    </row>
    <row r="4" spans="1:19" s="69" customFormat="1" ht="12.75" customHeight="1" x14ac:dyDescent="0.2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3"/>
      <c r="S4" s="193"/>
    </row>
    <row r="5" spans="1:19" s="72" customFormat="1" ht="12" customHeight="1" x14ac:dyDescent="0.2">
      <c r="A5" s="174"/>
      <c r="B5" s="174"/>
      <c r="C5" s="5" t="s">
        <v>1</v>
      </c>
      <c r="D5" s="70" t="s">
        <v>2</v>
      </c>
      <c r="E5" s="70"/>
      <c r="F5" s="175" t="s">
        <v>3</v>
      </c>
      <c r="G5" s="176"/>
      <c r="H5" s="176"/>
      <c r="I5" s="177" t="s">
        <v>4</v>
      </c>
      <c r="J5" s="178"/>
      <c r="K5" s="178"/>
      <c r="L5" s="178"/>
      <c r="M5" s="178"/>
      <c r="N5" s="178"/>
      <c r="O5" s="178"/>
      <c r="P5" s="178"/>
      <c r="Q5" s="178"/>
      <c r="R5" s="184"/>
      <c r="S5" s="184"/>
    </row>
    <row r="6" spans="1:19" s="72" customFormat="1" ht="12" customHeight="1" x14ac:dyDescent="0.2">
      <c r="A6" s="71"/>
      <c r="B6" s="71"/>
      <c r="C6" s="6" t="s">
        <v>5</v>
      </c>
      <c r="D6" s="73"/>
      <c r="E6" s="73"/>
      <c r="F6" s="179"/>
      <c r="G6" s="180"/>
      <c r="H6" s="180"/>
      <c r="I6" s="181"/>
      <c r="J6" s="182"/>
      <c r="K6" s="182"/>
      <c r="L6" s="182"/>
      <c r="M6" s="182"/>
      <c r="N6" s="182"/>
      <c r="O6" s="182"/>
      <c r="P6" s="182"/>
      <c r="Q6" s="182"/>
      <c r="R6" s="185"/>
      <c r="S6" s="185"/>
    </row>
    <row r="7" spans="1:19" s="71" customFormat="1" ht="12" customHeight="1" x14ac:dyDescent="0.2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85"/>
      <c r="S7" s="185"/>
    </row>
    <row r="8" spans="1:19" s="72" customFormat="1" ht="12" customHeight="1" x14ac:dyDescent="0.2">
      <c r="E8" s="86"/>
      <c r="G8" s="90"/>
    </row>
    <row r="9" spans="1:19" s="88" customFormat="1" ht="60" x14ac:dyDescent="0.2">
      <c r="A9" s="87"/>
      <c r="B9" s="87"/>
      <c r="C9" s="98"/>
      <c r="D9" s="98"/>
      <c r="E9" s="99" t="s">
        <v>371</v>
      </c>
      <c r="F9" s="9" t="s">
        <v>7</v>
      </c>
      <c r="G9" s="9" t="s">
        <v>8</v>
      </c>
      <c r="H9" s="9" t="s">
        <v>9</v>
      </c>
      <c r="I9" s="100" t="s">
        <v>360</v>
      </c>
      <c r="J9" s="100" t="s">
        <v>361</v>
      </c>
      <c r="K9" s="100" t="s">
        <v>362</v>
      </c>
      <c r="L9" s="100" t="s">
        <v>363</v>
      </c>
      <c r="M9" s="100" t="s">
        <v>364</v>
      </c>
      <c r="N9" s="100" t="s">
        <v>365</v>
      </c>
      <c r="O9" s="100" t="s">
        <v>366</v>
      </c>
      <c r="P9" s="100" t="s">
        <v>367</v>
      </c>
      <c r="Q9" s="100" t="s">
        <v>368</v>
      </c>
      <c r="R9" s="100" t="s">
        <v>369</v>
      </c>
      <c r="S9" s="100" t="s">
        <v>370</v>
      </c>
    </row>
    <row r="10" spans="1:19" s="79" customFormat="1" ht="12" customHeight="1" x14ac:dyDescent="0.2">
      <c r="A10" s="155" t="s">
        <v>21</v>
      </c>
      <c r="B10" s="155"/>
      <c r="C10" s="13">
        <f t="shared" ref="C10:S10" si="0">C12+C23+C38+C42+C52</f>
        <v>220864</v>
      </c>
      <c r="D10" s="13">
        <f t="shared" si="0"/>
        <v>137558</v>
      </c>
      <c r="E10" s="91">
        <v>82.5324590354614</v>
      </c>
      <c r="F10" s="13">
        <f t="shared" si="0"/>
        <v>2856</v>
      </c>
      <c r="G10" s="13">
        <f t="shared" si="0"/>
        <v>1163</v>
      </c>
      <c r="H10" s="13">
        <f t="shared" si="0"/>
        <v>133539</v>
      </c>
      <c r="I10" s="13">
        <f t="shared" si="0"/>
        <v>31490</v>
      </c>
      <c r="J10" s="13">
        <f t="shared" si="0"/>
        <v>30752</v>
      </c>
      <c r="K10" s="13">
        <f t="shared" si="0"/>
        <v>965</v>
      </c>
      <c r="L10" s="13">
        <f t="shared" si="0"/>
        <v>17129</v>
      </c>
      <c r="M10" s="13">
        <f t="shared" si="0"/>
        <v>5900</v>
      </c>
      <c r="N10" s="13">
        <f t="shared" si="0"/>
        <v>80</v>
      </c>
      <c r="O10" s="13">
        <f t="shared" si="0"/>
        <v>908</v>
      </c>
      <c r="P10" s="13">
        <f t="shared" si="0"/>
        <v>19729</v>
      </c>
      <c r="Q10" s="13">
        <f t="shared" si="0"/>
        <v>328</v>
      </c>
      <c r="R10" s="13">
        <f t="shared" si="0"/>
        <v>4739</v>
      </c>
      <c r="S10" s="13">
        <f t="shared" si="0"/>
        <v>21519</v>
      </c>
    </row>
    <row r="11" spans="1:19" s="79" customFormat="1" ht="12" customHeight="1" x14ac:dyDescent="0.2">
      <c r="A11" s="14"/>
      <c r="B11" s="14"/>
      <c r="C11" s="15"/>
      <c r="D11" s="15"/>
      <c r="E11" s="92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7" customFormat="1" ht="12" customHeight="1" x14ac:dyDescent="0.2">
      <c r="A12" s="156" t="s">
        <v>22</v>
      </c>
      <c r="B12" s="156"/>
      <c r="C12" s="18">
        <f t="shared" ref="C12:S12" si="1">C13+C17+C21</f>
        <v>20279</v>
      </c>
      <c r="D12" s="18">
        <f t="shared" si="1"/>
        <v>13176</v>
      </c>
      <c r="E12" s="91">
        <v>81.914086217364897</v>
      </c>
      <c r="F12" s="18">
        <f t="shared" si="1"/>
        <v>240</v>
      </c>
      <c r="G12" s="18">
        <f t="shared" si="1"/>
        <v>104</v>
      </c>
      <c r="H12" s="18">
        <f t="shared" si="1"/>
        <v>12832</v>
      </c>
      <c r="I12" s="18">
        <f t="shared" si="1"/>
        <v>2896</v>
      </c>
      <c r="J12" s="18">
        <f t="shared" si="1"/>
        <v>2961</v>
      </c>
      <c r="K12" s="18">
        <f t="shared" si="1"/>
        <v>75</v>
      </c>
      <c r="L12" s="18">
        <f t="shared" si="1"/>
        <v>1537</v>
      </c>
      <c r="M12" s="18">
        <f t="shared" si="1"/>
        <v>323</v>
      </c>
      <c r="N12" s="18">
        <f t="shared" si="1"/>
        <v>1</v>
      </c>
      <c r="O12" s="18">
        <f t="shared" si="1"/>
        <v>140</v>
      </c>
      <c r="P12" s="18">
        <f t="shared" si="1"/>
        <v>2479</v>
      </c>
      <c r="Q12" s="18">
        <f t="shared" si="1"/>
        <v>11</v>
      </c>
      <c r="R12" s="18">
        <f t="shared" si="1"/>
        <v>339</v>
      </c>
      <c r="S12" s="18">
        <f t="shared" si="1"/>
        <v>2070</v>
      </c>
    </row>
    <row r="13" spans="1:19" s="19" customFormat="1" ht="12" customHeight="1" x14ac:dyDescent="0.2">
      <c r="A13" s="157" t="s">
        <v>23</v>
      </c>
      <c r="B13" s="157"/>
      <c r="C13" s="20">
        <f t="shared" ref="C13:S13" si="2">C14+C15+C16</f>
        <v>6270</v>
      </c>
      <c r="D13" s="20">
        <f t="shared" si="2"/>
        <v>4285</v>
      </c>
      <c r="E13" s="93">
        <v>81.493582263710621</v>
      </c>
      <c r="F13" s="20">
        <f t="shared" si="2"/>
        <v>72</v>
      </c>
      <c r="G13" s="20">
        <f t="shared" si="2"/>
        <v>29</v>
      </c>
      <c r="H13" s="20">
        <f t="shared" si="2"/>
        <v>4184</v>
      </c>
      <c r="I13" s="20">
        <f t="shared" si="2"/>
        <v>905</v>
      </c>
      <c r="J13" s="20">
        <f t="shared" si="2"/>
        <v>937</v>
      </c>
      <c r="K13" s="20">
        <f t="shared" si="2"/>
        <v>12</v>
      </c>
      <c r="L13" s="20">
        <f t="shared" si="2"/>
        <v>436</v>
      </c>
      <c r="M13" s="20">
        <f t="shared" si="2"/>
        <v>101</v>
      </c>
      <c r="N13" s="20">
        <f t="shared" si="2"/>
        <v>0</v>
      </c>
      <c r="O13" s="20">
        <f t="shared" si="2"/>
        <v>34</v>
      </c>
      <c r="P13" s="20">
        <f t="shared" si="2"/>
        <v>1014</v>
      </c>
      <c r="Q13" s="20">
        <f t="shared" si="2"/>
        <v>0</v>
      </c>
      <c r="R13" s="20">
        <f t="shared" si="2"/>
        <v>119</v>
      </c>
      <c r="S13" s="20">
        <f t="shared" si="2"/>
        <v>626</v>
      </c>
    </row>
    <row r="14" spans="1:19" s="19" customFormat="1" ht="12" customHeight="1" x14ac:dyDescent="0.2">
      <c r="A14" s="22"/>
      <c r="B14" s="23" t="s">
        <v>24</v>
      </c>
      <c r="C14" s="20">
        <f t="shared" ref="C14:S14" si="3">C196+C197+C199+C204+C205</f>
        <v>2455</v>
      </c>
      <c r="D14" s="20">
        <f t="shared" si="3"/>
        <v>1741</v>
      </c>
      <c r="E14" s="93">
        <v>79.896611143021261</v>
      </c>
      <c r="F14" s="20">
        <f t="shared" si="3"/>
        <v>23</v>
      </c>
      <c r="G14" s="20">
        <f t="shared" si="3"/>
        <v>10</v>
      </c>
      <c r="H14" s="20">
        <f t="shared" si="3"/>
        <v>1708</v>
      </c>
      <c r="I14" s="20">
        <f t="shared" si="3"/>
        <v>394</v>
      </c>
      <c r="J14" s="20">
        <f t="shared" si="3"/>
        <v>471</v>
      </c>
      <c r="K14" s="20">
        <f t="shared" si="3"/>
        <v>2</v>
      </c>
      <c r="L14" s="20">
        <f t="shared" si="3"/>
        <v>93</v>
      </c>
      <c r="M14" s="20">
        <f t="shared" si="3"/>
        <v>24</v>
      </c>
      <c r="N14" s="20">
        <f t="shared" si="3"/>
        <v>0</v>
      </c>
      <c r="O14" s="20">
        <f t="shared" si="3"/>
        <v>17</v>
      </c>
      <c r="P14" s="20">
        <f t="shared" si="3"/>
        <v>408</v>
      </c>
      <c r="Q14" s="20">
        <f t="shared" si="3"/>
        <v>0</v>
      </c>
      <c r="R14" s="20">
        <f t="shared" si="3"/>
        <v>64</v>
      </c>
      <c r="S14" s="20">
        <f t="shared" si="3"/>
        <v>235</v>
      </c>
    </row>
    <row r="15" spans="1:19" s="19" customFormat="1" ht="12" customHeight="1" x14ac:dyDescent="0.2">
      <c r="A15" s="22"/>
      <c r="B15" s="23" t="s">
        <v>25</v>
      </c>
      <c r="C15" s="20">
        <f t="shared" ref="C15:S15" si="4">+C200+C206</f>
        <v>2167</v>
      </c>
      <c r="D15" s="20">
        <f t="shared" si="4"/>
        <v>1451</v>
      </c>
      <c r="E15" s="93">
        <v>82.839421088904203</v>
      </c>
      <c r="F15" s="20">
        <f t="shared" si="4"/>
        <v>26</v>
      </c>
      <c r="G15" s="20">
        <f t="shared" si="4"/>
        <v>8</v>
      </c>
      <c r="H15" s="20">
        <f t="shared" si="4"/>
        <v>1417</v>
      </c>
      <c r="I15" s="20">
        <f t="shared" si="4"/>
        <v>286</v>
      </c>
      <c r="J15" s="20">
        <f t="shared" si="4"/>
        <v>294</v>
      </c>
      <c r="K15" s="20">
        <f t="shared" si="4"/>
        <v>5</v>
      </c>
      <c r="L15" s="20">
        <f t="shared" si="4"/>
        <v>164</v>
      </c>
      <c r="M15" s="20">
        <f t="shared" si="4"/>
        <v>34</v>
      </c>
      <c r="N15" s="20">
        <f t="shared" si="4"/>
        <v>0</v>
      </c>
      <c r="O15" s="20">
        <f t="shared" si="4"/>
        <v>11</v>
      </c>
      <c r="P15" s="20">
        <f t="shared" si="4"/>
        <v>364</v>
      </c>
      <c r="Q15" s="20">
        <f t="shared" si="4"/>
        <v>0</v>
      </c>
      <c r="R15" s="20">
        <f t="shared" si="4"/>
        <v>41</v>
      </c>
      <c r="S15" s="20">
        <f t="shared" si="4"/>
        <v>218</v>
      </c>
    </row>
    <row r="16" spans="1:19" s="19" customFormat="1" ht="12" customHeight="1" x14ac:dyDescent="0.2">
      <c r="A16" s="22"/>
      <c r="B16" s="25" t="s">
        <v>26</v>
      </c>
      <c r="C16" s="20">
        <f t="shared" ref="C16:S16" si="5">C198+C201+C202+C203</f>
        <v>1648</v>
      </c>
      <c r="D16" s="20">
        <f t="shared" si="5"/>
        <v>1093</v>
      </c>
      <c r="E16" s="93">
        <v>82.250686184812437</v>
      </c>
      <c r="F16" s="20">
        <f t="shared" si="5"/>
        <v>23</v>
      </c>
      <c r="G16" s="20">
        <f t="shared" si="5"/>
        <v>11</v>
      </c>
      <c r="H16" s="20">
        <f t="shared" si="5"/>
        <v>1059</v>
      </c>
      <c r="I16" s="20">
        <f t="shared" si="5"/>
        <v>225</v>
      </c>
      <c r="J16" s="20">
        <f t="shared" si="5"/>
        <v>172</v>
      </c>
      <c r="K16" s="20">
        <f t="shared" si="5"/>
        <v>5</v>
      </c>
      <c r="L16" s="20">
        <f t="shared" si="5"/>
        <v>179</v>
      </c>
      <c r="M16" s="20">
        <f t="shared" si="5"/>
        <v>43</v>
      </c>
      <c r="N16" s="20">
        <f t="shared" si="5"/>
        <v>0</v>
      </c>
      <c r="O16" s="20">
        <f t="shared" si="5"/>
        <v>6</v>
      </c>
      <c r="P16" s="20">
        <f t="shared" si="5"/>
        <v>242</v>
      </c>
      <c r="Q16" s="20">
        <f t="shared" si="5"/>
        <v>0</v>
      </c>
      <c r="R16" s="20">
        <f t="shared" si="5"/>
        <v>14</v>
      </c>
      <c r="S16" s="20">
        <f t="shared" si="5"/>
        <v>173</v>
      </c>
    </row>
    <row r="17" spans="1:19" s="19" customFormat="1" ht="12" customHeight="1" x14ac:dyDescent="0.2">
      <c r="A17" s="157" t="s">
        <v>27</v>
      </c>
      <c r="B17" s="157"/>
      <c r="C17" s="20">
        <f t="shared" ref="C17:S17" si="6">C18+C19+C20</f>
        <v>5439</v>
      </c>
      <c r="D17" s="20">
        <f t="shared" si="6"/>
        <v>3037</v>
      </c>
      <c r="E17" s="93">
        <v>79.453407968389854</v>
      </c>
      <c r="F17" s="20">
        <f t="shared" si="6"/>
        <v>47</v>
      </c>
      <c r="G17" s="20">
        <f t="shared" si="6"/>
        <v>32</v>
      </c>
      <c r="H17" s="20">
        <f t="shared" si="6"/>
        <v>2958</v>
      </c>
      <c r="I17" s="20">
        <f t="shared" si="6"/>
        <v>707</v>
      </c>
      <c r="J17" s="20">
        <f t="shared" si="6"/>
        <v>691</v>
      </c>
      <c r="K17" s="20">
        <f t="shared" si="6"/>
        <v>21</v>
      </c>
      <c r="L17" s="20">
        <f t="shared" si="6"/>
        <v>356</v>
      </c>
      <c r="M17" s="20">
        <f t="shared" si="6"/>
        <v>59</v>
      </c>
      <c r="N17" s="20">
        <f t="shared" si="6"/>
        <v>0</v>
      </c>
      <c r="O17" s="20">
        <f t="shared" si="6"/>
        <v>46</v>
      </c>
      <c r="P17" s="20">
        <f t="shared" si="6"/>
        <v>481</v>
      </c>
      <c r="Q17" s="20">
        <f t="shared" si="6"/>
        <v>4</v>
      </c>
      <c r="R17" s="20">
        <f t="shared" si="6"/>
        <v>90</v>
      </c>
      <c r="S17" s="20">
        <f t="shared" si="6"/>
        <v>503</v>
      </c>
    </row>
    <row r="18" spans="1:19" s="19" customFormat="1" ht="12" customHeight="1" x14ac:dyDescent="0.2">
      <c r="A18" s="22"/>
      <c r="B18" s="23" t="s">
        <v>28</v>
      </c>
      <c r="C18" s="20">
        <f t="shared" ref="C18:S18" si="7">+C192</f>
        <v>1479</v>
      </c>
      <c r="D18" s="20">
        <f t="shared" si="7"/>
        <v>974</v>
      </c>
      <c r="E18" s="93">
        <v>70.328542094455855</v>
      </c>
      <c r="F18" s="20">
        <f t="shared" si="7"/>
        <v>9</v>
      </c>
      <c r="G18" s="20">
        <f t="shared" si="7"/>
        <v>14</v>
      </c>
      <c r="H18" s="20">
        <f t="shared" si="7"/>
        <v>951</v>
      </c>
      <c r="I18" s="20">
        <f t="shared" si="7"/>
        <v>231</v>
      </c>
      <c r="J18" s="20">
        <f t="shared" si="7"/>
        <v>243</v>
      </c>
      <c r="K18" s="20">
        <f t="shared" si="7"/>
        <v>3</v>
      </c>
      <c r="L18" s="20">
        <f t="shared" si="7"/>
        <v>122</v>
      </c>
      <c r="M18" s="20">
        <f t="shared" si="7"/>
        <v>12</v>
      </c>
      <c r="N18" s="20">
        <f t="shared" si="7"/>
        <v>0</v>
      </c>
      <c r="O18" s="20">
        <f t="shared" si="7"/>
        <v>19</v>
      </c>
      <c r="P18" s="20">
        <f t="shared" si="7"/>
        <v>102</v>
      </c>
      <c r="Q18" s="20">
        <f t="shared" si="7"/>
        <v>0</v>
      </c>
      <c r="R18" s="20">
        <f t="shared" si="7"/>
        <v>35</v>
      </c>
      <c r="S18" s="20">
        <f t="shared" si="7"/>
        <v>184</v>
      </c>
    </row>
    <row r="19" spans="1:19" s="19" customFormat="1" ht="12" customHeight="1" x14ac:dyDescent="0.2">
      <c r="A19" s="22"/>
      <c r="B19" s="23" t="s">
        <v>29</v>
      </c>
      <c r="C19" s="20">
        <f t="shared" ref="C19:S19" si="8">+C191</f>
        <v>1501</v>
      </c>
      <c r="D19" s="20">
        <f t="shared" si="8"/>
        <v>879</v>
      </c>
      <c r="E19" s="93">
        <v>84.072810011376561</v>
      </c>
      <c r="F19" s="20">
        <f t="shared" si="8"/>
        <v>14</v>
      </c>
      <c r="G19" s="20">
        <f t="shared" si="8"/>
        <v>7</v>
      </c>
      <c r="H19" s="20">
        <f t="shared" si="8"/>
        <v>858</v>
      </c>
      <c r="I19" s="20">
        <f t="shared" si="8"/>
        <v>195</v>
      </c>
      <c r="J19" s="20">
        <f t="shared" si="8"/>
        <v>191</v>
      </c>
      <c r="K19" s="20">
        <f t="shared" si="8"/>
        <v>10</v>
      </c>
      <c r="L19" s="20">
        <f t="shared" si="8"/>
        <v>93</v>
      </c>
      <c r="M19" s="20">
        <f t="shared" si="8"/>
        <v>20</v>
      </c>
      <c r="N19" s="20">
        <f t="shared" si="8"/>
        <v>0</v>
      </c>
      <c r="O19" s="20">
        <f t="shared" si="8"/>
        <v>10</v>
      </c>
      <c r="P19" s="20">
        <f t="shared" si="8"/>
        <v>177</v>
      </c>
      <c r="Q19" s="20">
        <f t="shared" si="8"/>
        <v>1</v>
      </c>
      <c r="R19" s="20">
        <f t="shared" si="8"/>
        <v>25</v>
      </c>
      <c r="S19" s="20">
        <f t="shared" si="8"/>
        <v>136</v>
      </c>
    </row>
    <row r="20" spans="1:19" s="19" customFormat="1" ht="12" customHeight="1" x14ac:dyDescent="0.2">
      <c r="A20" s="24"/>
      <c r="B20" s="23" t="s">
        <v>30</v>
      </c>
      <c r="C20" s="20">
        <f t="shared" ref="C20:S20" si="9">C193</f>
        <v>2459</v>
      </c>
      <c r="D20" s="20">
        <f t="shared" si="9"/>
        <v>1184</v>
      </c>
      <c r="E20" s="93">
        <v>83.530405405405403</v>
      </c>
      <c r="F20" s="20">
        <f t="shared" si="9"/>
        <v>24</v>
      </c>
      <c r="G20" s="20">
        <f t="shared" si="9"/>
        <v>11</v>
      </c>
      <c r="H20" s="20">
        <f t="shared" si="9"/>
        <v>1149</v>
      </c>
      <c r="I20" s="20">
        <f t="shared" si="9"/>
        <v>281</v>
      </c>
      <c r="J20" s="20">
        <f t="shared" si="9"/>
        <v>257</v>
      </c>
      <c r="K20" s="20">
        <f t="shared" si="9"/>
        <v>8</v>
      </c>
      <c r="L20" s="20">
        <f t="shared" si="9"/>
        <v>141</v>
      </c>
      <c r="M20" s="20">
        <f t="shared" si="9"/>
        <v>27</v>
      </c>
      <c r="N20" s="20">
        <f t="shared" si="9"/>
        <v>0</v>
      </c>
      <c r="O20" s="20">
        <f t="shared" si="9"/>
        <v>17</v>
      </c>
      <c r="P20" s="20">
        <f t="shared" si="9"/>
        <v>202</v>
      </c>
      <c r="Q20" s="20">
        <f t="shared" si="9"/>
        <v>3</v>
      </c>
      <c r="R20" s="20">
        <f t="shared" si="9"/>
        <v>30</v>
      </c>
      <c r="S20" s="20">
        <f t="shared" si="9"/>
        <v>183</v>
      </c>
    </row>
    <row r="21" spans="1:19" s="19" customFormat="1" ht="12" customHeight="1" x14ac:dyDescent="0.2">
      <c r="A21" s="158" t="s">
        <v>31</v>
      </c>
      <c r="B21" s="158"/>
      <c r="C21" s="26">
        <f t="shared" ref="C21:S21" si="10">C183+C184+C185+C169+C186+C187+C174+C188+C177</f>
        <v>8570</v>
      </c>
      <c r="D21" s="26">
        <f t="shared" si="10"/>
        <v>5854</v>
      </c>
      <c r="E21" s="93">
        <v>83.498462589682262</v>
      </c>
      <c r="F21" s="26">
        <f t="shared" si="10"/>
        <v>121</v>
      </c>
      <c r="G21" s="26">
        <f t="shared" si="10"/>
        <v>43</v>
      </c>
      <c r="H21" s="26">
        <f t="shared" si="10"/>
        <v>5690</v>
      </c>
      <c r="I21" s="26">
        <f t="shared" si="10"/>
        <v>1284</v>
      </c>
      <c r="J21" s="26">
        <f t="shared" si="10"/>
        <v>1333</v>
      </c>
      <c r="K21" s="26">
        <f t="shared" si="10"/>
        <v>42</v>
      </c>
      <c r="L21" s="26">
        <f t="shared" si="10"/>
        <v>745</v>
      </c>
      <c r="M21" s="26">
        <f t="shared" si="10"/>
        <v>163</v>
      </c>
      <c r="N21" s="26">
        <f t="shared" si="10"/>
        <v>1</v>
      </c>
      <c r="O21" s="26">
        <f t="shared" si="10"/>
        <v>60</v>
      </c>
      <c r="P21" s="26">
        <f t="shared" si="10"/>
        <v>984</v>
      </c>
      <c r="Q21" s="26">
        <f t="shared" si="10"/>
        <v>7</v>
      </c>
      <c r="R21" s="26">
        <f t="shared" si="10"/>
        <v>130</v>
      </c>
      <c r="S21" s="26">
        <f t="shared" si="10"/>
        <v>941</v>
      </c>
    </row>
    <row r="22" spans="1:19" s="19" customFormat="1" ht="12" customHeight="1" x14ac:dyDescent="0.2">
      <c r="A22" s="24"/>
      <c r="B22" s="24"/>
      <c r="C22" s="24"/>
      <c r="D22" s="24"/>
      <c r="E22" s="9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17" customFormat="1" ht="12" customHeight="1" x14ac:dyDescent="0.2">
      <c r="A23" s="156" t="s">
        <v>353</v>
      </c>
      <c r="B23" s="156"/>
      <c r="C23" s="18">
        <f t="shared" ref="C23:S23" si="11">C24+C25+C26+C29+C32+C33</f>
        <v>46662</v>
      </c>
      <c r="D23" s="18">
        <f t="shared" si="11"/>
        <v>26608</v>
      </c>
      <c r="E23" s="91">
        <v>81.659651232711965</v>
      </c>
      <c r="F23" s="18">
        <f t="shared" si="11"/>
        <v>613</v>
      </c>
      <c r="G23" s="18">
        <f t="shared" si="11"/>
        <v>213</v>
      </c>
      <c r="H23" s="18">
        <f t="shared" si="11"/>
        <v>25782</v>
      </c>
      <c r="I23" s="18">
        <f t="shared" si="11"/>
        <v>5468</v>
      </c>
      <c r="J23" s="18">
        <f t="shared" si="11"/>
        <v>5738</v>
      </c>
      <c r="K23" s="18">
        <f t="shared" si="11"/>
        <v>186</v>
      </c>
      <c r="L23" s="18">
        <f t="shared" si="11"/>
        <v>3475</v>
      </c>
      <c r="M23" s="18">
        <f t="shared" si="11"/>
        <v>1048</v>
      </c>
      <c r="N23" s="18">
        <f t="shared" si="11"/>
        <v>37</v>
      </c>
      <c r="O23" s="18">
        <f t="shared" si="11"/>
        <v>255</v>
      </c>
      <c r="P23" s="18">
        <f t="shared" si="11"/>
        <v>3745</v>
      </c>
      <c r="Q23" s="18">
        <f t="shared" si="11"/>
        <v>84</v>
      </c>
      <c r="R23" s="18">
        <f t="shared" si="11"/>
        <v>1349</v>
      </c>
      <c r="S23" s="18">
        <f t="shared" si="11"/>
        <v>4397</v>
      </c>
    </row>
    <row r="24" spans="1:19" s="19" customFormat="1" ht="12" customHeight="1" x14ac:dyDescent="0.2">
      <c r="A24" s="157" t="s">
        <v>33</v>
      </c>
      <c r="B24" s="157"/>
      <c r="C24" s="20">
        <f t="shared" ref="C24:S24" si="12">C125+C127+C128+C138+C139+C141+C143+C145+C146</f>
        <v>26614</v>
      </c>
      <c r="D24" s="20">
        <f t="shared" si="12"/>
        <v>14471</v>
      </c>
      <c r="E24" s="93">
        <v>79.524566374127573</v>
      </c>
      <c r="F24" s="20">
        <f t="shared" si="12"/>
        <v>386</v>
      </c>
      <c r="G24" s="20">
        <f t="shared" si="12"/>
        <v>136</v>
      </c>
      <c r="H24" s="20">
        <f t="shared" si="12"/>
        <v>13949</v>
      </c>
      <c r="I24" s="20">
        <f t="shared" si="12"/>
        <v>2733</v>
      </c>
      <c r="J24" s="20">
        <f t="shared" si="12"/>
        <v>3321</v>
      </c>
      <c r="K24" s="20">
        <f t="shared" si="12"/>
        <v>116</v>
      </c>
      <c r="L24" s="20">
        <f t="shared" si="12"/>
        <v>1926</v>
      </c>
      <c r="M24" s="20">
        <f t="shared" si="12"/>
        <v>601</v>
      </c>
      <c r="N24" s="20">
        <f t="shared" si="12"/>
        <v>34</v>
      </c>
      <c r="O24" s="20">
        <f t="shared" si="12"/>
        <v>84</v>
      </c>
      <c r="P24" s="20">
        <f t="shared" si="12"/>
        <v>1842</v>
      </c>
      <c r="Q24" s="20">
        <f t="shared" si="12"/>
        <v>51</v>
      </c>
      <c r="R24" s="20">
        <f t="shared" si="12"/>
        <v>924</v>
      </c>
      <c r="S24" s="20">
        <f t="shared" si="12"/>
        <v>2317</v>
      </c>
    </row>
    <row r="25" spans="1:19" s="19" customFormat="1" ht="12" customHeight="1" x14ac:dyDescent="0.2">
      <c r="A25" s="157" t="s">
        <v>34</v>
      </c>
      <c r="B25" s="157"/>
      <c r="C25" s="20">
        <f t="shared" ref="C25:S25" si="13">C133</f>
        <v>3517</v>
      </c>
      <c r="D25" s="20">
        <f t="shared" si="13"/>
        <v>1941</v>
      </c>
      <c r="E25" s="93">
        <v>90.880989180834632</v>
      </c>
      <c r="F25" s="20">
        <f t="shared" si="13"/>
        <v>42</v>
      </c>
      <c r="G25" s="20">
        <f t="shared" si="13"/>
        <v>10</v>
      </c>
      <c r="H25" s="20">
        <f t="shared" si="13"/>
        <v>1889</v>
      </c>
      <c r="I25" s="20">
        <f t="shared" si="13"/>
        <v>449</v>
      </c>
      <c r="J25" s="20">
        <f t="shared" si="13"/>
        <v>461</v>
      </c>
      <c r="K25" s="20">
        <f t="shared" si="13"/>
        <v>3</v>
      </c>
      <c r="L25" s="20">
        <f t="shared" si="13"/>
        <v>243</v>
      </c>
      <c r="M25" s="20">
        <f t="shared" si="13"/>
        <v>83</v>
      </c>
      <c r="N25" s="20">
        <f t="shared" si="13"/>
        <v>0</v>
      </c>
      <c r="O25" s="20">
        <f t="shared" si="13"/>
        <v>18</v>
      </c>
      <c r="P25" s="20">
        <f t="shared" si="13"/>
        <v>249</v>
      </c>
      <c r="Q25" s="20">
        <f t="shared" si="13"/>
        <v>7</v>
      </c>
      <c r="R25" s="20">
        <f t="shared" si="13"/>
        <v>75</v>
      </c>
      <c r="S25" s="20">
        <f t="shared" si="13"/>
        <v>301</v>
      </c>
    </row>
    <row r="26" spans="1:19" s="19" customFormat="1" ht="12" customHeight="1" x14ac:dyDescent="0.2">
      <c r="A26" s="157" t="s">
        <v>35</v>
      </c>
      <c r="B26" s="157"/>
      <c r="C26" s="20">
        <f t="shared" ref="C26:S26" si="14">C27+C28</f>
        <v>8367</v>
      </c>
      <c r="D26" s="20">
        <f t="shared" si="14"/>
        <v>4948</v>
      </c>
      <c r="E26" s="93">
        <v>83.367016976556187</v>
      </c>
      <c r="F26" s="20">
        <f t="shared" si="14"/>
        <v>97</v>
      </c>
      <c r="G26" s="20">
        <f t="shared" si="14"/>
        <v>36</v>
      </c>
      <c r="H26" s="20">
        <f t="shared" si="14"/>
        <v>4815</v>
      </c>
      <c r="I26" s="20">
        <f t="shared" si="14"/>
        <v>1204</v>
      </c>
      <c r="J26" s="20">
        <f t="shared" si="14"/>
        <v>840</v>
      </c>
      <c r="K26" s="20">
        <f t="shared" si="14"/>
        <v>26</v>
      </c>
      <c r="L26" s="20">
        <f t="shared" si="14"/>
        <v>601</v>
      </c>
      <c r="M26" s="20">
        <f t="shared" si="14"/>
        <v>196</v>
      </c>
      <c r="N26" s="20">
        <f t="shared" si="14"/>
        <v>3</v>
      </c>
      <c r="O26" s="20">
        <f t="shared" si="14"/>
        <v>47</v>
      </c>
      <c r="P26" s="20">
        <f t="shared" si="14"/>
        <v>769</v>
      </c>
      <c r="Q26" s="20">
        <f t="shared" si="14"/>
        <v>8</v>
      </c>
      <c r="R26" s="20">
        <f t="shared" si="14"/>
        <v>197</v>
      </c>
      <c r="S26" s="20">
        <f t="shared" si="14"/>
        <v>924</v>
      </c>
    </row>
    <row r="27" spans="1:19" s="19" customFormat="1" ht="12" customHeight="1" x14ac:dyDescent="0.2">
      <c r="A27" s="27"/>
      <c r="B27" s="23" t="s">
        <v>36</v>
      </c>
      <c r="C27" s="20">
        <f t="shared" ref="C27:S27" si="15">C126+C130+C132+C140+C147+C151</f>
        <v>796</v>
      </c>
      <c r="D27" s="20">
        <f t="shared" si="15"/>
        <v>476</v>
      </c>
      <c r="E27" s="93">
        <v>80.0420168067227</v>
      </c>
      <c r="F27" s="20">
        <f t="shared" si="15"/>
        <v>9</v>
      </c>
      <c r="G27" s="20">
        <f t="shared" si="15"/>
        <v>6</v>
      </c>
      <c r="H27" s="20">
        <f t="shared" si="15"/>
        <v>461</v>
      </c>
      <c r="I27" s="20">
        <f t="shared" si="15"/>
        <v>153</v>
      </c>
      <c r="J27" s="20">
        <f t="shared" si="15"/>
        <v>73</v>
      </c>
      <c r="K27" s="20">
        <f t="shared" si="15"/>
        <v>2</v>
      </c>
      <c r="L27" s="20">
        <f t="shared" si="15"/>
        <v>65</v>
      </c>
      <c r="M27" s="20">
        <f t="shared" si="15"/>
        <v>16</v>
      </c>
      <c r="N27" s="20">
        <f t="shared" si="15"/>
        <v>0</v>
      </c>
      <c r="O27" s="20">
        <f t="shared" si="15"/>
        <v>13</v>
      </c>
      <c r="P27" s="20">
        <f t="shared" si="15"/>
        <v>42</v>
      </c>
      <c r="Q27" s="20">
        <f t="shared" si="15"/>
        <v>0</v>
      </c>
      <c r="R27" s="20">
        <f t="shared" si="15"/>
        <v>14</v>
      </c>
      <c r="S27" s="20">
        <f t="shared" si="15"/>
        <v>83</v>
      </c>
    </row>
    <row r="28" spans="1:19" s="19" customFormat="1" ht="12" customHeight="1" x14ac:dyDescent="0.2">
      <c r="A28" s="24"/>
      <c r="B28" s="23" t="s">
        <v>37</v>
      </c>
      <c r="C28" s="20">
        <f t="shared" ref="C28:S28" si="16">C131+C134+C137+C148</f>
        <v>7571</v>
      </c>
      <c r="D28" s="20">
        <f t="shared" si="16"/>
        <v>4472</v>
      </c>
      <c r="E28" s="93">
        <v>83.720930232558146</v>
      </c>
      <c r="F28" s="20">
        <f t="shared" si="16"/>
        <v>88</v>
      </c>
      <c r="G28" s="20">
        <f t="shared" si="16"/>
        <v>30</v>
      </c>
      <c r="H28" s="20">
        <f t="shared" si="16"/>
        <v>4354</v>
      </c>
      <c r="I28" s="20">
        <f t="shared" si="16"/>
        <v>1051</v>
      </c>
      <c r="J28" s="20">
        <f t="shared" si="16"/>
        <v>767</v>
      </c>
      <c r="K28" s="20">
        <f t="shared" si="16"/>
        <v>24</v>
      </c>
      <c r="L28" s="20">
        <f t="shared" si="16"/>
        <v>536</v>
      </c>
      <c r="M28" s="20">
        <f t="shared" si="16"/>
        <v>180</v>
      </c>
      <c r="N28" s="20">
        <f t="shared" si="16"/>
        <v>3</v>
      </c>
      <c r="O28" s="20">
        <f t="shared" si="16"/>
        <v>34</v>
      </c>
      <c r="P28" s="20">
        <f t="shared" si="16"/>
        <v>727</v>
      </c>
      <c r="Q28" s="20">
        <f t="shared" si="16"/>
        <v>8</v>
      </c>
      <c r="R28" s="20">
        <f t="shared" si="16"/>
        <v>183</v>
      </c>
      <c r="S28" s="20">
        <f t="shared" si="16"/>
        <v>841</v>
      </c>
    </row>
    <row r="29" spans="1:19" s="19" customFormat="1" ht="12" customHeight="1" x14ac:dyDescent="0.2">
      <c r="A29" s="157" t="s">
        <v>38</v>
      </c>
      <c r="B29" s="157"/>
      <c r="C29" s="20">
        <f t="shared" ref="C29:S29" si="17">C30+C31</f>
        <v>2893</v>
      </c>
      <c r="D29" s="20">
        <f t="shared" si="17"/>
        <v>1876</v>
      </c>
      <c r="E29" s="93">
        <v>85.980810234541579</v>
      </c>
      <c r="F29" s="20">
        <f t="shared" si="17"/>
        <v>34</v>
      </c>
      <c r="G29" s="20">
        <f t="shared" si="17"/>
        <v>6</v>
      </c>
      <c r="H29" s="20">
        <f t="shared" si="17"/>
        <v>1836</v>
      </c>
      <c r="I29" s="20">
        <f t="shared" si="17"/>
        <v>436</v>
      </c>
      <c r="J29" s="20">
        <f t="shared" si="17"/>
        <v>404</v>
      </c>
      <c r="K29" s="20">
        <f t="shared" si="17"/>
        <v>13</v>
      </c>
      <c r="L29" s="20">
        <f t="shared" si="17"/>
        <v>312</v>
      </c>
      <c r="M29" s="20">
        <f t="shared" si="17"/>
        <v>74</v>
      </c>
      <c r="N29" s="20">
        <f t="shared" si="17"/>
        <v>0</v>
      </c>
      <c r="O29" s="20">
        <f t="shared" si="17"/>
        <v>13</v>
      </c>
      <c r="P29" s="20">
        <f t="shared" si="17"/>
        <v>225</v>
      </c>
      <c r="Q29" s="20">
        <f t="shared" si="17"/>
        <v>12</v>
      </c>
      <c r="R29" s="20">
        <f t="shared" si="17"/>
        <v>59</v>
      </c>
      <c r="S29" s="20">
        <f t="shared" si="17"/>
        <v>288</v>
      </c>
    </row>
    <row r="30" spans="1:19" s="19" customFormat="1" ht="12" customHeight="1" x14ac:dyDescent="0.2">
      <c r="A30" s="27"/>
      <c r="B30" s="23" t="s">
        <v>39</v>
      </c>
      <c r="C30" s="20">
        <f t="shared" ref="C30:S30" si="18">+C129</f>
        <v>959</v>
      </c>
      <c r="D30" s="20">
        <f t="shared" si="18"/>
        <v>613</v>
      </c>
      <c r="E30" s="93">
        <v>78.955954323001635</v>
      </c>
      <c r="F30" s="20">
        <f t="shared" si="18"/>
        <v>12</v>
      </c>
      <c r="G30" s="20">
        <f t="shared" si="18"/>
        <v>0</v>
      </c>
      <c r="H30" s="20">
        <f t="shared" si="18"/>
        <v>601</v>
      </c>
      <c r="I30" s="20">
        <f t="shared" si="18"/>
        <v>168</v>
      </c>
      <c r="J30" s="20">
        <f t="shared" si="18"/>
        <v>130</v>
      </c>
      <c r="K30" s="20">
        <f t="shared" si="18"/>
        <v>6</v>
      </c>
      <c r="L30" s="20">
        <f t="shared" si="18"/>
        <v>81</v>
      </c>
      <c r="M30" s="20">
        <f t="shared" si="18"/>
        <v>29</v>
      </c>
      <c r="N30" s="20">
        <f t="shared" si="18"/>
        <v>0</v>
      </c>
      <c r="O30" s="20">
        <f t="shared" si="18"/>
        <v>5</v>
      </c>
      <c r="P30" s="20">
        <f t="shared" si="18"/>
        <v>70</v>
      </c>
      <c r="Q30" s="20">
        <f t="shared" si="18"/>
        <v>0</v>
      </c>
      <c r="R30" s="20">
        <f t="shared" si="18"/>
        <v>14</v>
      </c>
      <c r="S30" s="20">
        <f t="shared" si="18"/>
        <v>98</v>
      </c>
    </row>
    <row r="31" spans="1:19" s="19" customFormat="1" ht="12" customHeight="1" x14ac:dyDescent="0.2">
      <c r="A31" s="24"/>
      <c r="B31" s="23" t="s">
        <v>40</v>
      </c>
      <c r="C31" s="20">
        <f t="shared" ref="C31:S31" si="19">C149</f>
        <v>1934</v>
      </c>
      <c r="D31" s="20">
        <f t="shared" si="19"/>
        <v>1263</v>
      </c>
      <c r="E31" s="93">
        <v>89.390340459224078</v>
      </c>
      <c r="F31" s="20">
        <f t="shared" si="19"/>
        <v>22</v>
      </c>
      <c r="G31" s="20">
        <f t="shared" si="19"/>
        <v>6</v>
      </c>
      <c r="H31" s="20">
        <f t="shared" si="19"/>
        <v>1235</v>
      </c>
      <c r="I31" s="20">
        <f t="shared" si="19"/>
        <v>268</v>
      </c>
      <c r="J31" s="20">
        <f t="shared" si="19"/>
        <v>274</v>
      </c>
      <c r="K31" s="20">
        <f t="shared" si="19"/>
        <v>7</v>
      </c>
      <c r="L31" s="20">
        <f t="shared" si="19"/>
        <v>231</v>
      </c>
      <c r="M31" s="20">
        <f t="shared" si="19"/>
        <v>45</v>
      </c>
      <c r="N31" s="20">
        <f t="shared" si="19"/>
        <v>0</v>
      </c>
      <c r="O31" s="20">
        <f t="shared" si="19"/>
        <v>8</v>
      </c>
      <c r="P31" s="20">
        <f t="shared" si="19"/>
        <v>155</v>
      </c>
      <c r="Q31" s="20">
        <f t="shared" si="19"/>
        <v>12</v>
      </c>
      <c r="R31" s="20">
        <f t="shared" si="19"/>
        <v>45</v>
      </c>
      <c r="S31" s="20">
        <f t="shared" si="19"/>
        <v>190</v>
      </c>
    </row>
    <row r="32" spans="1:19" s="19" customFormat="1" ht="12" customHeight="1" x14ac:dyDescent="0.2">
      <c r="A32" s="157" t="s">
        <v>41</v>
      </c>
      <c r="B32" s="157"/>
      <c r="C32" s="20">
        <f t="shared" ref="C32:S32" si="20">C135+C136+C142+C144+C150</f>
        <v>777</v>
      </c>
      <c r="D32" s="20">
        <f t="shared" si="20"/>
        <v>376</v>
      </c>
      <c r="E32" s="93">
        <v>75.2659574468085</v>
      </c>
      <c r="F32" s="20">
        <f t="shared" si="20"/>
        <v>4</v>
      </c>
      <c r="G32" s="20">
        <f t="shared" si="20"/>
        <v>2</v>
      </c>
      <c r="H32" s="20">
        <f t="shared" si="20"/>
        <v>370</v>
      </c>
      <c r="I32" s="20">
        <f t="shared" si="20"/>
        <v>61</v>
      </c>
      <c r="J32" s="20">
        <f t="shared" si="20"/>
        <v>102</v>
      </c>
      <c r="K32" s="20">
        <f t="shared" si="20"/>
        <v>4</v>
      </c>
      <c r="L32" s="20">
        <f t="shared" si="20"/>
        <v>73</v>
      </c>
      <c r="M32" s="20">
        <f t="shared" si="20"/>
        <v>14</v>
      </c>
      <c r="N32" s="20">
        <f t="shared" si="20"/>
        <v>0</v>
      </c>
      <c r="O32" s="20">
        <f t="shared" si="20"/>
        <v>6</v>
      </c>
      <c r="P32" s="20">
        <f t="shared" si="20"/>
        <v>36</v>
      </c>
      <c r="Q32" s="20">
        <f t="shared" si="20"/>
        <v>1</v>
      </c>
      <c r="R32" s="20">
        <f t="shared" si="20"/>
        <v>9</v>
      </c>
      <c r="S32" s="20">
        <f t="shared" si="20"/>
        <v>64</v>
      </c>
    </row>
    <row r="33" spans="1:19" s="19" customFormat="1" ht="12" customHeight="1" x14ac:dyDescent="0.2">
      <c r="A33" s="157" t="s">
        <v>354</v>
      </c>
      <c r="B33" s="157"/>
      <c r="C33" s="20">
        <f t="shared" ref="C33:S33" si="21">C34+C35+C36</f>
        <v>4494</v>
      </c>
      <c r="D33" s="20">
        <f t="shared" si="21"/>
        <v>2996</v>
      </c>
      <c r="E33" s="93">
        <v>81.275033377837119</v>
      </c>
      <c r="F33" s="20">
        <f t="shared" si="21"/>
        <v>50</v>
      </c>
      <c r="G33" s="20">
        <f t="shared" si="21"/>
        <v>23</v>
      </c>
      <c r="H33" s="20">
        <f t="shared" si="21"/>
        <v>2923</v>
      </c>
      <c r="I33" s="20">
        <f t="shared" si="21"/>
        <v>585</v>
      </c>
      <c r="J33" s="20">
        <f t="shared" si="21"/>
        <v>610</v>
      </c>
      <c r="K33" s="20">
        <f t="shared" si="21"/>
        <v>24</v>
      </c>
      <c r="L33" s="20">
        <f t="shared" si="21"/>
        <v>320</v>
      </c>
      <c r="M33" s="20">
        <f t="shared" si="21"/>
        <v>80</v>
      </c>
      <c r="N33" s="20">
        <f t="shared" si="21"/>
        <v>0</v>
      </c>
      <c r="O33" s="20">
        <f t="shared" si="21"/>
        <v>87</v>
      </c>
      <c r="P33" s="20">
        <f t="shared" si="21"/>
        <v>624</v>
      </c>
      <c r="Q33" s="20">
        <f t="shared" si="21"/>
        <v>5</v>
      </c>
      <c r="R33" s="20">
        <f t="shared" si="21"/>
        <v>85</v>
      </c>
      <c r="S33" s="20">
        <f t="shared" si="21"/>
        <v>503</v>
      </c>
    </row>
    <row r="34" spans="1:19" s="19" customFormat="1" ht="12" customHeight="1" x14ac:dyDescent="0.2">
      <c r="A34" s="27"/>
      <c r="B34" s="23" t="s">
        <v>43</v>
      </c>
      <c r="C34" s="20">
        <f t="shared" ref="C34:S34" si="22">C159</f>
        <v>466</v>
      </c>
      <c r="D34" s="20">
        <f t="shared" si="22"/>
        <v>327</v>
      </c>
      <c r="E34" s="93">
        <v>88.379204892966357</v>
      </c>
      <c r="F34" s="20">
        <f t="shared" si="22"/>
        <v>0</v>
      </c>
      <c r="G34" s="20">
        <f t="shared" si="22"/>
        <v>4</v>
      </c>
      <c r="H34" s="20">
        <f t="shared" si="22"/>
        <v>323</v>
      </c>
      <c r="I34" s="20">
        <f t="shared" si="22"/>
        <v>75</v>
      </c>
      <c r="J34" s="20">
        <f t="shared" si="22"/>
        <v>53</v>
      </c>
      <c r="K34" s="20">
        <f t="shared" si="22"/>
        <v>0</v>
      </c>
      <c r="L34" s="20">
        <f t="shared" si="22"/>
        <v>24</v>
      </c>
      <c r="M34" s="20">
        <f t="shared" si="22"/>
        <v>2</v>
      </c>
      <c r="N34" s="20">
        <f t="shared" si="22"/>
        <v>0</v>
      </c>
      <c r="O34" s="20">
        <f t="shared" si="22"/>
        <v>20</v>
      </c>
      <c r="P34" s="20">
        <f t="shared" si="22"/>
        <v>106</v>
      </c>
      <c r="Q34" s="20">
        <f t="shared" si="22"/>
        <v>0</v>
      </c>
      <c r="R34" s="20">
        <f t="shared" si="22"/>
        <v>2</v>
      </c>
      <c r="S34" s="20">
        <f t="shared" si="22"/>
        <v>41</v>
      </c>
    </row>
    <row r="35" spans="1:19" s="19" customFormat="1" ht="12" customHeight="1" x14ac:dyDescent="0.2">
      <c r="A35" s="22"/>
      <c r="B35" s="23" t="s">
        <v>44</v>
      </c>
      <c r="C35" s="20">
        <f t="shared" ref="C35:S35" si="23">C155+C156+C157+C160</f>
        <v>199</v>
      </c>
      <c r="D35" s="20">
        <f t="shared" si="23"/>
        <v>111</v>
      </c>
      <c r="E35" s="93">
        <v>75.675675675675677</v>
      </c>
      <c r="F35" s="20">
        <f t="shared" si="23"/>
        <v>2</v>
      </c>
      <c r="G35" s="20">
        <f t="shared" si="23"/>
        <v>0</v>
      </c>
      <c r="H35" s="20">
        <f t="shared" si="23"/>
        <v>109</v>
      </c>
      <c r="I35" s="20">
        <f t="shared" si="23"/>
        <v>14</v>
      </c>
      <c r="J35" s="20">
        <f t="shared" si="23"/>
        <v>31</v>
      </c>
      <c r="K35" s="20">
        <f t="shared" si="23"/>
        <v>1</v>
      </c>
      <c r="L35" s="20">
        <f t="shared" si="23"/>
        <v>16</v>
      </c>
      <c r="M35" s="20">
        <f t="shared" si="23"/>
        <v>4</v>
      </c>
      <c r="N35" s="20">
        <f t="shared" si="23"/>
        <v>0</v>
      </c>
      <c r="O35" s="20">
        <f t="shared" si="23"/>
        <v>6</v>
      </c>
      <c r="P35" s="20">
        <f t="shared" si="23"/>
        <v>11</v>
      </c>
      <c r="Q35" s="20">
        <f t="shared" si="23"/>
        <v>0</v>
      </c>
      <c r="R35" s="20">
        <f t="shared" si="23"/>
        <v>4</v>
      </c>
      <c r="S35" s="20">
        <f t="shared" si="23"/>
        <v>22</v>
      </c>
    </row>
    <row r="36" spans="1:19" s="19" customFormat="1" ht="12" customHeight="1" x14ac:dyDescent="0.2">
      <c r="A36" s="22"/>
      <c r="B36" s="28" t="s">
        <v>355</v>
      </c>
      <c r="C36" s="26">
        <f t="shared" ref="C36:S36" si="24">C154+C158+C161</f>
        <v>3829</v>
      </c>
      <c r="D36" s="26">
        <f t="shared" si="24"/>
        <v>2558</v>
      </c>
      <c r="E36" s="93">
        <v>80.609851446442534</v>
      </c>
      <c r="F36" s="26">
        <f t="shared" si="24"/>
        <v>48</v>
      </c>
      <c r="G36" s="26">
        <f t="shared" si="24"/>
        <v>19</v>
      </c>
      <c r="H36" s="26">
        <f t="shared" si="24"/>
        <v>2491</v>
      </c>
      <c r="I36" s="26">
        <f t="shared" si="24"/>
        <v>496</v>
      </c>
      <c r="J36" s="26">
        <f t="shared" si="24"/>
        <v>526</v>
      </c>
      <c r="K36" s="26">
        <f t="shared" si="24"/>
        <v>23</v>
      </c>
      <c r="L36" s="26">
        <f t="shared" si="24"/>
        <v>280</v>
      </c>
      <c r="M36" s="26">
        <f t="shared" si="24"/>
        <v>74</v>
      </c>
      <c r="N36" s="26">
        <f t="shared" si="24"/>
        <v>0</v>
      </c>
      <c r="O36" s="26">
        <f t="shared" si="24"/>
        <v>61</v>
      </c>
      <c r="P36" s="26">
        <f t="shared" si="24"/>
        <v>507</v>
      </c>
      <c r="Q36" s="26">
        <f t="shared" si="24"/>
        <v>5</v>
      </c>
      <c r="R36" s="26">
        <f t="shared" si="24"/>
        <v>79</v>
      </c>
      <c r="S36" s="26">
        <f t="shared" si="24"/>
        <v>440</v>
      </c>
    </row>
    <row r="37" spans="1:19" s="19" customFormat="1" ht="12" customHeight="1" x14ac:dyDescent="0.2">
      <c r="A37" s="24"/>
      <c r="B37" s="24"/>
      <c r="C37" s="24"/>
      <c r="D37" s="24"/>
      <c r="E37" s="9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s="17" customFormat="1" ht="12" customHeight="1" x14ac:dyDescent="0.2">
      <c r="A38" s="156" t="s">
        <v>46</v>
      </c>
      <c r="B38" s="156"/>
      <c r="C38" s="18">
        <f t="shared" ref="C38:S38" si="25">C39+C40</f>
        <v>29718</v>
      </c>
      <c r="D38" s="18">
        <f t="shared" si="25"/>
        <v>19690</v>
      </c>
      <c r="E38" s="91">
        <v>83.758252920264098</v>
      </c>
      <c r="F38" s="18">
        <f t="shared" si="25"/>
        <v>414</v>
      </c>
      <c r="G38" s="18">
        <f t="shared" si="25"/>
        <v>161</v>
      </c>
      <c r="H38" s="18">
        <f t="shared" si="25"/>
        <v>19115</v>
      </c>
      <c r="I38" s="18">
        <f t="shared" si="25"/>
        <v>3580</v>
      </c>
      <c r="J38" s="18">
        <f t="shared" si="25"/>
        <v>5393</v>
      </c>
      <c r="K38" s="18">
        <f t="shared" si="25"/>
        <v>202</v>
      </c>
      <c r="L38" s="18">
        <f t="shared" si="25"/>
        <v>2713</v>
      </c>
      <c r="M38" s="18">
        <f t="shared" si="25"/>
        <v>821</v>
      </c>
      <c r="N38" s="18">
        <f t="shared" si="25"/>
        <v>4</v>
      </c>
      <c r="O38" s="18">
        <f t="shared" si="25"/>
        <v>134</v>
      </c>
      <c r="P38" s="18">
        <f t="shared" si="25"/>
        <v>2456</v>
      </c>
      <c r="Q38" s="18">
        <f t="shared" si="25"/>
        <v>34</v>
      </c>
      <c r="R38" s="18">
        <f t="shared" si="25"/>
        <v>420</v>
      </c>
      <c r="S38" s="18">
        <f t="shared" si="25"/>
        <v>3358</v>
      </c>
    </row>
    <row r="39" spans="1:19" s="19" customFormat="1" ht="12" customHeight="1" x14ac:dyDescent="0.2">
      <c r="A39" s="157" t="s">
        <v>47</v>
      </c>
      <c r="B39" s="157"/>
      <c r="C39" s="20">
        <f t="shared" ref="C39:S39" si="26">C164+C165+C167+C168+C170+C173+C175+C176+C179+C180</f>
        <v>26435</v>
      </c>
      <c r="D39" s="20">
        <f t="shared" si="26"/>
        <v>17545</v>
      </c>
      <c r="E39" s="93">
        <v>84.132231404958674</v>
      </c>
      <c r="F39" s="20">
        <f t="shared" si="26"/>
        <v>385</v>
      </c>
      <c r="G39" s="20">
        <f t="shared" si="26"/>
        <v>138</v>
      </c>
      <c r="H39" s="20">
        <f t="shared" si="26"/>
        <v>17022</v>
      </c>
      <c r="I39" s="20">
        <f t="shared" si="26"/>
        <v>3147</v>
      </c>
      <c r="J39" s="20">
        <f t="shared" si="26"/>
        <v>4676</v>
      </c>
      <c r="K39" s="20">
        <f t="shared" si="26"/>
        <v>186</v>
      </c>
      <c r="L39" s="20">
        <f t="shared" si="26"/>
        <v>2566</v>
      </c>
      <c r="M39" s="20">
        <f t="shared" si="26"/>
        <v>759</v>
      </c>
      <c r="N39" s="20">
        <f t="shared" si="26"/>
        <v>4</v>
      </c>
      <c r="O39" s="20">
        <f t="shared" si="26"/>
        <v>123</v>
      </c>
      <c r="P39" s="20">
        <f t="shared" si="26"/>
        <v>2155</v>
      </c>
      <c r="Q39" s="20">
        <f t="shared" si="26"/>
        <v>31</v>
      </c>
      <c r="R39" s="20">
        <f t="shared" si="26"/>
        <v>371</v>
      </c>
      <c r="S39" s="20">
        <f t="shared" si="26"/>
        <v>3004</v>
      </c>
    </row>
    <row r="40" spans="1:19" s="19" customFormat="1" ht="12" customHeight="1" x14ac:dyDescent="0.2">
      <c r="A40" s="158" t="s">
        <v>48</v>
      </c>
      <c r="B40" s="158"/>
      <c r="C40" s="26">
        <f t="shared" ref="C40:S40" si="27">+C166+C171+C178</f>
        <v>3283</v>
      </c>
      <c r="D40" s="26">
        <f t="shared" si="27"/>
        <v>2145</v>
      </c>
      <c r="E40" s="93">
        <v>80.699300699300707</v>
      </c>
      <c r="F40" s="26">
        <f t="shared" si="27"/>
        <v>29</v>
      </c>
      <c r="G40" s="26">
        <f t="shared" si="27"/>
        <v>23</v>
      </c>
      <c r="H40" s="26">
        <f t="shared" si="27"/>
        <v>2093</v>
      </c>
      <c r="I40" s="26">
        <f t="shared" si="27"/>
        <v>433</v>
      </c>
      <c r="J40" s="26">
        <f t="shared" si="27"/>
        <v>717</v>
      </c>
      <c r="K40" s="26">
        <f t="shared" si="27"/>
        <v>16</v>
      </c>
      <c r="L40" s="26">
        <f t="shared" si="27"/>
        <v>147</v>
      </c>
      <c r="M40" s="26">
        <f t="shared" si="27"/>
        <v>62</v>
      </c>
      <c r="N40" s="26">
        <f t="shared" si="27"/>
        <v>0</v>
      </c>
      <c r="O40" s="26">
        <f t="shared" si="27"/>
        <v>11</v>
      </c>
      <c r="P40" s="26">
        <f t="shared" si="27"/>
        <v>301</v>
      </c>
      <c r="Q40" s="26">
        <f t="shared" si="27"/>
        <v>3</v>
      </c>
      <c r="R40" s="26">
        <f t="shared" si="27"/>
        <v>49</v>
      </c>
      <c r="S40" s="26">
        <f t="shared" si="27"/>
        <v>354</v>
      </c>
    </row>
    <row r="41" spans="1:19" s="19" customFormat="1" ht="12" customHeight="1" x14ac:dyDescent="0.2">
      <c r="A41" s="24"/>
      <c r="B41" s="24"/>
      <c r="C41" s="24"/>
      <c r="D41" s="24"/>
      <c r="E41" s="92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s="17" customFormat="1" ht="12" customHeight="1" x14ac:dyDescent="0.2">
      <c r="A42" s="156" t="s">
        <v>49</v>
      </c>
      <c r="B42" s="156"/>
      <c r="C42" s="18">
        <f t="shared" ref="C42:S42" si="28">C43+C44+C47</f>
        <v>86481</v>
      </c>
      <c r="D42" s="18">
        <f t="shared" si="28"/>
        <v>52792</v>
      </c>
      <c r="E42" s="91">
        <v>81.771859372632221</v>
      </c>
      <c r="F42" s="18">
        <f t="shared" si="28"/>
        <v>1000</v>
      </c>
      <c r="G42" s="18">
        <f t="shared" si="28"/>
        <v>506</v>
      </c>
      <c r="H42" s="18">
        <f t="shared" si="28"/>
        <v>51286</v>
      </c>
      <c r="I42" s="18">
        <f t="shared" si="28"/>
        <v>13519</v>
      </c>
      <c r="J42" s="18">
        <f t="shared" si="28"/>
        <v>11588</v>
      </c>
      <c r="K42" s="18">
        <f t="shared" si="28"/>
        <v>310</v>
      </c>
      <c r="L42" s="18">
        <f t="shared" si="28"/>
        <v>6281</v>
      </c>
      <c r="M42" s="18">
        <f t="shared" si="28"/>
        <v>2442</v>
      </c>
      <c r="N42" s="18">
        <f t="shared" si="28"/>
        <v>32</v>
      </c>
      <c r="O42" s="18">
        <f t="shared" si="28"/>
        <v>275</v>
      </c>
      <c r="P42" s="18">
        <f t="shared" si="28"/>
        <v>6811</v>
      </c>
      <c r="Q42" s="18">
        <f t="shared" si="28"/>
        <v>149</v>
      </c>
      <c r="R42" s="18">
        <f t="shared" si="28"/>
        <v>1988</v>
      </c>
      <c r="S42" s="18">
        <f t="shared" si="28"/>
        <v>7891</v>
      </c>
    </row>
    <row r="43" spans="1:19" s="19" customFormat="1" ht="12" customHeight="1" x14ac:dyDescent="0.2">
      <c r="A43" s="157" t="s">
        <v>50</v>
      </c>
      <c r="B43" s="157"/>
      <c r="C43" s="20">
        <f t="shared" ref="C43:S43" si="29">C82+C83+C86+C87+C89+C91+C93+C94+C98+C100+C105+C106+C110+C113+C116+C118+C121+C122</f>
        <v>54969</v>
      </c>
      <c r="D43" s="20">
        <f t="shared" si="29"/>
        <v>33080</v>
      </c>
      <c r="E43" s="93">
        <v>81.77750906892382</v>
      </c>
      <c r="F43" s="20">
        <f t="shared" si="29"/>
        <v>599</v>
      </c>
      <c r="G43" s="20">
        <f t="shared" si="29"/>
        <v>343</v>
      </c>
      <c r="H43" s="20">
        <f t="shared" si="29"/>
        <v>32138</v>
      </c>
      <c r="I43" s="20">
        <f t="shared" si="29"/>
        <v>8096</v>
      </c>
      <c r="J43" s="20">
        <f t="shared" si="29"/>
        <v>7747</v>
      </c>
      <c r="K43" s="20">
        <f t="shared" si="29"/>
        <v>198</v>
      </c>
      <c r="L43" s="20">
        <f t="shared" si="29"/>
        <v>3879</v>
      </c>
      <c r="M43" s="20">
        <f t="shared" si="29"/>
        <v>1587</v>
      </c>
      <c r="N43" s="20">
        <f t="shared" si="29"/>
        <v>14</v>
      </c>
      <c r="O43" s="20">
        <f t="shared" si="29"/>
        <v>144</v>
      </c>
      <c r="P43" s="20">
        <f t="shared" si="29"/>
        <v>4150</v>
      </c>
      <c r="Q43" s="20">
        <f t="shared" si="29"/>
        <v>105</v>
      </c>
      <c r="R43" s="20">
        <f t="shared" si="29"/>
        <v>1282</v>
      </c>
      <c r="S43" s="20">
        <f t="shared" si="29"/>
        <v>4936</v>
      </c>
    </row>
    <row r="44" spans="1:19" s="19" customFormat="1" ht="12" customHeight="1" x14ac:dyDescent="0.2">
      <c r="A44" s="170" t="s">
        <v>51</v>
      </c>
      <c r="B44" s="170"/>
      <c r="C44" s="20">
        <f t="shared" ref="C44:S44" si="30">C45+C46</f>
        <v>15744</v>
      </c>
      <c r="D44" s="20">
        <f t="shared" si="30"/>
        <v>10321</v>
      </c>
      <c r="E44" s="93">
        <v>81.63937602945451</v>
      </c>
      <c r="F44" s="20">
        <f t="shared" si="30"/>
        <v>203</v>
      </c>
      <c r="G44" s="20">
        <f t="shared" si="30"/>
        <v>84</v>
      </c>
      <c r="H44" s="20">
        <f t="shared" si="30"/>
        <v>10034</v>
      </c>
      <c r="I44" s="20">
        <f t="shared" si="30"/>
        <v>2889</v>
      </c>
      <c r="J44" s="20">
        <f t="shared" si="30"/>
        <v>2080</v>
      </c>
      <c r="K44" s="20">
        <f t="shared" si="30"/>
        <v>67</v>
      </c>
      <c r="L44" s="20">
        <f t="shared" si="30"/>
        <v>1258</v>
      </c>
      <c r="M44" s="20">
        <f t="shared" si="30"/>
        <v>416</v>
      </c>
      <c r="N44" s="20">
        <f t="shared" si="30"/>
        <v>11</v>
      </c>
      <c r="O44" s="20">
        <f t="shared" si="30"/>
        <v>79</v>
      </c>
      <c r="P44" s="20">
        <f t="shared" si="30"/>
        <v>1366</v>
      </c>
      <c r="Q44" s="20">
        <f t="shared" si="30"/>
        <v>17</v>
      </c>
      <c r="R44" s="20">
        <f t="shared" si="30"/>
        <v>316</v>
      </c>
      <c r="S44" s="20">
        <f t="shared" si="30"/>
        <v>1535</v>
      </c>
    </row>
    <row r="45" spans="1:19" s="19" customFormat="1" ht="12" customHeight="1" x14ac:dyDescent="0.2">
      <c r="A45" s="28"/>
      <c r="B45" s="23" t="s">
        <v>52</v>
      </c>
      <c r="C45" s="20">
        <f t="shared" ref="C45:S45" si="31">C76+C103+C92+C172+C96+C101+C119</f>
        <v>8678</v>
      </c>
      <c r="D45" s="20">
        <f t="shared" si="31"/>
        <v>5796</v>
      </c>
      <c r="E45" s="93">
        <v>77.260179434092478</v>
      </c>
      <c r="F45" s="20">
        <f t="shared" si="31"/>
        <v>106</v>
      </c>
      <c r="G45" s="20">
        <f t="shared" si="31"/>
        <v>47</v>
      </c>
      <c r="H45" s="20">
        <f t="shared" si="31"/>
        <v>5643</v>
      </c>
      <c r="I45" s="20">
        <f t="shared" si="31"/>
        <v>1685</v>
      </c>
      <c r="J45" s="20">
        <f t="shared" si="31"/>
        <v>1239</v>
      </c>
      <c r="K45" s="20">
        <f t="shared" si="31"/>
        <v>27</v>
      </c>
      <c r="L45" s="20">
        <f t="shared" si="31"/>
        <v>528</v>
      </c>
      <c r="M45" s="20">
        <f t="shared" si="31"/>
        <v>173</v>
      </c>
      <c r="N45" s="20">
        <f t="shared" si="31"/>
        <v>8</v>
      </c>
      <c r="O45" s="20">
        <f t="shared" si="31"/>
        <v>40</v>
      </c>
      <c r="P45" s="20">
        <f t="shared" si="31"/>
        <v>856</v>
      </c>
      <c r="Q45" s="20">
        <f t="shared" si="31"/>
        <v>8</v>
      </c>
      <c r="R45" s="20">
        <f t="shared" si="31"/>
        <v>194</v>
      </c>
      <c r="S45" s="20">
        <f t="shared" si="31"/>
        <v>885</v>
      </c>
    </row>
    <row r="46" spans="1:19" s="19" customFormat="1" ht="12" customHeight="1" x14ac:dyDescent="0.2">
      <c r="A46" s="28"/>
      <c r="B46" s="23" t="s">
        <v>53</v>
      </c>
      <c r="C46" s="20">
        <f t="shared" ref="C46:S46" si="32">C84+C109+C111</f>
        <v>7066</v>
      </c>
      <c r="D46" s="20">
        <f t="shared" si="32"/>
        <v>4525</v>
      </c>
      <c r="E46" s="93">
        <v>87.248618784530379</v>
      </c>
      <c r="F46" s="20">
        <f t="shared" si="32"/>
        <v>97</v>
      </c>
      <c r="G46" s="20">
        <f t="shared" si="32"/>
        <v>37</v>
      </c>
      <c r="H46" s="20">
        <f t="shared" si="32"/>
        <v>4391</v>
      </c>
      <c r="I46" s="20">
        <f t="shared" si="32"/>
        <v>1204</v>
      </c>
      <c r="J46" s="20">
        <f t="shared" si="32"/>
        <v>841</v>
      </c>
      <c r="K46" s="20">
        <f t="shared" si="32"/>
        <v>40</v>
      </c>
      <c r="L46" s="20">
        <f t="shared" si="32"/>
        <v>730</v>
      </c>
      <c r="M46" s="20">
        <f t="shared" si="32"/>
        <v>243</v>
      </c>
      <c r="N46" s="20">
        <f t="shared" si="32"/>
        <v>3</v>
      </c>
      <c r="O46" s="20">
        <f t="shared" si="32"/>
        <v>39</v>
      </c>
      <c r="P46" s="20">
        <f t="shared" si="32"/>
        <v>510</v>
      </c>
      <c r="Q46" s="20">
        <f t="shared" si="32"/>
        <v>9</v>
      </c>
      <c r="R46" s="20">
        <f t="shared" si="32"/>
        <v>122</v>
      </c>
      <c r="S46" s="20">
        <f t="shared" si="32"/>
        <v>650</v>
      </c>
    </row>
    <row r="47" spans="1:19" s="19" customFormat="1" ht="12" customHeight="1" x14ac:dyDescent="0.2">
      <c r="A47" s="157" t="s">
        <v>55</v>
      </c>
      <c r="B47" s="157"/>
      <c r="C47" s="20">
        <f t="shared" ref="C47:S47" si="33">C48+C49+C50</f>
        <v>15768</v>
      </c>
      <c r="D47" s="20">
        <f t="shared" si="33"/>
        <v>9391</v>
      </c>
      <c r="E47" s="93">
        <v>81.89756149504845</v>
      </c>
      <c r="F47" s="20">
        <f t="shared" si="33"/>
        <v>198</v>
      </c>
      <c r="G47" s="20">
        <f t="shared" si="33"/>
        <v>79</v>
      </c>
      <c r="H47" s="20">
        <f t="shared" si="33"/>
        <v>9114</v>
      </c>
      <c r="I47" s="20">
        <f t="shared" si="33"/>
        <v>2534</v>
      </c>
      <c r="J47" s="20">
        <f t="shared" si="33"/>
        <v>1761</v>
      </c>
      <c r="K47" s="20">
        <f t="shared" si="33"/>
        <v>45</v>
      </c>
      <c r="L47" s="20">
        <f t="shared" si="33"/>
        <v>1144</v>
      </c>
      <c r="M47" s="20">
        <f t="shared" si="33"/>
        <v>439</v>
      </c>
      <c r="N47" s="20">
        <f t="shared" si="33"/>
        <v>7</v>
      </c>
      <c r="O47" s="20">
        <f t="shared" si="33"/>
        <v>52</v>
      </c>
      <c r="P47" s="20">
        <f t="shared" si="33"/>
        <v>1295</v>
      </c>
      <c r="Q47" s="20">
        <f t="shared" si="33"/>
        <v>27</v>
      </c>
      <c r="R47" s="20">
        <f t="shared" si="33"/>
        <v>390</v>
      </c>
      <c r="S47" s="20">
        <f t="shared" si="33"/>
        <v>1420</v>
      </c>
    </row>
    <row r="48" spans="1:19" s="19" customFormat="1" ht="12" customHeight="1" x14ac:dyDescent="0.2">
      <c r="A48" s="28"/>
      <c r="B48" s="23" t="s">
        <v>56</v>
      </c>
      <c r="C48" s="20">
        <f t="shared" ref="C48:S48" si="34">+C72+C73+C81+C102</f>
        <v>2027</v>
      </c>
      <c r="D48" s="20">
        <f t="shared" si="34"/>
        <v>1329</v>
      </c>
      <c r="E48" s="93">
        <v>81.264108352144476</v>
      </c>
      <c r="F48" s="20">
        <f t="shared" si="34"/>
        <v>34</v>
      </c>
      <c r="G48" s="20">
        <f t="shared" si="34"/>
        <v>6</v>
      </c>
      <c r="H48" s="20">
        <f t="shared" si="34"/>
        <v>1289</v>
      </c>
      <c r="I48" s="20">
        <f t="shared" si="34"/>
        <v>312</v>
      </c>
      <c r="J48" s="20">
        <f t="shared" si="34"/>
        <v>267</v>
      </c>
      <c r="K48" s="20">
        <f t="shared" si="34"/>
        <v>3</v>
      </c>
      <c r="L48" s="20">
        <f t="shared" si="34"/>
        <v>219</v>
      </c>
      <c r="M48" s="20">
        <f t="shared" si="34"/>
        <v>76</v>
      </c>
      <c r="N48" s="20">
        <f t="shared" si="34"/>
        <v>0</v>
      </c>
      <c r="O48" s="20">
        <f t="shared" si="34"/>
        <v>14</v>
      </c>
      <c r="P48" s="20">
        <f t="shared" si="34"/>
        <v>149</v>
      </c>
      <c r="Q48" s="20">
        <f t="shared" si="34"/>
        <v>4</v>
      </c>
      <c r="R48" s="20">
        <f t="shared" si="34"/>
        <v>54</v>
      </c>
      <c r="S48" s="20">
        <f t="shared" si="34"/>
        <v>191</v>
      </c>
    </row>
    <row r="49" spans="1:19" s="19" customFormat="1" ht="12" customHeight="1" x14ac:dyDescent="0.2">
      <c r="A49" s="28"/>
      <c r="B49" s="23" t="s">
        <v>57</v>
      </c>
      <c r="C49" s="20">
        <f t="shared" ref="C49:S49" si="35">C75+C77+C88+C90+C104+C108+C114+C117</f>
        <v>4691</v>
      </c>
      <c r="D49" s="20">
        <f t="shared" si="35"/>
        <v>2758</v>
      </c>
      <c r="E49" s="93">
        <v>83.321247280638147</v>
      </c>
      <c r="F49" s="20">
        <f t="shared" si="35"/>
        <v>53</v>
      </c>
      <c r="G49" s="20">
        <f t="shared" si="35"/>
        <v>35</v>
      </c>
      <c r="H49" s="20">
        <f t="shared" si="35"/>
        <v>2670</v>
      </c>
      <c r="I49" s="20">
        <f t="shared" si="35"/>
        <v>781</v>
      </c>
      <c r="J49" s="20">
        <f t="shared" si="35"/>
        <v>445</v>
      </c>
      <c r="K49" s="20">
        <f t="shared" si="35"/>
        <v>22</v>
      </c>
      <c r="L49" s="20">
        <f t="shared" si="35"/>
        <v>360</v>
      </c>
      <c r="M49" s="20">
        <f t="shared" si="35"/>
        <v>134</v>
      </c>
      <c r="N49" s="20">
        <f t="shared" si="35"/>
        <v>2</v>
      </c>
      <c r="O49" s="20">
        <f t="shared" si="35"/>
        <v>18</v>
      </c>
      <c r="P49" s="20">
        <f t="shared" si="35"/>
        <v>371</v>
      </c>
      <c r="Q49" s="20">
        <f t="shared" si="35"/>
        <v>8</v>
      </c>
      <c r="R49" s="20">
        <f t="shared" si="35"/>
        <v>112</v>
      </c>
      <c r="S49" s="20">
        <f t="shared" si="35"/>
        <v>417</v>
      </c>
    </row>
    <row r="50" spans="1:19" s="19" customFormat="1" ht="12" customHeight="1" x14ac:dyDescent="0.2">
      <c r="A50" s="28"/>
      <c r="B50" s="28" t="s">
        <v>58</v>
      </c>
      <c r="C50" s="26">
        <f t="shared" ref="C50:S50" si="36">C71+C78+C85+C95+C107+C112+C120</f>
        <v>9050</v>
      </c>
      <c r="D50" s="26">
        <f t="shared" si="36"/>
        <v>5304</v>
      </c>
      <c r="E50" s="93">
        <v>81.315987933634986</v>
      </c>
      <c r="F50" s="26">
        <f t="shared" si="36"/>
        <v>111</v>
      </c>
      <c r="G50" s="26">
        <f t="shared" si="36"/>
        <v>38</v>
      </c>
      <c r="H50" s="26">
        <f t="shared" si="36"/>
        <v>5155</v>
      </c>
      <c r="I50" s="26">
        <f t="shared" si="36"/>
        <v>1441</v>
      </c>
      <c r="J50" s="26">
        <f t="shared" si="36"/>
        <v>1049</v>
      </c>
      <c r="K50" s="26">
        <f t="shared" si="36"/>
        <v>20</v>
      </c>
      <c r="L50" s="26">
        <f t="shared" si="36"/>
        <v>565</v>
      </c>
      <c r="M50" s="26">
        <f t="shared" si="36"/>
        <v>229</v>
      </c>
      <c r="N50" s="26">
        <f t="shared" si="36"/>
        <v>5</v>
      </c>
      <c r="O50" s="26">
        <f t="shared" si="36"/>
        <v>20</v>
      </c>
      <c r="P50" s="26">
        <f t="shared" si="36"/>
        <v>775</v>
      </c>
      <c r="Q50" s="26">
        <f t="shared" si="36"/>
        <v>15</v>
      </c>
      <c r="R50" s="26">
        <f t="shared" si="36"/>
        <v>224</v>
      </c>
      <c r="S50" s="26">
        <f t="shared" si="36"/>
        <v>812</v>
      </c>
    </row>
    <row r="51" spans="1:19" s="19" customFormat="1" ht="12" customHeight="1" x14ac:dyDescent="0.2">
      <c r="A51" s="25"/>
      <c r="B51" s="25"/>
      <c r="C51" s="25"/>
      <c r="D51" s="25"/>
      <c r="E51" s="9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s="17" customFormat="1" ht="12" customHeight="1" x14ac:dyDescent="0.2">
      <c r="A52" s="156" t="s">
        <v>59</v>
      </c>
      <c r="B52" s="156"/>
      <c r="C52" s="18">
        <f t="shared" ref="C52:S52" si="37">C53+C54+C55</f>
        <v>37724</v>
      </c>
      <c r="D52" s="18">
        <f t="shared" si="37"/>
        <v>25292</v>
      </c>
      <c r="E52" s="91">
        <v>84.40613632769255</v>
      </c>
      <c r="F52" s="18">
        <f t="shared" si="37"/>
        <v>589</v>
      </c>
      <c r="G52" s="18">
        <f t="shared" si="37"/>
        <v>179</v>
      </c>
      <c r="H52" s="18">
        <f t="shared" si="37"/>
        <v>24524</v>
      </c>
      <c r="I52" s="18">
        <f t="shared" si="37"/>
        <v>6027</v>
      </c>
      <c r="J52" s="18">
        <f t="shared" si="37"/>
        <v>5072</v>
      </c>
      <c r="K52" s="18">
        <f t="shared" si="37"/>
        <v>192</v>
      </c>
      <c r="L52" s="18">
        <f t="shared" si="37"/>
        <v>3123</v>
      </c>
      <c r="M52" s="18">
        <f t="shared" si="37"/>
        <v>1266</v>
      </c>
      <c r="N52" s="18">
        <f t="shared" si="37"/>
        <v>6</v>
      </c>
      <c r="O52" s="18">
        <f t="shared" si="37"/>
        <v>104</v>
      </c>
      <c r="P52" s="18">
        <f t="shared" si="37"/>
        <v>4238</v>
      </c>
      <c r="Q52" s="18">
        <f t="shared" si="37"/>
        <v>50</v>
      </c>
      <c r="R52" s="18">
        <f t="shared" si="37"/>
        <v>643</v>
      </c>
      <c r="S52" s="18">
        <f t="shared" si="37"/>
        <v>3803</v>
      </c>
    </row>
    <row r="53" spans="1:19" s="19" customFormat="1" ht="12" customHeight="1" x14ac:dyDescent="0.2">
      <c r="A53" s="157" t="s">
        <v>60</v>
      </c>
      <c r="B53" s="157"/>
      <c r="C53" s="20">
        <f t="shared" ref="C53:S53" si="38">C58+C61+C64+C68</f>
        <v>11863</v>
      </c>
      <c r="D53" s="20">
        <f t="shared" si="38"/>
        <v>7535</v>
      </c>
      <c r="E53" s="93">
        <v>82.176509621765092</v>
      </c>
      <c r="F53" s="20">
        <f t="shared" si="38"/>
        <v>189</v>
      </c>
      <c r="G53" s="20">
        <f t="shared" si="38"/>
        <v>53</v>
      </c>
      <c r="H53" s="20">
        <f t="shared" si="38"/>
        <v>7293</v>
      </c>
      <c r="I53" s="20">
        <f t="shared" si="38"/>
        <v>1857</v>
      </c>
      <c r="J53" s="20">
        <f t="shared" si="38"/>
        <v>1445</v>
      </c>
      <c r="K53" s="20">
        <f t="shared" si="38"/>
        <v>75</v>
      </c>
      <c r="L53" s="20">
        <f t="shared" si="38"/>
        <v>1008</v>
      </c>
      <c r="M53" s="20">
        <f t="shared" si="38"/>
        <v>386</v>
      </c>
      <c r="N53" s="20">
        <f t="shared" si="38"/>
        <v>2</v>
      </c>
      <c r="O53" s="20">
        <f t="shared" si="38"/>
        <v>31</v>
      </c>
      <c r="P53" s="20">
        <f t="shared" si="38"/>
        <v>1112</v>
      </c>
      <c r="Q53" s="20">
        <f t="shared" si="38"/>
        <v>16</v>
      </c>
      <c r="R53" s="20">
        <f t="shared" si="38"/>
        <v>208</v>
      </c>
      <c r="S53" s="20">
        <f t="shared" si="38"/>
        <v>1153</v>
      </c>
    </row>
    <row r="54" spans="1:19" s="19" customFormat="1" ht="12" customHeight="1" x14ac:dyDescent="0.2">
      <c r="A54" s="157" t="s">
        <v>61</v>
      </c>
      <c r="B54" s="157"/>
      <c r="C54" s="20">
        <f t="shared" ref="C54:S54" si="39">C74+C79+C80+C62+C63+C97+C99+C65+C66+C115+C67</f>
        <v>22602</v>
      </c>
      <c r="D54" s="20">
        <f t="shared" si="39"/>
        <v>15471</v>
      </c>
      <c r="E54" s="93">
        <v>84.829681339279944</v>
      </c>
      <c r="F54" s="20">
        <f t="shared" si="39"/>
        <v>358</v>
      </c>
      <c r="G54" s="20">
        <f t="shared" si="39"/>
        <v>107</v>
      </c>
      <c r="H54" s="20">
        <f t="shared" si="39"/>
        <v>15006</v>
      </c>
      <c r="I54" s="20">
        <f t="shared" si="39"/>
        <v>3669</v>
      </c>
      <c r="J54" s="20">
        <f t="shared" si="39"/>
        <v>3167</v>
      </c>
      <c r="K54" s="20">
        <f t="shared" si="39"/>
        <v>104</v>
      </c>
      <c r="L54" s="20">
        <f t="shared" si="39"/>
        <v>1831</v>
      </c>
      <c r="M54" s="20">
        <f t="shared" si="39"/>
        <v>746</v>
      </c>
      <c r="N54" s="20">
        <f t="shared" si="39"/>
        <v>4</v>
      </c>
      <c r="O54" s="20">
        <f t="shared" si="39"/>
        <v>64</v>
      </c>
      <c r="P54" s="20">
        <f t="shared" si="39"/>
        <v>2700</v>
      </c>
      <c r="Q54" s="20">
        <f t="shared" si="39"/>
        <v>32</v>
      </c>
      <c r="R54" s="20">
        <f t="shared" si="39"/>
        <v>373</v>
      </c>
      <c r="S54" s="20">
        <f t="shared" si="39"/>
        <v>2316</v>
      </c>
    </row>
    <row r="55" spans="1:19" s="19" customFormat="1" ht="12" customHeight="1" x14ac:dyDescent="0.2">
      <c r="A55" s="158" t="s">
        <v>62</v>
      </c>
      <c r="B55" s="158"/>
      <c r="C55" s="26">
        <f t="shared" ref="C55:S55" si="40">C60+C59</f>
        <v>3259</v>
      </c>
      <c r="D55" s="26">
        <f t="shared" si="40"/>
        <v>2286</v>
      </c>
      <c r="E55" s="93">
        <v>88.888888888888886</v>
      </c>
      <c r="F55" s="26">
        <f t="shared" si="40"/>
        <v>42</v>
      </c>
      <c r="G55" s="26">
        <f t="shared" si="40"/>
        <v>19</v>
      </c>
      <c r="H55" s="26">
        <f t="shared" si="40"/>
        <v>2225</v>
      </c>
      <c r="I55" s="26">
        <f t="shared" si="40"/>
        <v>501</v>
      </c>
      <c r="J55" s="26">
        <f t="shared" si="40"/>
        <v>460</v>
      </c>
      <c r="K55" s="26">
        <f t="shared" si="40"/>
        <v>13</v>
      </c>
      <c r="L55" s="26">
        <f t="shared" si="40"/>
        <v>284</v>
      </c>
      <c r="M55" s="26">
        <f t="shared" si="40"/>
        <v>134</v>
      </c>
      <c r="N55" s="26">
        <f t="shared" si="40"/>
        <v>0</v>
      </c>
      <c r="O55" s="26">
        <f t="shared" si="40"/>
        <v>9</v>
      </c>
      <c r="P55" s="26">
        <f t="shared" si="40"/>
        <v>426</v>
      </c>
      <c r="Q55" s="26">
        <f t="shared" si="40"/>
        <v>2</v>
      </c>
      <c r="R55" s="26">
        <f t="shared" si="40"/>
        <v>62</v>
      </c>
      <c r="S55" s="26">
        <f t="shared" si="40"/>
        <v>334</v>
      </c>
    </row>
    <row r="56" spans="1:19" s="19" customFormat="1" ht="12" customHeight="1" x14ac:dyDescent="0.2">
      <c r="A56" s="25"/>
      <c r="B56" s="29"/>
      <c r="C56" s="32"/>
      <c r="D56" s="32"/>
      <c r="E56" s="94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s="19" customFormat="1" ht="12" customHeight="1" x14ac:dyDescent="0.2">
      <c r="A57" s="169" t="s">
        <v>63</v>
      </c>
      <c r="B57" s="169"/>
      <c r="C57" s="15">
        <f t="shared" ref="C57:S57" si="41">SUM(C58:C68)</f>
        <v>34312</v>
      </c>
      <c r="D57" s="15">
        <f t="shared" si="41"/>
        <v>23100</v>
      </c>
      <c r="E57" s="91">
        <v>84.571428571428569</v>
      </c>
      <c r="F57" s="15">
        <f t="shared" si="41"/>
        <v>528</v>
      </c>
      <c r="G57" s="15">
        <f t="shared" si="41"/>
        <v>164</v>
      </c>
      <c r="H57" s="15">
        <f t="shared" si="41"/>
        <v>22408</v>
      </c>
      <c r="I57" s="15">
        <f t="shared" si="41"/>
        <v>5438</v>
      </c>
      <c r="J57" s="15">
        <f t="shared" si="41"/>
        <v>4663</v>
      </c>
      <c r="K57" s="15">
        <f t="shared" si="41"/>
        <v>179</v>
      </c>
      <c r="L57" s="15">
        <f t="shared" si="41"/>
        <v>2784</v>
      </c>
      <c r="M57" s="15">
        <f t="shared" si="41"/>
        <v>1141</v>
      </c>
      <c r="N57" s="15">
        <f t="shared" si="41"/>
        <v>6</v>
      </c>
      <c r="O57" s="15">
        <f t="shared" si="41"/>
        <v>91</v>
      </c>
      <c r="P57" s="15">
        <f t="shared" si="41"/>
        <v>4017</v>
      </c>
      <c r="Q57" s="15">
        <f t="shared" si="41"/>
        <v>45</v>
      </c>
      <c r="R57" s="15">
        <f t="shared" si="41"/>
        <v>576</v>
      </c>
      <c r="S57" s="15">
        <f t="shared" si="41"/>
        <v>3468</v>
      </c>
    </row>
    <row r="58" spans="1:19" s="19" customFormat="1" ht="12" customHeight="1" x14ac:dyDescent="0.2">
      <c r="A58" s="157" t="s">
        <v>65</v>
      </c>
      <c r="B58" s="157"/>
      <c r="C58" s="20">
        <v>2285</v>
      </c>
      <c r="D58" s="20">
        <v>1497</v>
      </c>
      <c r="E58" s="93">
        <v>84.635938543754179</v>
      </c>
      <c r="F58" s="20">
        <v>49</v>
      </c>
      <c r="G58" s="20">
        <v>7</v>
      </c>
      <c r="H58" s="20">
        <v>1441</v>
      </c>
      <c r="I58" s="20">
        <v>333</v>
      </c>
      <c r="J58" s="20">
        <v>303</v>
      </c>
      <c r="K58" s="20">
        <v>25</v>
      </c>
      <c r="L58" s="20">
        <v>206</v>
      </c>
      <c r="M58" s="20">
        <v>97</v>
      </c>
      <c r="N58" s="20">
        <v>0</v>
      </c>
      <c r="O58" s="20">
        <v>9</v>
      </c>
      <c r="P58" s="20">
        <v>245</v>
      </c>
      <c r="Q58" s="20">
        <v>3</v>
      </c>
      <c r="R58" s="20">
        <v>17</v>
      </c>
      <c r="S58" s="20">
        <v>203</v>
      </c>
    </row>
    <row r="59" spans="1:19" s="19" customFormat="1" ht="12" customHeight="1" x14ac:dyDescent="0.2">
      <c r="A59" s="157" t="s">
        <v>345</v>
      </c>
      <c r="B59" s="157"/>
      <c r="C59" s="20">
        <v>1633</v>
      </c>
      <c r="D59" s="20">
        <v>1109</v>
      </c>
      <c r="E59" s="93">
        <v>89.810640216411187</v>
      </c>
      <c r="F59" s="20">
        <v>19</v>
      </c>
      <c r="G59" s="20">
        <v>6</v>
      </c>
      <c r="H59" s="20">
        <v>1084</v>
      </c>
      <c r="I59" s="20">
        <v>194</v>
      </c>
      <c r="J59" s="20">
        <v>271</v>
      </c>
      <c r="K59" s="20">
        <v>6</v>
      </c>
      <c r="L59" s="20">
        <v>144</v>
      </c>
      <c r="M59" s="20">
        <v>74</v>
      </c>
      <c r="N59" s="20">
        <v>0</v>
      </c>
      <c r="O59" s="20">
        <v>2</v>
      </c>
      <c r="P59" s="20">
        <v>204</v>
      </c>
      <c r="Q59" s="20">
        <v>2</v>
      </c>
      <c r="R59" s="20">
        <v>31</v>
      </c>
      <c r="S59" s="20">
        <v>156</v>
      </c>
    </row>
    <row r="60" spans="1:19" s="19" customFormat="1" ht="12" customHeight="1" x14ac:dyDescent="0.2">
      <c r="A60" s="157" t="s">
        <v>71</v>
      </c>
      <c r="B60" s="157"/>
      <c r="C60" s="20">
        <v>1626</v>
      </c>
      <c r="D60" s="20">
        <v>1177</v>
      </c>
      <c r="E60" s="93">
        <v>88.020390824129151</v>
      </c>
      <c r="F60" s="20">
        <v>23</v>
      </c>
      <c r="G60" s="20">
        <v>13</v>
      </c>
      <c r="H60" s="20">
        <v>1141</v>
      </c>
      <c r="I60" s="20">
        <v>307</v>
      </c>
      <c r="J60" s="20">
        <v>189</v>
      </c>
      <c r="K60" s="20">
        <v>7</v>
      </c>
      <c r="L60" s="20">
        <v>140</v>
      </c>
      <c r="M60" s="20">
        <v>60</v>
      </c>
      <c r="N60" s="20">
        <v>0</v>
      </c>
      <c r="O60" s="20">
        <v>7</v>
      </c>
      <c r="P60" s="20">
        <v>222</v>
      </c>
      <c r="Q60" s="20">
        <v>0</v>
      </c>
      <c r="R60" s="20">
        <v>31</v>
      </c>
      <c r="S60" s="20">
        <v>178</v>
      </c>
    </row>
    <row r="61" spans="1:19" s="19" customFormat="1" ht="12" customHeight="1" x14ac:dyDescent="0.2">
      <c r="A61" s="157" t="s">
        <v>72</v>
      </c>
      <c r="B61" s="157"/>
      <c r="C61" s="20">
        <v>4417</v>
      </c>
      <c r="D61" s="20">
        <v>2747</v>
      </c>
      <c r="E61" s="93">
        <v>77.175100109210049</v>
      </c>
      <c r="F61" s="20">
        <v>64</v>
      </c>
      <c r="G61" s="20">
        <v>26</v>
      </c>
      <c r="H61" s="20">
        <v>2657</v>
      </c>
      <c r="I61" s="20">
        <v>707</v>
      </c>
      <c r="J61" s="20">
        <v>593</v>
      </c>
      <c r="K61" s="20">
        <v>18</v>
      </c>
      <c r="L61" s="20">
        <v>388</v>
      </c>
      <c r="M61" s="20">
        <v>137</v>
      </c>
      <c r="N61" s="20">
        <v>2</v>
      </c>
      <c r="O61" s="20">
        <v>13</v>
      </c>
      <c r="P61" s="20">
        <v>305</v>
      </c>
      <c r="Q61" s="20">
        <v>8</v>
      </c>
      <c r="R61" s="20">
        <v>68</v>
      </c>
      <c r="S61" s="20">
        <v>418</v>
      </c>
    </row>
    <row r="62" spans="1:19" s="19" customFormat="1" ht="12" customHeight="1" x14ac:dyDescent="0.2">
      <c r="A62" s="157" t="s">
        <v>73</v>
      </c>
      <c r="B62" s="157"/>
      <c r="C62" s="20">
        <v>2004</v>
      </c>
      <c r="D62" s="20">
        <v>1447</v>
      </c>
      <c r="E62" s="93">
        <v>81.617138908085693</v>
      </c>
      <c r="F62" s="20">
        <v>21</v>
      </c>
      <c r="G62" s="20">
        <v>11</v>
      </c>
      <c r="H62" s="20">
        <v>1415</v>
      </c>
      <c r="I62" s="20">
        <v>378</v>
      </c>
      <c r="J62" s="20">
        <v>424</v>
      </c>
      <c r="K62" s="20">
        <v>11</v>
      </c>
      <c r="L62" s="20">
        <v>189</v>
      </c>
      <c r="M62" s="20">
        <v>53</v>
      </c>
      <c r="N62" s="20">
        <v>1</v>
      </c>
      <c r="O62" s="20">
        <v>5</v>
      </c>
      <c r="P62" s="20">
        <v>102</v>
      </c>
      <c r="Q62" s="20">
        <v>3</v>
      </c>
      <c r="R62" s="20">
        <v>25</v>
      </c>
      <c r="S62" s="20">
        <v>224</v>
      </c>
    </row>
    <row r="63" spans="1:19" s="19" customFormat="1" ht="12" customHeight="1" x14ac:dyDescent="0.2">
      <c r="A63" s="157" t="s">
        <v>76</v>
      </c>
      <c r="B63" s="157"/>
      <c r="C63" s="20">
        <v>10437</v>
      </c>
      <c r="D63" s="20">
        <v>7176</v>
      </c>
      <c r="E63" s="93">
        <v>85.353957636566335</v>
      </c>
      <c r="F63" s="20">
        <v>161</v>
      </c>
      <c r="G63" s="20">
        <v>33</v>
      </c>
      <c r="H63" s="20">
        <v>6982</v>
      </c>
      <c r="I63" s="20">
        <v>1507</v>
      </c>
      <c r="J63" s="20">
        <v>1495</v>
      </c>
      <c r="K63" s="20">
        <v>43</v>
      </c>
      <c r="L63" s="20">
        <v>791</v>
      </c>
      <c r="M63" s="20">
        <v>374</v>
      </c>
      <c r="N63" s="20">
        <v>3</v>
      </c>
      <c r="O63" s="20">
        <v>26</v>
      </c>
      <c r="P63" s="20">
        <v>1552</v>
      </c>
      <c r="Q63" s="20">
        <v>19</v>
      </c>
      <c r="R63" s="20">
        <v>176</v>
      </c>
      <c r="S63" s="20">
        <v>996</v>
      </c>
    </row>
    <row r="64" spans="1:19" s="19" customFormat="1" ht="12" customHeight="1" x14ac:dyDescent="0.2">
      <c r="A64" s="157" t="s">
        <v>78</v>
      </c>
      <c r="B64" s="157"/>
      <c r="C64" s="20">
        <v>2993</v>
      </c>
      <c r="D64" s="20">
        <v>1913</v>
      </c>
      <c r="E64" s="93">
        <v>84.788290642969159</v>
      </c>
      <c r="F64" s="20">
        <v>52</v>
      </c>
      <c r="G64" s="20">
        <v>9</v>
      </c>
      <c r="H64" s="20">
        <v>1852</v>
      </c>
      <c r="I64" s="20">
        <v>502</v>
      </c>
      <c r="J64" s="20">
        <v>282</v>
      </c>
      <c r="K64" s="20">
        <v>17</v>
      </c>
      <c r="L64" s="20">
        <v>248</v>
      </c>
      <c r="M64" s="20">
        <v>96</v>
      </c>
      <c r="N64" s="20">
        <v>0</v>
      </c>
      <c r="O64" s="20">
        <v>5</v>
      </c>
      <c r="P64" s="20">
        <v>304</v>
      </c>
      <c r="Q64" s="20">
        <v>3</v>
      </c>
      <c r="R64" s="20">
        <v>85</v>
      </c>
      <c r="S64" s="20">
        <v>310</v>
      </c>
    </row>
    <row r="65" spans="1:19" s="19" customFormat="1" ht="12" customHeight="1" x14ac:dyDescent="0.2">
      <c r="A65" s="157" t="s">
        <v>81</v>
      </c>
      <c r="B65" s="157"/>
      <c r="C65" s="20">
        <v>1837</v>
      </c>
      <c r="D65" s="20">
        <v>1328</v>
      </c>
      <c r="E65" s="93">
        <v>86.521084337349393</v>
      </c>
      <c r="F65" s="20">
        <v>35</v>
      </c>
      <c r="G65" s="20">
        <v>13</v>
      </c>
      <c r="H65" s="20">
        <v>1280</v>
      </c>
      <c r="I65" s="20">
        <v>329</v>
      </c>
      <c r="J65" s="20">
        <v>288</v>
      </c>
      <c r="K65" s="20">
        <v>11</v>
      </c>
      <c r="L65" s="20">
        <v>114</v>
      </c>
      <c r="M65" s="20">
        <v>57</v>
      </c>
      <c r="N65" s="20">
        <v>0</v>
      </c>
      <c r="O65" s="20">
        <v>6</v>
      </c>
      <c r="P65" s="20">
        <v>247</v>
      </c>
      <c r="Q65" s="20">
        <v>2</v>
      </c>
      <c r="R65" s="20">
        <v>26</v>
      </c>
      <c r="S65" s="20">
        <v>200</v>
      </c>
    </row>
    <row r="66" spans="1:19" s="19" customFormat="1" ht="12" customHeight="1" x14ac:dyDescent="0.2">
      <c r="A66" s="157" t="s">
        <v>83</v>
      </c>
      <c r="B66" s="157"/>
      <c r="C66" s="20">
        <v>1865</v>
      </c>
      <c r="D66" s="20">
        <v>1341</v>
      </c>
      <c r="E66" s="93">
        <v>83.743475018642798</v>
      </c>
      <c r="F66" s="20">
        <v>38</v>
      </c>
      <c r="G66" s="20">
        <v>12</v>
      </c>
      <c r="H66" s="20">
        <v>1291</v>
      </c>
      <c r="I66" s="20">
        <v>349</v>
      </c>
      <c r="J66" s="20">
        <v>181</v>
      </c>
      <c r="K66" s="20">
        <v>5</v>
      </c>
      <c r="L66" s="20">
        <v>162</v>
      </c>
      <c r="M66" s="20">
        <v>42</v>
      </c>
      <c r="N66" s="20">
        <v>0</v>
      </c>
      <c r="O66" s="20">
        <v>6</v>
      </c>
      <c r="P66" s="20">
        <v>289</v>
      </c>
      <c r="Q66" s="20">
        <v>1</v>
      </c>
      <c r="R66" s="20">
        <v>30</v>
      </c>
      <c r="S66" s="20">
        <v>226</v>
      </c>
    </row>
    <row r="67" spans="1:19" s="19" customFormat="1" ht="12" customHeight="1" x14ac:dyDescent="0.2">
      <c r="A67" s="157" t="s">
        <v>85</v>
      </c>
      <c r="B67" s="157"/>
      <c r="C67" s="20">
        <v>3047</v>
      </c>
      <c r="D67" s="20">
        <v>1987</v>
      </c>
      <c r="E67" s="93">
        <v>87.267237040764982</v>
      </c>
      <c r="F67" s="20">
        <v>42</v>
      </c>
      <c r="G67" s="20">
        <v>23</v>
      </c>
      <c r="H67" s="20">
        <v>1922</v>
      </c>
      <c r="I67" s="20">
        <v>517</v>
      </c>
      <c r="J67" s="20">
        <v>370</v>
      </c>
      <c r="K67" s="20">
        <v>21</v>
      </c>
      <c r="L67" s="20">
        <v>236</v>
      </c>
      <c r="M67" s="20">
        <v>95</v>
      </c>
      <c r="N67" s="20">
        <v>0</v>
      </c>
      <c r="O67" s="20">
        <v>8</v>
      </c>
      <c r="P67" s="20">
        <v>289</v>
      </c>
      <c r="Q67" s="20">
        <v>2</v>
      </c>
      <c r="R67" s="20">
        <v>49</v>
      </c>
      <c r="S67" s="20">
        <v>335</v>
      </c>
    </row>
    <row r="68" spans="1:19" s="19" customFormat="1" ht="12" customHeight="1" x14ac:dyDescent="0.2">
      <c r="A68" s="158" t="s">
        <v>87</v>
      </c>
      <c r="B68" s="158"/>
      <c r="C68" s="26">
        <v>2168</v>
      </c>
      <c r="D68" s="26">
        <v>1378</v>
      </c>
      <c r="E68" s="93">
        <v>85.84905660377359</v>
      </c>
      <c r="F68" s="26">
        <v>24</v>
      </c>
      <c r="G68" s="26">
        <v>11</v>
      </c>
      <c r="H68" s="26">
        <v>1343</v>
      </c>
      <c r="I68" s="26">
        <v>315</v>
      </c>
      <c r="J68" s="26">
        <v>267</v>
      </c>
      <c r="K68" s="26">
        <v>15</v>
      </c>
      <c r="L68" s="26">
        <v>166</v>
      </c>
      <c r="M68" s="26">
        <v>56</v>
      </c>
      <c r="N68" s="26">
        <v>0</v>
      </c>
      <c r="O68" s="26">
        <v>4</v>
      </c>
      <c r="P68" s="26">
        <v>258</v>
      </c>
      <c r="Q68" s="26">
        <v>2</v>
      </c>
      <c r="R68" s="26">
        <v>38</v>
      </c>
      <c r="S68" s="26">
        <v>222</v>
      </c>
    </row>
    <row r="69" spans="1:19" s="19" customFormat="1" ht="12" customHeight="1" x14ac:dyDescent="0.2">
      <c r="A69" s="25"/>
      <c r="B69" s="25"/>
      <c r="C69" s="25"/>
      <c r="D69" s="25"/>
      <c r="E69" s="9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s="19" customFormat="1" ht="12" customHeight="1" x14ac:dyDescent="0.2">
      <c r="A70" s="156" t="s">
        <v>88</v>
      </c>
      <c r="B70" s="156"/>
      <c r="C70" s="18">
        <f t="shared" ref="C70:S70" si="42">SUM(C71:C122)</f>
        <v>89578</v>
      </c>
      <c r="D70" s="18">
        <f t="shared" si="42"/>
        <v>54738</v>
      </c>
      <c r="E70" s="91">
        <v>81.82980744638094</v>
      </c>
      <c r="F70" s="18">
        <f t="shared" si="42"/>
        <v>1058</v>
      </c>
      <c r="G70" s="18">
        <f t="shared" si="42"/>
        <v>518</v>
      </c>
      <c r="H70" s="18">
        <f t="shared" si="42"/>
        <v>53162</v>
      </c>
      <c r="I70" s="18">
        <f t="shared" si="42"/>
        <v>14049</v>
      </c>
      <c r="J70" s="18">
        <f t="shared" si="42"/>
        <v>11969</v>
      </c>
      <c r="K70" s="18">
        <f t="shared" si="42"/>
        <v>323</v>
      </c>
      <c r="L70" s="18">
        <f t="shared" si="42"/>
        <v>6618</v>
      </c>
      <c r="M70" s="18">
        <f t="shared" si="42"/>
        <v>2564</v>
      </c>
      <c r="N70" s="18">
        <f t="shared" si="42"/>
        <v>32</v>
      </c>
      <c r="O70" s="18">
        <f t="shared" si="42"/>
        <v>285</v>
      </c>
      <c r="P70" s="18">
        <f t="shared" si="42"/>
        <v>6933</v>
      </c>
      <c r="Q70" s="18">
        <f t="shared" si="42"/>
        <v>154</v>
      </c>
      <c r="R70" s="18">
        <f t="shared" si="42"/>
        <v>2045</v>
      </c>
      <c r="S70" s="18">
        <f t="shared" si="42"/>
        <v>8190</v>
      </c>
    </row>
    <row r="71" spans="1:19" s="19" customFormat="1" ht="12" customHeight="1" x14ac:dyDescent="0.2">
      <c r="A71" s="157" t="s">
        <v>89</v>
      </c>
      <c r="B71" s="157"/>
      <c r="C71" s="20">
        <v>2512</v>
      </c>
      <c r="D71" s="20">
        <v>1361</v>
      </c>
      <c r="E71" s="93">
        <v>79.720793534166063</v>
      </c>
      <c r="F71" s="20">
        <v>30</v>
      </c>
      <c r="G71" s="20">
        <v>8</v>
      </c>
      <c r="H71" s="20">
        <v>1323</v>
      </c>
      <c r="I71" s="20">
        <v>425</v>
      </c>
      <c r="J71" s="20">
        <v>247</v>
      </c>
      <c r="K71" s="20">
        <v>3</v>
      </c>
      <c r="L71" s="20">
        <v>130</v>
      </c>
      <c r="M71" s="20">
        <v>50</v>
      </c>
      <c r="N71" s="20">
        <v>0</v>
      </c>
      <c r="O71" s="20">
        <v>5</v>
      </c>
      <c r="P71" s="20">
        <v>185</v>
      </c>
      <c r="Q71" s="20">
        <v>0</v>
      </c>
      <c r="R71" s="20">
        <v>50</v>
      </c>
      <c r="S71" s="20">
        <v>228</v>
      </c>
    </row>
    <row r="72" spans="1:19" s="19" customFormat="1" ht="12" customHeight="1" x14ac:dyDescent="0.2">
      <c r="A72" s="157" t="s">
        <v>90</v>
      </c>
      <c r="B72" s="157"/>
      <c r="C72" s="20">
        <v>1089</v>
      </c>
      <c r="D72" s="20">
        <v>732</v>
      </c>
      <c r="E72" s="93">
        <v>81.557377049180317</v>
      </c>
      <c r="F72" s="20">
        <v>15</v>
      </c>
      <c r="G72" s="20">
        <v>3</v>
      </c>
      <c r="H72" s="20">
        <v>714</v>
      </c>
      <c r="I72" s="20">
        <v>130</v>
      </c>
      <c r="J72" s="20">
        <v>160</v>
      </c>
      <c r="K72" s="20">
        <v>1</v>
      </c>
      <c r="L72" s="20">
        <v>129</v>
      </c>
      <c r="M72" s="20">
        <v>37</v>
      </c>
      <c r="N72" s="20">
        <v>0</v>
      </c>
      <c r="O72" s="20">
        <v>8</v>
      </c>
      <c r="P72" s="20">
        <v>99</v>
      </c>
      <c r="Q72" s="20">
        <v>0</v>
      </c>
      <c r="R72" s="20">
        <v>35</v>
      </c>
      <c r="S72" s="20">
        <v>115</v>
      </c>
    </row>
    <row r="73" spans="1:19" s="19" customFormat="1" ht="12" customHeight="1" x14ac:dyDescent="0.2">
      <c r="A73" s="157" t="s">
        <v>91</v>
      </c>
      <c r="B73" s="157"/>
      <c r="C73" s="20">
        <v>229</v>
      </c>
      <c r="D73" s="20">
        <v>154</v>
      </c>
      <c r="E73" s="93">
        <v>86.36363636363636</v>
      </c>
      <c r="F73" s="20">
        <v>4</v>
      </c>
      <c r="G73" s="20">
        <v>1</v>
      </c>
      <c r="H73" s="20">
        <v>149</v>
      </c>
      <c r="I73" s="20">
        <v>49</v>
      </c>
      <c r="J73" s="20">
        <v>16</v>
      </c>
      <c r="K73" s="20">
        <v>0</v>
      </c>
      <c r="L73" s="20">
        <v>27</v>
      </c>
      <c r="M73" s="20">
        <v>9</v>
      </c>
      <c r="N73" s="20">
        <v>0</v>
      </c>
      <c r="O73" s="20">
        <v>1</v>
      </c>
      <c r="P73" s="20">
        <v>23</v>
      </c>
      <c r="Q73" s="20">
        <v>0</v>
      </c>
      <c r="R73" s="20">
        <v>4</v>
      </c>
      <c r="S73" s="20">
        <v>20</v>
      </c>
    </row>
    <row r="74" spans="1:19" s="19" customFormat="1" ht="12" customHeight="1" x14ac:dyDescent="0.2">
      <c r="A74" s="157" t="s">
        <v>92</v>
      </c>
      <c r="B74" s="157"/>
      <c r="C74" s="20">
        <v>743</v>
      </c>
      <c r="D74" s="20">
        <v>514</v>
      </c>
      <c r="E74" s="93">
        <v>88.910505836575865</v>
      </c>
      <c r="F74" s="20">
        <v>10</v>
      </c>
      <c r="G74" s="20">
        <v>1</v>
      </c>
      <c r="H74" s="20">
        <v>503</v>
      </c>
      <c r="I74" s="20">
        <v>143</v>
      </c>
      <c r="J74" s="20">
        <v>121</v>
      </c>
      <c r="K74" s="20">
        <v>2</v>
      </c>
      <c r="L74" s="20">
        <v>76</v>
      </c>
      <c r="M74" s="20">
        <v>24</v>
      </c>
      <c r="N74" s="20">
        <v>0</v>
      </c>
      <c r="O74" s="20">
        <v>2</v>
      </c>
      <c r="P74" s="20">
        <v>31</v>
      </c>
      <c r="Q74" s="20">
        <v>0</v>
      </c>
      <c r="R74" s="20">
        <v>7</v>
      </c>
      <c r="S74" s="20">
        <v>97</v>
      </c>
    </row>
    <row r="75" spans="1:19" s="19" customFormat="1" ht="12" customHeight="1" x14ac:dyDescent="0.2">
      <c r="A75" s="157" t="s">
        <v>93</v>
      </c>
      <c r="B75" s="157"/>
      <c r="C75" s="20">
        <v>246</v>
      </c>
      <c r="D75" s="20">
        <v>130</v>
      </c>
      <c r="E75" s="93">
        <v>71.538461538461533</v>
      </c>
      <c r="F75" s="20">
        <v>2</v>
      </c>
      <c r="G75" s="20">
        <v>1</v>
      </c>
      <c r="H75" s="20">
        <v>127</v>
      </c>
      <c r="I75" s="20">
        <v>33</v>
      </c>
      <c r="J75" s="20">
        <v>15</v>
      </c>
      <c r="K75" s="20">
        <v>4</v>
      </c>
      <c r="L75" s="20">
        <v>20</v>
      </c>
      <c r="M75" s="20">
        <v>14</v>
      </c>
      <c r="N75" s="20">
        <v>0</v>
      </c>
      <c r="O75" s="20">
        <v>0</v>
      </c>
      <c r="P75" s="20">
        <v>5</v>
      </c>
      <c r="Q75" s="20">
        <v>2</v>
      </c>
      <c r="R75" s="20">
        <v>9</v>
      </c>
      <c r="S75" s="20">
        <v>25</v>
      </c>
    </row>
    <row r="76" spans="1:19" s="19" customFormat="1" ht="12" customHeight="1" x14ac:dyDescent="0.2">
      <c r="A76" s="157" t="s">
        <v>95</v>
      </c>
      <c r="B76" s="157"/>
      <c r="C76" s="20">
        <v>1002</v>
      </c>
      <c r="D76" s="20">
        <v>661</v>
      </c>
      <c r="E76" s="93">
        <v>77.609682299546151</v>
      </c>
      <c r="F76" s="20">
        <v>12</v>
      </c>
      <c r="G76" s="20">
        <v>11</v>
      </c>
      <c r="H76" s="20">
        <v>638</v>
      </c>
      <c r="I76" s="20">
        <v>231</v>
      </c>
      <c r="J76" s="20">
        <v>111</v>
      </c>
      <c r="K76" s="20">
        <v>3</v>
      </c>
      <c r="L76" s="20">
        <v>76</v>
      </c>
      <c r="M76" s="20">
        <v>26</v>
      </c>
      <c r="N76" s="20">
        <v>0</v>
      </c>
      <c r="O76" s="20">
        <v>2</v>
      </c>
      <c r="P76" s="20">
        <v>60</v>
      </c>
      <c r="Q76" s="20">
        <v>3</v>
      </c>
      <c r="R76" s="20">
        <v>29</v>
      </c>
      <c r="S76" s="20">
        <v>97</v>
      </c>
    </row>
    <row r="77" spans="1:19" s="19" customFormat="1" ht="12" customHeight="1" x14ac:dyDescent="0.2">
      <c r="A77" s="157" t="s">
        <v>96</v>
      </c>
      <c r="B77" s="157"/>
      <c r="C77" s="20">
        <v>522</v>
      </c>
      <c r="D77" s="20">
        <v>293</v>
      </c>
      <c r="E77" s="93">
        <v>73.037542662116039</v>
      </c>
      <c r="F77" s="20">
        <v>6</v>
      </c>
      <c r="G77" s="20">
        <v>3</v>
      </c>
      <c r="H77" s="20">
        <v>284</v>
      </c>
      <c r="I77" s="20">
        <v>84</v>
      </c>
      <c r="J77" s="20">
        <v>28</v>
      </c>
      <c r="K77" s="20">
        <v>2</v>
      </c>
      <c r="L77" s="20">
        <v>50</v>
      </c>
      <c r="M77" s="20">
        <v>15</v>
      </c>
      <c r="N77" s="20">
        <v>0</v>
      </c>
      <c r="O77" s="20">
        <v>1</v>
      </c>
      <c r="P77" s="20">
        <v>45</v>
      </c>
      <c r="Q77" s="20">
        <v>0</v>
      </c>
      <c r="R77" s="20">
        <v>10</v>
      </c>
      <c r="S77" s="20">
        <v>49</v>
      </c>
    </row>
    <row r="78" spans="1:19" s="19" customFormat="1" ht="12" customHeight="1" x14ac:dyDescent="0.2">
      <c r="A78" s="157" t="s">
        <v>98</v>
      </c>
      <c r="B78" s="157"/>
      <c r="C78" s="20">
        <v>1747</v>
      </c>
      <c r="D78" s="20">
        <v>1181</v>
      </c>
      <c r="E78" s="93">
        <v>78.323454699407279</v>
      </c>
      <c r="F78" s="20">
        <v>27</v>
      </c>
      <c r="G78" s="20">
        <v>12</v>
      </c>
      <c r="H78" s="20">
        <v>1142</v>
      </c>
      <c r="I78" s="20">
        <v>343</v>
      </c>
      <c r="J78" s="20">
        <v>235</v>
      </c>
      <c r="K78" s="20">
        <v>3</v>
      </c>
      <c r="L78" s="20">
        <v>101</v>
      </c>
      <c r="M78" s="20">
        <v>61</v>
      </c>
      <c r="N78" s="20">
        <v>4</v>
      </c>
      <c r="O78" s="20">
        <v>4</v>
      </c>
      <c r="P78" s="20">
        <v>170</v>
      </c>
      <c r="Q78" s="20">
        <v>2</v>
      </c>
      <c r="R78" s="20">
        <v>45</v>
      </c>
      <c r="S78" s="20">
        <v>174</v>
      </c>
    </row>
    <row r="79" spans="1:19" s="19" customFormat="1" ht="12" customHeight="1" x14ac:dyDescent="0.2">
      <c r="A79" s="157" t="s">
        <v>100</v>
      </c>
      <c r="B79" s="157"/>
      <c r="C79" s="20">
        <v>518</v>
      </c>
      <c r="D79" s="20">
        <v>319</v>
      </c>
      <c r="E79" s="93">
        <v>88.401253918495286</v>
      </c>
      <c r="F79" s="20">
        <v>10</v>
      </c>
      <c r="G79" s="20">
        <v>3</v>
      </c>
      <c r="H79" s="20">
        <v>306</v>
      </c>
      <c r="I79" s="20">
        <v>87</v>
      </c>
      <c r="J79" s="20">
        <v>61</v>
      </c>
      <c r="K79" s="20">
        <v>1</v>
      </c>
      <c r="L79" s="20">
        <v>34</v>
      </c>
      <c r="M79" s="20">
        <v>23</v>
      </c>
      <c r="N79" s="20">
        <v>0</v>
      </c>
      <c r="O79" s="20">
        <v>4</v>
      </c>
      <c r="P79" s="20">
        <v>40</v>
      </c>
      <c r="Q79" s="20">
        <v>3</v>
      </c>
      <c r="R79" s="20">
        <v>10</v>
      </c>
      <c r="S79" s="20">
        <v>43</v>
      </c>
    </row>
    <row r="80" spans="1:19" s="19" customFormat="1" ht="12" customHeight="1" x14ac:dyDescent="0.2">
      <c r="A80" s="157" t="s">
        <v>102</v>
      </c>
      <c r="B80" s="157"/>
      <c r="C80" s="20">
        <v>377</v>
      </c>
      <c r="D80" s="20">
        <v>253</v>
      </c>
      <c r="E80" s="93">
        <v>56.916996047430835</v>
      </c>
      <c r="F80" s="20">
        <v>12</v>
      </c>
      <c r="G80" s="20">
        <v>2</v>
      </c>
      <c r="H80" s="20">
        <v>239</v>
      </c>
      <c r="I80" s="20">
        <v>66</v>
      </c>
      <c r="J80" s="20">
        <v>38</v>
      </c>
      <c r="K80" s="20">
        <v>4</v>
      </c>
      <c r="L80" s="20">
        <v>39</v>
      </c>
      <c r="M80" s="20">
        <v>14</v>
      </c>
      <c r="N80" s="20">
        <v>0</v>
      </c>
      <c r="O80" s="20">
        <v>0</v>
      </c>
      <c r="P80" s="20">
        <v>42</v>
      </c>
      <c r="Q80" s="20">
        <v>0</v>
      </c>
      <c r="R80" s="20">
        <v>6</v>
      </c>
      <c r="S80" s="20">
        <v>30</v>
      </c>
    </row>
    <row r="81" spans="1:19" s="19" customFormat="1" ht="12" customHeight="1" x14ac:dyDescent="0.2">
      <c r="A81" s="157" t="s">
        <v>103</v>
      </c>
      <c r="B81" s="157"/>
      <c r="C81" s="20">
        <v>510</v>
      </c>
      <c r="D81" s="20">
        <v>326</v>
      </c>
      <c r="E81" s="93">
        <v>80.368098159509202</v>
      </c>
      <c r="F81" s="20">
        <v>9</v>
      </c>
      <c r="G81" s="20">
        <v>1</v>
      </c>
      <c r="H81" s="20">
        <v>316</v>
      </c>
      <c r="I81" s="20">
        <v>92</v>
      </c>
      <c r="J81" s="20">
        <v>77</v>
      </c>
      <c r="K81" s="20">
        <v>1</v>
      </c>
      <c r="L81" s="20">
        <v>44</v>
      </c>
      <c r="M81" s="20">
        <v>23</v>
      </c>
      <c r="N81" s="20">
        <v>0</v>
      </c>
      <c r="O81" s="20">
        <v>3</v>
      </c>
      <c r="P81" s="20">
        <v>22</v>
      </c>
      <c r="Q81" s="20">
        <v>2</v>
      </c>
      <c r="R81" s="20">
        <v>13</v>
      </c>
      <c r="S81" s="20">
        <v>39</v>
      </c>
    </row>
    <row r="82" spans="1:19" s="19" customFormat="1" ht="12" customHeight="1" x14ac:dyDescent="0.2">
      <c r="A82" s="157" t="s">
        <v>104</v>
      </c>
      <c r="B82" s="157"/>
      <c r="C82" s="20">
        <v>912</v>
      </c>
      <c r="D82" s="20">
        <v>606</v>
      </c>
      <c r="E82" s="93">
        <v>84.818481848184817</v>
      </c>
      <c r="F82" s="20">
        <v>15</v>
      </c>
      <c r="G82" s="20">
        <v>4</v>
      </c>
      <c r="H82" s="20">
        <v>587</v>
      </c>
      <c r="I82" s="20">
        <v>145</v>
      </c>
      <c r="J82" s="20">
        <v>142</v>
      </c>
      <c r="K82" s="20">
        <v>1</v>
      </c>
      <c r="L82" s="20">
        <v>53</v>
      </c>
      <c r="M82" s="20">
        <v>14</v>
      </c>
      <c r="N82" s="20">
        <v>1</v>
      </c>
      <c r="O82" s="20">
        <v>0</v>
      </c>
      <c r="P82" s="20">
        <v>109</v>
      </c>
      <c r="Q82" s="20">
        <v>0</v>
      </c>
      <c r="R82" s="20">
        <v>24</v>
      </c>
      <c r="S82" s="20">
        <v>98</v>
      </c>
    </row>
    <row r="83" spans="1:19" s="19" customFormat="1" ht="12" customHeight="1" x14ac:dyDescent="0.2">
      <c r="A83" s="157" t="s">
        <v>107</v>
      </c>
      <c r="B83" s="157"/>
      <c r="C83" s="20">
        <v>1375</v>
      </c>
      <c r="D83" s="20">
        <v>910</v>
      </c>
      <c r="E83" s="93">
        <v>89.670329670329679</v>
      </c>
      <c r="F83" s="20">
        <v>15</v>
      </c>
      <c r="G83" s="20">
        <v>6</v>
      </c>
      <c r="H83" s="20">
        <v>889</v>
      </c>
      <c r="I83" s="20">
        <v>218</v>
      </c>
      <c r="J83" s="20">
        <v>159</v>
      </c>
      <c r="K83" s="20">
        <v>7</v>
      </c>
      <c r="L83" s="20">
        <v>89</v>
      </c>
      <c r="M83" s="20">
        <v>19</v>
      </c>
      <c r="N83" s="20">
        <v>0</v>
      </c>
      <c r="O83" s="20">
        <v>4</v>
      </c>
      <c r="P83" s="20">
        <v>207</v>
      </c>
      <c r="Q83" s="20">
        <v>4</v>
      </c>
      <c r="R83" s="20">
        <v>22</v>
      </c>
      <c r="S83" s="20">
        <v>160</v>
      </c>
    </row>
    <row r="84" spans="1:19" s="19" customFormat="1" ht="12" customHeight="1" x14ac:dyDescent="0.2">
      <c r="A84" s="157" t="s">
        <v>108</v>
      </c>
      <c r="B84" s="157"/>
      <c r="C84" s="20">
        <v>4833</v>
      </c>
      <c r="D84" s="20">
        <v>3068</v>
      </c>
      <c r="E84" s="93">
        <v>89.700130378096475</v>
      </c>
      <c r="F84" s="20">
        <v>65</v>
      </c>
      <c r="G84" s="20">
        <v>29</v>
      </c>
      <c r="H84" s="20">
        <v>2974</v>
      </c>
      <c r="I84" s="20">
        <v>791</v>
      </c>
      <c r="J84" s="20">
        <v>510</v>
      </c>
      <c r="K84" s="20">
        <v>30</v>
      </c>
      <c r="L84" s="20">
        <v>511</v>
      </c>
      <c r="M84" s="20">
        <v>158</v>
      </c>
      <c r="N84" s="20">
        <v>0</v>
      </c>
      <c r="O84" s="20">
        <v>30</v>
      </c>
      <c r="P84" s="20">
        <v>431</v>
      </c>
      <c r="Q84" s="20">
        <v>5</v>
      </c>
      <c r="R84" s="20">
        <v>70</v>
      </c>
      <c r="S84" s="20">
        <v>438</v>
      </c>
    </row>
    <row r="85" spans="1:19" s="19" customFormat="1" ht="12" customHeight="1" x14ac:dyDescent="0.2">
      <c r="A85" s="157" t="s">
        <v>112</v>
      </c>
      <c r="B85" s="157"/>
      <c r="C85" s="20">
        <v>2586</v>
      </c>
      <c r="D85" s="20">
        <v>1446</v>
      </c>
      <c r="E85" s="93">
        <v>81.258644536652838</v>
      </c>
      <c r="F85" s="20">
        <v>29</v>
      </c>
      <c r="G85" s="20">
        <v>12</v>
      </c>
      <c r="H85" s="20">
        <v>1405</v>
      </c>
      <c r="I85" s="20">
        <v>323</v>
      </c>
      <c r="J85" s="20">
        <v>282</v>
      </c>
      <c r="K85" s="20">
        <v>8</v>
      </c>
      <c r="L85" s="20">
        <v>189</v>
      </c>
      <c r="M85" s="20">
        <v>67</v>
      </c>
      <c r="N85" s="20">
        <v>0</v>
      </c>
      <c r="O85" s="20">
        <v>3</v>
      </c>
      <c r="P85" s="20">
        <v>208</v>
      </c>
      <c r="Q85" s="20">
        <v>4</v>
      </c>
      <c r="R85" s="20">
        <v>84</v>
      </c>
      <c r="S85" s="20">
        <v>237</v>
      </c>
    </row>
    <row r="86" spans="1:19" s="19" customFormat="1" ht="12" customHeight="1" x14ac:dyDescent="0.2">
      <c r="A86" s="157" t="s">
        <v>115</v>
      </c>
      <c r="B86" s="157"/>
      <c r="C86" s="20">
        <v>2763</v>
      </c>
      <c r="D86" s="20">
        <v>1779</v>
      </c>
      <c r="E86" s="93">
        <v>83.305227655986513</v>
      </c>
      <c r="F86" s="20">
        <v>33</v>
      </c>
      <c r="G86" s="20">
        <v>7</v>
      </c>
      <c r="H86" s="20">
        <v>1739</v>
      </c>
      <c r="I86" s="20">
        <v>406</v>
      </c>
      <c r="J86" s="20">
        <v>565</v>
      </c>
      <c r="K86" s="20">
        <v>5</v>
      </c>
      <c r="L86" s="20">
        <v>165</v>
      </c>
      <c r="M86" s="20">
        <v>69</v>
      </c>
      <c r="N86" s="20">
        <v>0</v>
      </c>
      <c r="O86" s="20">
        <v>6</v>
      </c>
      <c r="P86" s="20">
        <v>182</v>
      </c>
      <c r="Q86" s="20">
        <v>5</v>
      </c>
      <c r="R86" s="20">
        <v>85</v>
      </c>
      <c r="S86" s="20">
        <v>251</v>
      </c>
    </row>
    <row r="87" spans="1:19" s="19" customFormat="1" ht="12" customHeight="1" x14ac:dyDescent="0.2">
      <c r="A87" s="157" t="s">
        <v>116</v>
      </c>
      <c r="B87" s="157"/>
      <c r="C87" s="20">
        <v>1512</v>
      </c>
      <c r="D87" s="20">
        <v>1098</v>
      </c>
      <c r="E87" s="93">
        <v>88.615664845173043</v>
      </c>
      <c r="F87" s="20">
        <v>16</v>
      </c>
      <c r="G87" s="20">
        <v>17</v>
      </c>
      <c r="H87" s="20">
        <v>1065</v>
      </c>
      <c r="I87" s="20">
        <v>185</v>
      </c>
      <c r="J87" s="20">
        <v>302</v>
      </c>
      <c r="K87" s="20">
        <v>6</v>
      </c>
      <c r="L87" s="20">
        <v>182</v>
      </c>
      <c r="M87" s="20">
        <v>59</v>
      </c>
      <c r="N87" s="20">
        <v>0</v>
      </c>
      <c r="O87" s="20">
        <v>4</v>
      </c>
      <c r="P87" s="20">
        <v>113</v>
      </c>
      <c r="Q87" s="20">
        <v>4</v>
      </c>
      <c r="R87" s="20">
        <v>38</v>
      </c>
      <c r="S87" s="20">
        <v>172</v>
      </c>
    </row>
    <row r="88" spans="1:19" s="19" customFormat="1" ht="12" customHeight="1" x14ac:dyDescent="0.2">
      <c r="A88" s="157" t="s">
        <v>118</v>
      </c>
      <c r="B88" s="157"/>
      <c r="C88" s="20">
        <v>678</v>
      </c>
      <c r="D88" s="20">
        <v>360</v>
      </c>
      <c r="E88" s="93">
        <v>92.777777777777786</v>
      </c>
      <c r="F88" s="20">
        <v>4</v>
      </c>
      <c r="G88" s="20">
        <v>10</v>
      </c>
      <c r="H88" s="20">
        <v>346</v>
      </c>
      <c r="I88" s="20">
        <v>97</v>
      </c>
      <c r="J88" s="20">
        <v>74</v>
      </c>
      <c r="K88" s="20">
        <v>4</v>
      </c>
      <c r="L88" s="20">
        <v>47</v>
      </c>
      <c r="M88" s="20">
        <v>16</v>
      </c>
      <c r="N88" s="20">
        <v>0</v>
      </c>
      <c r="O88" s="20">
        <v>2</v>
      </c>
      <c r="P88" s="20">
        <v>38</v>
      </c>
      <c r="Q88" s="20">
        <v>4</v>
      </c>
      <c r="R88" s="20">
        <v>9</v>
      </c>
      <c r="S88" s="20">
        <v>55</v>
      </c>
    </row>
    <row r="89" spans="1:19" s="19" customFormat="1" ht="12" customHeight="1" x14ac:dyDescent="0.2">
      <c r="A89" s="157" t="s">
        <v>119</v>
      </c>
      <c r="B89" s="157"/>
      <c r="C89" s="20">
        <v>947</v>
      </c>
      <c r="D89" s="20">
        <v>667</v>
      </c>
      <c r="E89" s="93">
        <v>80.50974512743629</v>
      </c>
      <c r="F89" s="20">
        <v>9</v>
      </c>
      <c r="G89" s="20">
        <v>4</v>
      </c>
      <c r="H89" s="20">
        <v>654</v>
      </c>
      <c r="I89" s="20">
        <v>121</v>
      </c>
      <c r="J89" s="20">
        <v>197</v>
      </c>
      <c r="K89" s="20">
        <v>2</v>
      </c>
      <c r="L89" s="20">
        <v>87</v>
      </c>
      <c r="M89" s="20">
        <v>14</v>
      </c>
      <c r="N89" s="20">
        <v>0</v>
      </c>
      <c r="O89" s="20">
        <v>3</v>
      </c>
      <c r="P89" s="20">
        <v>75</v>
      </c>
      <c r="Q89" s="20">
        <v>2</v>
      </c>
      <c r="R89" s="20">
        <v>38</v>
      </c>
      <c r="S89" s="20">
        <v>115</v>
      </c>
    </row>
    <row r="90" spans="1:19" s="19" customFormat="1" ht="12" customHeight="1" x14ac:dyDescent="0.2">
      <c r="A90" s="157" t="s">
        <v>120</v>
      </c>
      <c r="B90" s="157"/>
      <c r="C90" s="20">
        <v>445</v>
      </c>
      <c r="D90" s="20">
        <v>271</v>
      </c>
      <c r="E90" s="93">
        <v>82.656826568265686</v>
      </c>
      <c r="F90" s="20">
        <v>4</v>
      </c>
      <c r="G90" s="20">
        <v>0</v>
      </c>
      <c r="H90" s="20">
        <v>267</v>
      </c>
      <c r="I90" s="20">
        <v>86</v>
      </c>
      <c r="J90" s="20">
        <v>36</v>
      </c>
      <c r="K90" s="20">
        <v>2</v>
      </c>
      <c r="L90" s="20">
        <v>34</v>
      </c>
      <c r="M90" s="20">
        <v>15</v>
      </c>
      <c r="N90" s="20">
        <v>1</v>
      </c>
      <c r="O90" s="20">
        <v>4</v>
      </c>
      <c r="P90" s="20">
        <v>34</v>
      </c>
      <c r="Q90" s="20">
        <v>1</v>
      </c>
      <c r="R90" s="20">
        <v>11</v>
      </c>
      <c r="S90" s="20">
        <v>43</v>
      </c>
    </row>
    <row r="91" spans="1:19" s="19" customFormat="1" ht="12" customHeight="1" x14ac:dyDescent="0.2">
      <c r="A91" s="157" t="s">
        <v>121</v>
      </c>
      <c r="B91" s="157"/>
      <c r="C91" s="20">
        <v>302</v>
      </c>
      <c r="D91" s="20">
        <v>162</v>
      </c>
      <c r="E91" s="93">
        <v>83.950617283950606</v>
      </c>
      <c r="F91" s="20">
        <v>3</v>
      </c>
      <c r="G91" s="20">
        <v>3</v>
      </c>
      <c r="H91" s="20">
        <v>156</v>
      </c>
      <c r="I91" s="20">
        <v>35</v>
      </c>
      <c r="J91" s="20">
        <v>30</v>
      </c>
      <c r="K91" s="20">
        <v>0</v>
      </c>
      <c r="L91" s="20">
        <v>7</v>
      </c>
      <c r="M91" s="20">
        <v>6</v>
      </c>
      <c r="N91" s="20">
        <v>0</v>
      </c>
      <c r="O91" s="20">
        <v>1</v>
      </c>
      <c r="P91" s="20">
        <v>48</v>
      </c>
      <c r="Q91" s="20">
        <v>0</v>
      </c>
      <c r="R91" s="20">
        <v>4</v>
      </c>
      <c r="S91" s="20">
        <v>25</v>
      </c>
    </row>
    <row r="92" spans="1:19" s="19" customFormat="1" ht="12" customHeight="1" x14ac:dyDescent="0.2">
      <c r="A92" s="157" t="s">
        <v>122</v>
      </c>
      <c r="B92" s="157"/>
      <c r="C92" s="20">
        <v>862</v>
      </c>
      <c r="D92" s="20">
        <v>528</v>
      </c>
      <c r="E92" s="93">
        <v>82.765151515151516</v>
      </c>
      <c r="F92" s="20">
        <v>5</v>
      </c>
      <c r="G92" s="20">
        <v>2</v>
      </c>
      <c r="H92" s="20">
        <v>521</v>
      </c>
      <c r="I92" s="20">
        <v>166</v>
      </c>
      <c r="J92" s="20">
        <v>140</v>
      </c>
      <c r="K92" s="20">
        <v>6</v>
      </c>
      <c r="L92" s="20">
        <v>35</v>
      </c>
      <c r="M92" s="20">
        <v>20</v>
      </c>
      <c r="N92" s="20">
        <v>0</v>
      </c>
      <c r="O92" s="20">
        <v>2</v>
      </c>
      <c r="P92" s="20">
        <v>50</v>
      </c>
      <c r="Q92" s="20">
        <v>0</v>
      </c>
      <c r="R92" s="20">
        <v>14</v>
      </c>
      <c r="S92" s="20">
        <v>88</v>
      </c>
    </row>
    <row r="93" spans="1:19" s="19" customFormat="1" ht="12" customHeight="1" x14ac:dyDescent="0.2">
      <c r="A93" s="157" t="s">
        <v>124</v>
      </c>
      <c r="B93" s="157"/>
      <c r="C93" s="20">
        <v>893</v>
      </c>
      <c r="D93" s="20">
        <v>585</v>
      </c>
      <c r="E93" s="93">
        <v>81.880341880341874</v>
      </c>
      <c r="F93" s="20">
        <v>14</v>
      </c>
      <c r="G93" s="20">
        <v>9</v>
      </c>
      <c r="H93" s="20">
        <v>562</v>
      </c>
      <c r="I93" s="20">
        <v>163</v>
      </c>
      <c r="J93" s="20">
        <v>127</v>
      </c>
      <c r="K93" s="20">
        <v>2</v>
      </c>
      <c r="L93" s="20">
        <v>68</v>
      </c>
      <c r="M93" s="20">
        <v>19</v>
      </c>
      <c r="N93" s="20">
        <v>0</v>
      </c>
      <c r="O93" s="20">
        <v>2</v>
      </c>
      <c r="P93" s="20">
        <v>77</v>
      </c>
      <c r="Q93" s="20">
        <v>1</v>
      </c>
      <c r="R93" s="20">
        <v>16</v>
      </c>
      <c r="S93" s="20">
        <v>87</v>
      </c>
    </row>
    <row r="94" spans="1:19" s="19" customFormat="1" ht="12" customHeight="1" x14ac:dyDescent="0.2">
      <c r="A94" s="157" t="s">
        <v>126</v>
      </c>
      <c r="B94" s="157"/>
      <c r="C94" s="20">
        <v>34832</v>
      </c>
      <c r="D94" s="20">
        <v>20111</v>
      </c>
      <c r="E94" s="93">
        <v>80.478345184227535</v>
      </c>
      <c r="F94" s="20">
        <v>363</v>
      </c>
      <c r="G94" s="20">
        <v>241</v>
      </c>
      <c r="H94" s="20">
        <v>19507</v>
      </c>
      <c r="I94" s="20">
        <v>5333</v>
      </c>
      <c r="J94" s="20">
        <v>4592</v>
      </c>
      <c r="K94" s="20">
        <v>139</v>
      </c>
      <c r="L94" s="20">
        <v>2346</v>
      </c>
      <c r="M94" s="20">
        <v>998</v>
      </c>
      <c r="N94" s="20">
        <v>11</v>
      </c>
      <c r="O94" s="20">
        <v>91</v>
      </c>
      <c r="P94" s="20">
        <v>2158</v>
      </c>
      <c r="Q94" s="20">
        <v>61</v>
      </c>
      <c r="R94" s="20">
        <v>774</v>
      </c>
      <c r="S94" s="20">
        <v>3004</v>
      </c>
    </row>
    <row r="95" spans="1:19" s="19" customFormat="1" ht="12" customHeight="1" x14ac:dyDescent="0.2">
      <c r="A95" s="157" t="s">
        <v>127</v>
      </c>
      <c r="B95" s="157"/>
      <c r="C95" s="20">
        <v>1026</v>
      </c>
      <c r="D95" s="20">
        <v>591</v>
      </c>
      <c r="E95" s="93">
        <v>92.89340101522842</v>
      </c>
      <c r="F95" s="20">
        <v>10</v>
      </c>
      <c r="G95" s="20">
        <v>1</v>
      </c>
      <c r="H95" s="20">
        <v>580</v>
      </c>
      <c r="I95" s="20">
        <v>170</v>
      </c>
      <c r="J95" s="20">
        <v>122</v>
      </c>
      <c r="K95" s="20">
        <v>0</v>
      </c>
      <c r="L95" s="20">
        <v>70</v>
      </c>
      <c r="M95" s="20">
        <v>27</v>
      </c>
      <c r="N95" s="20">
        <v>1</v>
      </c>
      <c r="O95" s="20">
        <v>3</v>
      </c>
      <c r="P95" s="20">
        <v>92</v>
      </c>
      <c r="Q95" s="20">
        <v>4</v>
      </c>
      <c r="R95" s="20">
        <v>23</v>
      </c>
      <c r="S95" s="20">
        <v>68</v>
      </c>
    </row>
    <row r="96" spans="1:19" s="19" customFormat="1" ht="12" customHeight="1" x14ac:dyDescent="0.2">
      <c r="A96" s="157" t="s">
        <v>128</v>
      </c>
      <c r="B96" s="157"/>
      <c r="C96" s="20">
        <v>891</v>
      </c>
      <c r="D96" s="20">
        <v>612</v>
      </c>
      <c r="E96" s="93">
        <v>87.745098039215691</v>
      </c>
      <c r="F96" s="20">
        <v>19</v>
      </c>
      <c r="G96" s="20">
        <v>7</v>
      </c>
      <c r="H96" s="20">
        <v>586</v>
      </c>
      <c r="I96" s="20">
        <v>159</v>
      </c>
      <c r="J96" s="20">
        <v>117</v>
      </c>
      <c r="K96" s="20">
        <v>0</v>
      </c>
      <c r="L96" s="20">
        <v>77</v>
      </c>
      <c r="M96" s="20">
        <v>15</v>
      </c>
      <c r="N96" s="20">
        <v>1</v>
      </c>
      <c r="O96" s="20">
        <v>4</v>
      </c>
      <c r="P96" s="20">
        <v>103</v>
      </c>
      <c r="Q96" s="20">
        <v>0</v>
      </c>
      <c r="R96" s="20">
        <v>30</v>
      </c>
      <c r="S96" s="20">
        <v>80</v>
      </c>
    </row>
    <row r="97" spans="1:19" s="19" customFormat="1" ht="12" customHeight="1" x14ac:dyDescent="0.2">
      <c r="A97" s="157" t="s">
        <v>129</v>
      </c>
      <c r="B97" s="157"/>
      <c r="C97" s="20">
        <v>369</v>
      </c>
      <c r="D97" s="20">
        <v>238</v>
      </c>
      <c r="E97" s="93">
        <v>90.756302521008408</v>
      </c>
      <c r="F97" s="20">
        <v>6</v>
      </c>
      <c r="G97" s="20">
        <v>0</v>
      </c>
      <c r="H97" s="20">
        <v>232</v>
      </c>
      <c r="I97" s="20">
        <v>59</v>
      </c>
      <c r="J97" s="20">
        <v>34</v>
      </c>
      <c r="K97" s="20">
        <v>1</v>
      </c>
      <c r="L97" s="20">
        <v>50</v>
      </c>
      <c r="M97" s="20">
        <v>13</v>
      </c>
      <c r="N97" s="20">
        <v>0</v>
      </c>
      <c r="O97" s="20">
        <v>1</v>
      </c>
      <c r="P97" s="20">
        <v>33</v>
      </c>
      <c r="Q97" s="20">
        <v>2</v>
      </c>
      <c r="R97" s="20">
        <v>5</v>
      </c>
      <c r="S97" s="20">
        <v>34</v>
      </c>
    </row>
    <row r="98" spans="1:19" s="19" customFormat="1" ht="12" customHeight="1" x14ac:dyDescent="0.2">
      <c r="A98" s="157" t="s">
        <v>130</v>
      </c>
      <c r="B98" s="157"/>
      <c r="C98" s="20">
        <v>3211</v>
      </c>
      <c r="D98" s="20">
        <v>1946</v>
      </c>
      <c r="E98" s="93">
        <v>83.196300102774927</v>
      </c>
      <c r="F98" s="20">
        <v>39</v>
      </c>
      <c r="G98" s="20">
        <v>14</v>
      </c>
      <c r="H98" s="20">
        <v>1893</v>
      </c>
      <c r="I98" s="20">
        <v>341</v>
      </c>
      <c r="J98" s="20">
        <v>280</v>
      </c>
      <c r="K98" s="20">
        <v>10</v>
      </c>
      <c r="L98" s="20">
        <v>281</v>
      </c>
      <c r="M98" s="20">
        <v>107</v>
      </c>
      <c r="N98" s="20">
        <v>0</v>
      </c>
      <c r="O98" s="20">
        <v>6</v>
      </c>
      <c r="P98" s="20">
        <v>512</v>
      </c>
      <c r="Q98" s="20">
        <v>12</v>
      </c>
      <c r="R98" s="20">
        <v>54</v>
      </c>
      <c r="S98" s="20">
        <v>290</v>
      </c>
    </row>
    <row r="99" spans="1:19" s="19" customFormat="1" ht="12" customHeight="1" x14ac:dyDescent="0.2">
      <c r="A99" s="157" t="s">
        <v>131</v>
      </c>
      <c r="B99" s="157"/>
      <c r="C99" s="20">
        <v>845</v>
      </c>
      <c r="D99" s="20">
        <v>506</v>
      </c>
      <c r="E99" s="93">
        <v>82.608695652173907</v>
      </c>
      <c r="F99" s="20">
        <v>12</v>
      </c>
      <c r="G99" s="20">
        <v>5</v>
      </c>
      <c r="H99" s="20">
        <v>489</v>
      </c>
      <c r="I99" s="20">
        <v>135</v>
      </c>
      <c r="J99" s="20">
        <v>102</v>
      </c>
      <c r="K99" s="20">
        <v>1</v>
      </c>
      <c r="L99" s="20">
        <v>54</v>
      </c>
      <c r="M99" s="20">
        <v>31</v>
      </c>
      <c r="N99" s="20">
        <v>0</v>
      </c>
      <c r="O99" s="20">
        <v>2</v>
      </c>
      <c r="P99" s="20">
        <v>57</v>
      </c>
      <c r="Q99" s="20">
        <v>0</v>
      </c>
      <c r="R99" s="20">
        <v>24</v>
      </c>
      <c r="S99" s="20">
        <v>83</v>
      </c>
    </row>
    <row r="100" spans="1:19" s="19" customFormat="1" ht="12" customHeight="1" x14ac:dyDescent="0.2">
      <c r="A100" s="157" t="s">
        <v>132</v>
      </c>
      <c r="B100" s="157"/>
      <c r="C100" s="20">
        <v>974</v>
      </c>
      <c r="D100" s="20">
        <v>647</v>
      </c>
      <c r="E100" s="93">
        <v>83.153013910355483</v>
      </c>
      <c r="F100" s="20">
        <v>16</v>
      </c>
      <c r="G100" s="20">
        <v>2</v>
      </c>
      <c r="H100" s="20">
        <v>629</v>
      </c>
      <c r="I100" s="20">
        <v>118</v>
      </c>
      <c r="J100" s="20">
        <v>205</v>
      </c>
      <c r="K100" s="20">
        <v>5</v>
      </c>
      <c r="L100" s="20">
        <v>81</v>
      </c>
      <c r="M100" s="20">
        <v>53</v>
      </c>
      <c r="N100" s="20">
        <v>0</v>
      </c>
      <c r="O100" s="20">
        <v>6</v>
      </c>
      <c r="P100" s="20">
        <v>53</v>
      </c>
      <c r="Q100" s="20">
        <v>4</v>
      </c>
      <c r="R100" s="20">
        <v>28</v>
      </c>
      <c r="S100" s="20">
        <v>76</v>
      </c>
    </row>
    <row r="101" spans="1:19" s="19" customFormat="1" ht="12" customHeight="1" x14ac:dyDescent="0.2">
      <c r="A101" s="157" t="s">
        <v>133</v>
      </c>
      <c r="B101" s="157"/>
      <c r="C101" s="20">
        <v>887</v>
      </c>
      <c r="D101" s="20">
        <v>641</v>
      </c>
      <c r="E101" s="93">
        <v>74.414976599063962</v>
      </c>
      <c r="F101" s="20">
        <v>19</v>
      </c>
      <c r="G101" s="20">
        <v>5</v>
      </c>
      <c r="H101" s="20">
        <v>617</v>
      </c>
      <c r="I101" s="20">
        <v>197</v>
      </c>
      <c r="J101" s="20">
        <v>115</v>
      </c>
      <c r="K101" s="20">
        <v>2</v>
      </c>
      <c r="L101" s="20">
        <v>40</v>
      </c>
      <c r="M101" s="20">
        <v>15</v>
      </c>
      <c r="N101" s="20">
        <v>1</v>
      </c>
      <c r="O101" s="20">
        <v>2</v>
      </c>
      <c r="P101" s="20">
        <v>123</v>
      </c>
      <c r="Q101" s="20">
        <v>0</v>
      </c>
      <c r="R101" s="20">
        <v>20</v>
      </c>
      <c r="S101" s="20">
        <v>102</v>
      </c>
    </row>
    <row r="102" spans="1:19" s="19" customFormat="1" ht="12" customHeight="1" x14ac:dyDescent="0.2">
      <c r="A102" s="157" t="s">
        <v>134</v>
      </c>
      <c r="B102" s="157"/>
      <c r="C102" s="20">
        <v>199</v>
      </c>
      <c r="D102" s="20">
        <v>117</v>
      </c>
      <c r="E102" s="93">
        <v>75.213675213675216</v>
      </c>
      <c r="F102" s="20">
        <v>6</v>
      </c>
      <c r="G102" s="20">
        <v>1</v>
      </c>
      <c r="H102" s="20">
        <v>110</v>
      </c>
      <c r="I102" s="20">
        <v>41</v>
      </c>
      <c r="J102" s="20">
        <v>14</v>
      </c>
      <c r="K102" s="20">
        <v>1</v>
      </c>
      <c r="L102" s="20">
        <v>19</v>
      </c>
      <c r="M102" s="20">
        <v>7</v>
      </c>
      <c r="N102" s="20">
        <v>0</v>
      </c>
      <c r="O102" s="20">
        <v>2</v>
      </c>
      <c r="P102" s="20">
        <v>5</v>
      </c>
      <c r="Q102" s="20">
        <v>2</v>
      </c>
      <c r="R102" s="20">
        <v>2</v>
      </c>
      <c r="S102" s="20">
        <v>17</v>
      </c>
    </row>
    <row r="103" spans="1:19" s="19" customFormat="1" ht="12" customHeight="1" x14ac:dyDescent="0.2">
      <c r="A103" s="157" t="s">
        <v>346</v>
      </c>
      <c r="B103" s="157"/>
      <c r="C103" s="20">
        <v>2882</v>
      </c>
      <c r="D103" s="20">
        <v>1976</v>
      </c>
      <c r="E103" s="93">
        <v>71.255060728744937</v>
      </c>
      <c r="F103" s="20">
        <v>33</v>
      </c>
      <c r="G103" s="20">
        <v>11</v>
      </c>
      <c r="H103" s="20">
        <v>1932</v>
      </c>
      <c r="I103" s="20">
        <v>529</v>
      </c>
      <c r="J103" s="20">
        <v>490</v>
      </c>
      <c r="K103" s="20">
        <v>10</v>
      </c>
      <c r="L103" s="20">
        <v>174</v>
      </c>
      <c r="M103" s="20">
        <v>66</v>
      </c>
      <c r="N103" s="20">
        <v>6</v>
      </c>
      <c r="O103" s="20">
        <v>22</v>
      </c>
      <c r="P103" s="20">
        <v>317</v>
      </c>
      <c r="Q103" s="20">
        <v>4</v>
      </c>
      <c r="R103" s="20">
        <v>47</v>
      </c>
      <c r="S103" s="20">
        <v>267</v>
      </c>
    </row>
    <row r="104" spans="1:19" s="19" customFormat="1" ht="12" customHeight="1" x14ac:dyDescent="0.2">
      <c r="A104" s="157" t="s">
        <v>135</v>
      </c>
      <c r="B104" s="157"/>
      <c r="C104" s="20">
        <v>649</v>
      </c>
      <c r="D104" s="20">
        <v>364</v>
      </c>
      <c r="E104" s="93">
        <v>87.087912087912088</v>
      </c>
      <c r="F104" s="20">
        <v>5</v>
      </c>
      <c r="G104" s="20">
        <v>2</v>
      </c>
      <c r="H104" s="20">
        <v>357</v>
      </c>
      <c r="I104" s="20">
        <v>107</v>
      </c>
      <c r="J104" s="20">
        <v>68</v>
      </c>
      <c r="K104" s="20">
        <v>2</v>
      </c>
      <c r="L104" s="20">
        <v>24</v>
      </c>
      <c r="M104" s="20">
        <v>24</v>
      </c>
      <c r="N104" s="20">
        <v>0</v>
      </c>
      <c r="O104" s="20">
        <v>0</v>
      </c>
      <c r="P104" s="20">
        <v>42</v>
      </c>
      <c r="Q104" s="20">
        <v>0</v>
      </c>
      <c r="R104" s="20">
        <v>29</v>
      </c>
      <c r="S104" s="20">
        <v>61</v>
      </c>
    </row>
    <row r="105" spans="1:19" s="19" customFormat="1" ht="12" customHeight="1" x14ac:dyDescent="0.2">
      <c r="A105" s="157" t="s">
        <v>136</v>
      </c>
      <c r="B105" s="157"/>
      <c r="C105" s="20">
        <v>390</v>
      </c>
      <c r="D105" s="20">
        <v>272</v>
      </c>
      <c r="E105" s="93">
        <v>74.632352941176478</v>
      </c>
      <c r="F105" s="20">
        <v>10</v>
      </c>
      <c r="G105" s="20">
        <v>0</v>
      </c>
      <c r="H105" s="20">
        <v>262</v>
      </c>
      <c r="I105" s="20">
        <v>44</v>
      </c>
      <c r="J105" s="20">
        <v>102</v>
      </c>
      <c r="K105" s="20">
        <v>4</v>
      </c>
      <c r="L105" s="20">
        <v>35</v>
      </c>
      <c r="M105" s="20">
        <v>8</v>
      </c>
      <c r="N105" s="20">
        <v>0</v>
      </c>
      <c r="O105" s="20">
        <v>1</v>
      </c>
      <c r="P105" s="20">
        <v>8</v>
      </c>
      <c r="Q105" s="20">
        <v>0</v>
      </c>
      <c r="R105" s="20">
        <v>19</v>
      </c>
      <c r="S105" s="20">
        <v>41</v>
      </c>
    </row>
    <row r="106" spans="1:19" s="19" customFormat="1" ht="12" customHeight="1" x14ac:dyDescent="0.2">
      <c r="A106" s="157" t="s">
        <v>137</v>
      </c>
      <c r="B106" s="157"/>
      <c r="C106" s="20">
        <v>599</v>
      </c>
      <c r="D106" s="20">
        <v>389</v>
      </c>
      <c r="E106" s="93">
        <v>85.604113110539842</v>
      </c>
      <c r="F106" s="20">
        <v>8</v>
      </c>
      <c r="G106" s="20">
        <v>4</v>
      </c>
      <c r="H106" s="20">
        <v>377</v>
      </c>
      <c r="I106" s="20">
        <v>109</v>
      </c>
      <c r="J106" s="20">
        <v>78</v>
      </c>
      <c r="K106" s="20">
        <v>3</v>
      </c>
      <c r="L106" s="20">
        <v>59</v>
      </c>
      <c r="M106" s="20">
        <v>22</v>
      </c>
      <c r="N106" s="20">
        <v>1</v>
      </c>
      <c r="O106" s="20">
        <v>2</v>
      </c>
      <c r="P106" s="20">
        <v>37</v>
      </c>
      <c r="Q106" s="20">
        <v>1</v>
      </c>
      <c r="R106" s="20">
        <v>14</v>
      </c>
      <c r="S106" s="20">
        <v>51</v>
      </c>
    </row>
    <row r="107" spans="1:19" s="19" customFormat="1" ht="12" customHeight="1" x14ac:dyDescent="0.2">
      <c r="A107" s="157" t="s">
        <v>138</v>
      </c>
      <c r="B107" s="157"/>
      <c r="C107" s="20">
        <v>270</v>
      </c>
      <c r="D107" s="20">
        <v>204</v>
      </c>
      <c r="E107" s="93">
        <v>78.431372549019613</v>
      </c>
      <c r="F107" s="20">
        <v>7</v>
      </c>
      <c r="G107" s="20">
        <v>0</v>
      </c>
      <c r="H107" s="20">
        <v>197</v>
      </c>
      <c r="I107" s="20">
        <v>47</v>
      </c>
      <c r="J107" s="20">
        <v>29</v>
      </c>
      <c r="K107" s="20">
        <v>0</v>
      </c>
      <c r="L107" s="20">
        <v>19</v>
      </c>
      <c r="M107" s="20">
        <v>8</v>
      </c>
      <c r="N107" s="20">
        <v>0</v>
      </c>
      <c r="O107" s="20">
        <v>0</v>
      </c>
      <c r="P107" s="20">
        <v>61</v>
      </c>
      <c r="Q107" s="20">
        <v>1</v>
      </c>
      <c r="R107" s="20">
        <v>4</v>
      </c>
      <c r="S107" s="20">
        <v>28</v>
      </c>
    </row>
    <row r="108" spans="1:19" s="19" customFormat="1" ht="12" customHeight="1" x14ac:dyDescent="0.2">
      <c r="A108" s="157" t="s">
        <v>139</v>
      </c>
      <c r="B108" s="157"/>
      <c r="C108" s="20">
        <v>631</v>
      </c>
      <c r="D108" s="20">
        <v>395</v>
      </c>
      <c r="E108" s="93">
        <v>77.468354430379748</v>
      </c>
      <c r="F108" s="20">
        <v>9</v>
      </c>
      <c r="G108" s="20">
        <v>3</v>
      </c>
      <c r="H108" s="20">
        <v>383</v>
      </c>
      <c r="I108" s="20">
        <v>125</v>
      </c>
      <c r="J108" s="20">
        <v>78</v>
      </c>
      <c r="K108" s="20">
        <v>0</v>
      </c>
      <c r="L108" s="20">
        <v>61</v>
      </c>
      <c r="M108" s="20">
        <v>12</v>
      </c>
      <c r="N108" s="20">
        <v>0</v>
      </c>
      <c r="O108" s="20">
        <v>5</v>
      </c>
      <c r="P108" s="20">
        <v>32</v>
      </c>
      <c r="Q108" s="20">
        <v>0</v>
      </c>
      <c r="R108" s="20">
        <v>4</v>
      </c>
      <c r="S108" s="20">
        <v>66</v>
      </c>
    </row>
    <row r="109" spans="1:19" s="19" customFormat="1" ht="12" customHeight="1" x14ac:dyDescent="0.2">
      <c r="A109" s="157" t="s">
        <v>140</v>
      </c>
      <c r="B109" s="157"/>
      <c r="C109" s="20">
        <v>962</v>
      </c>
      <c r="D109" s="20">
        <v>653</v>
      </c>
      <c r="E109" s="93">
        <v>84.686064318529858</v>
      </c>
      <c r="F109" s="20">
        <v>18</v>
      </c>
      <c r="G109" s="20">
        <v>5</v>
      </c>
      <c r="H109" s="20">
        <v>630</v>
      </c>
      <c r="I109" s="20">
        <v>184</v>
      </c>
      <c r="J109" s="20">
        <v>150</v>
      </c>
      <c r="K109" s="20">
        <v>5</v>
      </c>
      <c r="L109" s="20">
        <v>112</v>
      </c>
      <c r="M109" s="20">
        <v>35</v>
      </c>
      <c r="N109" s="20">
        <v>0</v>
      </c>
      <c r="O109" s="20">
        <v>6</v>
      </c>
      <c r="P109" s="20">
        <v>31</v>
      </c>
      <c r="Q109" s="20">
        <v>1</v>
      </c>
      <c r="R109" s="20">
        <v>26</v>
      </c>
      <c r="S109" s="20">
        <v>80</v>
      </c>
    </row>
    <row r="110" spans="1:19" s="19" customFormat="1" ht="12" customHeight="1" x14ac:dyDescent="0.2">
      <c r="A110" s="157" t="s">
        <v>141</v>
      </c>
      <c r="B110" s="157"/>
      <c r="C110" s="20">
        <v>1625</v>
      </c>
      <c r="D110" s="20">
        <v>842</v>
      </c>
      <c r="E110" s="93">
        <v>83.610451306413296</v>
      </c>
      <c r="F110" s="20">
        <v>16</v>
      </c>
      <c r="G110" s="20">
        <v>13</v>
      </c>
      <c r="H110" s="20">
        <v>813</v>
      </c>
      <c r="I110" s="20">
        <v>223</v>
      </c>
      <c r="J110" s="20">
        <v>224</v>
      </c>
      <c r="K110" s="20">
        <v>1</v>
      </c>
      <c r="L110" s="20">
        <v>82</v>
      </c>
      <c r="M110" s="20">
        <v>52</v>
      </c>
      <c r="N110" s="20">
        <v>1</v>
      </c>
      <c r="O110" s="20">
        <v>2</v>
      </c>
      <c r="P110" s="20">
        <v>81</v>
      </c>
      <c r="Q110" s="20">
        <v>2</v>
      </c>
      <c r="R110" s="20">
        <v>37</v>
      </c>
      <c r="S110" s="20">
        <v>108</v>
      </c>
    </row>
    <row r="111" spans="1:19" s="19" customFormat="1" ht="12" customHeight="1" x14ac:dyDescent="0.2">
      <c r="A111" s="157" t="s">
        <v>142</v>
      </c>
      <c r="B111" s="157"/>
      <c r="C111" s="20">
        <v>1271</v>
      </c>
      <c r="D111" s="20">
        <v>804</v>
      </c>
      <c r="E111" s="93">
        <v>79.975124378109456</v>
      </c>
      <c r="F111" s="20">
        <v>14</v>
      </c>
      <c r="G111" s="20">
        <v>3</v>
      </c>
      <c r="H111" s="20">
        <v>787</v>
      </c>
      <c r="I111" s="20">
        <v>229</v>
      </c>
      <c r="J111" s="20">
        <v>181</v>
      </c>
      <c r="K111" s="20">
        <v>5</v>
      </c>
      <c r="L111" s="20">
        <v>107</v>
      </c>
      <c r="M111" s="20">
        <v>50</v>
      </c>
      <c r="N111" s="20">
        <v>3</v>
      </c>
      <c r="O111" s="20">
        <v>3</v>
      </c>
      <c r="P111" s="20">
        <v>48</v>
      </c>
      <c r="Q111" s="20">
        <v>3</v>
      </c>
      <c r="R111" s="20">
        <v>26</v>
      </c>
      <c r="S111" s="20">
        <v>132</v>
      </c>
    </row>
    <row r="112" spans="1:19" s="19" customFormat="1" ht="12" customHeight="1" x14ac:dyDescent="0.2">
      <c r="A112" s="157" t="s">
        <v>143</v>
      </c>
      <c r="B112" s="157"/>
      <c r="C112" s="20">
        <v>527</v>
      </c>
      <c r="D112" s="20">
        <v>293</v>
      </c>
      <c r="E112" s="93">
        <v>81.228668941979521</v>
      </c>
      <c r="F112" s="20">
        <v>6</v>
      </c>
      <c r="G112" s="20">
        <v>2</v>
      </c>
      <c r="H112" s="20">
        <v>285</v>
      </c>
      <c r="I112" s="20">
        <v>79</v>
      </c>
      <c r="J112" s="20">
        <v>88</v>
      </c>
      <c r="K112" s="20">
        <v>5</v>
      </c>
      <c r="L112" s="20">
        <v>28</v>
      </c>
      <c r="M112" s="20">
        <v>4</v>
      </c>
      <c r="N112" s="20">
        <v>0</v>
      </c>
      <c r="O112" s="20">
        <v>3</v>
      </c>
      <c r="P112" s="20">
        <v>21</v>
      </c>
      <c r="Q112" s="20">
        <v>2</v>
      </c>
      <c r="R112" s="20">
        <v>10</v>
      </c>
      <c r="S112" s="20">
        <v>45</v>
      </c>
    </row>
    <row r="113" spans="1:19" s="19" customFormat="1" ht="12" customHeight="1" x14ac:dyDescent="0.2">
      <c r="A113" s="157" t="s">
        <v>144</v>
      </c>
      <c r="B113" s="157"/>
      <c r="C113" s="20">
        <v>1021</v>
      </c>
      <c r="D113" s="20">
        <v>685</v>
      </c>
      <c r="E113" s="93">
        <v>80</v>
      </c>
      <c r="F113" s="20">
        <v>14</v>
      </c>
      <c r="G113" s="20">
        <v>0</v>
      </c>
      <c r="H113" s="20">
        <v>671</v>
      </c>
      <c r="I113" s="20">
        <v>123</v>
      </c>
      <c r="J113" s="20">
        <v>185</v>
      </c>
      <c r="K113" s="20">
        <v>4</v>
      </c>
      <c r="L113" s="20">
        <v>75</v>
      </c>
      <c r="M113" s="20">
        <v>27</v>
      </c>
      <c r="N113" s="20">
        <v>0</v>
      </c>
      <c r="O113" s="20">
        <v>3</v>
      </c>
      <c r="P113" s="20">
        <v>110</v>
      </c>
      <c r="Q113" s="20">
        <v>2</v>
      </c>
      <c r="R113" s="20">
        <v>21</v>
      </c>
      <c r="S113" s="20">
        <v>121</v>
      </c>
    </row>
    <row r="114" spans="1:19" s="19" customFormat="1" ht="12" customHeight="1" x14ac:dyDescent="0.2">
      <c r="A114" s="157" t="s">
        <v>145</v>
      </c>
      <c r="B114" s="157"/>
      <c r="C114" s="20">
        <v>1005</v>
      </c>
      <c r="D114" s="20">
        <v>636</v>
      </c>
      <c r="E114" s="93">
        <v>86.949685534591197</v>
      </c>
      <c r="F114" s="20">
        <v>15</v>
      </c>
      <c r="G114" s="20">
        <v>10</v>
      </c>
      <c r="H114" s="20">
        <v>611</v>
      </c>
      <c r="I114" s="20">
        <v>173</v>
      </c>
      <c r="J114" s="20">
        <v>95</v>
      </c>
      <c r="K114" s="20">
        <v>5</v>
      </c>
      <c r="L114" s="20">
        <v>88</v>
      </c>
      <c r="M114" s="20">
        <v>21</v>
      </c>
      <c r="N114" s="20">
        <v>1</v>
      </c>
      <c r="O114" s="20">
        <v>3</v>
      </c>
      <c r="P114" s="20">
        <v>116</v>
      </c>
      <c r="Q114" s="20">
        <v>1</v>
      </c>
      <c r="R114" s="20">
        <v>27</v>
      </c>
      <c r="S114" s="20">
        <v>81</v>
      </c>
    </row>
    <row r="115" spans="1:19" s="19" customFormat="1" ht="12" customHeight="1" x14ac:dyDescent="0.2">
      <c r="A115" s="157" t="s">
        <v>147</v>
      </c>
      <c r="B115" s="157"/>
      <c r="C115" s="20">
        <v>560</v>
      </c>
      <c r="D115" s="20">
        <v>362</v>
      </c>
      <c r="E115" s="93">
        <v>81.491712707182316</v>
      </c>
      <c r="F115" s="20">
        <v>11</v>
      </c>
      <c r="G115" s="20">
        <v>4</v>
      </c>
      <c r="H115" s="20">
        <v>347</v>
      </c>
      <c r="I115" s="20">
        <v>99</v>
      </c>
      <c r="J115" s="20">
        <v>53</v>
      </c>
      <c r="K115" s="20">
        <v>4</v>
      </c>
      <c r="L115" s="20">
        <v>86</v>
      </c>
      <c r="M115" s="20">
        <v>20</v>
      </c>
      <c r="N115" s="20">
        <v>0</v>
      </c>
      <c r="O115" s="20">
        <v>4</v>
      </c>
      <c r="P115" s="20">
        <v>18</v>
      </c>
      <c r="Q115" s="20">
        <v>0</v>
      </c>
      <c r="R115" s="20">
        <v>15</v>
      </c>
      <c r="S115" s="20">
        <v>48</v>
      </c>
    </row>
    <row r="116" spans="1:19" s="19" customFormat="1" ht="12" customHeight="1" x14ac:dyDescent="0.2">
      <c r="A116" s="157" t="s">
        <v>148</v>
      </c>
      <c r="B116" s="157"/>
      <c r="C116" s="20">
        <v>1207</v>
      </c>
      <c r="D116" s="20">
        <v>822</v>
      </c>
      <c r="E116" s="93">
        <v>84.793187347931877</v>
      </c>
      <c r="F116" s="20">
        <v>9</v>
      </c>
      <c r="G116" s="20">
        <v>4</v>
      </c>
      <c r="H116" s="20">
        <v>809</v>
      </c>
      <c r="I116" s="20">
        <v>213</v>
      </c>
      <c r="J116" s="20">
        <v>139</v>
      </c>
      <c r="K116" s="20">
        <v>4</v>
      </c>
      <c r="L116" s="20">
        <v>76</v>
      </c>
      <c r="M116" s="20">
        <v>51</v>
      </c>
      <c r="N116" s="20">
        <v>0</v>
      </c>
      <c r="O116" s="20">
        <v>2</v>
      </c>
      <c r="P116" s="20">
        <v>165</v>
      </c>
      <c r="Q116" s="20">
        <v>1</v>
      </c>
      <c r="R116" s="20">
        <v>28</v>
      </c>
      <c r="S116" s="20">
        <v>130</v>
      </c>
    </row>
    <row r="117" spans="1:19" s="19" customFormat="1" ht="12" customHeight="1" x14ac:dyDescent="0.2">
      <c r="A117" s="157" t="s">
        <v>149</v>
      </c>
      <c r="B117" s="157"/>
      <c r="C117" s="20">
        <v>515</v>
      </c>
      <c r="D117" s="20">
        <v>309</v>
      </c>
      <c r="E117" s="93">
        <v>83.171521035598701</v>
      </c>
      <c r="F117" s="20">
        <v>8</v>
      </c>
      <c r="G117" s="20">
        <v>6</v>
      </c>
      <c r="H117" s="20">
        <v>295</v>
      </c>
      <c r="I117" s="20">
        <v>76</v>
      </c>
      <c r="J117" s="20">
        <v>51</v>
      </c>
      <c r="K117" s="20">
        <v>3</v>
      </c>
      <c r="L117" s="20">
        <v>36</v>
      </c>
      <c r="M117" s="20">
        <v>17</v>
      </c>
      <c r="N117" s="20">
        <v>0</v>
      </c>
      <c r="O117" s="20">
        <v>3</v>
      </c>
      <c r="P117" s="20">
        <v>59</v>
      </c>
      <c r="Q117" s="20">
        <v>0</v>
      </c>
      <c r="R117" s="20">
        <v>13</v>
      </c>
      <c r="S117" s="20">
        <v>37</v>
      </c>
    </row>
    <row r="118" spans="1:19" s="19" customFormat="1" ht="12" customHeight="1" x14ac:dyDescent="0.2">
      <c r="A118" s="157" t="s">
        <v>152</v>
      </c>
      <c r="B118" s="157"/>
      <c r="C118" s="20">
        <v>1003</v>
      </c>
      <c r="D118" s="20">
        <v>678</v>
      </c>
      <c r="E118" s="93">
        <v>82.448377581120951</v>
      </c>
      <c r="F118" s="20">
        <v>5</v>
      </c>
      <c r="G118" s="20">
        <v>5</v>
      </c>
      <c r="H118" s="20">
        <v>668</v>
      </c>
      <c r="I118" s="20">
        <v>116</v>
      </c>
      <c r="J118" s="20">
        <v>163</v>
      </c>
      <c r="K118" s="20">
        <v>3</v>
      </c>
      <c r="L118" s="20">
        <v>96</v>
      </c>
      <c r="M118" s="20">
        <v>30</v>
      </c>
      <c r="N118" s="20">
        <v>0</v>
      </c>
      <c r="O118" s="20">
        <v>2</v>
      </c>
      <c r="P118" s="20">
        <v>135</v>
      </c>
      <c r="Q118" s="20">
        <v>1</v>
      </c>
      <c r="R118" s="20">
        <v>38</v>
      </c>
      <c r="S118" s="20">
        <v>84</v>
      </c>
    </row>
    <row r="119" spans="1:19" s="19" customFormat="1" ht="12" customHeight="1" x14ac:dyDescent="0.2">
      <c r="A119" s="157" t="s">
        <v>153</v>
      </c>
      <c r="B119" s="157"/>
      <c r="C119" s="20">
        <v>1839</v>
      </c>
      <c r="D119" s="20">
        <v>1132</v>
      </c>
      <c r="E119" s="93">
        <v>81.007067137809187</v>
      </c>
      <c r="F119" s="20">
        <v>15</v>
      </c>
      <c r="G119" s="20">
        <v>8</v>
      </c>
      <c r="H119" s="20">
        <v>1109</v>
      </c>
      <c r="I119" s="20">
        <v>344</v>
      </c>
      <c r="J119" s="20">
        <v>238</v>
      </c>
      <c r="K119" s="20">
        <v>6</v>
      </c>
      <c r="L119" s="20">
        <v>124</v>
      </c>
      <c r="M119" s="20">
        <v>28</v>
      </c>
      <c r="N119" s="20">
        <v>0</v>
      </c>
      <c r="O119" s="20">
        <v>5</v>
      </c>
      <c r="P119" s="20">
        <v>104</v>
      </c>
      <c r="Q119" s="20">
        <v>1</v>
      </c>
      <c r="R119" s="20">
        <v>44</v>
      </c>
      <c r="S119" s="20">
        <v>215</v>
      </c>
    </row>
    <row r="120" spans="1:19" s="19" customFormat="1" ht="12" customHeight="1" x14ac:dyDescent="0.2">
      <c r="A120" s="157" t="s">
        <v>155</v>
      </c>
      <c r="B120" s="157"/>
      <c r="C120" s="20">
        <v>382</v>
      </c>
      <c r="D120" s="20">
        <v>228</v>
      </c>
      <c r="E120" s="93">
        <v>79.385964912280699</v>
      </c>
      <c r="F120" s="20">
        <v>2</v>
      </c>
      <c r="G120" s="20">
        <v>3</v>
      </c>
      <c r="H120" s="20">
        <v>223</v>
      </c>
      <c r="I120" s="20">
        <v>54</v>
      </c>
      <c r="J120" s="20">
        <v>46</v>
      </c>
      <c r="K120" s="20">
        <v>1</v>
      </c>
      <c r="L120" s="20">
        <v>28</v>
      </c>
      <c r="M120" s="20">
        <v>12</v>
      </c>
      <c r="N120" s="20">
        <v>0</v>
      </c>
      <c r="O120" s="20">
        <v>2</v>
      </c>
      <c r="P120" s="20">
        <v>38</v>
      </c>
      <c r="Q120" s="20">
        <v>2</v>
      </c>
      <c r="R120" s="20">
        <v>8</v>
      </c>
      <c r="S120" s="20">
        <v>32</v>
      </c>
    </row>
    <row r="121" spans="1:19" s="19" customFormat="1" ht="12" customHeight="1" x14ac:dyDescent="0.2">
      <c r="A121" s="157" t="s">
        <v>156</v>
      </c>
      <c r="B121" s="157"/>
      <c r="C121" s="20">
        <v>1224</v>
      </c>
      <c r="D121" s="20">
        <v>778</v>
      </c>
      <c r="E121" s="93">
        <v>83.804627249357324</v>
      </c>
      <c r="F121" s="20">
        <v>14</v>
      </c>
      <c r="G121" s="20">
        <v>9</v>
      </c>
      <c r="H121" s="20">
        <v>755</v>
      </c>
      <c r="I121" s="20">
        <v>178</v>
      </c>
      <c r="J121" s="20">
        <v>225</v>
      </c>
      <c r="K121" s="20">
        <v>2</v>
      </c>
      <c r="L121" s="20">
        <v>84</v>
      </c>
      <c r="M121" s="20">
        <v>30</v>
      </c>
      <c r="N121" s="20">
        <v>0</v>
      </c>
      <c r="O121" s="20">
        <v>8</v>
      </c>
      <c r="P121" s="20">
        <v>75</v>
      </c>
      <c r="Q121" s="20">
        <v>4</v>
      </c>
      <c r="R121" s="20">
        <v>30</v>
      </c>
      <c r="S121" s="20">
        <v>119</v>
      </c>
    </row>
    <row r="122" spans="1:19" s="19" customFormat="1" ht="12" customHeight="1" x14ac:dyDescent="0.2">
      <c r="A122" s="172" t="s">
        <v>157</v>
      </c>
      <c r="B122" s="172"/>
      <c r="C122" s="26">
        <v>179</v>
      </c>
      <c r="D122" s="26">
        <v>103</v>
      </c>
      <c r="E122" s="93">
        <v>74.757281553398059</v>
      </c>
      <c r="F122" s="26">
        <v>0</v>
      </c>
      <c r="G122" s="26">
        <v>1</v>
      </c>
      <c r="H122" s="26">
        <v>102</v>
      </c>
      <c r="I122" s="26">
        <v>25</v>
      </c>
      <c r="J122" s="26">
        <v>32</v>
      </c>
      <c r="K122" s="26">
        <v>0</v>
      </c>
      <c r="L122" s="26">
        <v>13</v>
      </c>
      <c r="M122" s="26">
        <v>9</v>
      </c>
      <c r="N122" s="26">
        <v>0</v>
      </c>
      <c r="O122" s="26">
        <v>1</v>
      </c>
      <c r="P122" s="26">
        <v>5</v>
      </c>
      <c r="Q122" s="26">
        <v>1</v>
      </c>
      <c r="R122" s="26">
        <v>12</v>
      </c>
      <c r="S122" s="26">
        <v>4</v>
      </c>
    </row>
    <row r="123" spans="1:19" s="19" customFormat="1" ht="12" customHeight="1" x14ac:dyDescent="0.2">
      <c r="A123" s="25"/>
      <c r="B123" s="25"/>
      <c r="C123" s="25"/>
      <c r="D123" s="25"/>
      <c r="E123" s="94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</row>
    <row r="124" spans="1:19" s="19" customFormat="1" ht="12" customHeight="1" x14ac:dyDescent="0.2">
      <c r="A124" s="156" t="s">
        <v>159</v>
      </c>
      <c r="B124" s="156"/>
      <c r="C124" s="18">
        <f t="shared" ref="C124:S124" si="43">SUM(C125:C151)</f>
        <v>42168</v>
      </c>
      <c r="D124" s="18">
        <f t="shared" si="43"/>
        <v>23612</v>
      </c>
      <c r="E124" s="91">
        <v>81.70845332881585</v>
      </c>
      <c r="F124" s="18">
        <f t="shared" si="43"/>
        <v>563</v>
      </c>
      <c r="G124" s="18">
        <f t="shared" si="43"/>
        <v>190</v>
      </c>
      <c r="H124" s="18">
        <f t="shared" si="43"/>
        <v>22859</v>
      </c>
      <c r="I124" s="18">
        <f t="shared" si="43"/>
        <v>4883</v>
      </c>
      <c r="J124" s="18">
        <f t="shared" si="43"/>
        <v>5128</v>
      </c>
      <c r="K124" s="18">
        <f t="shared" si="43"/>
        <v>162</v>
      </c>
      <c r="L124" s="18">
        <f t="shared" si="43"/>
        <v>3155</v>
      </c>
      <c r="M124" s="18">
        <f t="shared" si="43"/>
        <v>968</v>
      </c>
      <c r="N124" s="18">
        <f t="shared" si="43"/>
        <v>37</v>
      </c>
      <c r="O124" s="18">
        <f t="shared" si="43"/>
        <v>168</v>
      </c>
      <c r="P124" s="18">
        <f t="shared" si="43"/>
        <v>3121</v>
      </c>
      <c r="Q124" s="18">
        <f t="shared" si="43"/>
        <v>79</v>
      </c>
      <c r="R124" s="18">
        <f t="shared" si="43"/>
        <v>1264</v>
      </c>
      <c r="S124" s="18">
        <f t="shared" si="43"/>
        <v>3894</v>
      </c>
    </row>
    <row r="125" spans="1:19" s="19" customFormat="1" ht="12" customHeight="1" x14ac:dyDescent="0.2">
      <c r="A125" s="157" t="s">
        <v>160</v>
      </c>
      <c r="B125" s="157"/>
      <c r="C125" s="20">
        <v>3449</v>
      </c>
      <c r="D125" s="20">
        <v>1972</v>
      </c>
      <c r="E125" s="93">
        <v>88.3367139959432</v>
      </c>
      <c r="F125" s="20">
        <v>60</v>
      </c>
      <c r="G125" s="20">
        <v>24</v>
      </c>
      <c r="H125" s="20">
        <v>1888</v>
      </c>
      <c r="I125" s="20">
        <v>329</v>
      </c>
      <c r="J125" s="20">
        <v>572</v>
      </c>
      <c r="K125" s="20">
        <v>7</v>
      </c>
      <c r="L125" s="20">
        <v>179</v>
      </c>
      <c r="M125" s="20">
        <v>68</v>
      </c>
      <c r="N125" s="20">
        <v>0</v>
      </c>
      <c r="O125" s="20">
        <v>8</v>
      </c>
      <c r="P125" s="20">
        <v>272</v>
      </c>
      <c r="Q125" s="20">
        <v>6</v>
      </c>
      <c r="R125" s="20">
        <v>125</v>
      </c>
      <c r="S125" s="20">
        <v>322</v>
      </c>
    </row>
    <row r="126" spans="1:19" s="19" customFormat="1" ht="12" customHeight="1" x14ac:dyDescent="0.2">
      <c r="A126" s="157" t="s">
        <v>162</v>
      </c>
      <c r="B126" s="157"/>
      <c r="C126" s="20">
        <v>161</v>
      </c>
      <c r="D126" s="20">
        <v>93</v>
      </c>
      <c r="E126" s="93">
        <v>86.021505376344081</v>
      </c>
      <c r="F126" s="20">
        <v>0</v>
      </c>
      <c r="G126" s="20">
        <v>1</v>
      </c>
      <c r="H126" s="20">
        <v>92</v>
      </c>
      <c r="I126" s="20">
        <v>23</v>
      </c>
      <c r="J126" s="20">
        <v>15</v>
      </c>
      <c r="K126" s="20">
        <v>0</v>
      </c>
      <c r="L126" s="20">
        <v>10</v>
      </c>
      <c r="M126" s="20">
        <v>1</v>
      </c>
      <c r="N126" s="20">
        <v>0</v>
      </c>
      <c r="O126" s="20">
        <v>3</v>
      </c>
      <c r="P126" s="20">
        <v>18</v>
      </c>
      <c r="Q126" s="20">
        <v>0</v>
      </c>
      <c r="R126" s="20">
        <v>3</v>
      </c>
      <c r="S126" s="20">
        <v>19</v>
      </c>
    </row>
    <row r="127" spans="1:19" s="19" customFormat="1" ht="12" customHeight="1" x14ac:dyDescent="0.2">
      <c r="A127" s="157" t="s">
        <v>163</v>
      </c>
      <c r="B127" s="157"/>
      <c r="C127" s="20">
        <v>388</v>
      </c>
      <c r="D127" s="20">
        <v>221</v>
      </c>
      <c r="E127" s="93">
        <v>82.35294117647058</v>
      </c>
      <c r="F127" s="20">
        <v>6</v>
      </c>
      <c r="G127" s="20">
        <v>1</v>
      </c>
      <c r="H127" s="20">
        <v>214</v>
      </c>
      <c r="I127" s="20">
        <v>36</v>
      </c>
      <c r="J127" s="20">
        <v>55</v>
      </c>
      <c r="K127" s="20">
        <v>1</v>
      </c>
      <c r="L127" s="20">
        <v>22</v>
      </c>
      <c r="M127" s="20">
        <v>11</v>
      </c>
      <c r="N127" s="20">
        <v>0</v>
      </c>
      <c r="O127" s="20">
        <v>2</v>
      </c>
      <c r="P127" s="20">
        <v>51</v>
      </c>
      <c r="Q127" s="20">
        <v>1</v>
      </c>
      <c r="R127" s="20">
        <v>6</v>
      </c>
      <c r="S127" s="20">
        <v>29</v>
      </c>
    </row>
    <row r="128" spans="1:19" s="19" customFormat="1" ht="12" customHeight="1" x14ac:dyDescent="0.2">
      <c r="A128" s="157" t="s">
        <v>164</v>
      </c>
      <c r="B128" s="157"/>
      <c r="C128" s="20">
        <v>1376</v>
      </c>
      <c r="D128" s="20">
        <v>718</v>
      </c>
      <c r="E128" s="93">
        <v>85.236768802228411</v>
      </c>
      <c r="F128" s="20">
        <v>19</v>
      </c>
      <c r="G128" s="20">
        <v>3</v>
      </c>
      <c r="H128" s="20">
        <v>696</v>
      </c>
      <c r="I128" s="20">
        <v>132</v>
      </c>
      <c r="J128" s="20">
        <v>201</v>
      </c>
      <c r="K128" s="20">
        <v>3</v>
      </c>
      <c r="L128" s="20">
        <v>112</v>
      </c>
      <c r="M128" s="20">
        <v>23</v>
      </c>
      <c r="N128" s="20">
        <v>5</v>
      </c>
      <c r="O128" s="20">
        <v>8</v>
      </c>
      <c r="P128" s="20">
        <v>64</v>
      </c>
      <c r="Q128" s="20">
        <v>2</v>
      </c>
      <c r="R128" s="20">
        <v>60</v>
      </c>
      <c r="S128" s="20">
        <v>86</v>
      </c>
    </row>
    <row r="129" spans="1:19" s="19" customFormat="1" ht="12" customHeight="1" x14ac:dyDescent="0.2">
      <c r="A129" s="157" t="s">
        <v>347</v>
      </c>
      <c r="B129" s="157"/>
      <c r="C129" s="20">
        <v>959</v>
      </c>
      <c r="D129" s="20">
        <v>613</v>
      </c>
      <c r="E129" s="93">
        <v>78.955954323001635</v>
      </c>
      <c r="F129" s="20">
        <v>12</v>
      </c>
      <c r="G129" s="20">
        <v>0</v>
      </c>
      <c r="H129" s="20">
        <v>601</v>
      </c>
      <c r="I129" s="20">
        <v>168</v>
      </c>
      <c r="J129" s="20">
        <v>130</v>
      </c>
      <c r="K129" s="20">
        <v>6</v>
      </c>
      <c r="L129" s="20">
        <v>81</v>
      </c>
      <c r="M129" s="20">
        <v>29</v>
      </c>
      <c r="N129" s="20">
        <v>0</v>
      </c>
      <c r="O129" s="20">
        <v>5</v>
      </c>
      <c r="P129" s="20">
        <v>70</v>
      </c>
      <c r="Q129" s="20">
        <v>0</v>
      </c>
      <c r="R129" s="20">
        <v>14</v>
      </c>
      <c r="S129" s="20">
        <v>98</v>
      </c>
    </row>
    <row r="130" spans="1:19" s="19" customFormat="1" ht="12" customHeight="1" x14ac:dyDescent="0.2">
      <c r="A130" s="157" t="s">
        <v>168</v>
      </c>
      <c r="B130" s="157"/>
      <c r="C130" s="20">
        <v>13</v>
      </c>
      <c r="D130" s="20">
        <v>5</v>
      </c>
      <c r="E130" s="93">
        <v>40</v>
      </c>
      <c r="F130" s="20">
        <v>0</v>
      </c>
      <c r="G130" s="20">
        <v>0</v>
      </c>
      <c r="H130" s="20">
        <v>5</v>
      </c>
      <c r="I130" s="20">
        <v>2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3</v>
      </c>
      <c r="Q130" s="20">
        <v>0</v>
      </c>
      <c r="R130" s="20">
        <v>0</v>
      </c>
      <c r="S130" s="20">
        <v>0</v>
      </c>
    </row>
    <row r="131" spans="1:19" s="19" customFormat="1" ht="12" customHeight="1" x14ac:dyDescent="0.2">
      <c r="A131" s="157" t="s">
        <v>348</v>
      </c>
      <c r="B131" s="157"/>
      <c r="C131" s="20">
        <v>1958</v>
      </c>
      <c r="D131" s="20">
        <v>1207</v>
      </c>
      <c r="E131" s="93">
        <v>86.909693454846732</v>
      </c>
      <c r="F131" s="20">
        <v>28</v>
      </c>
      <c r="G131" s="20">
        <v>5</v>
      </c>
      <c r="H131" s="20">
        <v>1174</v>
      </c>
      <c r="I131" s="20">
        <v>249</v>
      </c>
      <c r="J131" s="20">
        <v>203</v>
      </c>
      <c r="K131" s="20">
        <v>8</v>
      </c>
      <c r="L131" s="20">
        <v>126</v>
      </c>
      <c r="M131" s="20">
        <v>56</v>
      </c>
      <c r="N131" s="20">
        <v>0</v>
      </c>
      <c r="O131" s="20">
        <v>3</v>
      </c>
      <c r="P131" s="20">
        <v>218</v>
      </c>
      <c r="Q131" s="20">
        <v>2</v>
      </c>
      <c r="R131" s="20">
        <v>42</v>
      </c>
      <c r="S131" s="20">
        <v>267</v>
      </c>
    </row>
    <row r="132" spans="1:19" s="19" customFormat="1" ht="12" customHeight="1" x14ac:dyDescent="0.2">
      <c r="A132" s="157" t="s">
        <v>170</v>
      </c>
      <c r="B132" s="157"/>
      <c r="C132" s="20">
        <v>106</v>
      </c>
      <c r="D132" s="20">
        <v>77</v>
      </c>
      <c r="E132" s="93">
        <v>74.025974025974023</v>
      </c>
      <c r="F132" s="20">
        <v>2</v>
      </c>
      <c r="G132" s="20">
        <v>0</v>
      </c>
      <c r="H132" s="20">
        <v>75</v>
      </c>
      <c r="I132" s="20">
        <v>41</v>
      </c>
      <c r="J132" s="20">
        <v>3</v>
      </c>
      <c r="K132" s="20">
        <v>1</v>
      </c>
      <c r="L132" s="20">
        <v>4</v>
      </c>
      <c r="M132" s="20">
        <v>0</v>
      </c>
      <c r="N132" s="20">
        <v>0</v>
      </c>
      <c r="O132" s="20">
        <v>2</v>
      </c>
      <c r="P132" s="20">
        <v>4</v>
      </c>
      <c r="Q132" s="20">
        <v>0</v>
      </c>
      <c r="R132" s="20">
        <v>2</v>
      </c>
      <c r="S132" s="20">
        <v>18</v>
      </c>
    </row>
    <row r="133" spans="1:19" s="12" customFormat="1" ht="12" customHeight="1" x14ac:dyDescent="0.2">
      <c r="A133" s="198" t="s">
        <v>349</v>
      </c>
      <c r="B133" s="198"/>
      <c r="C133" s="82">
        <v>3517</v>
      </c>
      <c r="D133" s="82">
        <v>1941</v>
      </c>
      <c r="E133" s="93">
        <v>90.880989180834632</v>
      </c>
      <c r="F133" s="82">
        <v>42</v>
      </c>
      <c r="G133" s="82">
        <v>10</v>
      </c>
      <c r="H133" s="82">
        <v>1889</v>
      </c>
      <c r="I133" s="82">
        <v>449</v>
      </c>
      <c r="J133" s="82">
        <v>461</v>
      </c>
      <c r="K133" s="82">
        <v>3</v>
      </c>
      <c r="L133" s="82">
        <v>243</v>
      </c>
      <c r="M133" s="82">
        <v>83</v>
      </c>
      <c r="N133" s="82">
        <v>0</v>
      </c>
      <c r="O133" s="82">
        <v>18</v>
      </c>
      <c r="P133" s="82">
        <v>249</v>
      </c>
      <c r="Q133" s="82">
        <v>7</v>
      </c>
      <c r="R133" s="82">
        <v>75</v>
      </c>
      <c r="S133" s="82">
        <v>301</v>
      </c>
    </row>
    <row r="134" spans="1:19" s="19" customFormat="1" ht="12" customHeight="1" x14ac:dyDescent="0.2">
      <c r="A134" s="157" t="s">
        <v>173</v>
      </c>
      <c r="B134" s="157"/>
      <c r="C134" s="20">
        <v>3077</v>
      </c>
      <c r="D134" s="20">
        <v>1909</v>
      </c>
      <c r="E134" s="93">
        <v>86.013619696176008</v>
      </c>
      <c r="F134" s="20">
        <v>31</v>
      </c>
      <c r="G134" s="20">
        <v>11</v>
      </c>
      <c r="H134" s="20">
        <v>1867</v>
      </c>
      <c r="I134" s="20">
        <v>452</v>
      </c>
      <c r="J134" s="20">
        <v>310</v>
      </c>
      <c r="K134" s="20">
        <v>12</v>
      </c>
      <c r="L134" s="20">
        <v>240</v>
      </c>
      <c r="M134" s="20">
        <v>57</v>
      </c>
      <c r="N134" s="20">
        <v>1</v>
      </c>
      <c r="O134" s="20">
        <v>20</v>
      </c>
      <c r="P134" s="20">
        <v>344</v>
      </c>
      <c r="Q134" s="20">
        <v>2</v>
      </c>
      <c r="R134" s="20">
        <v>74</v>
      </c>
      <c r="S134" s="20">
        <v>355</v>
      </c>
    </row>
    <row r="135" spans="1:19" s="19" customFormat="1" ht="12" customHeight="1" x14ac:dyDescent="0.2">
      <c r="A135" s="157" t="s">
        <v>174</v>
      </c>
      <c r="B135" s="157"/>
      <c r="C135" s="20">
        <v>42</v>
      </c>
      <c r="D135" s="20">
        <v>29</v>
      </c>
      <c r="E135" s="93">
        <v>31.03448275862069</v>
      </c>
      <c r="F135" s="20">
        <v>0</v>
      </c>
      <c r="G135" s="20">
        <v>0</v>
      </c>
      <c r="H135" s="20">
        <v>29</v>
      </c>
      <c r="I135" s="20">
        <v>7</v>
      </c>
      <c r="J135" s="20">
        <v>12</v>
      </c>
      <c r="K135" s="20">
        <v>0</v>
      </c>
      <c r="L135" s="20">
        <v>6</v>
      </c>
      <c r="M135" s="20">
        <v>1</v>
      </c>
      <c r="N135" s="20">
        <v>0</v>
      </c>
      <c r="O135" s="20">
        <v>0</v>
      </c>
      <c r="P135" s="20">
        <v>1</v>
      </c>
      <c r="Q135" s="20">
        <v>0</v>
      </c>
      <c r="R135" s="20">
        <v>0</v>
      </c>
      <c r="S135" s="20">
        <v>2</v>
      </c>
    </row>
    <row r="136" spans="1:19" s="19" customFormat="1" ht="12" customHeight="1" x14ac:dyDescent="0.2">
      <c r="A136" s="157" t="s">
        <v>177</v>
      </c>
      <c r="B136" s="157"/>
      <c r="C136" s="20">
        <v>278</v>
      </c>
      <c r="D136" s="20">
        <v>118</v>
      </c>
      <c r="E136" s="93">
        <v>83.050847457627114</v>
      </c>
      <c r="F136" s="20">
        <v>1</v>
      </c>
      <c r="G136" s="20">
        <v>1</v>
      </c>
      <c r="H136" s="20">
        <v>116</v>
      </c>
      <c r="I136" s="20">
        <v>15</v>
      </c>
      <c r="J136" s="20">
        <v>32</v>
      </c>
      <c r="K136" s="20">
        <v>1</v>
      </c>
      <c r="L136" s="20">
        <v>24</v>
      </c>
      <c r="M136" s="20">
        <v>7</v>
      </c>
      <c r="N136" s="20">
        <v>0</v>
      </c>
      <c r="O136" s="20">
        <v>1</v>
      </c>
      <c r="P136" s="20">
        <v>5</v>
      </c>
      <c r="Q136" s="20">
        <v>0</v>
      </c>
      <c r="R136" s="20">
        <v>3</v>
      </c>
      <c r="S136" s="20">
        <v>28</v>
      </c>
    </row>
    <row r="137" spans="1:19" s="19" customFormat="1" ht="12" customHeight="1" x14ac:dyDescent="0.2">
      <c r="A137" s="157" t="s">
        <v>178</v>
      </c>
      <c r="B137" s="157"/>
      <c r="C137" s="20">
        <v>845</v>
      </c>
      <c r="D137" s="20">
        <v>431</v>
      </c>
      <c r="E137" s="93">
        <v>79.118329466357309</v>
      </c>
      <c r="F137" s="20">
        <v>8</v>
      </c>
      <c r="G137" s="20">
        <v>4</v>
      </c>
      <c r="H137" s="20">
        <v>419</v>
      </c>
      <c r="I137" s="20">
        <v>123</v>
      </c>
      <c r="J137" s="20">
        <v>77</v>
      </c>
      <c r="K137" s="20">
        <v>1</v>
      </c>
      <c r="L137" s="20">
        <v>42</v>
      </c>
      <c r="M137" s="20">
        <v>15</v>
      </c>
      <c r="N137" s="20">
        <v>0</v>
      </c>
      <c r="O137" s="20">
        <v>2</v>
      </c>
      <c r="P137" s="20">
        <v>70</v>
      </c>
      <c r="Q137" s="20">
        <v>2</v>
      </c>
      <c r="R137" s="20">
        <v>16</v>
      </c>
      <c r="S137" s="20">
        <v>71</v>
      </c>
    </row>
    <row r="138" spans="1:19" s="19" customFormat="1" ht="12" customHeight="1" x14ac:dyDescent="0.2">
      <c r="A138" s="157" t="s">
        <v>179</v>
      </c>
      <c r="B138" s="157"/>
      <c r="C138" s="20">
        <v>9434</v>
      </c>
      <c r="D138" s="20">
        <v>4768</v>
      </c>
      <c r="E138" s="93">
        <v>67.114093959731548</v>
      </c>
      <c r="F138" s="20">
        <v>130</v>
      </c>
      <c r="G138" s="20">
        <v>37</v>
      </c>
      <c r="H138" s="20">
        <v>4601</v>
      </c>
      <c r="I138" s="20">
        <v>919</v>
      </c>
      <c r="J138" s="20">
        <v>1097</v>
      </c>
      <c r="K138" s="20">
        <v>53</v>
      </c>
      <c r="L138" s="20">
        <v>726</v>
      </c>
      <c r="M138" s="20">
        <v>214</v>
      </c>
      <c r="N138" s="20">
        <v>10</v>
      </c>
      <c r="O138" s="20">
        <v>32</v>
      </c>
      <c r="P138" s="20">
        <v>541</v>
      </c>
      <c r="Q138" s="20">
        <v>9</v>
      </c>
      <c r="R138" s="20">
        <v>224</v>
      </c>
      <c r="S138" s="20">
        <v>776</v>
      </c>
    </row>
    <row r="139" spans="1:19" s="19" customFormat="1" ht="12" customHeight="1" x14ac:dyDescent="0.2">
      <c r="A139" s="157" t="s">
        <v>180</v>
      </c>
      <c r="B139" s="157"/>
      <c r="C139" s="20">
        <v>4255</v>
      </c>
      <c r="D139" s="20">
        <v>2477</v>
      </c>
      <c r="E139" s="93">
        <v>82.963262010496564</v>
      </c>
      <c r="F139" s="20">
        <v>71</v>
      </c>
      <c r="G139" s="20">
        <v>28</v>
      </c>
      <c r="H139" s="20">
        <v>2378</v>
      </c>
      <c r="I139" s="20">
        <v>532</v>
      </c>
      <c r="J139" s="20">
        <v>498</v>
      </c>
      <c r="K139" s="20">
        <v>19</v>
      </c>
      <c r="L139" s="20">
        <v>292</v>
      </c>
      <c r="M139" s="20">
        <v>95</v>
      </c>
      <c r="N139" s="20">
        <v>2</v>
      </c>
      <c r="O139" s="20">
        <v>10</v>
      </c>
      <c r="P139" s="20">
        <v>256</v>
      </c>
      <c r="Q139" s="20">
        <v>6</v>
      </c>
      <c r="R139" s="20">
        <v>269</v>
      </c>
      <c r="S139" s="20">
        <v>399</v>
      </c>
    </row>
    <row r="140" spans="1:19" s="19" customFormat="1" ht="12" customHeight="1" x14ac:dyDescent="0.2">
      <c r="A140" s="157" t="s">
        <v>182</v>
      </c>
      <c r="B140" s="157"/>
      <c r="C140" s="20">
        <v>165</v>
      </c>
      <c r="D140" s="20">
        <v>112</v>
      </c>
      <c r="E140" s="93">
        <v>88.392857142857139</v>
      </c>
      <c r="F140" s="20">
        <v>5</v>
      </c>
      <c r="G140" s="20">
        <v>4</v>
      </c>
      <c r="H140" s="20">
        <v>103</v>
      </c>
      <c r="I140" s="20">
        <v>21</v>
      </c>
      <c r="J140" s="20">
        <v>22</v>
      </c>
      <c r="K140" s="20">
        <v>1</v>
      </c>
      <c r="L140" s="20">
        <v>20</v>
      </c>
      <c r="M140" s="20">
        <v>12</v>
      </c>
      <c r="N140" s="20">
        <v>0</v>
      </c>
      <c r="O140" s="20">
        <v>4</v>
      </c>
      <c r="P140" s="20">
        <v>0</v>
      </c>
      <c r="Q140" s="20">
        <v>0</v>
      </c>
      <c r="R140" s="20">
        <v>6</v>
      </c>
      <c r="S140" s="20">
        <v>17</v>
      </c>
    </row>
    <row r="141" spans="1:19" s="19" customFormat="1" ht="12" customHeight="1" x14ac:dyDescent="0.2">
      <c r="A141" s="157" t="s">
        <v>183</v>
      </c>
      <c r="B141" s="157"/>
      <c r="C141" s="20">
        <v>4817</v>
      </c>
      <c r="D141" s="20">
        <v>2693</v>
      </c>
      <c r="E141" s="93">
        <v>87.597474935016706</v>
      </c>
      <c r="F141" s="20">
        <v>56</v>
      </c>
      <c r="G141" s="20">
        <v>19</v>
      </c>
      <c r="H141" s="20">
        <v>2618</v>
      </c>
      <c r="I141" s="20">
        <v>515</v>
      </c>
      <c r="J141" s="20">
        <v>600</v>
      </c>
      <c r="K141" s="20">
        <v>25</v>
      </c>
      <c r="L141" s="20">
        <v>408</v>
      </c>
      <c r="M141" s="20">
        <v>124</v>
      </c>
      <c r="N141" s="20">
        <v>5</v>
      </c>
      <c r="O141" s="20">
        <v>8</v>
      </c>
      <c r="P141" s="20">
        <v>360</v>
      </c>
      <c r="Q141" s="20">
        <v>23</v>
      </c>
      <c r="R141" s="20">
        <v>122</v>
      </c>
      <c r="S141" s="20">
        <v>428</v>
      </c>
    </row>
    <row r="142" spans="1:19" s="19" customFormat="1" ht="12" customHeight="1" x14ac:dyDescent="0.2">
      <c r="A142" s="157" t="s">
        <v>184</v>
      </c>
      <c r="B142" s="157"/>
      <c r="C142" s="20">
        <v>43</v>
      </c>
      <c r="D142" s="20">
        <v>26</v>
      </c>
      <c r="E142" s="93">
        <v>57.692307692307686</v>
      </c>
      <c r="F142" s="20">
        <v>0</v>
      </c>
      <c r="G142" s="20">
        <v>0</v>
      </c>
      <c r="H142" s="20">
        <v>26</v>
      </c>
      <c r="I142" s="20">
        <v>9</v>
      </c>
      <c r="J142" s="20">
        <v>3</v>
      </c>
      <c r="K142" s="20">
        <v>0</v>
      </c>
      <c r="L142" s="20">
        <v>5</v>
      </c>
      <c r="M142" s="20">
        <v>0</v>
      </c>
      <c r="N142" s="20">
        <v>0</v>
      </c>
      <c r="O142" s="20">
        <v>0</v>
      </c>
      <c r="P142" s="20">
        <v>3</v>
      </c>
      <c r="Q142" s="20">
        <v>0</v>
      </c>
      <c r="R142" s="20">
        <v>0</v>
      </c>
      <c r="S142" s="20">
        <v>6</v>
      </c>
    </row>
    <row r="143" spans="1:19" s="19" customFormat="1" ht="12" customHeight="1" x14ac:dyDescent="0.2">
      <c r="A143" s="157" t="s">
        <v>185</v>
      </c>
      <c r="B143" s="157"/>
      <c r="C143" s="20">
        <v>1875</v>
      </c>
      <c r="D143" s="20">
        <v>1059</v>
      </c>
      <c r="E143" s="93">
        <v>81.397544853635509</v>
      </c>
      <c r="F143" s="20">
        <v>29</v>
      </c>
      <c r="G143" s="20">
        <v>15</v>
      </c>
      <c r="H143" s="20">
        <v>1015</v>
      </c>
      <c r="I143" s="20">
        <v>193</v>
      </c>
      <c r="J143" s="20">
        <v>184</v>
      </c>
      <c r="K143" s="20">
        <v>5</v>
      </c>
      <c r="L143" s="20">
        <v>109</v>
      </c>
      <c r="M143" s="20">
        <v>36</v>
      </c>
      <c r="N143" s="20">
        <v>0</v>
      </c>
      <c r="O143" s="20">
        <v>9</v>
      </c>
      <c r="P143" s="20">
        <v>239</v>
      </c>
      <c r="Q143" s="20">
        <v>2</v>
      </c>
      <c r="R143" s="20">
        <v>59</v>
      </c>
      <c r="S143" s="20">
        <v>179</v>
      </c>
    </row>
    <row r="144" spans="1:19" s="19" customFormat="1" ht="12" customHeight="1" x14ac:dyDescent="0.2">
      <c r="A144" s="157" t="s">
        <v>186</v>
      </c>
      <c r="B144" s="157"/>
      <c r="C144" s="20">
        <v>351</v>
      </c>
      <c r="D144" s="20">
        <v>150</v>
      </c>
      <c r="E144" s="93">
        <v>80.666666666666657</v>
      </c>
      <c r="F144" s="20">
        <v>1</v>
      </c>
      <c r="G144" s="20">
        <v>1</v>
      </c>
      <c r="H144" s="20">
        <v>148</v>
      </c>
      <c r="I144" s="20">
        <v>24</v>
      </c>
      <c r="J144" s="20">
        <v>36</v>
      </c>
      <c r="K144" s="20">
        <v>3</v>
      </c>
      <c r="L144" s="20">
        <v>32</v>
      </c>
      <c r="M144" s="20">
        <v>6</v>
      </c>
      <c r="N144" s="20">
        <v>0</v>
      </c>
      <c r="O144" s="20">
        <v>4</v>
      </c>
      <c r="P144" s="20">
        <v>10</v>
      </c>
      <c r="Q144" s="20">
        <v>1</v>
      </c>
      <c r="R144" s="20">
        <v>6</v>
      </c>
      <c r="S144" s="20">
        <v>26</v>
      </c>
    </row>
    <row r="145" spans="1:19" s="19" customFormat="1" ht="12" customHeight="1" x14ac:dyDescent="0.2">
      <c r="A145" s="157" t="s">
        <v>187</v>
      </c>
      <c r="B145" s="157"/>
      <c r="C145" s="20">
        <v>572</v>
      </c>
      <c r="D145" s="20">
        <v>316</v>
      </c>
      <c r="E145" s="93">
        <v>88.924050632911388</v>
      </c>
      <c r="F145" s="20">
        <v>6</v>
      </c>
      <c r="G145" s="20">
        <v>6</v>
      </c>
      <c r="H145" s="20">
        <v>304</v>
      </c>
      <c r="I145" s="20">
        <v>30</v>
      </c>
      <c r="J145" s="20">
        <v>64</v>
      </c>
      <c r="K145" s="20">
        <v>0</v>
      </c>
      <c r="L145" s="20">
        <v>41</v>
      </c>
      <c r="M145" s="20">
        <v>24</v>
      </c>
      <c r="N145" s="20">
        <v>0</v>
      </c>
      <c r="O145" s="20">
        <v>4</v>
      </c>
      <c r="P145" s="20">
        <v>51</v>
      </c>
      <c r="Q145" s="20">
        <v>2</v>
      </c>
      <c r="R145" s="20">
        <v>27</v>
      </c>
      <c r="S145" s="20">
        <v>61</v>
      </c>
    </row>
    <row r="146" spans="1:19" s="19" customFormat="1" ht="12" customHeight="1" x14ac:dyDescent="0.2">
      <c r="A146" s="157" t="s">
        <v>190</v>
      </c>
      <c r="B146" s="157"/>
      <c r="C146" s="20">
        <v>448</v>
      </c>
      <c r="D146" s="20">
        <v>247</v>
      </c>
      <c r="E146" s="93">
        <v>87.044534412955471</v>
      </c>
      <c r="F146" s="20">
        <v>9</v>
      </c>
      <c r="G146" s="20">
        <v>3</v>
      </c>
      <c r="H146" s="20">
        <v>235</v>
      </c>
      <c r="I146" s="20">
        <v>47</v>
      </c>
      <c r="J146" s="20">
        <v>50</v>
      </c>
      <c r="K146" s="20">
        <v>3</v>
      </c>
      <c r="L146" s="20">
        <v>37</v>
      </c>
      <c r="M146" s="20">
        <v>6</v>
      </c>
      <c r="N146" s="20">
        <v>12</v>
      </c>
      <c r="O146" s="20">
        <v>3</v>
      </c>
      <c r="P146" s="20">
        <v>8</v>
      </c>
      <c r="Q146" s="20">
        <v>0</v>
      </c>
      <c r="R146" s="20">
        <v>32</v>
      </c>
      <c r="S146" s="20">
        <v>37</v>
      </c>
    </row>
    <row r="147" spans="1:19" s="19" customFormat="1" ht="12" customHeight="1" x14ac:dyDescent="0.2">
      <c r="A147" s="157" t="s">
        <v>193</v>
      </c>
      <c r="B147" s="157"/>
      <c r="C147" s="20">
        <v>87</v>
      </c>
      <c r="D147" s="20">
        <v>47</v>
      </c>
      <c r="E147" s="93">
        <v>65.957446808510639</v>
      </c>
      <c r="F147" s="20">
        <v>1</v>
      </c>
      <c r="G147" s="20">
        <v>0</v>
      </c>
      <c r="H147" s="20">
        <v>46</v>
      </c>
      <c r="I147" s="20">
        <v>15</v>
      </c>
      <c r="J147" s="20">
        <v>4</v>
      </c>
      <c r="K147" s="20">
        <v>0</v>
      </c>
      <c r="L147" s="20">
        <v>5</v>
      </c>
      <c r="M147" s="20">
        <v>1</v>
      </c>
      <c r="N147" s="20">
        <v>0</v>
      </c>
      <c r="O147" s="20">
        <v>3</v>
      </c>
      <c r="P147" s="20">
        <v>7</v>
      </c>
      <c r="Q147" s="20">
        <v>0</v>
      </c>
      <c r="R147" s="20">
        <v>1</v>
      </c>
      <c r="S147" s="20">
        <v>10</v>
      </c>
    </row>
    <row r="148" spans="1:19" s="19" customFormat="1" ht="12" customHeight="1" x14ac:dyDescent="0.2">
      <c r="A148" s="157" t="s">
        <v>195</v>
      </c>
      <c r="B148" s="157"/>
      <c r="C148" s="20">
        <v>1691</v>
      </c>
      <c r="D148" s="20">
        <v>925</v>
      </c>
      <c r="E148" s="93">
        <v>76.972972972972968</v>
      </c>
      <c r="F148" s="20">
        <v>21</v>
      </c>
      <c r="G148" s="20">
        <v>10</v>
      </c>
      <c r="H148" s="20">
        <v>894</v>
      </c>
      <c r="I148" s="20">
        <v>227</v>
      </c>
      <c r="J148" s="20">
        <v>177</v>
      </c>
      <c r="K148" s="20">
        <v>3</v>
      </c>
      <c r="L148" s="20">
        <v>128</v>
      </c>
      <c r="M148" s="20">
        <v>52</v>
      </c>
      <c r="N148" s="20">
        <v>2</v>
      </c>
      <c r="O148" s="20">
        <v>9</v>
      </c>
      <c r="P148" s="20">
        <v>95</v>
      </c>
      <c r="Q148" s="20">
        <v>2</v>
      </c>
      <c r="R148" s="20">
        <v>51</v>
      </c>
      <c r="S148" s="20">
        <v>148</v>
      </c>
    </row>
    <row r="149" spans="1:19" s="19" customFormat="1" ht="12" customHeight="1" x14ac:dyDescent="0.2">
      <c r="A149" s="157" t="s">
        <v>356</v>
      </c>
      <c r="B149" s="157"/>
      <c r="C149" s="20">
        <v>1934</v>
      </c>
      <c r="D149" s="20">
        <v>1263</v>
      </c>
      <c r="E149" s="93">
        <v>89.390340459224078</v>
      </c>
      <c r="F149" s="20">
        <v>22</v>
      </c>
      <c r="G149" s="20">
        <v>6</v>
      </c>
      <c r="H149" s="20">
        <v>1235</v>
      </c>
      <c r="I149" s="20">
        <v>268</v>
      </c>
      <c r="J149" s="20">
        <v>274</v>
      </c>
      <c r="K149" s="20">
        <v>7</v>
      </c>
      <c r="L149" s="20">
        <v>231</v>
      </c>
      <c r="M149" s="20">
        <v>45</v>
      </c>
      <c r="N149" s="20">
        <v>0</v>
      </c>
      <c r="O149" s="20">
        <v>8</v>
      </c>
      <c r="P149" s="20">
        <v>155</v>
      </c>
      <c r="Q149" s="20">
        <v>12</v>
      </c>
      <c r="R149" s="20">
        <v>45</v>
      </c>
      <c r="S149" s="20">
        <v>190</v>
      </c>
    </row>
    <row r="150" spans="1:19" s="19" customFormat="1" ht="12" customHeight="1" x14ac:dyDescent="0.2">
      <c r="A150" s="157" t="s">
        <v>196</v>
      </c>
      <c r="B150" s="157"/>
      <c r="C150" s="20">
        <v>63</v>
      </c>
      <c r="D150" s="20">
        <v>53</v>
      </c>
      <c r="E150" s="93">
        <v>75.471698113207552</v>
      </c>
      <c r="F150" s="20">
        <v>2</v>
      </c>
      <c r="G150" s="20">
        <v>0</v>
      </c>
      <c r="H150" s="20">
        <v>51</v>
      </c>
      <c r="I150" s="20">
        <v>6</v>
      </c>
      <c r="J150" s="20">
        <v>19</v>
      </c>
      <c r="K150" s="20">
        <v>0</v>
      </c>
      <c r="L150" s="20">
        <v>6</v>
      </c>
      <c r="M150" s="20">
        <v>0</v>
      </c>
      <c r="N150" s="20">
        <v>0</v>
      </c>
      <c r="O150" s="20">
        <v>1</v>
      </c>
      <c r="P150" s="20">
        <v>17</v>
      </c>
      <c r="Q150" s="20">
        <v>0</v>
      </c>
      <c r="R150" s="20">
        <v>0</v>
      </c>
      <c r="S150" s="20">
        <v>2</v>
      </c>
    </row>
    <row r="151" spans="1:19" s="19" customFormat="1" ht="12" customHeight="1" x14ac:dyDescent="0.2">
      <c r="A151" s="158" t="s">
        <v>199</v>
      </c>
      <c r="B151" s="158"/>
      <c r="C151" s="26">
        <v>264</v>
      </c>
      <c r="D151" s="26">
        <v>142</v>
      </c>
      <c r="E151" s="93">
        <v>78.873239436619713</v>
      </c>
      <c r="F151" s="26">
        <v>1</v>
      </c>
      <c r="G151" s="26">
        <v>1</v>
      </c>
      <c r="H151" s="26">
        <v>140</v>
      </c>
      <c r="I151" s="26">
        <v>51</v>
      </c>
      <c r="J151" s="26">
        <v>29</v>
      </c>
      <c r="K151" s="26">
        <v>0</v>
      </c>
      <c r="L151" s="26">
        <v>26</v>
      </c>
      <c r="M151" s="26">
        <v>2</v>
      </c>
      <c r="N151" s="26">
        <v>0</v>
      </c>
      <c r="O151" s="26">
        <v>1</v>
      </c>
      <c r="P151" s="26">
        <v>10</v>
      </c>
      <c r="Q151" s="26">
        <v>0</v>
      </c>
      <c r="R151" s="26">
        <v>2</v>
      </c>
      <c r="S151" s="26">
        <v>19</v>
      </c>
    </row>
    <row r="152" spans="1:19" s="19" customFormat="1" ht="12" customHeight="1" x14ac:dyDescent="0.2">
      <c r="A152" s="25"/>
      <c r="B152" s="25"/>
      <c r="C152" s="25"/>
      <c r="D152" s="25"/>
      <c r="E152" s="94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</row>
    <row r="153" spans="1:19" s="19" customFormat="1" ht="12" customHeight="1" x14ac:dyDescent="0.2">
      <c r="A153" s="156" t="s">
        <v>200</v>
      </c>
      <c r="B153" s="156"/>
      <c r="C153" s="18">
        <f t="shared" ref="C153:S153" si="44">SUM(C154:C161)</f>
        <v>4494</v>
      </c>
      <c r="D153" s="18">
        <f t="shared" si="44"/>
        <v>2996</v>
      </c>
      <c r="E153" s="91">
        <v>81.275033377837119</v>
      </c>
      <c r="F153" s="18">
        <f t="shared" si="44"/>
        <v>50</v>
      </c>
      <c r="G153" s="18">
        <f t="shared" si="44"/>
        <v>23</v>
      </c>
      <c r="H153" s="18">
        <f t="shared" si="44"/>
        <v>2923</v>
      </c>
      <c r="I153" s="18">
        <f t="shared" si="44"/>
        <v>585</v>
      </c>
      <c r="J153" s="18">
        <f t="shared" si="44"/>
        <v>610</v>
      </c>
      <c r="K153" s="18">
        <f t="shared" si="44"/>
        <v>24</v>
      </c>
      <c r="L153" s="18">
        <f t="shared" si="44"/>
        <v>320</v>
      </c>
      <c r="M153" s="18">
        <f t="shared" si="44"/>
        <v>80</v>
      </c>
      <c r="N153" s="18">
        <f t="shared" si="44"/>
        <v>0</v>
      </c>
      <c r="O153" s="18">
        <f t="shared" si="44"/>
        <v>87</v>
      </c>
      <c r="P153" s="18">
        <f t="shared" si="44"/>
        <v>624</v>
      </c>
      <c r="Q153" s="18">
        <f t="shared" si="44"/>
        <v>5</v>
      </c>
      <c r="R153" s="18">
        <f t="shared" si="44"/>
        <v>85</v>
      </c>
      <c r="S153" s="18">
        <f t="shared" si="44"/>
        <v>503</v>
      </c>
    </row>
    <row r="154" spans="1:19" s="19" customFormat="1" ht="12" customHeight="1" x14ac:dyDescent="0.2">
      <c r="A154" s="157" t="s">
        <v>350</v>
      </c>
      <c r="B154" s="157"/>
      <c r="C154" s="20">
        <v>1091</v>
      </c>
      <c r="D154" s="20">
        <v>731</v>
      </c>
      <c r="E154" s="93">
        <v>85.63611491108071</v>
      </c>
      <c r="F154" s="20">
        <v>18</v>
      </c>
      <c r="G154" s="20">
        <v>4</v>
      </c>
      <c r="H154" s="20">
        <v>709</v>
      </c>
      <c r="I154" s="20">
        <v>125</v>
      </c>
      <c r="J154" s="20">
        <v>134</v>
      </c>
      <c r="K154" s="20">
        <v>12</v>
      </c>
      <c r="L154" s="20">
        <v>102</v>
      </c>
      <c r="M154" s="20">
        <v>25</v>
      </c>
      <c r="N154" s="20">
        <v>0</v>
      </c>
      <c r="O154" s="20">
        <v>20</v>
      </c>
      <c r="P154" s="20">
        <v>146</v>
      </c>
      <c r="Q154" s="20">
        <v>2</v>
      </c>
      <c r="R154" s="20">
        <v>19</v>
      </c>
      <c r="S154" s="20">
        <v>124</v>
      </c>
    </row>
    <row r="155" spans="1:19" s="19" customFormat="1" ht="12" customHeight="1" x14ac:dyDescent="0.2">
      <c r="A155" s="157" t="s">
        <v>202</v>
      </c>
      <c r="B155" s="157"/>
      <c r="C155" s="20">
        <v>47</v>
      </c>
      <c r="D155" s="20">
        <v>32</v>
      </c>
      <c r="E155" s="93">
        <v>84.375</v>
      </c>
      <c r="F155" s="20">
        <v>1</v>
      </c>
      <c r="G155" s="20">
        <v>0</v>
      </c>
      <c r="H155" s="20">
        <v>31</v>
      </c>
      <c r="I155" s="20">
        <v>4</v>
      </c>
      <c r="J155" s="20">
        <v>2</v>
      </c>
      <c r="K155" s="20">
        <v>0</v>
      </c>
      <c r="L155" s="20">
        <v>3</v>
      </c>
      <c r="M155" s="20">
        <v>0</v>
      </c>
      <c r="N155" s="20">
        <v>0</v>
      </c>
      <c r="O155" s="20">
        <v>4</v>
      </c>
      <c r="P155" s="20">
        <v>5</v>
      </c>
      <c r="Q155" s="20">
        <v>0</v>
      </c>
      <c r="R155" s="20">
        <v>1</v>
      </c>
      <c r="S155" s="20">
        <v>12</v>
      </c>
    </row>
    <row r="156" spans="1:19" s="19" customFormat="1" ht="12" customHeight="1" x14ac:dyDescent="0.2">
      <c r="A156" s="157" t="s">
        <v>203</v>
      </c>
      <c r="B156" s="157"/>
      <c r="C156" s="20">
        <v>59</v>
      </c>
      <c r="D156" s="20">
        <v>31</v>
      </c>
      <c r="E156" s="93">
        <v>87.096774193548384</v>
      </c>
      <c r="F156" s="20">
        <v>1</v>
      </c>
      <c r="G156" s="20">
        <v>0</v>
      </c>
      <c r="H156" s="20">
        <v>30</v>
      </c>
      <c r="I156" s="20">
        <v>4</v>
      </c>
      <c r="J156" s="20">
        <v>8</v>
      </c>
      <c r="K156" s="20">
        <v>1</v>
      </c>
      <c r="L156" s="20">
        <v>4</v>
      </c>
      <c r="M156" s="20">
        <v>3</v>
      </c>
      <c r="N156" s="20">
        <v>0</v>
      </c>
      <c r="O156" s="20">
        <v>1</v>
      </c>
      <c r="P156" s="20">
        <v>6</v>
      </c>
      <c r="Q156" s="20">
        <v>0</v>
      </c>
      <c r="R156" s="20">
        <v>2</v>
      </c>
      <c r="S156" s="20">
        <v>1</v>
      </c>
    </row>
    <row r="157" spans="1:19" s="19" customFormat="1" ht="12" customHeight="1" x14ac:dyDescent="0.2">
      <c r="A157" s="157" t="s">
        <v>204</v>
      </c>
      <c r="B157" s="157"/>
      <c r="C157" s="20">
        <v>48</v>
      </c>
      <c r="D157" s="20">
        <v>21</v>
      </c>
      <c r="E157" s="93">
        <v>57.142857142857139</v>
      </c>
      <c r="F157" s="20">
        <v>0</v>
      </c>
      <c r="G157" s="20">
        <v>0</v>
      </c>
      <c r="H157" s="20">
        <v>21</v>
      </c>
      <c r="I157" s="20">
        <v>1</v>
      </c>
      <c r="J157" s="20">
        <v>7</v>
      </c>
      <c r="K157" s="20">
        <v>0</v>
      </c>
      <c r="L157" s="20">
        <v>5</v>
      </c>
      <c r="M157" s="20">
        <v>0</v>
      </c>
      <c r="N157" s="20">
        <v>0</v>
      </c>
      <c r="O157" s="20">
        <v>1</v>
      </c>
      <c r="P157" s="20">
        <v>0</v>
      </c>
      <c r="Q157" s="20">
        <v>0</v>
      </c>
      <c r="R157" s="20">
        <v>0</v>
      </c>
      <c r="S157" s="20">
        <v>7</v>
      </c>
    </row>
    <row r="158" spans="1:19" s="19" customFormat="1" ht="12" customHeight="1" x14ac:dyDescent="0.2">
      <c r="A158" s="157" t="s">
        <v>205</v>
      </c>
      <c r="B158" s="157"/>
      <c r="C158" s="20">
        <v>851</v>
      </c>
      <c r="D158" s="20">
        <v>611</v>
      </c>
      <c r="E158" s="93">
        <v>77.905073649754499</v>
      </c>
      <c r="F158" s="20">
        <v>6</v>
      </c>
      <c r="G158" s="20">
        <v>4</v>
      </c>
      <c r="H158" s="20">
        <v>601</v>
      </c>
      <c r="I158" s="20">
        <v>113</v>
      </c>
      <c r="J158" s="20">
        <v>94</v>
      </c>
      <c r="K158" s="20">
        <v>3</v>
      </c>
      <c r="L158" s="20">
        <v>54</v>
      </c>
      <c r="M158" s="20">
        <v>17</v>
      </c>
      <c r="N158" s="20">
        <v>0</v>
      </c>
      <c r="O158" s="20">
        <v>23</v>
      </c>
      <c r="P158" s="20">
        <v>152</v>
      </c>
      <c r="Q158" s="20">
        <v>1</v>
      </c>
      <c r="R158" s="20">
        <v>12</v>
      </c>
      <c r="S158" s="20">
        <v>132</v>
      </c>
    </row>
    <row r="159" spans="1:19" s="19" customFormat="1" ht="12" customHeight="1" x14ac:dyDescent="0.2">
      <c r="A159" s="157" t="s">
        <v>207</v>
      </c>
      <c r="B159" s="157"/>
      <c r="C159" s="20">
        <v>466</v>
      </c>
      <c r="D159" s="20">
        <v>327</v>
      </c>
      <c r="E159" s="93">
        <v>88.379204892966357</v>
      </c>
      <c r="F159" s="20">
        <v>0</v>
      </c>
      <c r="G159" s="20">
        <v>4</v>
      </c>
      <c r="H159" s="20">
        <v>323</v>
      </c>
      <c r="I159" s="20">
        <v>75</v>
      </c>
      <c r="J159" s="20">
        <v>53</v>
      </c>
      <c r="K159" s="20">
        <v>0</v>
      </c>
      <c r="L159" s="20">
        <v>24</v>
      </c>
      <c r="M159" s="20">
        <v>2</v>
      </c>
      <c r="N159" s="20">
        <v>0</v>
      </c>
      <c r="O159" s="20">
        <v>20</v>
      </c>
      <c r="P159" s="20">
        <v>106</v>
      </c>
      <c r="Q159" s="20">
        <v>0</v>
      </c>
      <c r="R159" s="20">
        <v>2</v>
      </c>
      <c r="S159" s="20">
        <v>41</v>
      </c>
    </row>
    <row r="160" spans="1:19" s="19" customFormat="1" ht="12" customHeight="1" x14ac:dyDescent="0.2">
      <c r="A160" s="157" t="s">
        <v>208</v>
      </c>
      <c r="B160" s="157"/>
      <c r="C160" s="20">
        <v>45</v>
      </c>
      <c r="D160" s="20">
        <v>27</v>
      </c>
      <c r="E160" s="93">
        <v>66.666666666666657</v>
      </c>
      <c r="F160" s="20">
        <v>0</v>
      </c>
      <c r="G160" s="20">
        <v>0</v>
      </c>
      <c r="H160" s="20">
        <v>27</v>
      </c>
      <c r="I160" s="20">
        <v>5</v>
      </c>
      <c r="J160" s="20">
        <v>14</v>
      </c>
      <c r="K160" s="20">
        <v>0</v>
      </c>
      <c r="L160" s="20">
        <v>4</v>
      </c>
      <c r="M160" s="20">
        <v>1</v>
      </c>
      <c r="N160" s="20">
        <v>0</v>
      </c>
      <c r="O160" s="20">
        <v>0</v>
      </c>
      <c r="P160" s="20">
        <v>0</v>
      </c>
      <c r="Q160" s="20">
        <v>0</v>
      </c>
      <c r="R160" s="20">
        <v>1</v>
      </c>
      <c r="S160" s="20">
        <v>2</v>
      </c>
    </row>
    <row r="161" spans="1:19" s="19" customFormat="1" ht="12" customHeight="1" x14ac:dyDescent="0.2">
      <c r="A161" s="158" t="s">
        <v>209</v>
      </c>
      <c r="B161" s="158"/>
      <c r="C161" s="26">
        <v>1887</v>
      </c>
      <c r="D161" s="26">
        <v>1216</v>
      </c>
      <c r="E161" s="93">
        <v>78.94736842105263</v>
      </c>
      <c r="F161" s="26">
        <v>24</v>
      </c>
      <c r="G161" s="26">
        <v>11</v>
      </c>
      <c r="H161" s="26">
        <v>1181</v>
      </c>
      <c r="I161" s="26">
        <v>258</v>
      </c>
      <c r="J161" s="26">
        <v>298</v>
      </c>
      <c r="K161" s="26">
        <v>8</v>
      </c>
      <c r="L161" s="26">
        <v>124</v>
      </c>
      <c r="M161" s="26">
        <v>32</v>
      </c>
      <c r="N161" s="26">
        <v>0</v>
      </c>
      <c r="O161" s="26">
        <v>18</v>
      </c>
      <c r="P161" s="26">
        <v>209</v>
      </c>
      <c r="Q161" s="26">
        <v>2</v>
      </c>
      <c r="R161" s="26">
        <v>48</v>
      </c>
      <c r="S161" s="26">
        <v>184</v>
      </c>
    </row>
    <row r="162" spans="1:19" s="19" customFormat="1" ht="12" customHeight="1" x14ac:dyDescent="0.2">
      <c r="A162" s="25"/>
      <c r="B162" s="25"/>
      <c r="C162" s="25"/>
      <c r="D162" s="25"/>
      <c r="E162" s="9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</row>
    <row r="163" spans="1:19" s="19" customFormat="1" ht="12" customHeight="1" x14ac:dyDescent="0.2">
      <c r="A163" s="156" t="s">
        <v>210</v>
      </c>
      <c r="B163" s="156"/>
      <c r="C163" s="18">
        <f t="shared" ref="C163:S163" si="45">SUM(C164:C180)</f>
        <v>31064</v>
      </c>
      <c r="D163" s="18">
        <f t="shared" si="45"/>
        <v>20705</v>
      </c>
      <c r="E163" s="91">
        <v>83.767205988891575</v>
      </c>
      <c r="F163" s="18">
        <f t="shared" si="45"/>
        <v>430</v>
      </c>
      <c r="G163" s="18">
        <f t="shared" si="45"/>
        <v>168</v>
      </c>
      <c r="H163" s="18">
        <f t="shared" si="45"/>
        <v>20107</v>
      </c>
      <c r="I163" s="18">
        <f t="shared" si="45"/>
        <v>3789</v>
      </c>
      <c r="J163" s="18">
        <f t="shared" si="45"/>
        <v>5631</v>
      </c>
      <c r="K163" s="18">
        <f t="shared" si="45"/>
        <v>204</v>
      </c>
      <c r="L163" s="18">
        <f t="shared" si="45"/>
        <v>2832</v>
      </c>
      <c r="M163" s="18">
        <f t="shared" si="45"/>
        <v>851</v>
      </c>
      <c r="N163" s="18">
        <f t="shared" si="45"/>
        <v>4</v>
      </c>
      <c r="O163" s="18">
        <f t="shared" si="45"/>
        <v>140</v>
      </c>
      <c r="P163" s="18">
        <f t="shared" si="45"/>
        <v>2662</v>
      </c>
      <c r="Q163" s="18">
        <f t="shared" si="45"/>
        <v>36</v>
      </c>
      <c r="R163" s="18">
        <f t="shared" si="45"/>
        <v>446</v>
      </c>
      <c r="S163" s="18">
        <f t="shared" si="45"/>
        <v>3512</v>
      </c>
    </row>
    <row r="164" spans="1:19" s="19" customFormat="1" ht="12" customHeight="1" x14ac:dyDescent="0.2">
      <c r="A164" s="157" t="s">
        <v>211</v>
      </c>
      <c r="B164" s="157"/>
      <c r="C164" s="20">
        <v>2751</v>
      </c>
      <c r="D164" s="20">
        <v>1882</v>
      </c>
      <c r="E164" s="93">
        <v>82.359192348565358</v>
      </c>
      <c r="F164" s="20">
        <v>51</v>
      </c>
      <c r="G164" s="20">
        <v>17</v>
      </c>
      <c r="H164" s="20">
        <v>1814</v>
      </c>
      <c r="I164" s="20">
        <v>419</v>
      </c>
      <c r="J164" s="20">
        <v>417</v>
      </c>
      <c r="K164" s="20">
        <v>16</v>
      </c>
      <c r="L164" s="20">
        <v>255</v>
      </c>
      <c r="M164" s="20">
        <v>78</v>
      </c>
      <c r="N164" s="20">
        <v>0</v>
      </c>
      <c r="O164" s="20">
        <v>28</v>
      </c>
      <c r="P164" s="20">
        <v>195</v>
      </c>
      <c r="Q164" s="20">
        <v>1</v>
      </c>
      <c r="R164" s="20">
        <v>39</v>
      </c>
      <c r="S164" s="20">
        <v>366</v>
      </c>
    </row>
    <row r="165" spans="1:19" s="19" customFormat="1" ht="12" customHeight="1" x14ac:dyDescent="0.2">
      <c r="A165" s="157" t="s">
        <v>212</v>
      </c>
      <c r="B165" s="157"/>
      <c r="C165" s="20">
        <v>10814</v>
      </c>
      <c r="D165" s="20">
        <v>6709</v>
      </c>
      <c r="E165" s="93">
        <v>82.232821582948276</v>
      </c>
      <c r="F165" s="20">
        <v>138</v>
      </c>
      <c r="G165" s="20">
        <v>63</v>
      </c>
      <c r="H165" s="20">
        <v>6508</v>
      </c>
      <c r="I165" s="20">
        <v>1174</v>
      </c>
      <c r="J165" s="20">
        <v>1684</v>
      </c>
      <c r="K165" s="20">
        <v>93</v>
      </c>
      <c r="L165" s="20">
        <v>1157</v>
      </c>
      <c r="M165" s="20">
        <v>323</v>
      </c>
      <c r="N165" s="20">
        <v>1</v>
      </c>
      <c r="O165" s="20">
        <v>52</v>
      </c>
      <c r="P165" s="20">
        <v>730</v>
      </c>
      <c r="Q165" s="20">
        <v>10</v>
      </c>
      <c r="R165" s="20">
        <v>123</v>
      </c>
      <c r="S165" s="20">
        <v>1161</v>
      </c>
    </row>
    <row r="166" spans="1:19" s="19" customFormat="1" ht="12" customHeight="1" x14ac:dyDescent="0.2">
      <c r="A166" s="157" t="s">
        <v>213</v>
      </c>
      <c r="B166" s="157"/>
      <c r="C166" s="19">
        <v>1330</v>
      </c>
      <c r="D166" s="19">
        <v>738</v>
      </c>
      <c r="E166" s="93">
        <v>84.010840108401084</v>
      </c>
      <c r="F166" s="19">
        <v>11</v>
      </c>
      <c r="G166" s="19">
        <v>7</v>
      </c>
      <c r="H166" s="19">
        <v>720</v>
      </c>
      <c r="I166" s="19">
        <v>173</v>
      </c>
      <c r="J166" s="19">
        <v>214</v>
      </c>
      <c r="K166" s="19">
        <v>4</v>
      </c>
      <c r="L166" s="19">
        <v>54</v>
      </c>
      <c r="M166" s="19">
        <v>24</v>
      </c>
      <c r="N166" s="19">
        <v>0</v>
      </c>
      <c r="O166" s="19">
        <v>3</v>
      </c>
      <c r="P166" s="19">
        <v>100</v>
      </c>
      <c r="Q166" s="19">
        <v>1</v>
      </c>
      <c r="R166" s="19">
        <v>16</v>
      </c>
      <c r="S166" s="19">
        <v>131</v>
      </c>
    </row>
    <row r="167" spans="1:19" s="19" customFormat="1" ht="12" customHeight="1" x14ac:dyDescent="0.2">
      <c r="A167" s="157" t="s">
        <v>214</v>
      </c>
      <c r="B167" s="157"/>
      <c r="C167" s="20">
        <v>1806</v>
      </c>
      <c r="D167" s="20">
        <v>1346</v>
      </c>
      <c r="E167" s="93">
        <v>86.552748885586922</v>
      </c>
      <c r="F167" s="20">
        <v>24</v>
      </c>
      <c r="G167" s="20">
        <v>8</v>
      </c>
      <c r="H167" s="20">
        <v>1314</v>
      </c>
      <c r="I167" s="20">
        <v>260</v>
      </c>
      <c r="J167" s="20">
        <v>335</v>
      </c>
      <c r="K167" s="20">
        <v>8</v>
      </c>
      <c r="L167" s="20">
        <v>197</v>
      </c>
      <c r="M167" s="20">
        <v>65</v>
      </c>
      <c r="N167" s="20">
        <v>1</v>
      </c>
      <c r="O167" s="20">
        <v>6</v>
      </c>
      <c r="P167" s="20">
        <v>173</v>
      </c>
      <c r="Q167" s="20">
        <v>5</v>
      </c>
      <c r="R167" s="20">
        <v>26</v>
      </c>
      <c r="S167" s="20">
        <v>238</v>
      </c>
    </row>
    <row r="168" spans="1:19" s="19" customFormat="1" ht="12" customHeight="1" x14ac:dyDescent="0.2">
      <c r="A168" s="157" t="s">
        <v>215</v>
      </c>
      <c r="B168" s="157"/>
      <c r="C168" s="20">
        <v>5196</v>
      </c>
      <c r="D168" s="20">
        <v>3331</v>
      </c>
      <c r="E168" s="93">
        <v>83.758631041729217</v>
      </c>
      <c r="F168" s="20">
        <v>81</v>
      </c>
      <c r="G168" s="20">
        <v>28</v>
      </c>
      <c r="H168" s="20">
        <v>3222</v>
      </c>
      <c r="I168" s="20">
        <v>601</v>
      </c>
      <c r="J168" s="20">
        <v>902</v>
      </c>
      <c r="K168" s="20">
        <v>34</v>
      </c>
      <c r="L168" s="20">
        <v>498</v>
      </c>
      <c r="M168" s="20">
        <v>139</v>
      </c>
      <c r="N168" s="20">
        <v>1</v>
      </c>
      <c r="O168" s="20">
        <v>12</v>
      </c>
      <c r="P168" s="20">
        <v>355</v>
      </c>
      <c r="Q168" s="20">
        <v>7</v>
      </c>
      <c r="R168" s="20">
        <v>88</v>
      </c>
      <c r="S168" s="20">
        <v>585</v>
      </c>
    </row>
    <row r="169" spans="1:19" s="19" customFormat="1" ht="12" customHeight="1" x14ac:dyDescent="0.2">
      <c r="A169" s="157" t="s">
        <v>216</v>
      </c>
      <c r="B169" s="157"/>
      <c r="C169" s="20">
        <v>486</v>
      </c>
      <c r="D169" s="20">
        <v>368</v>
      </c>
      <c r="E169" s="93">
        <v>92.934782608695656</v>
      </c>
      <c r="F169" s="20">
        <v>4</v>
      </c>
      <c r="G169" s="20">
        <v>2</v>
      </c>
      <c r="H169" s="20">
        <v>362</v>
      </c>
      <c r="I169" s="20">
        <v>70</v>
      </c>
      <c r="J169" s="20">
        <v>77</v>
      </c>
      <c r="K169" s="20">
        <v>2</v>
      </c>
      <c r="L169" s="20">
        <v>55</v>
      </c>
      <c r="M169" s="20">
        <v>10</v>
      </c>
      <c r="N169" s="20">
        <v>0</v>
      </c>
      <c r="O169" s="20">
        <v>1</v>
      </c>
      <c r="P169" s="20">
        <v>87</v>
      </c>
      <c r="Q169" s="20">
        <v>2</v>
      </c>
      <c r="R169" s="20">
        <v>6</v>
      </c>
      <c r="S169" s="20">
        <v>52</v>
      </c>
    </row>
    <row r="170" spans="1:19" s="19" customFormat="1" ht="12" customHeight="1" x14ac:dyDescent="0.2">
      <c r="A170" s="157" t="s">
        <v>217</v>
      </c>
      <c r="B170" s="157"/>
      <c r="C170" s="20">
        <v>516</v>
      </c>
      <c r="D170" s="20">
        <v>414</v>
      </c>
      <c r="E170" s="93">
        <v>87.439613526570042</v>
      </c>
      <c r="F170" s="20">
        <v>9</v>
      </c>
      <c r="G170" s="20">
        <v>2</v>
      </c>
      <c r="H170" s="20">
        <v>403</v>
      </c>
      <c r="I170" s="20">
        <v>46</v>
      </c>
      <c r="J170" s="20">
        <v>119</v>
      </c>
      <c r="K170" s="20">
        <v>2</v>
      </c>
      <c r="L170" s="20">
        <v>46</v>
      </c>
      <c r="M170" s="20">
        <v>16</v>
      </c>
      <c r="N170" s="20">
        <v>0</v>
      </c>
      <c r="O170" s="20">
        <v>0</v>
      </c>
      <c r="P170" s="20">
        <v>96</v>
      </c>
      <c r="Q170" s="20">
        <v>0</v>
      </c>
      <c r="R170" s="20">
        <v>5</v>
      </c>
      <c r="S170" s="20">
        <v>73</v>
      </c>
    </row>
    <row r="171" spans="1:19" s="19" customFormat="1" ht="12" customHeight="1" x14ac:dyDescent="0.2">
      <c r="A171" s="157" t="s">
        <v>218</v>
      </c>
      <c r="B171" s="157"/>
      <c r="C171" s="20">
        <v>565</v>
      </c>
      <c r="D171" s="20">
        <v>351</v>
      </c>
      <c r="E171" s="93">
        <v>64.102564102564102</v>
      </c>
      <c r="F171" s="20">
        <v>3</v>
      </c>
      <c r="G171" s="20">
        <v>2</v>
      </c>
      <c r="H171" s="20">
        <v>346</v>
      </c>
      <c r="I171" s="20">
        <v>71</v>
      </c>
      <c r="J171" s="20">
        <v>97</v>
      </c>
      <c r="K171" s="20">
        <v>3</v>
      </c>
      <c r="L171" s="20">
        <v>29</v>
      </c>
      <c r="M171" s="20">
        <v>9</v>
      </c>
      <c r="N171" s="20">
        <v>0</v>
      </c>
      <c r="O171" s="20">
        <v>3</v>
      </c>
      <c r="P171" s="20">
        <v>70</v>
      </c>
      <c r="Q171" s="20">
        <v>0</v>
      </c>
      <c r="R171" s="20">
        <v>18</v>
      </c>
      <c r="S171" s="20">
        <v>46</v>
      </c>
    </row>
    <row r="172" spans="1:19" s="19" customFormat="1" ht="12" customHeight="1" x14ac:dyDescent="0.2">
      <c r="A172" s="157" t="s">
        <v>219</v>
      </c>
      <c r="B172" s="157"/>
      <c r="C172" s="89">
        <v>315</v>
      </c>
      <c r="D172" s="89">
        <v>246</v>
      </c>
      <c r="E172" s="93">
        <v>76.829268292682926</v>
      </c>
      <c r="F172" s="89">
        <v>3</v>
      </c>
      <c r="G172" s="89">
        <v>3</v>
      </c>
      <c r="H172" s="89">
        <v>240</v>
      </c>
      <c r="I172" s="20">
        <v>59</v>
      </c>
      <c r="J172" s="20">
        <v>28</v>
      </c>
      <c r="K172" s="20">
        <v>0</v>
      </c>
      <c r="L172" s="20">
        <v>2</v>
      </c>
      <c r="M172" s="20">
        <v>3</v>
      </c>
      <c r="N172" s="20">
        <v>0</v>
      </c>
      <c r="O172" s="20">
        <v>3</v>
      </c>
      <c r="P172" s="20">
        <v>99</v>
      </c>
      <c r="Q172" s="20">
        <v>0</v>
      </c>
      <c r="R172" s="20">
        <v>10</v>
      </c>
      <c r="S172" s="20">
        <v>36</v>
      </c>
    </row>
    <row r="173" spans="1:19" s="19" customFormat="1" ht="12" customHeight="1" x14ac:dyDescent="0.2">
      <c r="A173" s="157" t="s">
        <v>220</v>
      </c>
      <c r="B173" s="157"/>
      <c r="C173" s="20">
        <v>945</v>
      </c>
      <c r="D173" s="20">
        <v>739</v>
      </c>
      <c r="E173" s="93">
        <v>87.686062246278752</v>
      </c>
      <c r="F173" s="20">
        <v>13</v>
      </c>
      <c r="G173" s="20">
        <v>3</v>
      </c>
      <c r="H173" s="20">
        <v>723</v>
      </c>
      <c r="I173" s="20">
        <v>114</v>
      </c>
      <c r="J173" s="20">
        <v>209</v>
      </c>
      <c r="K173" s="20">
        <v>6</v>
      </c>
      <c r="L173" s="20">
        <v>95</v>
      </c>
      <c r="M173" s="20">
        <v>37</v>
      </c>
      <c r="N173" s="20">
        <v>0</v>
      </c>
      <c r="O173" s="20">
        <v>5</v>
      </c>
      <c r="P173" s="20">
        <v>115</v>
      </c>
      <c r="Q173" s="20">
        <v>4</v>
      </c>
      <c r="R173" s="20">
        <v>23</v>
      </c>
      <c r="S173" s="20">
        <v>115</v>
      </c>
    </row>
    <row r="174" spans="1:19" s="19" customFormat="1" ht="12" customHeight="1" x14ac:dyDescent="0.2">
      <c r="A174" s="157" t="s">
        <v>222</v>
      </c>
      <c r="B174" s="157"/>
      <c r="C174" s="20">
        <v>91</v>
      </c>
      <c r="D174" s="20">
        <v>69</v>
      </c>
      <c r="E174" s="93">
        <v>76.811594202898547</v>
      </c>
      <c r="F174" s="20">
        <v>2</v>
      </c>
      <c r="G174" s="20">
        <v>0</v>
      </c>
      <c r="H174" s="20">
        <v>67</v>
      </c>
      <c r="I174" s="20">
        <v>13</v>
      </c>
      <c r="J174" s="20">
        <v>18</v>
      </c>
      <c r="K174" s="20">
        <v>0</v>
      </c>
      <c r="L174" s="20">
        <v>18</v>
      </c>
      <c r="M174" s="20">
        <v>4</v>
      </c>
      <c r="N174" s="20">
        <v>0</v>
      </c>
      <c r="O174" s="20">
        <v>0</v>
      </c>
      <c r="P174" s="20">
        <v>3</v>
      </c>
      <c r="Q174" s="20">
        <v>0</v>
      </c>
      <c r="R174" s="20">
        <v>1</v>
      </c>
      <c r="S174" s="20">
        <v>10</v>
      </c>
    </row>
    <row r="175" spans="1:19" s="19" customFormat="1" ht="12" customHeight="1" x14ac:dyDescent="0.2">
      <c r="A175" s="157" t="s">
        <v>223</v>
      </c>
      <c r="B175" s="157"/>
      <c r="C175" s="20">
        <v>1817</v>
      </c>
      <c r="D175" s="20">
        <v>1285</v>
      </c>
      <c r="E175" s="93">
        <v>87.081712062256813</v>
      </c>
      <c r="F175" s="20">
        <v>31</v>
      </c>
      <c r="G175" s="20">
        <v>8</v>
      </c>
      <c r="H175" s="20">
        <v>1246</v>
      </c>
      <c r="I175" s="20">
        <v>220</v>
      </c>
      <c r="J175" s="20">
        <v>321</v>
      </c>
      <c r="K175" s="20">
        <v>14</v>
      </c>
      <c r="L175" s="20">
        <v>134</v>
      </c>
      <c r="M175" s="20">
        <v>39</v>
      </c>
      <c r="N175" s="20">
        <v>0</v>
      </c>
      <c r="O175" s="20">
        <v>8</v>
      </c>
      <c r="P175" s="20">
        <v>279</v>
      </c>
      <c r="Q175" s="20">
        <v>2</v>
      </c>
      <c r="R175" s="20">
        <v>28</v>
      </c>
      <c r="S175" s="20">
        <v>201</v>
      </c>
    </row>
    <row r="176" spans="1:19" s="19" customFormat="1" ht="12" customHeight="1" x14ac:dyDescent="0.2">
      <c r="A176" s="157" t="s">
        <v>224</v>
      </c>
      <c r="B176" s="157"/>
      <c r="C176" s="20">
        <v>465</v>
      </c>
      <c r="D176" s="20">
        <v>331</v>
      </c>
      <c r="E176" s="93">
        <v>85.196374622356501</v>
      </c>
      <c r="F176" s="20">
        <v>2</v>
      </c>
      <c r="G176" s="20">
        <v>1</v>
      </c>
      <c r="H176" s="20">
        <v>328</v>
      </c>
      <c r="I176" s="20">
        <v>55</v>
      </c>
      <c r="J176" s="20">
        <v>116</v>
      </c>
      <c r="K176" s="20">
        <v>3</v>
      </c>
      <c r="L176" s="20">
        <v>43</v>
      </c>
      <c r="M176" s="20">
        <v>13</v>
      </c>
      <c r="N176" s="20">
        <v>0</v>
      </c>
      <c r="O176" s="20">
        <v>1</v>
      </c>
      <c r="P176" s="20">
        <v>44</v>
      </c>
      <c r="Q176" s="20">
        <v>1</v>
      </c>
      <c r="R176" s="20">
        <v>6</v>
      </c>
      <c r="S176" s="20">
        <v>46</v>
      </c>
    </row>
    <row r="177" spans="1:19" s="19" customFormat="1" ht="12" customHeight="1" x14ac:dyDescent="0.2">
      <c r="A177" s="157" t="s">
        <v>225</v>
      </c>
      <c r="B177" s="157"/>
      <c r="C177" s="20">
        <v>454</v>
      </c>
      <c r="D177" s="20">
        <v>332</v>
      </c>
      <c r="E177" s="93">
        <v>80.722891566265062</v>
      </c>
      <c r="F177" s="20">
        <v>7</v>
      </c>
      <c r="G177" s="20">
        <v>2</v>
      </c>
      <c r="H177" s="20">
        <v>323</v>
      </c>
      <c r="I177" s="20">
        <v>67</v>
      </c>
      <c r="J177" s="20">
        <v>115</v>
      </c>
      <c r="K177" s="20">
        <v>0</v>
      </c>
      <c r="L177" s="20">
        <v>44</v>
      </c>
      <c r="M177" s="20">
        <v>13</v>
      </c>
      <c r="N177" s="20">
        <v>0</v>
      </c>
      <c r="O177" s="20">
        <v>2</v>
      </c>
      <c r="P177" s="20">
        <v>17</v>
      </c>
      <c r="Q177" s="20">
        <v>0</v>
      </c>
      <c r="R177" s="20">
        <v>9</v>
      </c>
      <c r="S177" s="20">
        <v>56</v>
      </c>
    </row>
    <row r="178" spans="1:19" s="19" customFormat="1" ht="12" customHeight="1" x14ac:dyDescent="0.2">
      <c r="A178" s="157" t="s">
        <v>226</v>
      </c>
      <c r="B178" s="157"/>
      <c r="C178" s="20">
        <v>1388</v>
      </c>
      <c r="D178" s="20">
        <v>1056</v>
      </c>
      <c r="E178" s="93">
        <v>83.901515151515156</v>
      </c>
      <c r="F178" s="20">
        <v>15</v>
      </c>
      <c r="G178" s="20">
        <v>14</v>
      </c>
      <c r="H178" s="20">
        <v>1027</v>
      </c>
      <c r="I178" s="20">
        <v>189</v>
      </c>
      <c r="J178" s="20">
        <v>406</v>
      </c>
      <c r="K178" s="20">
        <v>9</v>
      </c>
      <c r="L178" s="20">
        <v>64</v>
      </c>
      <c r="M178" s="20">
        <v>29</v>
      </c>
      <c r="N178" s="20">
        <v>0</v>
      </c>
      <c r="O178" s="20">
        <v>5</v>
      </c>
      <c r="P178" s="20">
        <v>131</v>
      </c>
      <c r="Q178" s="20">
        <v>2</v>
      </c>
      <c r="R178" s="20">
        <v>15</v>
      </c>
      <c r="S178" s="20">
        <v>177</v>
      </c>
    </row>
    <row r="179" spans="1:19" s="19" customFormat="1" ht="12" customHeight="1" x14ac:dyDescent="0.2">
      <c r="A179" s="157" t="s">
        <v>227</v>
      </c>
      <c r="B179" s="157"/>
      <c r="C179" s="20">
        <v>193</v>
      </c>
      <c r="D179" s="20">
        <v>106</v>
      </c>
      <c r="E179" s="93">
        <v>76.415094339622641</v>
      </c>
      <c r="F179" s="20">
        <v>1</v>
      </c>
      <c r="G179" s="20">
        <v>0</v>
      </c>
      <c r="H179" s="20">
        <v>105</v>
      </c>
      <c r="I179" s="20">
        <v>17</v>
      </c>
      <c r="J179" s="20">
        <v>30</v>
      </c>
      <c r="K179" s="20">
        <v>0</v>
      </c>
      <c r="L179" s="20">
        <v>17</v>
      </c>
      <c r="M179" s="20">
        <v>6</v>
      </c>
      <c r="N179" s="20">
        <v>0</v>
      </c>
      <c r="O179" s="20">
        <v>3</v>
      </c>
      <c r="P179" s="20">
        <v>9</v>
      </c>
      <c r="Q179" s="20">
        <v>0</v>
      </c>
      <c r="R179" s="20">
        <v>2</v>
      </c>
      <c r="S179" s="20">
        <v>21</v>
      </c>
    </row>
    <row r="180" spans="1:19" s="19" customFormat="1" ht="12" customHeight="1" x14ac:dyDescent="0.2">
      <c r="A180" s="158" t="s">
        <v>228</v>
      </c>
      <c r="B180" s="158"/>
      <c r="C180" s="26">
        <v>1932</v>
      </c>
      <c r="D180" s="26">
        <v>1402</v>
      </c>
      <c r="E180" s="93">
        <v>88.944365192582026</v>
      </c>
      <c r="F180" s="26">
        <v>35</v>
      </c>
      <c r="G180" s="26">
        <v>8</v>
      </c>
      <c r="H180" s="26">
        <v>1359</v>
      </c>
      <c r="I180" s="26">
        <v>241</v>
      </c>
      <c r="J180" s="26">
        <v>543</v>
      </c>
      <c r="K180" s="26">
        <v>10</v>
      </c>
      <c r="L180" s="26">
        <v>124</v>
      </c>
      <c r="M180" s="26">
        <v>43</v>
      </c>
      <c r="N180" s="26">
        <v>1</v>
      </c>
      <c r="O180" s="26">
        <v>8</v>
      </c>
      <c r="P180" s="26">
        <v>159</v>
      </c>
      <c r="Q180" s="26">
        <v>1</v>
      </c>
      <c r="R180" s="26">
        <v>31</v>
      </c>
      <c r="S180" s="26">
        <v>198</v>
      </c>
    </row>
    <row r="181" spans="1:19" s="19" customFormat="1" ht="12" customHeight="1" x14ac:dyDescent="0.2">
      <c r="A181" s="25"/>
      <c r="B181" s="25"/>
      <c r="C181" s="25"/>
      <c r="D181" s="25"/>
      <c r="E181" s="94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</row>
    <row r="182" spans="1:19" s="19" customFormat="1" ht="12" customHeight="1" x14ac:dyDescent="0.2">
      <c r="A182" s="156" t="s">
        <v>229</v>
      </c>
      <c r="B182" s="156"/>
      <c r="C182" s="18">
        <f t="shared" ref="C182:S182" si="46">SUM(C183:C188)</f>
        <v>7539</v>
      </c>
      <c r="D182" s="18">
        <f t="shared" si="46"/>
        <v>5085</v>
      </c>
      <c r="E182" s="91">
        <v>83.087512291052107</v>
      </c>
      <c r="F182" s="18">
        <f t="shared" si="46"/>
        <v>108</v>
      </c>
      <c r="G182" s="18">
        <f t="shared" si="46"/>
        <v>39</v>
      </c>
      <c r="H182" s="18">
        <f t="shared" si="46"/>
        <v>4938</v>
      </c>
      <c r="I182" s="18">
        <f t="shared" si="46"/>
        <v>1134</v>
      </c>
      <c r="J182" s="18">
        <f t="shared" si="46"/>
        <v>1123</v>
      </c>
      <c r="K182" s="18">
        <f t="shared" si="46"/>
        <v>40</v>
      </c>
      <c r="L182" s="18">
        <f t="shared" si="46"/>
        <v>628</v>
      </c>
      <c r="M182" s="18">
        <f t="shared" si="46"/>
        <v>136</v>
      </c>
      <c r="N182" s="18">
        <f t="shared" si="46"/>
        <v>1</v>
      </c>
      <c r="O182" s="18">
        <f t="shared" si="46"/>
        <v>57</v>
      </c>
      <c r="P182" s="18">
        <f t="shared" si="46"/>
        <v>877</v>
      </c>
      <c r="Q182" s="18">
        <f t="shared" si="46"/>
        <v>5</v>
      </c>
      <c r="R182" s="18">
        <f t="shared" si="46"/>
        <v>114</v>
      </c>
      <c r="S182" s="18">
        <f t="shared" si="46"/>
        <v>823</v>
      </c>
    </row>
    <row r="183" spans="1:19" s="19" customFormat="1" ht="12" customHeight="1" x14ac:dyDescent="0.2">
      <c r="A183" s="157" t="s">
        <v>230</v>
      </c>
      <c r="B183" s="157"/>
      <c r="C183" s="20">
        <v>3374</v>
      </c>
      <c r="D183" s="20">
        <v>2161</v>
      </c>
      <c r="E183" s="93">
        <v>82.230448866265618</v>
      </c>
      <c r="F183" s="20">
        <v>46</v>
      </c>
      <c r="G183" s="20">
        <v>18</v>
      </c>
      <c r="H183" s="20">
        <v>2097</v>
      </c>
      <c r="I183" s="20">
        <v>482</v>
      </c>
      <c r="J183" s="20">
        <v>514</v>
      </c>
      <c r="K183" s="20">
        <v>27</v>
      </c>
      <c r="L183" s="20">
        <v>320</v>
      </c>
      <c r="M183" s="20">
        <v>51</v>
      </c>
      <c r="N183" s="20">
        <v>0</v>
      </c>
      <c r="O183" s="20">
        <v>20</v>
      </c>
      <c r="P183" s="20">
        <v>302</v>
      </c>
      <c r="Q183" s="20">
        <v>2</v>
      </c>
      <c r="R183" s="20">
        <v>36</v>
      </c>
      <c r="S183" s="20">
        <v>343</v>
      </c>
    </row>
    <row r="184" spans="1:19" s="19" customFormat="1" ht="12" customHeight="1" x14ac:dyDescent="0.2">
      <c r="A184" s="157" t="s">
        <v>231</v>
      </c>
      <c r="B184" s="157"/>
      <c r="C184" s="20">
        <v>1850</v>
      </c>
      <c r="D184" s="20">
        <v>1294</v>
      </c>
      <c r="E184" s="93">
        <v>87.094281298299848</v>
      </c>
      <c r="F184" s="20">
        <v>35</v>
      </c>
      <c r="G184" s="20">
        <v>12</v>
      </c>
      <c r="H184" s="20">
        <v>1247</v>
      </c>
      <c r="I184" s="20">
        <v>310</v>
      </c>
      <c r="J184" s="20">
        <v>286</v>
      </c>
      <c r="K184" s="20">
        <v>4</v>
      </c>
      <c r="L184" s="20">
        <v>140</v>
      </c>
      <c r="M184" s="20">
        <v>42</v>
      </c>
      <c r="N184" s="20">
        <v>1</v>
      </c>
      <c r="O184" s="20">
        <v>18</v>
      </c>
      <c r="P184" s="20">
        <v>172</v>
      </c>
      <c r="Q184" s="20">
        <v>2</v>
      </c>
      <c r="R184" s="20">
        <v>49</v>
      </c>
      <c r="S184" s="20">
        <v>223</v>
      </c>
    </row>
    <row r="185" spans="1:19" s="19" customFormat="1" ht="12" customHeight="1" x14ac:dyDescent="0.2">
      <c r="A185" s="157" t="s">
        <v>232</v>
      </c>
      <c r="B185" s="157"/>
      <c r="C185" s="20">
        <v>370</v>
      </c>
      <c r="D185" s="20">
        <v>231</v>
      </c>
      <c r="E185" s="93">
        <v>84.848484848484844</v>
      </c>
      <c r="F185" s="20">
        <v>1</v>
      </c>
      <c r="G185" s="20">
        <v>6</v>
      </c>
      <c r="H185" s="20">
        <v>224</v>
      </c>
      <c r="I185" s="20">
        <v>75</v>
      </c>
      <c r="J185" s="20">
        <v>45</v>
      </c>
      <c r="K185" s="20">
        <v>0</v>
      </c>
      <c r="L185" s="20">
        <v>17</v>
      </c>
      <c r="M185" s="20">
        <v>11</v>
      </c>
      <c r="N185" s="20">
        <v>0</v>
      </c>
      <c r="O185" s="20">
        <v>3</v>
      </c>
      <c r="P185" s="20">
        <v>37</v>
      </c>
      <c r="Q185" s="20">
        <v>0</v>
      </c>
      <c r="R185" s="20">
        <v>6</v>
      </c>
      <c r="S185" s="20">
        <v>30</v>
      </c>
    </row>
    <row r="186" spans="1:19" s="19" customFormat="1" ht="12" customHeight="1" x14ac:dyDescent="0.2">
      <c r="A186" s="157" t="s">
        <v>233</v>
      </c>
      <c r="B186" s="157"/>
      <c r="C186" s="20">
        <v>359</v>
      </c>
      <c r="D186" s="20">
        <v>246</v>
      </c>
      <c r="E186" s="93">
        <v>82.113821138211378</v>
      </c>
      <c r="F186" s="20">
        <v>6</v>
      </c>
      <c r="G186" s="20">
        <v>2</v>
      </c>
      <c r="H186" s="20">
        <v>238</v>
      </c>
      <c r="I186" s="20">
        <v>63</v>
      </c>
      <c r="J186" s="20">
        <v>54</v>
      </c>
      <c r="K186" s="20">
        <v>4</v>
      </c>
      <c r="L186" s="20">
        <v>44</v>
      </c>
      <c r="M186" s="20">
        <v>7</v>
      </c>
      <c r="N186" s="20">
        <v>0</v>
      </c>
      <c r="O186" s="20">
        <v>4</v>
      </c>
      <c r="P186" s="20">
        <v>22</v>
      </c>
      <c r="Q186" s="20">
        <v>0</v>
      </c>
      <c r="R186" s="20">
        <v>3</v>
      </c>
      <c r="S186" s="20">
        <v>37</v>
      </c>
    </row>
    <row r="187" spans="1:19" s="19" customFormat="1" ht="12" customHeight="1" x14ac:dyDescent="0.2">
      <c r="A187" s="157" t="s">
        <v>234</v>
      </c>
      <c r="B187" s="157"/>
      <c r="C187" s="20">
        <v>1011</v>
      </c>
      <c r="D187" s="20">
        <v>766</v>
      </c>
      <c r="E187" s="93">
        <v>83.812010443864224</v>
      </c>
      <c r="F187" s="20">
        <v>14</v>
      </c>
      <c r="G187" s="20">
        <v>1</v>
      </c>
      <c r="H187" s="20">
        <v>751</v>
      </c>
      <c r="I187" s="20">
        <v>134</v>
      </c>
      <c r="J187" s="20">
        <v>108</v>
      </c>
      <c r="K187" s="20">
        <v>2</v>
      </c>
      <c r="L187" s="20">
        <v>97</v>
      </c>
      <c r="M187" s="20">
        <v>13</v>
      </c>
      <c r="N187" s="20">
        <v>0</v>
      </c>
      <c r="O187" s="20">
        <v>9</v>
      </c>
      <c r="P187" s="20">
        <v>269</v>
      </c>
      <c r="Q187" s="20">
        <v>1</v>
      </c>
      <c r="R187" s="20">
        <v>11</v>
      </c>
      <c r="S187" s="20">
        <v>107</v>
      </c>
    </row>
    <row r="188" spans="1:19" s="19" customFormat="1" ht="12" customHeight="1" x14ac:dyDescent="0.2">
      <c r="A188" s="158" t="s">
        <v>235</v>
      </c>
      <c r="B188" s="158"/>
      <c r="C188" s="26">
        <v>575</v>
      </c>
      <c r="D188" s="26">
        <v>387</v>
      </c>
      <c r="E188" s="93">
        <v>72.609819121447032</v>
      </c>
      <c r="F188" s="26">
        <v>6</v>
      </c>
      <c r="G188" s="26">
        <v>0</v>
      </c>
      <c r="H188" s="26">
        <v>381</v>
      </c>
      <c r="I188" s="26">
        <v>70</v>
      </c>
      <c r="J188" s="26">
        <v>116</v>
      </c>
      <c r="K188" s="26">
        <v>3</v>
      </c>
      <c r="L188" s="26">
        <v>10</v>
      </c>
      <c r="M188" s="26">
        <v>12</v>
      </c>
      <c r="N188" s="26">
        <v>0</v>
      </c>
      <c r="O188" s="26">
        <v>3</v>
      </c>
      <c r="P188" s="26">
        <v>75</v>
      </c>
      <c r="Q188" s="26">
        <v>0</v>
      </c>
      <c r="R188" s="26">
        <v>9</v>
      </c>
      <c r="S188" s="26">
        <v>83</v>
      </c>
    </row>
    <row r="189" spans="1:19" s="19" customFormat="1" ht="12" customHeight="1" x14ac:dyDescent="0.2">
      <c r="A189" s="25"/>
      <c r="B189" s="25"/>
      <c r="C189" s="25"/>
      <c r="D189" s="25"/>
      <c r="E189" s="94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</row>
    <row r="190" spans="1:19" s="19" customFormat="1" ht="12" customHeight="1" x14ac:dyDescent="0.2">
      <c r="A190" s="156" t="s">
        <v>236</v>
      </c>
      <c r="B190" s="156"/>
      <c r="C190" s="18">
        <f t="shared" ref="C190:S190" si="47">SUM(C191:C193)</f>
        <v>5439</v>
      </c>
      <c r="D190" s="18">
        <f t="shared" si="47"/>
        <v>3037</v>
      </c>
      <c r="E190" s="91">
        <v>79.453407968389854</v>
      </c>
      <c r="F190" s="18">
        <f t="shared" si="47"/>
        <v>47</v>
      </c>
      <c r="G190" s="18">
        <f t="shared" si="47"/>
        <v>32</v>
      </c>
      <c r="H190" s="18">
        <f t="shared" si="47"/>
        <v>2958</v>
      </c>
      <c r="I190" s="18">
        <f t="shared" si="47"/>
        <v>707</v>
      </c>
      <c r="J190" s="18">
        <f t="shared" si="47"/>
        <v>691</v>
      </c>
      <c r="K190" s="18">
        <f t="shared" si="47"/>
        <v>21</v>
      </c>
      <c r="L190" s="18">
        <f t="shared" si="47"/>
        <v>356</v>
      </c>
      <c r="M190" s="18">
        <f t="shared" si="47"/>
        <v>59</v>
      </c>
      <c r="N190" s="18">
        <f t="shared" si="47"/>
        <v>0</v>
      </c>
      <c r="O190" s="18">
        <f t="shared" si="47"/>
        <v>46</v>
      </c>
      <c r="P190" s="18">
        <f t="shared" si="47"/>
        <v>481</v>
      </c>
      <c r="Q190" s="18">
        <f t="shared" si="47"/>
        <v>4</v>
      </c>
      <c r="R190" s="18">
        <f t="shared" si="47"/>
        <v>90</v>
      </c>
      <c r="S190" s="18">
        <f t="shared" si="47"/>
        <v>503</v>
      </c>
    </row>
    <row r="191" spans="1:19" s="19" customFormat="1" ht="12" customHeight="1" x14ac:dyDescent="0.2">
      <c r="A191" s="157" t="s">
        <v>237</v>
      </c>
      <c r="B191" s="157"/>
      <c r="C191" s="20">
        <v>1501</v>
      </c>
      <c r="D191" s="20">
        <v>879</v>
      </c>
      <c r="E191" s="93">
        <v>84.072810011376561</v>
      </c>
      <c r="F191" s="20">
        <v>14</v>
      </c>
      <c r="G191" s="20">
        <v>7</v>
      </c>
      <c r="H191" s="20">
        <v>858</v>
      </c>
      <c r="I191" s="20">
        <v>195</v>
      </c>
      <c r="J191" s="20">
        <v>191</v>
      </c>
      <c r="K191" s="20">
        <v>10</v>
      </c>
      <c r="L191" s="20">
        <v>93</v>
      </c>
      <c r="M191" s="20">
        <v>20</v>
      </c>
      <c r="N191" s="20">
        <v>0</v>
      </c>
      <c r="O191" s="20">
        <v>10</v>
      </c>
      <c r="P191" s="20">
        <v>177</v>
      </c>
      <c r="Q191" s="20">
        <v>1</v>
      </c>
      <c r="R191" s="20">
        <v>25</v>
      </c>
      <c r="S191" s="20">
        <v>136</v>
      </c>
    </row>
    <row r="192" spans="1:19" s="19" customFormat="1" ht="12" customHeight="1" x14ac:dyDescent="0.2">
      <c r="A192" s="157" t="s">
        <v>238</v>
      </c>
      <c r="B192" s="157"/>
      <c r="C192" s="20">
        <v>1479</v>
      </c>
      <c r="D192" s="20">
        <v>974</v>
      </c>
      <c r="E192" s="93">
        <v>70.328542094455855</v>
      </c>
      <c r="F192" s="20">
        <v>9</v>
      </c>
      <c r="G192" s="20">
        <v>14</v>
      </c>
      <c r="H192" s="20">
        <v>951</v>
      </c>
      <c r="I192" s="20">
        <v>231</v>
      </c>
      <c r="J192" s="20">
        <v>243</v>
      </c>
      <c r="K192" s="20">
        <v>3</v>
      </c>
      <c r="L192" s="20">
        <v>122</v>
      </c>
      <c r="M192" s="20">
        <v>12</v>
      </c>
      <c r="N192" s="20">
        <v>0</v>
      </c>
      <c r="O192" s="20">
        <v>19</v>
      </c>
      <c r="P192" s="20">
        <v>102</v>
      </c>
      <c r="Q192" s="20">
        <v>0</v>
      </c>
      <c r="R192" s="20">
        <v>35</v>
      </c>
      <c r="S192" s="20">
        <v>184</v>
      </c>
    </row>
    <row r="193" spans="1:19" s="19" customFormat="1" ht="12" customHeight="1" x14ac:dyDescent="0.2">
      <c r="A193" s="172" t="s">
        <v>357</v>
      </c>
      <c r="B193" s="172"/>
      <c r="C193" s="85">
        <v>2459</v>
      </c>
      <c r="D193" s="85">
        <v>1184</v>
      </c>
      <c r="E193" s="93">
        <v>83.530405405405403</v>
      </c>
      <c r="F193" s="85">
        <v>24</v>
      </c>
      <c r="G193" s="85">
        <v>11</v>
      </c>
      <c r="H193" s="85">
        <v>1149</v>
      </c>
      <c r="I193" s="85">
        <v>281</v>
      </c>
      <c r="J193" s="85">
        <v>257</v>
      </c>
      <c r="K193" s="85">
        <v>8</v>
      </c>
      <c r="L193" s="85">
        <v>141</v>
      </c>
      <c r="M193" s="85">
        <v>27</v>
      </c>
      <c r="N193" s="85">
        <v>0</v>
      </c>
      <c r="O193" s="85">
        <v>17</v>
      </c>
      <c r="P193" s="85">
        <v>202</v>
      </c>
      <c r="Q193" s="85">
        <v>3</v>
      </c>
      <c r="R193" s="85">
        <v>30</v>
      </c>
      <c r="S193" s="85">
        <v>183</v>
      </c>
    </row>
    <row r="194" spans="1:19" s="19" customFormat="1" ht="12" customHeight="1" x14ac:dyDescent="0.2">
      <c r="A194" s="25"/>
      <c r="B194" s="25"/>
      <c r="C194" s="25"/>
      <c r="D194" s="25"/>
      <c r="E194" s="94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spans="1:19" s="19" customFormat="1" ht="12" customHeight="1" x14ac:dyDescent="0.2">
      <c r="A195" s="156" t="s">
        <v>242</v>
      </c>
      <c r="B195" s="156"/>
      <c r="C195" s="18">
        <f t="shared" ref="C195:S195" si="48">SUM(C196:C206)</f>
        <v>6270</v>
      </c>
      <c r="D195" s="18">
        <f t="shared" si="48"/>
        <v>4285</v>
      </c>
      <c r="E195" s="91">
        <v>81.493582263710621</v>
      </c>
      <c r="F195" s="18">
        <f t="shared" si="48"/>
        <v>72</v>
      </c>
      <c r="G195" s="18">
        <f t="shared" si="48"/>
        <v>29</v>
      </c>
      <c r="H195" s="18">
        <f t="shared" si="48"/>
        <v>4184</v>
      </c>
      <c r="I195" s="18">
        <f t="shared" si="48"/>
        <v>905</v>
      </c>
      <c r="J195" s="18">
        <f t="shared" si="48"/>
        <v>937</v>
      </c>
      <c r="K195" s="18">
        <f t="shared" si="48"/>
        <v>12</v>
      </c>
      <c r="L195" s="18">
        <f t="shared" si="48"/>
        <v>436</v>
      </c>
      <c r="M195" s="18">
        <f t="shared" si="48"/>
        <v>101</v>
      </c>
      <c r="N195" s="18">
        <f t="shared" si="48"/>
        <v>0</v>
      </c>
      <c r="O195" s="18">
        <f t="shared" si="48"/>
        <v>34</v>
      </c>
      <c r="P195" s="18">
        <f t="shared" si="48"/>
        <v>1014</v>
      </c>
      <c r="Q195" s="18">
        <f t="shared" si="48"/>
        <v>0</v>
      </c>
      <c r="R195" s="18">
        <f t="shared" si="48"/>
        <v>119</v>
      </c>
      <c r="S195" s="18">
        <f t="shared" si="48"/>
        <v>626</v>
      </c>
    </row>
    <row r="196" spans="1:19" s="19" customFormat="1" ht="12" customHeight="1" x14ac:dyDescent="0.2">
      <c r="A196" s="157" t="s">
        <v>243</v>
      </c>
      <c r="B196" s="157"/>
      <c r="C196" s="20">
        <v>1066</v>
      </c>
      <c r="D196" s="20">
        <v>804</v>
      </c>
      <c r="E196" s="93">
        <v>79.104477611940297</v>
      </c>
      <c r="F196" s="20">
        <v>14</v>
      </c>
      <c r="G196" s="20">
        <v>2</v>
      </c>
      <c r="H196" s="20">
        <v>788</v>
      </c>
      <c r="I196" s="20">
        <v>162</v>
      </c>
      <c r="J196" s="20">
        <v>203</v>
      </c>
      <c r="K196" s="20">
        <v>1</v>
      </c>
      <c r="L196" s="20">
        <v>34</v>
      </c>
      <c r="M196" s="20">
        <v>7</v>
      </c>
      <c r="N196" s="20">
        <v>0</v>
      </c>
      <c r="O196" s="20">
        <v>7</v>
      </c>
      <c r="P196" s="20">
        <v>233</v>
      </c>
      <c r="Q196" s="20">
        <v>0</v>
      </c>
      <c r="R196" s="20">
        <v>27</v>
      </c>
      <c r="S196" s="20">
        <v>114</v>
      </c>
    </row>
    <row r="197" spans="1:19" s="19" customFormat="1" ht="12" customHeight="1" x14ac:dyDescent="0.2">
      <c r="A197" s="157" t="s">
        <v>245</v>
      </c>
      <c r="B197" s="157"/>
      <c r="C197" s="20">
        <v>92</v>
      </c>
      <c r="D197" s="20">
        <v>67</v>
      </c>
      <c r="E197" s="93">
        <v>64.179104477611943</v>
      </c>
      <c r="F197" s="20">
        <v>1</v>
      </c>
      <c r="G197" s="20">
        <v>0</v>
      </c>
      <c r="H197" s="20">
        <v>66</v>
      </c>
      <c r="I197" s="20">
        <v>14</v>
      </c>
      <c r="J197" s="20">
        <v>7</v>
      </c>
      <c r="K197" s="20">
        <v>0</v>
      </c>
      <c r="L197" s="20">
        <v>0</v>
      </c>
      <c r="M197" s="20">
        <v>3</v>
      </c>
      <c r="N197" s="20">
        <v>0</v>
      </c>
      <c r="O197" s="20">
        <v>0</v>
      </c>
      <c r="P197" s="20">
        <v>26</v>
      </c>
      <c r="Q197" s="20">
        <v>0</v>
      </c>
      <c r="R197" s="20">
        <v>3</v>
      </c>
      <c r="S197" s="20">
        <v>13</v>
      </c>
    </row>
    <row r="198" spans="1:19" s="19" customFormat="1" ht="12" customHeight="1" x14ac:dyDescent="0.2">
      <c r="A198" s="157" t="s">
        <v>246</v>
      </c>
      <c r="B198" s="157"/>
      <c r="C198" s="20">
        <v>453</v>
      </c>
      <c r="D198" s="20">
        <v>277</v>
      </c>
      <c r="E198" s="93">
        <v>84.115523465703973</v>
      </c>
      <c r="F198" s="20">
        <v>7</v>
      </c>
      <c r="G198" s="20">
        <v>0</v>
      </c>
      <c r="H198" s="20">
        <v>270</v>
      </c>
      <c r="I198" s="20">
        <v>45</v>
      </c>
      <c r="J198" s="20">
        <v>36</v>
      </c>
      <c r="K198" s="20">
        <v>1</v>
      </c>
      <c r="L198" s="20">
        <v>46</v>
      </c>
      <c r="M198" s="20">
        <v>16</v>
      </c>
      <c r="N198" s="20">
        <v>0</v>
      </c>
      <c r="O198" s="20">
        <v>3</v>
      </c>
      <c r="P198" s="20">
        <v>78</v>
      </c>
      <c r="Q198" s="20">
        <v>0</v>
      </c>
      <c r="R198" s="20">
        <v>4</v>
      </c>
      <c r="S198" s="20">
        <v>41</v>
      </c>
    </row>
    <row r="199" spans="1:19" s="19" customFormat="1" ht="12" customHeight="1" x14ac:dyDescent="0.2">
      <c r="A199" s="157" t="s">
        <v>251</v>
      </c>
      <c r="B199" s="157"/>
      <c r="C199" s="20">
        <v>164</v>
      </c>
      <c r="D199" s="20">
        <v>128</v>
      </c>
      <c r="E199" s="93">
        <v>69.53125</v>
      </c>
      <c r="F199" s="20">
        <v>0</v>
      </c>
      <c r="G199" s="20">
        <v>1</v>
      </c>
      <c r="H199" s="20">
        <v>127</v>
      </c>
      <c r="I199" s="20">
        <v>19</v>
      </c>
      <c r="J199" s="20">
        <v>33</v>
      </c>
      <c r="K199" s="20">
        <v>0</v>
      </c>
      <c r="L199" s="20">
        <v>8</v>
      </c>
      <c r="M199" s="20">
        <v>1</v>
      </c>
      <c r="N199" s="20">
        <v>0</v>
      </c>
      <c r="O199" s="20">
        <v>1</v>
      </c>
      <c r="P199" s="20">
        <v>32</v>
      </c>
      <c r="Q199" s="20">
        <v>0</v>
      </c>
      <c r="R199" s="20">
        <v>10</v>
      </c>
      <c r="S199" s="20">
        <v>23</v>
      </c>
    </row>
    <row r="200" spans="1:19" s="19" customFormat="1" ht="12" customHeight="1" x14ac:dyDescent="0.2">
      <c r="A200" s="157" t="s">
        <v>252</v>
      </c>
      <c r="B200" s="157"/>
      <c r="C200" s="20">
        <v>2100</v>
      </c>
      <c r="D200" s="20">
        <v>1414</v>
      </c>
      <c r="E200" s="93">
        <v>85.007072135785009</v>
      </c>
      <c r="F200" s="20">
        <v>26</v>
      </c>
      <c r="G200" s="20">
        <v>8</v>
      </c>
      <c r="H200" s="20">
        <v>1380</v>
      </c>
      <c r="I200" s="20">
        <v>275</v>
      </c>
      <c r="J200" s="20">
        <v>289</v>
      </c>
      <c r="K200" s="20">
        <v>4</v>
      </c>
      <c r="L200" s="20">
        <v>160</v>
      </c>
      <c r="M200" s="20">
        <v>32</v>
      </c>
      <c r="N200" s="20">
        <v>0</v>
      </c>
      <c r="O200" s="20">
        <v>11</v>
      </c>
      <c r="P200" s="20">
        <v>352</v>
      </c>
      <c r="Q200" s="20">
        <v>0</v>
      </c>
      <c r="R200" s="20">
        <v>41</v>
      </c>
      <c r="S200" s="20">
        <v>216</v>
      </c>
    </row>
    <row r="201" spans="1:19" s="19" customFormat="1" ht="12" customHeight="1" x14ac:dyDescent="0.2">
      <c r="A201" s="157" t="s">
        <v>253</v>
      </c>
      <c r="B201" s="157"/>
      <c r="C201" s="20">
        <v>544</v>
      </c>
      <c r="D201" s="20">
        <v>370</v>
      </c>
      <c r="E201" s="93">
        <v>78.108108108108112</v>
      </c>
      <c r="F201" s="20">
        <v>6</v>
      </c>
      <c r="G201" s="20">
        <v>6</v>
      </c>
      <c r="H201" s="20">
        <v>358</v>
      </c>
      <c r="I201" s="20">
        <v>76</v>
      </c>
      <c r="J201" s="20">
        <v>68</v>
      </c>
      <c r="K201" s="20">
        <v>2</v>
      </c>
      <c r="L201" s="20">
        <v>37</v>
      </c>
      <c r="M201" s="20">
        <v>12</v>
      </c>
      <c r="N201" s="20">
        <v>0</v>
      </c>
      <c r="O201" s="20">
        <v>3</v>
      </c>
      <c r="P201" s="20">
        <v>99</v>
      </c>
      <c r="Q201" s="20">
        <v>0</v>
      </c>
      <c r="R201" s="20">
        <v>3</v>
      </c>
      <c r="S201" s="20">
        <v>58</v>
      </c>
    </row>
    <row r="202" spans="1:19" s="19" customFormat="1" ht="12" customHeight="1" x14ac:dyDescent="0.2">
      <c r="A202" s="157" t="s">
        <v>256</v>
      </c>
      <c r="B202" s="157"/>
      <c r="C202" s="20">
        <v>237</v>
      </c>
      <c r="D202" s="20">
        <v>177</v>
      </c>
      <c r="E202" s="93">
        <v>81.920903954802256</v>
      </c>
      <c r="F202" s="20">
        <v>2</v>
      </c>
      <c r="G202" s="20">
        <v>0</v>
      </c>
      <c r="H202" s="20">
        <v>175</v>
      </c>
      <c r="I202" s="20">
        <v>37</v>
      </c>
      <c r="J202" s="20">
        <v>44</v>
      </c>
      <c r="K202" s="20">
        <v>0</v>
      </c>
      <c r="L202" s="20">
        <v>25</v>
      </c>
      <c r="M202" s="20">
        <v>5</v>
      </c>
      <c r="N202" s="20">
        <v>0</v>
      </c>
      <c r="O202" s="20">
        <v>0</v>
      </c>
      <c r="P202" s="20">
        <v>28</v>
      </c>
      <c r="Q202" s="20">
        <v>0</v>
      </c>
      <c r="R202" s="20">
        <v>3</v>
      </c>
      <c r="S202" s="20">
        <v>33</v>
      </c>
    </row>
    <row r="203" spans="1:19" s="19" customFormat="1" ht="12" customHeight="1" x14ac:dyDescent="0.2">
      <c r="A203" s="157" t="s">
        <v>257</v>
      </c>
      <c r="B203" s="157"/>
      <c r="C203" s="20">
        <v>414</v>
      </c>
      <c r="D203" s="20">
        <v>269</v>
      </c>
      <c r="E203" s="93">
        <v>86.245353159851305</v>
      </c>
      <c r="F203" s="20">
        <v>8</v>
      </c>
      <c r="G203" s="20">
        <v>5</v>
      </c>
      <c r="H203" s="20">
        <v>256</v>
      </c>
      <c r="I203" s="20">
        <v>67</v>
      </c>
      <c r="J203" s="20">
        <v>24</v>
      </c>
      <c r="K203" s="20">
        <v>2</v>
      </c>
      <c r="L203" s="20">
        <v>71</v>
      </c>
      <c r="M203" s="20">
        <v>10</v>
      </c>
      <c r="N203" s="20">
        <v>0</v>
      </c>
      <c r="O203" s="20">
        <v>0</v>
      </c>
      <c r="P203" s="20">
        <v>37</v>
      </c>
      <c r="Q203" s="20">
        <v>0</v>
      </c>
      <c r="R203" s="20">
        <v>4</v>
      </c>
      <c r="S203" s="20">
        <v>41</v>
      </c>
    </row>
    <row r="204" spans="1:19" s="19" customFormat="1" ht="12" customHeight="1" x14ac:dyDescent="0.2">
      <c r="A204" s="157" t="s">
        <v>258</v>
      </c>
      <c r="B204" s="157"/>
      <c r="C204" s="20">
        <v>271</v>
      </c>
      <c r="D204" s="20">
        <v>206</v>
      </c>
      <c r="E204" s="93">
        <v>83.009708737864074</v>
      </c>
      <c r="F204" s="20">
        <v>3</v>
      </c>
      <c r="G204" s="20">
        <v>1</v>
      </c>
      <c r="H204" s="20">
        <v>202</v>
      </c>
      <c r="I204" s="20">
        <v>51</v>
      </c>
      <c r="J204" s="20">
        <v>57</v>
      </c>
      <c r="K204" s="20">
        <v>0</v>
      </c>
      <c r="L204" s="20">
        <v>13</v>
      </c>
      <c r="M204" s="20">
        <v>6</v>
      </c>
      <c r="N204" s="20">
        <v>0</v>
      </c>
      <c r="O204" s="20">
        <v>5</v>
      </c>
      <c r="P204" s="20">
        <v>40</v>
      </c>
      <c r="Q204" s="20">
        <v>0</v>
      </c>
      <c r="R204" s="20">
        <v>9</v>
      </c>
      <c r="S204" s="20">
        <v>21</v>
      </c>
    </row>
    <row r="205" spans="1:19" s="19" customFormat="1" ht="12" customHeight="1" x14ac:dyDescent="0.2">
      <c r="A205" s="157" t="s">
        <v>259</v>
      </c>
      <c r="B205" s="157"/>
      <c r="C205" s="20">
        <v>862</v>
      </c>
      <c r="D205" s="20">
        <v>536</v>
      </c>
      <c r="E205" s="93">
        <v>84.328358208955223</v>
      </c>
      <c r="F205" s="20">
        <v>5</v>
      </c>
      <c r="G205" s="20">
        <v>6</v>
      </c>
      <c r="H205" s="20">
        <v>525</v>
      </c>
      <c r="I205" s="20">
        <v>148</v>
      </c>
      <c r="J205" s="20">
        <v>171</v>
      </c>
      <c r="K205" s="20">
        <v>1</v>
      </c>
      <c r="L205" s="20">
        <v>38</v>
      </c>
      <c r="M205" s="20">
        <v>7</v>
      </c>
      <c r="N205" s="20">
        <v>0</v>
      </c>
      <c r="O205" s="20">
        <v>4</v>
      </c>
      <c r="P205" s="20">
        <v>77</v>
      </c>
      <c r="Q205" s="20">
        <v>0</v>
      </c>
      <c r="R205" s="20">
        <v>15</v>
      </c>
      <c r="S205" s="20">
        <v>64</v>
      </c>
    </row>
    <row r="206" spans="1:19" s="19" customFormat="1" ht="12" customHeight="1" x14ac:dyDescent="0.2">
      <c r="A206" s="158" t="s">
        <v>260</v>
      </c>
      <c r="B206" s="158"/>
      <c r="C206" s="26">
        <v>67</v>
      </c>
      <c r="D206" s="26">
        <v>37</v>
      </c>
      <c r="E206" s="93">
        <v>0</v>
      </c>
      <c r="F206" s="26">
        <v>0</v>
      </c>
      <c r="G206" s="26">
        <v>0</v>
      </c>
      <c r="H206" s="26">
        <v>37</v>
      </c>
      <c r="I206" s="26">
        <v>11</v>
      </c>
      <c r="J206" s="26">
        <v>5</v>
      </c>
      <c r="K206" s="26">
        <v>1</v>
      </c>
      <c r="L206" s="26">
        <v>4</v>
      </c>
      <c r="M206" s="26">
        <v>2</v>
      </c>
      <c r="N206" s="26">
        <v>0</v>
      </c>
      <c r="O206" s="26">
        <v>0</v>
      </c>
      <c r="P206" s="26">
        <v>12</v>
      </c>
      <c r="Q206" s="26">
        <v>0</v>
      </c>
      <c r="R206" s="26">
        <v>0</v>
      </c>
      <c r="S206" s="26">
        <v>2</v>
      </c>
    </row>
    <row r="207" spans="1:19" s="19" customFormat="1" ht="12" customHeight="1" x14ac:dyDescent="0.2">
      <c r="A207" s="25"/>
      <c r="B207" s="25"/>
      <c r="C207" s="25"/>
      <c r="D207" s="25"/>
      <c r="E207" s="94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</row>
    <row r="208" spans="1:19" s="19" customFormat="1" ht="12" customHeight="1" x14ac:dyDescent="0.2">
      <c r="A208" s="156" t="s">
        <v>261</v>
      </c>
      <c r="B208" s="156"/>
      <c r="C208" s="18">
        <f t="shared" ref="C208:S208" si="49">SUM(C209:C216)</f>
        <v>220864</v>
      </c>
      <c r="D208" s="18">
        <f t="shared" si="49"/>
        <v>137558</v>
      </c>
      <c r="E208" s="91">
        <v>82.5324590354614</v>
      </c>
      <c r="F208" s="18">
        <f t="shared" si="49"/>
        <v>2856</v>
      </c>
      <c r="G208" s="18">
        <f t="shared" si="49"/>
        <v>1163</v>
      </c>
      <c r="H208" s="18">
        <f t="shared" si="49"/>
        <v>133539</v>
      </c>
      <c r="I208" s="18">
        <f t="shared" si="49"/>
        <v>31490</v>
      </c>
      <c r="J208" s="18">
        <f t="shared" si="49"/>
        <v>30752</v>
      </c>
      <c r="K208" s="18">
        <f t="shared" si="49"/>
        <v>965</v>
      </c>
      <c r="L208" s="18">
        <f t="shared" si="49"/>
        <v>17129</v>
      </c>
      <c r="M208" s="18">
        <f t="shared" si="49"/>
        <v>5900</v>
      </c>
      <c r="N208" s="18">
        <f t="shared" si="49"/>
        <v>80</v>
      </c>
      <c r="O208" s="18">
        <f t="shared" si="49"/>
        <v>908</v>
      </c>
      <c r="P208" s="18">
        <f t="shared" si="49"/>
        <v>19729</v>
      </c>
      <c r="Q208" s="18">
        <f t="shared" si="49"/>
        <v>328</v>
      </c>
      <c r="R208" s="18">
        <f t="shared" si="49"/>
        <v>4739</v>
      </c>
      <c r="S208" s="18">
        <f t="shared" si="49"/>
        <v>21519</v>
      </c>
    </row>
    <row r="209" spans="1:19" s="19" customFormat="1" ht="12" customHeight="1" x14ac:dyDescent="0.2">
      <c r="A209" s="157" t="s">
        <v>262</v>
      </c>
      <c r="B209" s="157"/>
      <c r="C209" s="20">
        <f t="shared" ref="C209:S209" si="50">SUM(C58:C68)</f>
        <v>34312</v>
      </c>
      <c r="D209" s="20">
        <f t="shared" si="50"/>
        <v>23100</v>
      </c>
      <c r="E209" s="93">
        <v>84.571428571428569</v>
      </c>
      <c r="F209" s="20">
        <f t="shared" si="50"/>
        <v>528</v>
      </c>
      <c r="G209" s="20">
        <f t="shared" si="50"/>
        <v>164</v>
      </c>
      <c r="H209" s="20">
        <f t="shared" si="50"/>
        <v>22408</v>
      </c>
      <c r="I209" s="20">
        <f t="shared" si="50"/>
        <v>5438</v>
      </c>
      <c r="J209" s="20">
        <f t="shared" si="50"/>
        <v>4663</v>
      </c>
      <c r="K209" s="20">
        <f t="shared" si="50"/>
        <v>179</v>
      </c>
      <c r="L209" s="20">
        <f t="shared" si="50"/>
        <v>2784</v>
      </c>
      <c r="M209" s="20">
        <f t="shared" si="50"/>
        <v>1141</v>
      </c>
      <c r="N209" s="20">
        <f t="shared" si="50"/>
        <v>6</v>
      </c>
      <c r="O209" s="20">
        <f t="shared" si="50"/>
        <v>91</v>
      </c>
      <c r="P209" s="20">
        <f t="shared" si="50"/>
        <v>4017</v>
      </c>
      <c r="Q209" s="20">
        <f t="shared" si="50"/>
        <v>45</v>
      </c>
      <c r="R209" s="20">
        <f t="shared" si="50"/>
        <v>576</v>
      </c>
      <c r="S209" s="20">
        <f t="shared" si="50"/>
        <v>3468</v>
      </c>
    </row>
    <row r="210" spans="1:19" s="19" customFormat="1" ht="12" customHeight="1" x14ac:dyDescent="0.2">
      <c r="A210" s="157" t="s">
        <v>263</v>
      </c>
      <c r="B210" s="157"/>
      <c r="C210" s="20">
        <f t="shared" ref="C210:S210" si="51">SUM(C71:C122)</f>
        <v>89578</v>
      </c>
      <c r="D210" s="20">
        <f t="shared" si="51"/>
        <v>54738</v>
      </c>
      <c r="E210" s="93">
        <v>81.82980744638094</v>
      </c>
      <c r="F210" s="20">
        <f t="shared" si="51"/>
        <v>1058</v>
      </c>
      <c r="G210" s="20">
        <f t="shared" si="51"/>
        <v>518</v>
      </c>
      <c r="H210" s="20">
        <f t="shared" si="51"/>
        <v>53162</v>
      </c>
      <c r="I210" s="20">
        <f t="shared" si="51"/>
        <v>14049</v>
      </c>
      <c r="J210" s="20">
        <f t="shared" si="51"/>
        <v>11969</v>
      </c>
      <c r="K210" s="20">
        <f t="shared" si="51"/>
        <v>323</v>
      </c>
      <c r="L210" s="20">
        <f t="shared" si="51"/>
        <v>6618</v>
      </c>
      <c r="M210" s="20">
        <f t="shared" si="51"/>
        <v>2564</v>
      </c>
      <c r="N210" s="20">
        <f t="shared" si="51"/>
        <v>32</v>
      </c>
      <c r="O210" s="20">
        <f t="shared" si="51"/>
        <v>285</v>
      </c>
      <c r="P210" s="20">
        <f t="shared" si="51"/>
        <v>6933</v>
      </c>
      <c r="Q210" s="20">
        <f t="shared" si="51"/>
        <v>154</v>
      </c>
      <c r="R210" s="20">
        <f t="shared" si="51"/>
        <v>2045</v>
      </c>
      <c r="S210" s="20">
        <f t="shared" si="51"/>
        <v>8190</v>
      </c>
    </row>
    <row r="211" spans="1:19" s="19" customFormat="1" ht="12" customHeight="1" x14ac:dyDescent="0.2">
      <c r="A211" s="157" t="s">
        <v>264</v>
      </c>
      <c r="B211" s="157"/>
      <c r="C211" s="20">
        <f t="shared" ref="C211:S211" si="52">SUM(C125:C151)</f>
        <v>42168</v>
      </c>
      <c r="D211" s="20">
        <f t="shared" si="52"/>
        <v>23612</v>
      </c>
      <c r="E211" s="93">
        <v>81.70845332881585</v>
      </c>
      <c r="F211" s="20">
        <f t="shared" si="52"/>
        <v>563</v>
      </c>
      <c r="G211" s="20">
        <f t="shared" si="52"/>
        <v>190</v>
      </c>
      <c r="H211" s="20">
        <f t="shared" si="52"/>
        <v>22859</v>
      </c>
      <c r="I211" s="20">
        <f t="shared" si="52"/>
        <v>4883</v>
      </c>
      <c r="J211" s="20">
        <f t="shared" si="52"/>
        <v>5128</v>
      </c>
      <c r="K211" s="20">
        <f t="shared" si="52"/>
        <v>162</v>
      </c>
      <c r="L211" s="20">
        <f t="shared" si="52"/>
        <v>3155</v>
      </c>
      <c r="M211" s="20">
        <f t="shared" si="52"/>
        <v>968</v>
      </c>
      <c r="N211" s="20">
        <f t="shared" si="52"/>
        <v>37</v>
      </c>
      <c r="O211" s="20">
        <f t="shared" si="52"/>
        <v>168</v>
      </c>
      <c r="P211" s="20">
        <f t="shared" si="52"/>
        <v>3121</v>
      </c>
      <c r="Q211" s="20">
        <f t="shared" si="52"/>
        <v>79</v>
      </c>
      <c r="R211" s="20">
        <f t="shared" si="52"/>
        <v>1264</v>
      </c>
      <c r="S211" s="20">
        <f t="shared" si="52"/>
        <v>3894</v>
      </c>
    </row>
    <row r="212" spans="1:19" s="19" customFormat="1" ht="12" customHeight="1" x14ac:dyDescent="0.2">
      <c r="A212" s="157" t="s">
        <v>265</v>
      </c>
      <c r="B212" s="157"/>
      <c r="C212" s="20">
        <f t="shared" ref="C212:S212" si="53">SUM(C154:C161)</f>
        <v>4494</v>
      </c>
      <c r="D212" s="20">
        <f t="shared" si="53"/>
        <v>2996</v>
      </c>
      <c r="E212" s="93">
        <v>81.275033377837119</v>
      </c>
      <c r="F212" s="20">
        <f t="shared" si="53"/>
        <v>50</v>
      </c>
      <c r="G212" s="20">
        <f t="shared" si="53"/>
        <v>23</v>
      </c>
      <c r="H212" s="20">
        <f t="shared" si="53"/>
        <v>2923</v>
      </c>
      <c r="I212" s="20">
        <f t="shared" si="53"/>
        <v>585</v>
      </c>
      <c r="J212" s="20">
        <f t="shared" si="53"/>
        <v>610</v>
      </c>
      <c r="K212" s="20">
        <f t="shared" si="53"/>
        <v>24</v>
      </c>
      <c r="L212" s="20">
        <f t="shared" si="53"/>
        <v>320</v>
      </c>
      <c r="M212" s="20">
        <f t="shared" si="53"/>
        <v>80</v>
      </c>
      <c r="N212" s="20">
        <f t="shared" si="53"/>
        <v>0</v>
      </c>
      <c r="O212" s="20">
        <f t="shared" si="53"/>
        <v>87</v>
      </c>
      <c r="P212" s="20">
        <f t="shared" si="53"/>
        <v>624</v>
      </c>
      <c r="Q212" s="20">
        <f t="shared" si="53"/>
        <v>5</v>
      </c>
      <c r="R212" s="20">
        <f t="shared" si="53"/>
        <v>85</v>
      </c>
      <c r="S212" s="20">
        <f t="shared" si="53"/>
        <v>503</v>
      </c>
    </row>
    <row r="213" spans="1:19" s="19" customFormat="1" ht="12" customHeight="1" x14ac:dyDescent="0.2">
      <c r="A213" s="157" t="s">
        <v>266</v>
      </c>
      <c r="B213" s="157"/>
      <c r="C213" s="20">
        <f t="shared" ref="C213:S213" si="54">SUM(C164:C180)</f>
        <v>31064</v>
      </c>
      <c r="D213" s="20">
        <f t="shared" si="54"/>
        <v>20705</v>
      </c>
      <c r="E213" s="93">
        <v>83.767205988891575</v>
      </c>
      <c r="F213" s="20">
        <f t="shared" si="54"/>
        <v>430</v>
      </c>
      <c r="G213" s="20">
        <f t="shared" si="54"/>
        <v>168</v>
      </c>
      <c r="H213" s="20">
        <f t="shared" si="54"/>
        <v>20107</v>
      </c>
      <c r="I213" s="20">
        <f t="shared" si="54"/>
        <v>3789</v>
      </c>
      <c r="J213" s="20">
        <f t="shared" si="54"/>
        <v>5631</v>
      </c>
      <c r="K213" s="20">
        <f t="shared" si="54"/>
        <v>204</v>
      </c>
      <c r="L213" s="20">
        <f t="shared" si="54"/>
        <v>2832</v>
      </c>
      <c r="M213" s="20">
        <f t="shared" si="54"/>
        <v>851</v>
      </c>
      <c r="N213" s="20">
        <f t="shared" si="54"/>
        <v>4</v>
      </c>
      <c r="O213" s="20">
        <f t="shared" si="54"/>
        <v>140</v>
      </c>
      <c r="P213" s="20">
        <f t="shared" si="54"/>
        <v>2662</v>
      </c>
      <c r="Q213" s="20">
        <f t="shared" si="54"/>
        <v>36</v>
      </c>
      <c r="R213" s="20">
        <f t="shared" si="54"/>
        <v>446</v>
      </c>
      <c r="S213" s="20">
        <f t="shared" si="54"/>
        <v>3512</v>
      </c>
    </row>
    <row r="214" spans="1:19" s="19" customFormat="1" ht="12" customHeight="1" x14ac:dyDescent="0.2">
      <c r="A214" s="157" t="s">
        <v>267</v>
      </c>
      <c r="B214" s="157"/>
      <c r="C214" s="20">
        <f t="shared" ref="C214:S214" si="55">SUM(C183:C188)</f>
        <v>7539</v>
      </c>
      <c r="D214" s="20">
        <f t="shared" si="55"/>
        <v>5085</v>
      </c>
      <c r="E214" s="93">
        <v>83.087512291052107</v>
      </c>
      <c r="F214" s="20">
        <f t="shared" si="55"/>
        <v>108</v>
      </c>
      <c r="G214" s="20">
        <f t="shared" si="55"/>
        <v>39</v>
      </c>
      <c r="H214" s="20">
        <f t="shared" si="55"/>
        <v>4938</v>
      </c>
      <c r="I214" s="20">
        <f t="shared" si="55"/>
        <v>1134</v>
      </c>
      <c r="J214" s="20">
        <f t="shared" si="55"/>
        <v>1123</v>
      </c>
      <c r="K214" s="20">
        <f t="shared" si="55"/>
        <v>40</v>
      </c>
      <c r="L214" s="20">
        <f t="shared" si="55"/>
        <v>628</v>
      </c>
      <c r="M214" s="20">
        <f t="shared" si="55"/>
        <v>136</v>
      </c>
      <c r="N214" s="20">
        <f t="shared" si="55"/>
        <v>1</v>
      </c>
      <c r="O214" s="20">
        <f t="shared" si="55"/>
        <v>57</v>
      </c>
      <c r="P214" s="20">
        <f t="shared" si="55"/>
        <v>877</v>
      </c>
      <c r="Q214" s="20">
        <f t="shared" si="55"/>
        <v>5</v>
      </c>
      <c r="R214" s="20">
        <f t="shared" si="55"/>
        <v>114</v>
      </c>
      <c r="S214" s="20">
        <f t="shared" si="55"/>
        <v>823</v>
      </c>
    </row>
    <row r="215" spans="1:19" s="19" customFormat="1" ht="12" customHeight="1" x14ac:dyDescent="0.2">
      <c r="A215" s="157" t="s">
        <v>268</v>
      </c>
      <c r="B215" s="157"/>
      <c r="C215" s="20">
        <f t="shared" ref="C215:S215" si="56">SUM(C191:C193)</f>
        <v>5439</v>
      </c>
      <c r="D215" s="20">
        <f t="shared" si="56"/>
        <v>3037</v>
      </c>
      <c r="E215" s="93">
        <v>79.453407968389854</v>
      </c>
      <c r="F215" s="20">
        <f t="shared" si="56"/>
        <v>47</v>
      </c>
      <c r="G215" s="20">
        <f t="shared" si="56"/>
        <v>32</v>
      </c>
      <c r="H215" s="20">
        <f t="shared" si="56"/>
        <v>2958</v>
      </c>
      <c r="I215" s="20">
        <f t="shared" si="56"/>
        <v>707</v>
      </c>
      <c r="J215" s="20">
        <f t="shared" si="56"/>
        <v>691</v>
      </c>
      <c r="K215" s="20">
        <f t="shared" si="56"/>
        <v>21</v>
      </c>
      <c r="L215" s="20">
        <f t="shared" si="56"/>
        <v>356</v>
      </c>
      <c r="M215" s="20">
        <f t="shared" si="56"/>
        <v>59</v>
      </c>
      <c r="N215" s="20">
        <f t="shared" si="56"/>
        <v>0</v>
      </c>
      <c r="O215" s="20">
        <f t="shared" si="56"/>
        <v>46</v>
      </c>
      <c r="P215" s="20">
        <f t="shared" si="56"/>
        <v>481</v>
      </c>
      <c r="Q215" s="20">
        <f t="shared" si="56"/>
        <v>4</v>
      </c>
      <c r="R215" s="20">
        <f t="shared" si="56"/>
        <v>90</v>
      </c>
      <c r="S215" s="20">
        <f t="shared" si="56"/>
        <v>503</v>
      </c>
    </row>
    <row r="216" spans="1:19" s="19" customFormat="1" ht="12" customHeight="1" x14ac:dyDescent="0.2">
      <c r="A216" s="158" t="s">
        <v>269</v>
      </c>
      <c r="B216" s="158"/>
      <c r="C216" s="26">
        <f t="shared" ref="C216:S216" si="57">SUM(C196:C206)</f>
        <v>6270</v>
      </c>
      <c r="D216" s="26">
        <f t="shared" si="57"/>
        <v>4285</v>
      </c>
      <c r="E216" s="93">
        <v>81.493582263710621</v>
      </c>
      <c r="F216" s="26">
        <f t="shared" si="57"/>
        <v>72</v>
      </c>
      <c r="G216" s="26">
        <f t="shared" si="57"/>
        <v>29</v>
      </c>
      <c r="H216" s="26">
        <f t="shared" si="57"/>
        <v>4184</v>
      </c>
      <c r="I216" s="26">
        <f t="shared" si="57"/>
        <v>905</v>
      </c>
      <c r="J216" s="26">
        <f t="shared" si="57"/>
        <v>937</v>
      </c>
      <c r="K216" s="26">
        <f t="shared" si="57"/>
        <v>12</v>
      </c>
      <c r="L216" s="26">
        <f t="shared" si="57"/>
        <v>436</v>
      </c>
      <c r="M216" s="26">
        <f t="shared" si="57"/>
        <v>101</v>
      </c>
      <c r="N216" s="26">
        <f t="shared" si="57"/>
        <v>0</v>
      </c>
      <c r="O216" s="26">
        <f t="shared" si="57"/>
        <v>34</v>
      </c>
      <c r="P216" s="26">
        <f t="shared" si="57"/>
        <v>1014</v>
      </c>
      <c r="Q216" s="26">
        <f t="shared" si="57"/>
        <v>0</v>
      </c>
      <c r="R216" s="26">
        <f t="shared" si="57"/>
        <v>119</v>
      </c>
      <c r="S216" s="26">
        <f t="shared" si="57"/>
        <v>626</v>
      </c>
    </row>
    <row r="217" spans="1:19" s="19" customFormat="1" ht="12" customHeight="1" x14ac:dyDescent="0.2">
      <c r="A217" s="25"/>
      <c r="B217" s="25"/>
      <c r="C217" s="25"/>
      <c r="D217" s="25"/>
      <c r="E217" s="94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1:19" s="19" customFormat="1" ht="12" customHeight="1" x14ac:dyDescent="0.2">
      <c r="A218" s="156" t="s">
        <v>270</v>
      </c>
      <c r="B218" s="156"/>
      <c r="C218" s="18">
        <f t="shared" ref="C218:S218" si="58">SUM(C219:C222)</f>
        <v>192209</v>
      </c>
      <c r="D218" s="18">
        <f t="shared" si="58"/>
        <v>119382</v>
      </c>
      <c r="E218" s="91">
        <v>82.906133252919204</v>
      </c>
      <c r="F218" s="18">
        <f t="shared" si="58"/>
        <v>2542</v>
      </c>
      <c r="G218" s="18">
        <f t="shared" si="58"/>
        <v>1031</v>
      </c>
      <c r="H218" s="18">
        <f t="shared" si="58"/>
        <v>115809</v>
      </c>
      <c r="I218" s="18">
        <f t="shared" si="58"/>
        <v>27320</v>
      </c>
      <c r="J218" s="18">
        <f t="shared" si="58"/>
        <v>26768</v>
      </c>
      <c r="K218" s="18">
        <f t="shared" si="58"/>
        <v>855</v>
      </c>
      <c r="L218" s="18">
        <f t="shared" si="58"/>
        <v>15038</v>
      </c>
      <c r="M218" s="18">
        <f t="shared" si="58"/>
        <v>5376</v>
      </c>
      <c r="N218" s="18">
        <f t="shared" si="58"/>
        <v>69</v>
      </c>
      <c r="O218" s="18">
        <f t="shared" si="58"/>
        <v>673</v>
      </c>
      <c r="P218" s="18">
        <f t="shared" si="58"/>
        <v>16478</v>
      </c>
      <c r="Q218" s="18">
        <f t="shared" si="58"/>
        <v>309</v>
      </c>
      <c r="R218" s="18">
        <f t="shared" si="58"/>
        <v>4230</v>
      </c>
      <c r="S218" s="18">
        <f t="shared" si="58"/>
        <v>18693</v>
      </c>
    </row>
    <row r="219" spans="1:19" s="19" customFormat="1" ht="12" customHeight="1" x14ac:dyDescent="0.2">
      <c r="A219" s="157" t="s">
        <v>266</v>
      </c>
      <c r="B219" s="157"/>
      <c r="C219" s="20">
        <f t="shared" ref="C219:S219" si="59">C164+C165+C166+C167+C168+C169+C170+C171+C173+C175+C176+C178+C180+C184+C177</f>
        <v>32315</v>
      </c>
      <c r="D219" s="20">
        <f t="shared" si="59"/>
        <v>21578</v>
      </c>
      <c r="E219" s="93">
        <v>84.104180183520256</v>
      </c>
      <c r="F219" s="20">
        <f t="shared" si="59"/>
        <v>459</v>
      </c>
      <c r="G219" s="20">
        <f t="shared" si="59"/>
        <v>177</v>
      </c>
      <c r="H219" s="20">
        <f t="shared" si="59"/>
        <v>20942</v>
      </c>
      <c r="I219" s="20">
        <f t="shared" si="59"/>
        <v>4010</v>
      </c>
      <c r="J219" s="20">
        <f t="shared" si="59"/>
        <v>5841</v>
      </c>
      <c r="K219" s="20">
        <f t="shared" si="59"/>
        <v>208</v>
      </c>
      <c r="L219" s="20">
        <f t="shared" si="59"/>
        <v>2935</v>
      </c>
      <c r="M219" s="20">
        <f t="shared" si="59"/>
        <v>880</v>
      </c>
      <c r="N219" s="20">
        <f t="shared" si="59"/>
        <v>5</v>
      </c>
      <c r="O219" s="20">
        <f t="shared" si="59"/>
        <v>152</v>
      </c>
      <c r="P219" s="20">
        <f t="shared" si="59"/>
        <v>2723</v>
      </c>
      <c r="Q219" s="20">
        <f t="shared" si="59"/>
        <v>38</v>
      </c>
      <c r="R219" s="20">
        <f t="shared" si="59"/>
        <v>482</v>
      </c>
      <c r="S219" s="20">
        <f t="shared" si="59"/>
        <v>3668</v>
      </c>
    </row>
    <row r="220" spans="1:19" s="19" customFormat="1" ht="12" customHeight="1" x14ac:dyDescent="0.2">
      <c r="A220" s="157" t="s">
        <v>271</v>
      </c>
      <c r="B220" s="157"/>
      <c r="C220" s="20">
        <f t="shared" ref="C220:S220" si="60">+C58+C60+C61+C62+C63+C64+C65+C66+C67+C68+C80+C59</f>
        <v>34689</v>
      </c>
      <c r="D220" s="20">
        <f t="shared" si="60"/>
        <v>23353</v>
      </c>
      <c r="E220" s="93">
        <v>84.271828030659861</v>
      </c>
      <c r="F220" s="20">
        <f t="shared" si="60"/>
        <v>540</v>
      </c>
      <c r="G220" s="20">
        <f t="shared" si="60"/>
        <v>166</v>
      </c>
      <c r="H220" s="20">
        <f t="shared" si="60"/>
        <v>22647</v>
      </c>
      <c r="I220" s="20">
        <f t="shared" si="60"/>
        <v>5504</v>
      </c>
      <c r="J220" s="20">
        <f t="shared" si="60"/>
        <v>4701</v>
      </c>
      <c r="K220" s="20">
        <f t="shared" si="60"/>
        <v>183</v>
      </c>
      <c r="L220" s="20">
        <f t="shared" si="60"/>
        <v>2823</v>
      </c>
      <c r="M220" s="20">
        <f t="shared" si="60"/>
        <v>1155</v>
      </c>
      <c r="N220" s="20">
        <f t="shared" si="60"/>
        <v>6</v>
      </c>
      <c r="O220" s="20">
        <f t="shared" si="60"/>
        <v>91</v>
      </c>
      <c r="P220" s="20">
        <f t="shared" si="60"/>
        <v>4059</v>
      </c>
      <c r="Q220" s="20">
        <f t="shared" si="60"/>
        <v>45</v>
      </c>
      <c r="R220" s="20">
        <f t="shared" si="60"/>
        <v>582</v>
      </c>
      <c r="S220" s="20">
        <f t="shared" si="60"/>
        <v>3498</v>
      </c>
    </row>
    <row r="221" spans="1:19" s="19" customFormat="1" ht="12" customHeight="1" x14ac:dyDescent="0.2">
      <c r="A221" s="157" t="s">
        <v>264</v>
      </c>
      <c r="B221" s="157"/>
      <c r="C221" s="20">
        <f t="shared" ref="C221:S221" si="61">C125+C127+C131+C134+C138+C139+C141+C143+C145+C146+C148+C149+C154+C161+C137+C133</f>
        <v>41238</v>
      </c>
      <c r="D221" s="20">
        <f t="shared" si="61"/>
        <v>23376</v>
      </c>
      <c r="E221" s="93">
        <v>81.789014373716626</v>
      </c>
      <c r="F221" s="20">
        <f t="shared" si="61"/>
        <v>561</v>
      </c>
      <c r="G221" s="20">
        <f t="shared" si="61"/>
        <v>194</v>
      </c>
      <c r="H221" s="20">
        <f t="shared" si="61"/>
        <v>22621</v>
      </c>
      <c r="I221" s="20">
        <f t="shared" si="61"/>
        <v>4752</v>
      </c>
      <c r="J221" s="20">
        <f t="shared" si="61"/>
        <v>5054</v>
      </c>
      <c r="K221" s="20">
        <f t="shared" si="61"/>
        <v>167</v>
      </c>
      <c r="L221" s="20">
        <f t="shared" si="61"/>
        <v>3050</v>
      </c>
      <c r="M221" s="20">
        <f t="shared" si="61"/>
        <v>943</v>
      </c>
      <c r="N221" s="20">
        <f t="shared" si="61"/>
        <v>32</v>
      </c>
      <c r="O221" s="20">
        <f t="shared" si="61"/>
        <v>174</v>
      </c>
      <c r="P221" s="20">
        <f t="shared" si="61"/>
        <v>3264</v>
      </c>
      <c r="Q221" s="20">
        <f t="shared" si="61"/>
        <v>80</v>
      </c>
      <c r="R221" s="20">
        <f t="shared" si="61"/>
        <v>1234</v>
      </c>
      <c r="S221" s="20">
        <f t="shared" si="61"/>
        <v>3871</v>
      </c>
    </row>
    <row r="222" spans="1:19" s="19" customFormat="1" ht="12" customHeight="1" x14ac:dyDescent="0.2">
      <c r="A222" s="158" t="s">
        <v>263</v>
      </c>
      <c r="B222" s="158"/>
      <c r="C222" s="26">
        <f t="shared" ref="C222:S222" si="62">+C71+C72+C73+C76+C77+C79+C78+C82+C81+C84+C83+C85+C88+C87+C86+C89+C90+C91+C92+C93+C95+C94+C96+C97+C99+C98+C101+C100+C105+C107+C106+C109+C108+C110+C111+C112+C113+C114+C115+C116+C118+C119+C120+C121+C122</f>
        <v>83967</v>
      </c>
      <c r="D222" s="26">
        <f t="shared" si="62"/>
        <v>51075</v>
      </c>
      <c r="E222" s="93">
        <v>82.286833088595202</v>
      </c>
      <c r="F222" s="26">
        <f t="shared" si="62"/>
        <v>982</v>
      </c>
      <c r="G222" s="26">
        <f t="shared" si="62"/>
        <v>494</v>
      </c>
      <c r="H222" s="26">
        <f t="shared" si="62"/>
        <v>49599</v>
      </c>
      <c r="I222" s="26">
        <f t="shared" si="62"/>
        <v>13054</v>
      </c>
      <c r="J222" s="26">
        <f t="shared" si="62"/>
        <v>11172</v>
      </c>
      <c r="K222" s="26">
        <f t="shared" si="62"/>
        <v>297</v>
      </c>
      <c r="L222" s="26">
        <f t="shared" si="62"/>
        <v>6230</v>
      </c>
      <c r="M222" s="26">
        <f t="shared" si="62"/>
        <v>2398</v>
      </c>
      <c r="N222" s="26">
        <f t="shared" si="62"/>
        <v>26</v>
      </c>
      <c r="O222" s="26">
        <f t="shared" si="62"/>
        <v>256</v>
      </c>
      <c r="P222" s="26">
        <f t="shared" si="62"/>
        <v>6432</v>
      </c>
      <c r="Q222" s="26">
        <f t="shared" si="62"/>
        <v>146</v>
      </c>
      <c r="R222" s="26">
        <f t="shared" si="62"/>
        <v>1932</v>
      </c>
      <c r="S222" s="26">
        <f t="shared" si="62"/>
        <v>7656</v>
      </c>
    </row>
    <row r="223" spans="1:19" s="33" customFormat="1" ht="12" customHeight="1" x14ac:dyDescent="0.2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</row>
    <row r="224" spans="1:19" s="37" customFormat="1" ht="12" customHeight="1" x14ac:dyDescent="0.2">
      <c r="A224" s="189" t="s">
        <v>358</v>
      </c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</row>
    <row r="225" spans="1:19" s="37" customFormat="1" ht="12" customHeight="1" x14ac:dyDescent="0.2">
      <c r="A225" s="190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</row>
    <row r="226" spans="1:19" s="95" customFormat="1" ht="12" customHeight="1" x14ac:dyDescent="0.2">
      <c r="A226" s="187" t="s">
        <v>372</v>
      </c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01"/>
      <c r="Q226" s="101"/>
      <c r="R226" s="101"/>
      <c r="S226" s="101"/>
    </row>
    <row r="227" spans="1:19" s="33" customFormat="1" ht="4.5" customHeight="1" x14ac:dyDescent="0.2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7"/>
      <c r="Q227" s="17"/>
      <c r="R227" s="17"/>
      <c r="S227" s="17"/>
    </row>
    <row r="228" spans="1:19" s="37" customFormat="1" ht="12" customHeight="1" x14ac:dyDescent="0.2">
      <c r="A228" s="189" t="s">
        <v>373</v>
      </c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9"/>
      <c r="Q228" s="19"/>
      <c r="R228" s="19"/>
      <c r="S228" s="19"/>
    </row>
    <row r="229" spans="1:19" s="37" customFormat="1" ht="12" customHeight="1" x14ac:dyDescent="0.2">
      <c r="A229" s="189" t="s">
        <v>339</v>
      </c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9"/>
      <c r="Q229" s="19"/>
      <c r="R229" s="19"/>
      <c r="S229" s="19"/>
    </row>
    <row r="230" spans="1:19" s="62" customFormat="1" ht="5.25" customHeight="1" x14ac:dyDescent="0.2">
      <c r="A230" s="199"/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x14ac:dyDescent="0.2">
      <c r="A231" s="19"/>
      <c r="B231" s="19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</row>
  </sheetData>
  <mergeCells count="198">
    <mergeCell ref="A221:B221"/>
    <mergeCell ref="A222:B222"/>
    <mergeCell ref="A223:S223"/>
    <mergeCell ref="A224:S224"/>
    <mergeCell ref="A230:S230"/>
    <mergeCell ref="F5:H5"/>
    <mergeCell ref="F6:H6"/>
    <mergeCell ref="A214:B214"/>
    <mergeCell ref="A215:B215"/>
    <mergeCell ref="A216:B216"/>
    <mergeCell ref="A205:B205"/>
    <mergeCell ref="A206:B206"/>
    <mergeCell ref="A218:B218"/>
    <mergeCell ref="A219:B219"/>
    <mergeCell ref="A220:B220"/>
    <mergeCell ref="A208:B208"/>
    <mergeCell ref="A209:B209"/>
    <mergeCell ref="A210:B210"/>
    <mergeCell ref="A211:B211"/>
    <mergeCell ref="A212:B212"/>
    <mergeCell ref="A213:B213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5:B195"/>
    <mergeCell ref="A175:B175"/>
    <mergeCell ref="A176:B176"/>
    <mergeCell ref="A177:B177"/>
    <mergeCell ref="A178:B178"/>
    <mergeCell ref="A179:B179"/>
    <mergeCell ref="A180:B180"/>
    <mergeCell ref="A182:B182"/>
    <mergeCell ref="A183:B183"/>
    <mergeCell ref="A184:B184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56:B156"/>
    <mergeCell ref="A157:B157"/>
    <mergeCell ref="A158:B158"/>
    <mergeCell ref="A159:B159"/>
    <mergeCell ref="A160:B160"/>
    <mergeCell ref="A161:B161"/>
    <mergeCell ref="A163:B163"/>
    <mergeCell ref="A164:B164"/>
    <mergeCell ref="A165:B165"/>
    <mergeCell ref="A146:B146"/>
    <mergeCell ref="A147:B147"/>
    <mergeCell ref="A148:B148"/>
    <mergeCell ref="A149:B149"/>
    <mergeCell ref="A150:B150"/>
    <mergeCell ref="A151:B151"/>
    <mergeCell ref="A153:B153"/>
    <mergeCell ref="A154:B154"/>
    <mergeCell ref="A155:B155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18:B118"/>
    <mergeCell ref="A119:B119"/>
    <mergeCell ref="A120:B120"/>
    <mergeCell ref="A121:B121"/>
    <mergeCell ref="A122:B122"/>
    <mergeCell ref="A124:B124"/>
    <mergeCell ref="A125:B125"/>
    <mergeCell ref="A126:B126"/>
    <mergeCell ref="A127:B127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63:B63"/>
    <mergeCell ref="A64:B64"/>
    <mergeCell ref="A65:B65"/>
    <mergeCell ref="A66:B66"/>
    <mergeCell ref="A67:B67"/>
    <mergeCell ref="A68:B68"/>
    <mergeCell ref="A70:B70"/>
    <mergeCell ref="A71:B71"/>
    <mergeCell ref="A72:B7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5:B5"/>
    <mergeCell ref="A1:S1"/>
    <mergeCell ref="A2:S2"/>
    <mergeCell ref="A3:S3"/>
    <mergeCell ref="A4:S4"/>
    <mergeCell ref="I5:S5"/>
    <mergeCell ref="I6:S6"/>
    <mergeCell ref="A7:S7"/>
    <mergeCell ref="A21:B21"/>
    <mergeCell ref="A226:O226"/>
    <mergeCell ref="A227:O227"/>
    <mergeCell ref="A228:O228"/>
    <mergeCell ref="A229:O229"/>
    <mergeCell ref="A225:S225"/>
    <mergeCell ref="A10:B10"/>
    <mergeCell ref="A12:B12"/>
    <mergeCell ref="A13:B13"/>
    <mergeCell ref="A17:B17"/>
    <mergeCell ref="A26:B26"/>
    <mergeCell ref="A23:B23"/>
    <mergeCell ref="A24:B24"/>
    <mergeCell ref="A25:B25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7:B47"/>
    <mergeCell ref="A52:B52"/>
  </mergeCells>
  <pageMargins left="0" right="0" top="0" bottom="0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2"/>
  <sheetViews>
    <sheetView workbookViewId="0">
      <selection activeCell="S230" sqref="S230"/>
    </sheetView>
  </sheetViews>
  <sheetFormatPr defaultRowHeight="12" customHeight="1" x14ac:dyDescent="0.2"/>
  <cols>
    <col min="1" max="1" width="2.7109375" style="1" customWidth="1"/>
    <col min="2" max="2" width="28.140625" style="1" customWidth="1"/>
    <col min="3" max="3" width="10.42578125" style="83" customWidth="1"/>
    <col min="4" max="12" width="9.7109375" style="84" customWidth="1"/>
    <col min="13" max="14" width="10.7109375" style="84" customWidth="1"/>
    <col min="15" max="15" width="10.42578125" style="84" customWidth="1"/>
    <col min="16" max="16" width="9.7109375" style="84" customWidth="1"/>
    <col min="17" max="16384" width="9.140625" style="1"/>
  </cols>
  <sheetData>
    <row r="1" spans="1:16" s="68" customFormat="1" ht="12.75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14.25" customHeight="1" x14ac:dyDescent="0.2">
      <c r="A2" s="206" t="s">
        <v>341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s="69" customFormat="1" ht="12.75" customHeight="1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s="69" customFormat="1" ht="12.75" customHeight="1" x14ac:dyDescent="0.2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s="72" customFormat="1" ht="12" customHeight="1" x14ac:dyDescent="0.2">
      <c r="A5" s="174"/>
      <c r="B5" s="174"/>
      <c r="C5" s="5" t="s">
        <v>1</v>
      </c>
      <c r="D5" s="70" t="s">
        <v>2</v>
      </c>
      <c r="E5" s="175" t="s">
        <v>3</v>
      </c>
      <c r="F5" s="176"/>
      <c r="G5" s="176"/>
      <c r="H5" s="175" t="s">
        <v>4</v>
      </c>
      <c r="I5" s="176"/>
      <c r="J5" s="176"/>
      <c r="K5" s="176"/>
      <c r="L5" s="176"/>
      <c r="M5" s="176"/>
      <c r="N5" s="176"/>
      <c r="O5" s="176"/>
      <c r="P5" s="176"/>
    </row>
    <row r="6" spans="1:16" s="72" customFormat="1" ht="12" customHeight="1" x14ac:dyDescent="0.2">
      <c r="A6" s="71"/>
      <c r="B6" s="71"/>
      <c r="C6" s="6" t="s">
        <v>5</v>
      </c>
      <c r="D6" s="73"/>
      <c r="E6" s="179"/>
      <c r="F6" s="180"/>
      <c r="G6" s="180"/>
      <c r="H6" s="179"/>
      <c r="I6" s="180"/>
      <c r="J6" s="180"/>
      <c r="K6" s="180"/>
      <c r="L6" s="180"/>
      <c r="M6" s="180"/>
      <c r="N6" s="180"/>
      <c r="O6" s="180"/>
      <c r="P6" s="180"/>
    </row>
    <row r="7" spans="1:16" s="71" customFormat="1" ht="12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s="72" customFormat="1" ht="12" customHeight="1" x14ac:dyDescent="0.2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</row>
    <row r="9" spans="1:16" s="77" customFormat="1" ht="12" customHeight="1" x14ac:dyDescent="0.2">
      <c r="A9" s="74"/>
      <c r="B9" s="74"/>
      <c r="C9" s="75"/>
      <c r="D9" s="75"/>
      <c r="E9" s="9" t="s">
        <v>7</v>
      </c>
      <c r="F9" s="9" t="s">
        <v>8</v>
      </c>
      <c r="G9" s="9" t="s">
        <v>9</v>
      </c>
      <c r="H9" s="76" t="s">
        <v>11</v>
      </c>
      <c r="I9" s="76" t="s">
        <v>10</v>
      </c>
      <c r="J9" s="76" t="s">
        <v>12</v>
      </c>
      <c r="K9" s="76" t="s">
        <v>13</v>
      </c>
      <c r="L9" s="76" t="s">
        <v>15</v>
      </c>
      <c r="M9" s="76" t="s">
        <v>342</v>
      </c>
      <c r="N9" s="76" t="s">
        <v>343</v>
      </c>
      <c r="O9" s="76" t="s">
        <v>344</v>
      </c>
      <c r="P9" s="76" t="s">
        <v>20</v>
      </c>
    </row>
    <row r="10" spans="1:16" s="79" customFormat="1" ht="12" customHeight="1" x14ac:dyDescent="0.2">
      <c r="A10" s="155" t="s">
        <v>21</v>
      </c>
      <c r="B10" s="155"/>
      <c r="C10" s="78">
        <f t="shared" ref="C10:P10" si="0">C12+C23+C38+C42+C53</f>
        <v>213405</v>
      </c>
      <c r="D10" s="78">
        <f t="shared" si="0"/>
        <v>125253</v>
      </c>
      <c r="E10" s="78">
        <f t="shared" si="0"/>
        <v>1243</v>
      </c>
      <c r="F10" s="78">
        <f t="shared" si="0"/>
        <v>539</v>
      </c>
      <c r="G10" s="78">
        <f t="shared" si="0"/>
        <v>123471</v>
      </c>
      <c r="H10" s="78">
        <f t="shared" si="0"/>
        <v>32031</v>
      </c>
      <c r="I10" s="78">
        <f t="shared" si="0"/>
        <v>27155</v>
      </c>
      <c r="J10" s="78">
        <f t="shared" si="0"/>
        <v>21514</v>
      </c>
      <c r="K10" s="78">
        <f t="shared" si="0"/>
        <v>17646</v>
      </c>
      <c r="L10" s="78">
        <f t="shared" si="0"/>
        <v>6146</v>
      </c>
      <c r="M10" s="78">
        <f t="shared" si="0"/>
        <v>765</v>
      </c>
      <c r="N10" s="78">
        <f t="shared" si="0"/>
        <v>683</v>
      </c>
      <c r="O10" s="78">
        <f t="shared" si="0"/>
        <v>675</v>
      </c>
      <c r="P10" s="78">
        <f t="shared" si="0"/>
        <v>16856</v>
      </c>
    </row>
    <row r="11" spans="1:16" s="79" customFormat="1" ht="12" customHeight="1" x14ac:dyDescent="0.2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7" customFormat="1" ht="12" customHeight="1" x14ac:dyDescent="0.2">
      <c r="A12" s="156" t="s">
        <v>22</v>
      </c>
      <c r="B12" s="156"/>
      <c r="C12" s="18">
        <f t="shared" ref="C12:P12" si="1">C13+C17+C21</f>
        <v>19537</v>
      </c>
      <c r="D12" s="18">
        <f t="shared" si="1"/>
        <v>12216</v>
      </c>
      <c r="E12" s="18">
        <f t="shared" si="1"/>
        <v>113</v>
      </c>
      <c r="F12" s="18">
        <f t="shared" si="1"/>
        <v>42</v>
      </c>
      <c r="G12" s="18">
        <f t="shared" si="1"/>
        <v>12061</v>
      </c>
      <c r="H12" s="18">
        <f t="shared" si="1"/>
        <v>2853</v>
      </c>
      <c r="I12" s="18">
        <f t="shared" si="1"/>
        <v>2790</v>
      </c>
      <c r="J12" s="18">
        <f t="shared" si="1"/>
        <v>2623</v>
      </c>
      <c r="K12" s="18">
        <f t="shared" si="1"/>
        <v>1658</v>
      </c>
      <c r="L12" s="18">
        <f t="shared" si="1"/>
        <v>338</v>
      </c>
      <c r="M12" s="18">
        <f t="shared" si="1"/>
        <v>92</v>
      </c>
      <c r="N12" s="18">
        <f t="shared" si="1"/>
        <v>49</v>
      </c>
      <c r="O12" s="18">
        <f t="shared" si="1"/>
        <v>37</v>
      </c>
      <c r="P12" s="18">
        <f t="shared" si="1"/>
        <v>1621</v>
      </c>
    </row>
    <row r="13" spans="1:16" s="19" customFormat="1" ht="12" customHeight="1" x14ac:dyDescent="0.2">
      <c r="A13" s="157" t="s">
        <v>23</v>
      </c>
      <c r="B13" s="157"/>
      <c r="C13" s="20">
        <f t="shared" ref="C13:P13" si="2">C14+C15+C16</f>
        <v>6299</v>
      </c>
      <c r="D13" s="20">
        <f t="shared" si="2"/>
        <v>4307</v>
      </c>
      <c r="E13" s="20">
        <f t="shared" si="2"/>
        <v>37</v>
      </c>
      <c r="F13" s="20">
        <f t="shared" si="2"/>
        <v>16</v>
      </c>
      <c r="G13" s="20">
        <f t="shared" si="2"/>
        <v>4254</v>
      </c>
      <c r="H13" s="20">
        <f t="shared" si="2"/>
        <v>942</v>
      </c>
      <c r="I13" s="20">
        <f t="shared" si="2"/>
        <v>961</v>
      </c>
      <c r="J13" s="20">
        <f t="shared" si="2"/>
        <v>1180</v>
      </c>
      <c r="K13" s="20">
        <f t="shared" si="2"/>
        <v>496</v>
      </c>
      <c r="L13" s="20">
        <f t="shared" si="2"/>
        <v>95</v>
      </c>
      <c r="M13" s="20">
        <f t="shared" si="2"/>
        <v>30</v>
      </c>
      <c r="N13" s="20">
        <f t="shared" si="2"/>
        <v>12</v>
      </c>
      <c r="O13" s="20">
        <f t="shared" si="2"/>
        <v>7</v>
      </c>
      <c r="P13" s="20">
        <f t="shared" si="2"/>
        <v>531</v>
      </c>
    </row>
    <row r="14" spans="1:16" s="19" customFormat="1" ht="12" customHeight="1" x14ac:dyDescent="0.2">
      <c r="A14" s="22"/>
      <c r="B14" s="23" t="s">
        <v>24</v>
      </c>
      <c r="C14" s="20">
        <f t="shared" ref="C14:P14" si="3">C212+C214+C220+C227+C228</f>
        <v>2462</v>
      </c>
      <c r="D14" s="20">
        <f t="shared" si="3"/>
        <v>1699</v>
      </c>
      <c r="E14" s="20">
        <f t="shared" si="3"/>
        <v>18</v>
      </c>
      <c r="F14" s="20">
        <f t="shared" si="3"/>
        <v>9</v>
      </c>
      <c r="G14" s="20">
        <f t="shared" si="3"/>
        <v>1672</v>
      </c>
      <c r="H14" s="20">
        <f t="shared" si="3"/>
        <v>407</v>
      </c>
      <c r="I14" s="20">
        <f t="shared" si="3"/>
        <v>451</v>
      </c>
      <c r="J14" s="20">
        <f t="shared" si="3"/>
        <v>453</v>
      </c>
      <c r="K14" s="20">
        <f t="shared" si="3"/>
        <v>90</v>
      </c>
      <c r="L14" s="20">
        <f t="shared" si="3"/>
        <v>33</v>
      </c>
      <c r="M14" s="20">
        <f t="shared" si="3"/>
        <v>17</v>
      </c>
      <c r="N14" s="20">
        <f t="shared" si="3"/>
        <v>3</v>
      </c>
      <c r="O14" s="20">
        <f t="shared" si="3"/>
        <v>2</v>
      </c>
      <c r="P14" s="20">
        <f t="shared" si="3"/>
        <v>216</v>
      </c>
    </row>
    <row r="15" spans="1:16" s="19" customFormat="1" ht="12" customHeight="1" x14ac:dyDescent="0.2">
      <c r="A15" s="22"/>
      <c r="B15" s="23" t="s">
        <v>25</v>
      </c>
      <c r="C15" s="20">
        <f t="shared" ref="C15:P15" si="4">+C213+C221+C216+C217+C218+C219+C223+C224+C229</f>
        <v>2186</v>
      </c>
      <c r="D15" s="20">
        <f t="shared" si="4"/>
        <v>1550</v>
      </c>
      <c r="E15" s="20">
        <f t="shared" si="4"/>
        <v>15</v>
      </c>
      <c r="F15" s="20">
        <f t="shared" si="4"/>
        <v>4</v>
      </c>
      <c r="G15" s="20">
        <f t="shared" si="4"/>
        <v>1531</v>
      </c>
      <c r="H15" s="20">
        <f t="shared" si="4"/>
        <v>309</v>
      </c>
      <c r="I15" s="20">
        <f t="shared" si="4"/>
        <v>336</v>
      </c>
      <c r="J15" s="20">
        <f t="shared" si="4"/>
        <v>435</v>
      </c>
      <c r="K15" s="20">
        <f t="shared" si="4"/>
        <v>194</v>
      </c>
      <c r="L15" s="20">
        <f t="shared" si="4"/>
        <v>38</v>
      </c>
      <c r="M15" s="20">
        <f t="shared" si="4"/>
        <v>8</v>
      </c>
      <c r="N15" s="20">
        <f t="shared" si="4"/>
        <v>5</v>
      </c>
      <c r="O15" s="20">
        <f t="shared" si="4"/>
        <v>3</v>
      </c>
      <c r="P15" s="20">
        <f t="shared" si="4"/>
        <v>203</v>
      </c>
    </row>
    <row r="16" spans="1:16" s="19" customFormat="1" ht="12" customHeight="1" x14ac:dyDescent="0.2">
      <c r="A16" s="22"/>
      <c r="B16" s="25" t="s">
        <v>26</v>
      </c>
      <c r="C16" s="20">
        <f t="shared" ref="C16:P16" si="5">C215+C222+C225+C226</f>
        <v>1651</v>
      </c>
      <c r="D16" s="20">
        <f t="shared" si="5"/>
        <v>1058</v>
      </c>
      <c r="E16" s="20">
        <f t="shared" si="5"/>
        <v>4</v>
      </c>
      <c r="F16" s="20">
        <f t="shared" si="5"/>
        <v>3</v>
      </c>
      <c r="G16" s="20">
        <f t="shared" si="5"/>
        <v>1051</v>
      </c>
      <c r="H16" s="20">
        <f t="shared" si="5"/>
        <v>226</v>
      </c>
      <c r="I16" s="20">
        <f t="shared" si="5"/>
        <v>174</v>
      </c>
      <c r="J16" s="20">
        <f t="shared" si="5"/>
        <v>292</v>
      </c>
      <c r="K16" s="20">
        <f t="shared" si="5"/>
        <v>212</v>
      </c>
      <c r="L16" s="20">
        <f t="shared" si="5"/>
        <v>24</v>
      </c>
      <c r="M16" s="20">
        <f t="shared" si="5"/>
        <v>5</v>
      </c>
      <c r="N16" s="20">
        <f t="shared" si="5"/>
        <v>4</v>
      </c>
      <c r="O16" s="20">
        <f t="shared" si="5"/>
        <v>2</v>
      </c>
      <c r="P16" s="20">
        <f t="shared" si="5"/>
        <v>112</v>
      </c>
    </row>
    <row r="17" spans="1:16" s="19" customFormat="1" ht="12" customHeight="1" x14ac:dyDescent="0.2">
      <c r="A17" s="157" t="s">
        <v>27</v>
      </c>
      <c r="B17" s="157"/>
      <c r="C17" s="20">
        <f t="shared" ref="C17:P17" si="6">C18+C19+C20</f>
        <v>5210</v>
      </c>
      <c r="D17" s="20">
        <f t="shared" si="6"/>
        <v>2736</v>
      </c>
      <c r="E17" s="20">
        <f t="shared" si="6"/>
        <v>24</v>
      </c>
      <c r="F17" s="20">
        <f t="shared" si="6"/>
        <v>10</v>
      </c>
      <c r="G17" s="20">
        <f t="shared" si="6"/>
        <v>2702</v>
      </c>
      <c r="H17" s="20">
        <f t="shared" si="6"/>
        <v>678</v>
      </c>
      <c r="I17" s="20">
        <f t="shared" si="6"/>
        <v>646</v>
      </c>
      <c r="J17" s="20">
        <f t="shared" si="6"/>
        <v>506</v>
      </c>
      <c r="K17" s="20">
        <f t="shared" si="6"/>
        <v>365</v>
      </c>
      <c r="L17" s="20">
        <f t="shared" si="6"/>
        <v>68</v>
      </c>
      <c r="M17" s="20">
        <f t="shared" si="6"/>
        <v>26</v>
      </c>
      <c r="N17" s="20">
        <f t="shared" si="6"/>
        <v>14</v>
      </c>
      <c r="O17" s="20">
        <f t="shared" si="6"/>
        <v>12</v>
      </c>
      <c r="P17" s="20">
        <f t="shared" si="6"/>
        <v>387</v>
      </c>
    </row>
    <row r="18" spans="1:16" s="19" customFormat="1" ht="12" customHeight="1" x14ac:dyDescent="0.2">
      <c r="A18" s="22"/>
      <c r="B18" s="23" t="s">
        <v>28</v>
      </c>
      <c r="C18" s="20">
        <f t="shared" ref="C18:P18" si="7">+C206</f>
        <v>1465</v>
      </c>
      <c r="D18" s="20">
        <f t="shared" si="7"/>
        <v>851</v>
      </c>
      <c r="E18" s="20">
        <f t="shared" si="7"/>
        <v>7</v>
      </c>
      <c r="F18" s="20">
        <f t="shared" si="7"/>
        <v>4</v>
      </c>
      <c r="G18" s="20">
        <f t="shared" si="7"/>
        <v>840</v>
      </c>
      <c r="H18" s="20">
        <f t="shared" si="7"/>
        <v>222</v>
      </c>
      <c r="I18" s="20">
        <f t="shared" si="7"/>
        <v>227</v>
      </c>
      <c r="J18" s="20">
        <f t="shared" si="7"/>
        <v>102</v>
      </c>
      <c r="K18" s="20">
        <f t="shared" si="7"/>
        <v>133</v>
      </c>
      <c r="L18" s="20">
        <f t="shared" si="7"/>
        <v>17</v>
      </c>
      <c r="M18" s="20">
        <f t="shared" si="7"/>
        <v>13</v>
      </c>
      <c r="N18" s="20">
        <f t="shared" si="7"/>
        <v>1</v>
      </c>
      <c r="O18" s="20">
        <f t="shared" si="7"/>
        <v>1</v>
      </c>
      <c r="P18" s="20">
        <f t="shared" si="7"/>
        <v>124</v>
      </c>
    </row>
    <row r="19" spans="1:16" s="19" customFormat="1" ht="12" customHeight="1" x14ac:dyDescent="0.2">
      <c r="A19" s="22"/>
      <c r="B19" s="23" t="s">
        <v>29</v>
      </c>
      <c r="C19" s="20">
        <f t="shared" ref="C19:P19" si="8">+C205</f>
        <v>1502</v>
      </c>
      <c r="D19" s="20">
        <f t="shared" si="8"/>
        <v>769</v>
      </c>
      <c r="E19" s="20">
        <f t="shared" si="8"/>
        <v>6</v>
      </c>
      <c r="F19" s="20">
        <f t="shared" si="8"/>
        <v>0</v>
      </c>
      <c r="G19" s="20">
        <f t="shared" si="8"/>
        <v>763</v>
      </c>
      <c r="H19" s="20">
        <f t="shared" si="8"/>
        <v>193</v>
      </c>
      <c r="I19" s="20">
        <f t="shared" si="8"/>
        <v>168</v>
      </c>
      <c r="J19" s="20">
        <f t="shared" si="8"/>
        <v>169</v>
      </c>
      <c r="K19" s="20">
        <f t="shared" si="8"/>
        <v>83</v>
      </c>
      <c r="L19" s="20">
        <f t="shared" si="8"/>
        <v>16</v>
      </c>
      <c r="M19" s="20">
        <f t="shared" si="8"/>
        <v>6</v>
      </c>
      <c r="N19" s="20">
        <f t="shared" si="8"/>
        <v>6</v>
      </c>
      <c r="O19" s="20">
        <f t="shared" si="8"/>
        <v>2</v>
      </c>
      <c r="P19" s="20">
        <f t="shared" si="8"/>
        <v>120</v>
      </c>
    </row>
    <row r="20" spans="1:16" s="19" customFormat="1" ht="12" customHeight="1" x14ac:dyDescent="0.2">
      <c r="A20" s="24"/>
      <c r="B20" s="23" t="s">
        <v>30</v>
      </c>
      <c r="C20" s="20">
        <f t="shared" ref="C20:P20" si="9">C207+C208+C209</f>
        <v>2243</v>
      </c>
      <c r="D20" s="20">
        <f t="shared" si="9"/>
        <v>1116</v>
      </c>
      <c r="E20" s="20">
        <f t="shared" si="9"/>
        <v>11</v>
      </c>
      <c r="F20" s="20">
        <f t="shared" si="9"/>
        <v>6</v>
      </c>
      <c r="G20" s="20">
        <f t="shared" si="9"/>
        <v>1099</v>
      </c>
      <c r="H20" s="20">
        <f t="shared" si="9"/>
        <v>263</v>
      </c>
      <c r="I20" s="20">
        <f t="shared" si="9"/>
        <v>251</v>
      </c>
      <c r="J20" s="20">
        <f t="shared" si="9"/>
        <v>235</v>
      </c>
      <c r="K20" s="20">
        <f t="shared" si="9"/>
        <v>149</v>
      </c>
      <c r="L20" s="20">
        <f t="shared" si="9"/>
        <v>35</v>
      </c>
      <c r="M20" s="20">
        <f t="shared" si="9"/>
        <v>7</v>
      </c>
      <c r="N20" s="20">
        <f t="shared" si="9"/>
        <v>7</v>
      </c>
      <c r="O20" s="20">
        <f t="shared" si="9"/>
        <v>9</v>
      </c>
      <c r="P20" s="20">
        <f t="shared" si="9"/>
        <v>143</v>
      </c>
    </row>
    <row r="21" spans="1:16" s="19" customFormat="1" ht="12" customHeight="1" x14ac:dyDescent="0.2">
      <c r="A21" s="158" t="s">
        <v>31</v>
      </c>
      <c r="B21" s="158"/>
      <c r="C21" s="26">
        <f t="shared" ref="C21:P21" si="10">C197+C198+C199+C183+C200+C201+C188+C202+C191</f>
        <v>8028</v>
      </c>
      <c r="D21" s="26">
        <f t="shared" si="10"/>
        <v>5173</v>
      </c>
      <c r="E21" s="26">
        <f t="shared" si="10"/>
        <v>52</v>
      </c>
      <c r="F21" s="26">
        <f t="shared" si="10"/>
        <v>16</v>
      </c>
      <c r="G21" s="26">
        <f t="shared" si="10"/>
        <v>5105</v>
      </c>
      <c r="H21" s="26">
        <f t="shared" si="10"/>
        <v>1233</v>
      </c>
      <c r="I21" s="26">
        <f t="shared" si="10"/>
        <v>1183</v>
      </c>
      <c r="J21" s="26">
        <f t="shared" si="10"/>
        <v>937</v>
      </c>
      <c r="K21" s="26">
        <f t="shared" si="10"/>
        <v>797</v>
      </c>
      <c r="L21" s="26">
        <f t="shared" si="10"/>
        <v>175</v>
      </c>
      <c r="M21" s="26">
        <f t="shared" si="10"/>
        <v>36</v>
      </c>
      <c r="N21" s="26">
        <f t="shared" si="10"/>
        <v>23</v>
      </c>
      <c r="O21" s="26">
        <f t="shared" si="10"/>
        <v>18</v>
      </c>
      <c r="P21" s="26">
        <f t="shared" si="10"/>
        <v>703</v>
      </c>
    </row>
    <row r="22" spans="1:16" s="19" customFormat="1" ht="12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s="17" customFormat="1" ht="12" customHeight="1" x14ac:dyDescent="0.2">
      <c r="A23" s="156" t="s">
        <v>32</v>
      </c>
      <c r="B23" s="156"/>
      <c r="C23" s="18">
        <f t="shared" ref="C23:P23" si="11">C24+C25+C26+C29+C32+C33</f>
        <v>45209</v>
      </c>
      <c r="D23" s="18">
        <f t="shared" si="11"/>
        <v>23576</v>
      </c>
      <c r="E23" s="18">
        <f t="shared" si="11"/>
        <v>256</v>
      </c>
      <c r="F23" s="18">
        <f t="shared" si="11"/>
        <v>113</v>
      </c>
      <c r="G23" s="18">
        <f t="shared" si="11"/>
        <v>23207</v>
      </c>
      <c r="H23" s="18">
        <f t="shared" si="11"/>
        <v>5792</v>
      </c>
      <c r="I23" s="18">
        <f t="shared" si="11"/>
        <v>4838</v>
      </c>
      <c r="J23" s="18">
        <f t="shared" si="11"/>
        <v>3952</v>
      </c>
      <c r="K23" s="18">
        <f t="shared" si="11"/>
        <v>3465</v>
      </c>
      <c r="L23" s="18">
        <f t="shared" si="11"/>
        <v>1267</v>
      </c>
      <c r="M23" s="18">
        <f t="shared" si="11"/>
        <v>283</v>
      </c>
      <c r="N23" s="18">
        <f t="shared" si="11"/>
        <v>118</v>
      </c>
      <c r="O23" s="18">
        <f t="shared" si="11"/>
        <v>99</v>
      </c>
      <c r="P23" s="18">
        <f t="shared" si="11"/>
        <v>3393</v>
      </c>
    </row>
    <row r="24" spans="1:16" s="19" customFormat="1" ht="12" customHeight="1" x14ac:dyDescent="0.2">
      <c r="A24" s="157" t="s">
        <v>33</v>
      </c>
      <c r="B24" s="157"/>
      <c r="C24" s="20">
        <f t="shared" ref="C24:P24" si="12">C137+C139+C140+C151+C152+C154+C156+C158+C159</f>
        <v>26086</v>
      </c>
      <c r="D24" s="20">
        <f t="shared" si="12"/>
        <v>12735</v>
      </c>
      <c r="E24" s="20">
        <f t="shared" si="12"/>
        <v>179</v>
      </c>
      <c r="F24" s="20">
        <f t="shared" si="12"/>
        <v>68</v>
      </c>
      <c r="G24" s="20">
        <f t="shared" si="12"/>
        <v>12488</v>
      </c>
      <c r="H24" s="20">
        <f t="shared" si="12"/>
        <v>3052</v>
      </c>
      <c r="I24" s="20">
        <f t="shared" si="12"/>
        <v>2720</v>
      </c>
      <c r="J24" s="20">
        <f t="shared" si="12"/>
        <v>1993</v>
      </c>
      <c r="K24" s="20">
        <f t="shared" si="12"/>
        <v>1974</v>
      </c>
      <c r="L24" s="20">
        <f t="shared" si="12"/>
        <v>704</v>
      </c>
      <c r="M24" s="20">
        <f t="shared" si="12"/>
        <v>108</v>
      </c>
      <c r="N24" s="20">
        <f t="shared" si="12"/>
        <v>75</v>
      </c>
      <c r="O24" s="20">
        <f t="shared" si="12"/>
        <v>63</v>
      </c>
      <c r="P24" s="20">
        <f t="shared" si="12"/>
        <v>1799</v>
      </c>
    </row>
    <row r="25" spans="1:16" s="19" customFormat="1" ht="12" customHeight="1" x14ac:dyDescent="0.2">
      <c r="A25" s="157" t="s">
        <v>34</v>
      </c>
      <c r="B25" s="157"/>
      <c r="C25" s="20">
        <f t="shared" ref="C25:P25" si="13">C146</f>
        <v>3314</v>
      </c>
      <c r="D25" s="20">
        <f t="shared" si="13"/>
        <v>1733</v>
      </c>
      <c r="E25" s="20">
        <f t="shared" si="13"/>
        <v>8</v>
      </c>
      <c r="F25" s="20">
        <f t="shared" si="13"/>
        <v>5</v>
      </c>
      <c r="G25" s="20">
        <f t="shared" si="13"/>
        <v>1720</v>
      </c>
      <c r="H25" s="20">
        <f t="shared" si="13"/>
        <v>404</v>
      </c>
      <c r="I25" s="20">
        <f t="shared" si="13"/>
        <v>408</v>
      </c>
      <c r="J25" s="20">
        <f t="shared" si="13"/>
        <v>308</v>
      </c>
      <c r="K25" s="20">
        <f t="shared" si="13"/>
        <v>210</v>
      </c>
      <c r="L25" s="20">
        <f t="shared" si="13"/>
        <v>88</v>
      </c>
      <c r="M25" s="20">
        <f t="shared" si="13"/>
        <v>23</v>
      </c>
      <c r="N25" s="20">
        <f t="shared" si="13"/>
        <v>3</v>
      </c>
      <c r="O25" s="20">
        <f t="shared" si="13"/>
        <v>12</v>
      </c>
      <c r="P25" s="20">
        <f t="shared" si="13"/>
        <v>264</v>
      </c>
    </row>
    <row r="26" spans="1:16" s="19" customFormat="1" ht="12" customHeight="1" x14ac:dyDescent="0.2">
      <c r="A26" s="157" t="s">
        <v>35</v>
      </c>
      <c r="B26" s="157"/>
      <c r="C26" s="20">
        <f t="shared" ref="C26:P26" si="14">C27+C28</f>
        <v>7941</v>
      </c>
      <c r="D26" s="20">
        <f t="shared" si="14"/>
        <v>4324</v>
      </c>
      <c r="E26" s="20">
        <f t="shared" si="14"/>
        <v>37</v>
      </c>
      <c r="F26" s="20">
        <f t="shared" si="14"/>
        <v>23</v>
      </c>
      <c r="G26" s="20">
        <f t="shared" si="14"/>
        <v>4264</v>
      </c>
      <c r="H26" s="20">
        <f t="shared" si="14"/>
        <v>1205</v>
      </c>
      <c r="I26" s="20">
        <f t="shared" si="14"/>
        <v>722</v>
      </c>
      <c r="J26" s="20">
        <f t="shared" si="14"/>
        <v>769</v>
      </c>
      <c r="K26" s="20">
        <f t="shared" si="14"/>
        <v>594</v>
      </c>
      <c r="L26" s="20">
        <f t="shared" si="14"/>
        <v>227</v>
      </c>
      <c r="M26" s="20">
        <f t="shared" si="14"/>
        <v>51</v>
      </c>
      <c r="N26" s="20">
        <f t="shared" si="14"/>
        <v>20</v>
      </c>
      <c r="O26" s="20">
        <f t="shared" si="14"/>
        <v>9</v>
      </c>
      <c r="P26" s="20">
        <f t="shared" si="14"/>
        <v>667</v>
      </c>
    </row>
    <row r="27" spans="1:16" s="19" customFormat="1" ht="12" customHeight="1" x14ac:dyDescent="0.2">
      <c r="A27" s="27"/>
      <c r="B27" s="23" t="s">
        <v>36</v>
      </c>
      <c r="C27" s="20">
        <f t="shared" ref="C27:P27" si="15">C138+C143+C145+C153+C160+C165</f>
        <v>785</v>
      </c>
      <c r="D27" s="20">
        <f t="shared" si="15"/>
        <v>402</v>
      </c>
      <c r="E27" s="20">
        <f t="shared" si="15"/>
        <v>4</v>
      </c>
      <c r="F27" s="20">
        <f t="shared" si="15"/>
        <v>2</v>
      </c>
      <c r="G27" s="20">
        <f t="shared" si="15"/>
        <v>396</v>
      </c>
      <c r="H27" s="20">
        <f t="shared" si="15"/>
        <v>114</v>
      </c>
      <c r="I27" s="20">
        <f t="shared" si="15"/>
        <v>63</v>
      </c>
      <c r="J27" s="20">
        <f t="shared" si="15"/>
        <v>49</v>
      </c>
      <c r="K27" s="20">
        <f t="shared" si="15"/>
        <v>64</v>
      </c>
      <c r="L27" s="20">
        <f t="shared" si="15"/>
        <v>26</v>
      </c>
      <c r="M27" s="20">
        <f t="shared" si="15"/>
        <v>9</v>
      </c>
      <c r="N27" s="20">
        <f t="shared" si="15"/>
        <v>4</v>
      </c>
      <c r="O27" s="20">
        <f t="shared" si="15"/>
        <v>0</v>
      </c>
      <c r="P27" s="20">
        <f t="shared" si="15"/>
        <v>67</v>
      </c>
    </row>
    <row r="28" spans="1:16" s="19" customFormat="1" ht="12" customHeight="1" x14ac:dyDescent="0.2">
      <c r="A28" s="24"/>
      <c r="B28" s="23" t="s">
        <v>37</v>
      </c>
      <c r="C28" s="20">
        <f t="shared" ref="C28:P28" si="16">C144+C147+C150+C162</f>
        <v>7156</v>
      </c>
      <c r="D28" s="20">
        <f t="shared" si="16"/>
        <v>3922</v>
      </c>
      <c r="E28" s="20">
        <f t="shared" si="16"/>
        <v>33</v>
      </c>
      <c r="F28" s="20">
        <f t="shared" si="16"/>
        <v>21</v>
      </c>
      <c r="G28" s="20">
        <f t="shared" si="16"/>
        <v>3868</v>
      </c>
      <c r="H28" s="20">
        <f t="shared" si="16"/>
        <v>1091</v>
      </c>
      <c r="I28" s="20">
        <f t="shared" si="16"/>
        <v>659</v>
      </c>
      <c r="J28" s="20">
        <f t="shared" si="16"/>
        <v>720</v>
      </c>
      <c r="K28" s="20">
        <f t="shared" si="16"/>
        <v>530</v>
      </c>
      <c r="L28" s="20">
        <f t="shared" si="16"/>
        <v>201</v>
      </c>
      <c r="M28" s="20">
        <f t="shared" si="16"/>
        <v>42</v>
      </c>
      <c r="N28" s="20">
        <f t="shared" si="16"/>
        <v>16</v>
      </c>
      <c r="O28" s="20">
        <f t="shared" si="16"/>
        <v>9</v>
      </c>
      <c r="P28" s="20">
        <f t="shared" si="16"/>
        <v>600</v>
      </c>
    </row>
    <row r="29" spans="1:16" s="19" customFormat="1" ht="12" customHeight="1" x14ac:dyDescent="0.2">
      <c r="A29" s="157" t="s">
        <v>38</v>
      </c>
      <c r="B29" s="157"/>
      <c r="C29" s="20">
        <f t="shared" ref="C29:P29" si="17">C30+C31</f>
        <v>2750</v>
      </c>
      <c r="D29" s="20">
        <f t="shared" si="17"/>
        <v>1707</v>
      </c>
      <c r="E29" s="20">
        <f t="shared" si="17"/>
        <v>11</v>
      </c>
      <c r="F29" s="20">
        <f t="shared" si="17"/>
        <v>6</v>
      </c>
      <c r="G29" s="20">
        <f t="shared" si="17"/>
        <v>1690</v>
      </c>
      <c r="H29" s="20">
        <f t="shared" si="17"/>
        <v>391</v>
      </c>
      <c r="I29" s="20">
        <f t="shared" si="17"/>
        <v>397</v>
      </c>
      <c r="J29" s="20">
        <f t="shared" si="17"/>
        <v>256</v>
      </c>
      <c r="K29" s="20">
        <f t="shared" si="17"/>
        <v>304</v>
      </c>
      <c r="L29" s="20">
        <f t="shared" si="17"/>
        <v>98</v>
      </c>
      <c r="M29" s="20">
        <f t="shared" si="17"/>
        <v>19</v>
      </c>
      <c r="N29" s="20">
        <f t="shared" si="17"/>
        <v>7</v>
      </c>
      <c r="O29" s="20">
        <f t="shared" si="17"/>
        <v>6</v>
      </c>
      <c r="P29" s="20">
        <f t="shared" si="17"/>
        <v>212</v>
      </c>
    </row>
    <row r="30" spans="1:16" s="19" customFormat="1" ht="12" customHeight="1" x14ac:dyDescent="0.2">
      <c r="A30" s="27"/>
      <c r="B30" s="23" t="s">
        <v>39</v>
      </c>
      <c r="C30" s="20">
        <f t="shared" ref="C30:P30" si="18">+C142</f>
        <v>922</v>
      </c>
      <c r="D30" s="20">
        <f t="shared" si="18"/>
        <v>575</v>
      </c>
      <c r="E30" s="20">
        <f t="shared" si="18"/>
        <v>2</v>
      </c>
      <c r="F30" s="20">
        <f t="shared" si="18"/>
        <v>4</v>
      </c>
      <c r="G30" s="20">
        <f t="shared" si="18"/>
        <v>569</v>
      </c>
      <c r="H30" s="20">
        <f t="shared" si="18"/>
        <v>142</v>
      </c>
      <c r="I30" s="20">
        <f t="shared" si="18"/>
        <v>132</v>
      </c>
      <c r="J30" s="20">
        <f t="shared" si="18"/>
        <v>95</v>
      </c>
      <c r="K30" s="20">
        <f t="shared" si="18"/>
        <v>81</v>
      </c>
      <c r="L30" s="20">
        <f t="shared" si="18"/>
        <v>21</v>
      </c>
      <c r="M30" s="20">
        <f t="shared" si="18"/>
        <v>12</v>
      </c>
      <c r="N30" s="20">
        <f t="shared" si="18"/>
        <v>3</v>
      </c>
      <c r="O30" s="20">
        <f t="shared" si="18"/>
        <v>0</v>
      </c>
      <c r="P30" s="20">
        <f t="shared" si="18"/>
        <v>83</v>
      </c>
    </row>
    <row r="31" spans="1:16" s="19" customFormat="1" ht="12" customHeight="1" x14ac:dyDescent="0.2">
      <c r="A31" s="24"/>
      <c r="B31" s="23" t="s">
        <v>40</v>
      </c>
      <c r="C31" s="20">
        <f t="shared" ref="C31:P31" si="19">C141+C161+C164</f>
        <v>1828</v>
      </c>
      <c r="D31" s="20">
        <f t="shared" si="19"/>
        <v>1132</v>
      </c>
      <c r="E31" s="20">
        <f t="shared" si="19"/>
        <v>9</v>
      </c>
      <c r="F31" s="20">
        <f t="shared" si="19"/>
        <v>2</v>
      </c>
      <c r="G31" s="20">
        <f t="shared" si="19"/>
        <v>1121</v>
      </c>
      <c r="H31" s="20">
        <f t="shared" si="19"/>
        <v>249</v>
      </c>
      <c r="I31" s="20">
        <f t="shared" si="19"/>
        <v>265</v>
      </c>
      <c r="J31" s="20">
        <f t="shared" si="19"/>
        <v>161</v>
      </c>
      <c r="K31" s="20">
        <f t="shared" si="19"/>
        <v>223</v>
      </c>
      <c r="L31" s="20">
        <f t="shared" si="19"/>
        <v>77</v>
      </c>
      <c r="M31" s="20">
        <f t="shared" si="19"/>
        <v>7</v>
      </c>
      <c r="N31" s="20">
        <f t="shared" si="19"/>
        <v>4</v>
      </c>
      <c r="O31" s="20">
        <f t="shared" si="19"/>
        <v>6</v>
      </c>
      <c r="P31" s="20">
        <f t="shared" si="19"/>
        <v>129</v>
      </c>
    </row>
    <row r="32" spans="1:16" s="19" customFormat="1" ht="12" customHeight="1" x14ac:dyDescent="0.2">
      <c r="A32" s="157" t="s">
        <v>41</v>
      </c>
      <c r="B32" s="157"/>
      <c r="C32" s="20">
        <f t="shared" ref="C32:P32" si="20">C148+C149+C155+C157+C163</f>
        <v>807</v>
      </c>
      <c r="D32" s="20">
        <f t="shared" si="20"/>
        <v>301</v>
      </c>
      <c r="E32" s="20">
        <f t="shared" si="20"/>
        <v>1</v>
      </c>
      <c r="F32" s="20">
        <f t="shared" si="20"/>
        <v>0</v>
      </c>
      <c r="G32" s="20">
        <f t="shared" si="20"/>
        <v>300</v>
      </c>
      <c r="H32" s="20">
        <f t="shared" si="20"/>
        <v>55</v>
      </c>
      <c r="I32" s="20">
        <f t="shared" si="20"/>
        <v>78</v>
      </c>
      <c r="J32" s="20">
        <f t="shared" si="20"/>
        <v>41</v>
      </c>
      <c r="K32" s="20">
        <f t="shared" si="20"/>
        <v>58</v>
      </c>
      <c r="L32" s="20">
        <f t="shared" si="20"/>
        <v>17</v>
      </c>
      <c r="M32" s="20">
        <f t="shared" si="20"/>
        <v>8</v>
      </c>
      <c r="N32" s="20">
        <f t="shared" si="20"/>
        <v>1</v>
      </c>
      <c r="O32" s="20">
        <f t="shared" si="20"/>
        <v>0</v>
      </c>
      <c r="P32" s="20">
        <f t="shared" si="20"/>
        <v>42</v>
      </c>
    </row>
    <row r="33" spans="1:16" s="19" customFormat="1" ht="12" customHeight="1" x14ac:dyDescent="0.2">
      <c r="A33" s="157" t="s">
        <v>42</v>
      </c>
      <c r="B33" s="157"/>
      <c r="C33" s="20">
        <f t="shared" ref="C33:P33" si="21">C34+C35+C36</f>
        <v>4311</v>
      </c>
      <c r="D33" s="20">
        <f t="shared" si="21"/>
        <v>2776</v>
      </c>
      <c r="E33" s="20">
        <f t="shared" si="21"/>
        <v>20</v>
      </c>
      <c r="F33" s="20">
        <f t="shared" si="21"/>
        <v>11</v>
      </c>
      <c r="G33" s="20">
        <f t="shared" si="21"/>
        <v>2745</v>
      </c>
      <c r="H33" s="20">
        <f t="shared" si="21"/>
        <v>685</v>
      </c>
      <c r="I33" s="20">
        <f t="shared" si="21"/>
        <v>513</v>
      </c>
      <c r="J33" s="20">
        <f t="shared" si="21"/>
        <v>585</v>
      </c>
      <c r="K33" s="20">
        <f t="shared" si="21"/>
        <v>325</v>
      </c>
      <c r="L33" s="20">
        <f t="shared" si="21"/>
        <v>133</v>
      </c>
      <c r="M33" s="20">
        <f t="shared" si="21"/>
        <v>74</v>
      </c>
      <c r="N33" s="20">
        <f t="shared" si="21"/>
        <v>12</v>
      </c>
      <c r="O33" s="20">
        <f t="shared" si="21"/>
        <v>9</v>
      </c>
      <c r="P33" s="20">
        <f t="shared" si="21"/>
        <v>409</v>
      </c>
    </row>
    <row r="34" spans="1:16" s="19" customFormat="1" ht="12" customHeight="1" x14ac:dyDescent="0.2">
      <c r="A34" s="27"/>
      <c r="B34" s="23" t="s">
        <v>43</v>
      </c>
      <c r="C34" s="20">
        <f t="shared" ref="C34:P34" si="22">C173</f>
        <v>457</v>
      </c>
      <c r="D34" s="20">
        <f t="shared" si="22"/>
        <v>332</v>
      </c>
      <c r="E34" s="20">
        <f t="shared" si="22"/>
        <v>1</v>
      </c>
      <c r="F34" s="20">
        <f t="shared" si="22"/>
        <v>0</v>
      </c>
      <c r="G34" s="20">
        <f t="shared" si="22"/>
        <v>331</v>
      </c>
      <c r="H34" s="20">
        <f t="shared" si="22"/>
        <v>90</v>
      </c>
      <c r="I34" s="20">
        <f t="shared" si="22"/>
        <v>48</v>
      </c>
      <c r="J34" s="20">
        <f t="shared" si="22"/>
        <v>90</v>
      </c>
      <c r="K34" s="20">
        <f t="shared" si="22"/>
        <v>29</v>
      </c>
      <c r="L34" s="20">
        <f t="shared" si="22"/>
        <v>7</v>
      </c>
      <c r="M34" s="20">
        <f t="shared" si="22"/>
        <v>17</v>
      </c>
      <c r="N34" s="20">
        <f t="shared" si="22"/>
        <v>1</v>
      </c>
      <c r="O34" s="20">
        <f t="shared" si="22"/>
        <v>0</v>
      </c>
      <c r="P34" s="20">
        <f t="shared" si="22"/>
        <v>49</v>
      </c>
    </row>
    <row r="35" spans="1:16" s="19" customFormat="1" ht="12" customHeight="1" x14ac:dyDescent="0.2">
      <c r="A35" s="22"/>
      <c r="B35" s="23" t="s">
        <v>44</v>
      </c>
      <c r="C35" s="20">
        <f t="shared" ref="C35:P35" si="23">C169+C170+C171+C174</f>
        <v>193</v>
      </c>
      <c r="D35" s="20">
        <f t="shared" si="23"/>
        <v>114</v>
      </c>
      <c r="E35" s="20">
        <f t="shared" si="23"/>
        <v>0</v>
      </c>
      <c r="F35" s="20">
        <f t="shared" si="23"/>
        <v>0</v>
      </c>
      <c r="G35" s="20">
        <f t="shared" si="23"/>
        <v>114</v>
      </c>
      <c r="H35" s="20">
        <f t="shared" si="23"/>
        <v>17</v>
      </c>
      <c r="I35" s="20">
        <f t="shared" si="23"/>
        <v>27</v>
      </c>
      <c r="J35" s="20">
        <f t="shared" si="23"/>
        <v>13</v>
      </c>
      <c r="K35" s="20">
        <f t="shared" si="23"/>
        <v>16</v>
      </c>
      <c r="L35" s="20">
        <f t="shared" si="23"/>
        <v>7</v>
      </c>
      <c r="M35" s="20">
        <f t="shared" si="23"/>
        <v>8</v>
      </c>
      <c r="N35" s="20">
        <f t="shared" si="23"/>
        <v>3</v>
      </c>
      <c r="O35" s="20">
        <f t="shared" si="23"/>
        <v>1</v>
      </c>
      <c r="P35" s="20">
        <f t="shared" si="23"/>
        <v>22</v>
      </c>
    </row>
    <row r="36" spans="1:16" s="19" customFormat="1" ht="12" customHeight="1" x14ac:dyDescent="0.2">
      <c r="A36" s="22"/>
      <c r="B36" s="28" t="s">
        <v>45</v>
      </c>
      <c r="C36" s="26">
        <f t="shared" ref="C36:P36" si="24">C168+C172+C175</f>
        <v>3661</v>
      </c>
      <c r="D36" s="26">
        <f t="shared" si="24"/>
        <v>2330</v>
      </c>
      <c r="E36" s="26">
        <f t="shared" si="24"/>
        <v>19</v>
      </c>
      <c r="F36" s="26">
        <f t="shared" si="24"/>
        <v>11</v>
      </c>
      <c r="G36" s="26">
        <f t="shared" si="24"/>
        <v>2300</v>
      </c>
      <c r="H36" s="26">
        <f t="shared" si="24"/>
        <v>578</v>
      </c>
      <c r="I36" s="26">
        <f t="shared" si="24"/>
        <v>438</v>
      </c>
      <c r="J36" s="26">
        <f t="shared" si="24"/>
        <v>482</v>
      </c>
      <c r="K36" s="26">
        <f t="shared" si="24"/>
        <v>280</v>
      </c>
      <c r="L36" s="26">
        <f t="shared" si="24"/>
        <v>119</v>
      </c>
      <c r="M36" s="26">
        <f t="shared" si="24"/>
        <v>49</v>
      </c>
      <c r="N36" s="26">
        <f t="shared" si="24"/>
        <v>8</v>
      </c>
      <c r="O36" s="26">
        <f t="shared" si="24"/>
        <v>8</v>
      </c>
      <c r="P36" s="26">
        <f t="shared" si="24"/>
        <v>338</v>
      </c>
    </row>
    <row r="37" spans="1:16" s="19" customFormat="1" ht="12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17" customFormat="1" ht="12" customHeight="1" x14ac:dyDescent="0.2">
      <c r="A38" s="156" t="s">
        <v>46</v>
      </c>
      <c r="B38" s="156"/>
      <c r="C38" s="18">
        <f t="shared" ref="C38:P38" si="25">C39+C40</f>
        <v>28698</v>
      </c>
      <c r="D38" s="18">
        <f t="shared" si="25"/>
        <v>18128</v>
      </c>
      <c r="E38" s="18">
        <f t="shared" si="25"/>
        <v>184</v>
      </c>
      <c r="F38" s="18">
        <f t="shared" si="25"/>
        <v>84</v>
      </c>
      <c r="G38" s="18">
        <f t="shared" si="25"/>
        <v>17860</v>
      </c>
      <c r="H38" s="18">
        <f t="shared" si="25"/>
        <v>3365</v>
      </c>
      <c r="I38" s="18">
        <f t="shared" si="25"/>
        <v>4969</v>
      </c>
      <c r="J38" s="18">
        <f t="shared" si="25"/>
        <v>2708</v>
      </c>
      <c r="K38" s="18">
        <f t="shared" si="25"/>
        <v>2953</v>
      </c>
      <c r="L38" s="18">
        <f t="shared" si="25"/>
        <v>739</v>
      </c>
      <c r="M38" s="18">
        <f t="shared" si="25"/>
        <v>96</v>
      </c>
      <c r="N38" s="18">
        <f t="shared" si="25"/>
        <v>156</v>
      </c>
      <c r="O38" s="18">
        <f t="shared" si="25"/>
        <v>139</v>
      </c>
      <c r="P38" s="18">
        <f t="shared" si="25"/>
        <v>2735</v>
      </c>
    </row>
    <row r="39" spans="1:16" s="19" customFormat="1" ht="12" customHeight="1" x14ac:dyDescent="0.2">
      <c r="A39" s="157" t="s">
        <v>47</v>
      </c>
      <c r="B39" s="157"/>
      <c r="C39" s="20">
        <f t="shared" ref="C39:P39" si="26">C178+C179+C181+C182+C184+C187+C189+C190+C193+C194</f>
        <v>25582</v>
      </c>
      <c r="D39" s="20">
        <f t="shared" si="26"/>
        <v>16121</v>
      </c>
      <c r="E39" s="20">
        <f t="shared" si="26"/>
        <v>174</v>
      </c>
      <c r="F39" s="20">
        <f t="shared" si="26"/>
        <v>74</v>
      </c>
      <c r="G39" s="20">
        <f t="shared" si="26"/>
        <v>15873</v>
      </c>
      <c r="H39" s="20">
        <f t="shared" si="26"/>
        <v>2976</v>
      </c>
      <c r="I39" s="20">
        <f t="shared" si="26"/>
        <v>4294</v>
      </c>
      <c r="J39" s="20">
        <f t="shared" si="26"/>
        <v>2365</v>
      </c>
      <c r="K39" s="20">
        <f t="shared" si="26"/>
        <v>2751</v>
      </c>
      <c r="L39" s="20">
        <f t="shared" si="26"/>
        <v>676</v>
      </c>
      <c r="M39" s="20">
        <f t="shared" si="26"/>
        <v>85</v>
      </c>
      <c r="N39" s="20">
        <f t="shared" si="26"/>
        <v>140</v>
      </c>
      <c r="O39" s="20">
        <f t="shared" si="26"/>
        <v>134</v>
      </c>
      <c r="P39" s="20">
        <f t="shared" si="26"/>
        <v>2452</v>
      </c>
    </row>
    <row r="40" spans="1:16" s="19" customFormat="1" ht="12" customHeight="1" x14ac:dyDescent="0.2">
      <c r="A40" s="158" t="s">
        <v>48</v>
      </c>
      <c r="B40" s="158"/>
      <c r="C40" s="26">
        <f t="shared" ref="C40:P40" si="27">+C180+C185+C192</f>
        <v>3116</v>
      </c>
      <c r="D40" s="26">
        <f t="shared" si="27"/>
        <v>2007</v>
      </c>
      <c r="E40" s="26">
        <f t="shared" si="27"/>
        <v>10</v>
      </c>
      <c r="F40" s="26">
        <f t="shared" si="27"/>
        <v>10</v>
      </c>
      <c r="G40" s="26">
        <f t="shared" si="27"/>
        <v>1987</v>
      </c>
      <c r="H40" s="26">
        <f t="shared" si="27"/>
        <v>389</v>
      </c>
      <c r="I40" s="26">
        <f t="shared" si="27"/>
        <v>675</v>
      </c>
      <c r="J40" s="26">
        <f t="shared" si="27"/>
        <v>343</v>
      </c>
      <c r="K40" s="26">
        <f t="shared" si="27"/>
        <v>202</v>
      </c>
      <c r="L40" s="26">
        <f t="shared" si="27"/>
        <v>63</v>
      </c>
      <c r="M40" s="26">
        <f t="shared" si="27"/>
        <v>11</v>
      </c>
      <c r="N40" s="26">
        <f t="shared" si="27"/>
        <v>16</v>
      </c>
      <c r="O40" s="26">
        <f t="shared" si="27"/>
        <v>5</v>
      </c>
      <c r="P40" s="26">
        <f t="shared" si="27"/>
        <v>283</v>
      </c>
    </row>
    <row r="41" spans="1:16" s="19" customFormat="1" ht="12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s="17" customFormat="1" ht="12" customHeight="1" x14ac:dyDescent="0.2">
      <c r="A42" s="156" t="s">
        <v>49</v>
      </c>
      <c r="B42" s="156"/>
      <c r="C42" s="18">
        <f t="shared" ref="C42:P42" si="28">C43+C44+C48</f>
        <v>83130</v>
      </c>
      <c r="D42" s="18">
        <f t="shared" si="28"/>
        <v>47680</v>
      </c>
      <c r="E42" s="18">
        <f t="shared" si="28"/>
        <v>440</v>
      </c>
      <c r="F42" s="18">
        <f t="shared" si="28"/>
        <v>206</v>
      </c>
      <c r="G42" s="18">
        <f t="shared" si="28"/>
        <v>47034</v>
      </c>
      <c r="H42" s="18">
        <f t="shared" si="28"/>
        <v>14140</v>
      </c>
      <c r="I42" s="18">
        <f t="shared" si="28"/>
        <v>9672</v>
      </c>
      <c r="J42" s="18">
        <f t="shared" si="28"/>
        <v>7511</v>
      </c>
      <c r="K42" s="18">
        <f t="shared" si="28"/>
        <v>6190</v>
      </c>
      <c r="L42" s="18">
        <f t="shared" si="28"/>
        <v>2583</v>
      </c>
      <c r="M42" s="18">
        <f t="shared" si="28"/>
        <v>217</v>
      </c>
      <c r="N42" s="18">
        <f t="shared" si="28"/>
        <v>209</v>
      </c>
      <c r="O42" s="18">
        <f t="shared" si="28"/>
        <v>311</v>
      </c>
      <c r="P42" s="18">
        <f t="shared" si="28"/>
        <v>6201</v>
      </c>
    </row>
    <row r="43" spans="1:16" s="19" customFormat="1" ht="12" customHeight="1" x14ac:dyDescent="0.2">
      <c r="A43" s="157" t="s">
        <v>50</v>
      </c>
      <c r="B43" s="157"/>
      <c r="C43" s="20">
        <f t="shared" ref="C43:P43" si="29">C87+C88+C89+C91+C92+C96+C97+C99+C101+C103+C104+C108+C110+C115+C116+C120+C123+C126+C129+C133+C134</f>
        <v>51216</v>
      </c>
      <c r="D43" s="20">
        <f t="shared" si="29"/>
        <v>29013</v>
      </c>
      <c r="E43" s="20">
        <f t="shared" si="29"/>
        <v>258</v>
      </c>
      <c r="F43" s="20">
        <f t="shared" si="29"/>
        <v>140</v>
      </c>
      <c r="G43" s="20">
        <f t="shared" si="29"/>
        <v>28615</v>
      </c>
      <c r="H43" s="20">
        <f t="shared" si="29"/>
        <v>8527</v>
      </c>
      <c r="I43" s="20">
        <f t="shared" si="29"/>
        <v>6164</v>
      </c>
      <c r="J43" s="20">
        <f t="shared" si="29"/>
        <v>4431</v>
      </c>
      <c r="K43" s="20">
        <f t="shared" si="29"/>
        <v>3765</v>
      </c>
      <c r="L43" s="20">
        <f t="shared" si="29"/>
        <v>1542</v>
      </c>
      <c r="M43" s="20">
        <f t="shared" si="29"/>
        <v>124</v>
      </c>
      <c r="N43" s="20">
        <f t="shared" si="29"/>
        <v>136</v>
      </c>
      <c r="O43" s="20">
        <f t="shared" si="29"/>
        <v>149</v>
      </c>
      <c r="P43" s="20">
        <f t="shared" si="29"/>
        <v>3777</v>
      </c>
    </row>
    <row r="44" spans="1:16" s="19" customFormat="1" ht="12" customHeight="1" x14ac:dyDescent="0.2">
      <c r="A44" s="170" t="s">
        <v>51</v>
      </c>
      <c r="B44" s="170"/>
      <c r="C44" s="20">
        <f t="shared" ref="C44:P44" si="30">C45+C46+C47</f>
        <v>16947</v>
      </c>
      <c r="D44" s="20">
        <f t="shared" si="30"/>
        <v>10422</v>
      </c>
      <c r="E44" s="20">
        <f t="shared" si="30"/>
        <v>103</v>
      </c>
      <c r="F44" s="20">
        <f t="shared" si="30"/>
        <v>32</v>
      </c>
      <c r="G44" s="20">
        <f t="shared" si="30"/>
        <v>10287</v>
      </c>
      <c r="H44" s="20">
        <f t="shared" si="30"/>
        <v>3127</v>
      </c>
      <c r="I44" s="20">
        <f t="shared" si="30"/>
        <v>2010</v>
      </c>
      <c r="J44" s="20">
        <f t="shared" si="30"/>
        <v>1727</v>
      </c>
      <c r="K44" s="20">
        <f t="shared" si="30"/>
        <v>1321</v>
      </c>
      <c r="L44" s="20">
        <f t="shared" si="30"/>
        <v>554</v>
      </c>
      <c r="M44" s="20">
        <f t="shared" si="30"/>
        <v>55</v>
      </c>
      <c r="N44" s="20">
        <f t="shared" si="30"/>
        <v>48</v>
      </c>
      <c r="O44" s="20">
        <f t="shared" si="30"/>
        <v>68</v>
      </c>
      <c r="P44" s="20">
        <f t="shared" si="30"/>
        <v>1377</v>
      </c>
    </row>
    <row r="45" spans="1:16" s="19" customFormat="1" ht="12" customHeight="1" x14ac:dyDescent="0.2">
      <c r="A45" s="28"/>
      <c r="B45" s="23" t="s">
        <v>52</v>
      </c>
      <c r="C45" s="20">
        <f t="shared" ref="C45:P45" si="31">C80+C113+C102+C186+C106+C111+C130</f>
        <v>8076</v>
      </c>
      <c r="D45" s="20">
        <f t="shared" si="31"/>
        <v>5197</v>
      </c>
      <c r="E45" s="20">
        <f t="shared" si="31"/>
        <v>61</v>
      </c>
      <c r="F45" s="20">
        <f t="shared" si="31"/>
        <v>18</v>
      </c>
      <c r="G45" s="20">
        <f t="shared" si="31"/>
        <v>5118</v>
      </c>
      <c r="H45" s="20">
        <f t="shared" si="31"/>
        <v>1555</v>
      </c>
      <c r="I45" s="20">
        <f t="shared" si="31"/>
        <v>1144</v>
      </c>
      <c r="J45" s="20">
        <f t="shared" si="31"/>
        <v>946</v>
      </c>
      <c r="K45" s="20">
        <f t="shared" si="31"/>
        <v>500</v>
      </c>
      <c r="L45" s="20">
        <f t="shared" si="31"/>
        <v>206</v>
      </c>
      <c r="M45" s="20">
        <f t="shared" si="31"/>
        <v>25</v>
      </c>
      <c r="N45" s="20">
        <f t="shared" si="31"/>
        <v>15</v>
      </c>
      <c r="O45" s="20">
        <f t="shared" si="31"/>
        <v>51</v>
      </c>
      <c r="P45" s="20">
        <f t="shared" si="31"/>
        <v>676</v>
      </c>
    </row>
    <row r="46" spans="1:16" s="19" customFormat="1" ht="12" customHeight="1" x14ac:dyDescent="0.2">
      <c r="A46" s="28"/>
      <c r="B46" s="23" t="s">
        <v>53</v>
      </c>
      <c r="C46" s="20">
        <f t="shared" ref="C46:P46" si="32">C90+C119+C121+C128</f>
        <v>8039</v>
      </c>
      <c r="D46" s="20">
        <f t="shared" si="32"/>
        <v>4773</v>
      </c>
      <c r="E46" s="20">
        <f t="shared" si="32"/>
        <v>39</v>
      </c>
      <c r="F46" s="20">
        <f t="shared" si="32"/>
        <v>12</v>
      </c>
      <c r="G46" s="20">
        <f t="shared" si="32"/>
        <v>4722</v>
      </c>
      <c r="H46" s="20">
        <f t="shared" si="32"/>
        <v>1418</v>
      </c>
      <c r="I46" s="20">
        <f t="shared" si="32"/>
        <v>812</v>
      </c>
      <c r="J46" s="20">
        <f t="shared" si="32"/>
        <v>685</v>
      </c>
      <c r="K46" s="20">
        <f t="shared" si="32"/>
        <v>769</v>
      </c>
      <c r="L46" s="20">
        <f t="shared" si="32"/>
        <v>320</v>
      </c>
      <c r="M46" s="20">
        <f t="shared" si="32"/>
        <v>27</v>
      </c>
      <c r="N46" s="20">
        <f t="shared" si="32"/>
        <v>32</v>
      </c>
      <c r="O46" s="20">
        <f t="shared" si="32"/>
        <v>14</v>
      </c>
      <c r="P46" s="20">
        <f t="shared" si="32"/>
        <v>645</v>
      </c>
    </row>
    <row r="47" spans="1:16" s="19" customFormat="1" ht="12" customHeight="1" x14ac:dyDescent="0.2">
      <c r="A47" s="28"/>
      <c r="B47" s="25" t="s">
        <v>54</v>
      </c>
      <c r="C47" s="20">
        <f t="shared" ref="C47:P47" si="33">C84+C94+C95+C131</f>
        <v>832</v>
      </c>
      <c r="D47" s="20">
        <f t="shared" si="33"/>
        <v>452</v>
      </c>
      <c r="E47" s="20">
        <f t="shared" si="33"/>
        <v>3</v>
      </c>
      <c r="F47" s="20">
        <f t="shared" si="33"/>
        <v>2</v>
      </c>
      <c r="G47" s="20">
        <f t="shared" si="33"/>
        <v>447</v>
      </c>
      <c r="H47" s="20">
        <f t="shared" si="33"/>
        <v>154</v>
      </c>
      <c r="I47" s="20">
        <f t="shared" si="33"/>
        <v>54</v>
      </c>
      <c r="J47" s="20">
        <f t="shared" si="33"/>
        <v>96</v>
      </c>
      <c r="K47" s="20">
        <f t="shared" si="33"/>
        <v>52</v>
      </c>
      <c r="L47" s="20">
        <f t="shared" si="33"/>
        <v>28</v>
      </c>
      <c r="M47" s="20">
        <f t="shared" si="33"/>
        <v>3</v>
      </c>
      <c r="N47" s="20">
        <f t="shared" si="33"/>
        <v>1</v>
      </c>
      <c r="O47" s="20">
        <f t="shared" si="33"/>
        <v>3</v>
      </c>
      <c r="P47" s="20">
        <f t="shared" si="33"/>
        <v>56</v>
      </c>
    </row>
    <row r="48" spans="1:16" s="19" customFormat="1" ht="12" customHeight="1" x14ac:dyDescent="0.2">
      <c r="A48" s="157" t="s">
        <v>55</v>
      </c>
      <c r="B48" s="157"/>
      <c r="C48" s="20">
        <f t="shared" ref="C48:P48" si="34">C49+C50+C51</f>
        <v>14967</v>
      </c>
      <c r="D48" s="20">
        <f t="shared" si="34"/>
        <v>8245</v>
      </c>
      <c r="E48" s="20">
        <f t="shared" si="34"/>
        <v>79</v>
      </c>
      <c r="F48" s="20">
        <f t="shared" si="34"/>
        <v>34</v>
      </c>
      <c r="G48" s="20">
        <f t="shared" si="34"/>
        <v>8132</v>
      </c>
      <c r="H48" s="20">
        <f t="shared" si="34"/>
        <v>2486</v>
      </c>
      <c r="I48" s="20">
        <f t="shared" si="34"/>
        <v>1498</v>
      </c>
      <c r="J48" s="20">
        <f t="shared" si="34"/>
        <v>1353</v>
      </c>
      <c r="K48" s="20">
        <f t="shared" si="34"/>
        <v>1104</v>
      </c>
      <c r="L48" s="20">
        <f t="shared" si="34"/>
        <v>487</v>
      </c>
      <c r="M48" s="20">
        <f t="shared" si="34"/>
        <v>38</v>
      </c>
      <c r="N48" s="20">
        <f t="shared" si="34"/>
        <v>25</v>
      </c>
      <c r="O48" s="20">
        <f t="shared" si="34"/>
        <v>94</v>
      </c>
      <c r="P48" s="20">
        <f t="shared" si="34"/>
        <v>1047</v>
      </c>
    </row>
    <row r="49" spans="1:16" s="19" customFormat="1" ht="12" customHeight="1" x14ac:dyDescent="0.2">
      <c r="A49" s="28"/>
      <c r="B49" s="23" t="s">
        <v>56</v>
      </c>
      <c r="C49" s="20">
        <f t="shared" ref="C49:P49" si="35">+C76+C77+C86+C112</f>
        <v>1940</v>
      </c>
      <c r="D49" s="20">
        <f t="shared" si="35"/>
        <v>1171</v>
      </c>
      <c r="E49" s="20">
        <f t="shared" si="35"/>
        <v>11</v>
      </c>
      <c r="F49" s="20">
        <f t="shared" si="35"/>
        <v>3</v>
      </c>
      <c r="G49" s="20">
        <f t="shared" si="35"/>
        <v>1157</v>
      </c>
      <c r="H49" s="20">
        <f t="shared" si="35"/>
        <v>296</v>
      </c>
      <c r="I49" s="20">
        <f t="shared" si="35"/>
        <v>253</v>
      </c>
      <c r="J49" s="20">
        <f t="shared" si="35"/>
        <v>165</v>
      </c>
      <c r="K49" s="20">
        <f t="shared" si="35"/>
        <v>208</v>
      </c>
      <c r="L49" s="20">
        <f t="shared" si="35"/>
        <v>76</v>
      </c>
      <c r="M49" s="20">
        <f t="shared" si="35"/>
        <v>7</v>
      </c>
      <c r="N49" s="20">
        <f t="shared" si="35"/>
        <v>4</v>
      </c>
      <c r="O49" s="20">
        <f t="shared" si="35"/>
        <v>11</v>
      </c>
      <c r="P49" s="20">
        <f t="shared" si="35"/>
        <v>137</v>
      </c>
    </row>
    <row r="50" spans="1:16" s="19" customFormat="1" ht="12" customHeight="1" x14ac:dyDescent="0.2">
      <c r="A50" s="28"/>
      <c r="B50" s="23" t="s">
        <v>57</v>
      </c>
      <c r="C50" s="20">
        <f t="shared" ref="C50:P50" si="36">C79+C81+C98+C100+C114+C118+C124+C127</f>
        <v>4562</v>
      </c>
      <c r="D50" s="20">
        <f t="shared" si="36"/>
        <v>2447</v>
      </c>
      <c r="E50" s="20">
        <f t="shared" si="36"/>
        <v>29</v>
      </c>
      <c r="F50" s="20">
        <f t="shared" si="36"/>
        <v>11</v>
      </c>
      <c r="G50" s="20">
        <f t="shared" si="36"/>
        <v>2407</v>
      </c>
      <c r="H50" s="20">
        <f t="shared" si="36"/>
        <v>738</v>
      </c>
      <c r="I50" s="20">
        <f t="shared" si="36"/>
        <v>409</v>
      </c>
      <c r="J50" s="20">
        <f t="shared" si="36"/>
        <v>396</v>
      </c>
      <c r="K50" s="20">
        <f t="shared" si="36"/>
        <v>354</v>
      </c>
      <c r="L50" s="20">
        <f t="shared" si="36"/>
        <v>187</v>
      </c>
      <c r="M50" s="20">
        <f t="shared" si="36"/>
        <v>12</v>
      </c>
      <c r="N50" s="20">
        <f t="shared" si="36"/>
        <v>9</v>
      </c>
      <c r="O50" s="20">
        <f t="shared" si="36"/>
        <v>18</v>
      </c>
      <c r="P50" s="20">
        <f t="shared" si="36"/>
        <v>284</v>
      </c>
    </row>
    <row r="51" spans="1:16" s="19" customFormat="1" ht="12" customHeight="1" x14ac:dyDescent="0.2">
      <c r="A51" s="28"/>
      <c r="B51" s="28" t="s">
        <v>58</v>
      </c>
      <c r="C51" s="26">
        <f t="shared" ref="C51:P51" si="37">C75+C82+C93+C105+C117+C122+C132</f>
        <v>8465</v>
      </c>
      <c r="D51" s="26">
        <f t="shared" si="37"/>
        <v>4627</v>
      </c>
      <c r="E51" s="26">
        <f t="shared" si="37"/>
        <v>39</v>
      </c>
      <c r="F51" s="26">
        <f t="shared" si="37"/>
        <v>20</v>
      </c>
      <c r="G51" s="26">
        <f t="shared" si="37"/>
        <v>4568</v>
      </c>
      <c r="H51" s="26">
        <f t="shared" si="37"/>
        <v>1452</v>
      </c>
      <c r="I51" s="26">
        <f t="shared" si="37"/>
        <v>836</v>
      </c>
      <c r="J51" s="26">
        <f t="shared" si="37"/>
        <v>792</v>
      </c>
      <c r="K51" s="26">
        <f t="shared" si="37"/>
        <v>542</v>
      </c>
      <c r="L51" s="26">
        <f t="shared" si="37"/>
        <v>224</v>
      </c>
      <c r="M51" s="26">
        <f t="shared" si="37"/>
        <v>19</v>
      </c>
      <c r="N51" s="26">
        <f t="shared" si="37"/>
        <v>12</v>
      </c>
      <c r="O51" s="26">
        <f t="shared" si="37"/>
        <v>65</v>
      </c>
      <c r="P51" s="26">
        <f t="shared" si="37"/>
        <v>626</v>
      </c>
    </row>
    <row r="52" spans="1:16" s="19" customFormat="1" ht="12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s="17" customFormat="1" ht="12" customHeight="1" x14ac:dyDescent="0.2">
      <c r="A53" s="156" t="s">
        <v>59</v>
      </c>
      <c r="B53" s="156"/>
      <c r="C53" s="18">
        <f t="shared" ref="C53:P53" si="38">C54+C55+C56</f>
        <v>36831</v>
      </c>
      <c r="D53" s="18">
        <f t="shared" si="38"/>
        <v>23653</v>
      </c>
      <c r="E53" s="18">
        <f t="shared" si="38"/>
        <v>250</v>
      </c>
      <c r="F53" s="18">
        <f t="shared" si="38"/>
        <v>94</v>
      </c>
      <c r="G53" s="18">
        <f t="shared" si="38"/>
        <v>23309</v>
      </c>
      <c r="H53" s="18">
        <f t="shared" si="38"/>
        <v>5881</v>
      </c>
      <c r="I53" s="18">
        <f t="shared" si="38"/>
        <v>4886</v>
      </c>
      <c r="J53" s="18">
        <f t="shared" si="38"/>
        <v>4720</v>
      </c>
      <c r="K53" s="18">
        <f t="shared" si="38"/>
        <v>3380</v>
      </c>
      <c r="L53" s="18">
        <f t="shared" si="38"/>
        <v>1219</v>
      </c>
      <c r="M53" s="18">
        <f t="shared" si="38"/>
        <v>77</v>
      </c>
      <c r="N53" s="18">
        <f t="shared" si="38"/>
        <v>151</v>
      </c>
      <c r="O53" s="18">
        <f t="shared" si="38"/>
        <v>89</v>
      </c>
      <c r="P53" s="18">
        <f t="shared" si="38"/>
        <v>2906</v>
      </c>
    </row>
    <row r="54" spans="1:16" s="19" customFormat="1" ht="12" customHeight="1" x14ac:dyDescent="0.2">
      <c r="A54" s="157" t="s">
        <v>60</v>
      </c>
      <c r="B54" s="157"/>
      <c r="C54" s="20">
        <f t="shared" ref="C54:P54" si="39">C59+C63+C68+C72</f>
        <v>11648</v>
      </c>
      <c r="D54" s="20">
        <f t="shared" si="39"/>
        <v>7063</v>
      </c>
      <c r="E54" s="20">
        <f t="shared" si="39"/>
        <v>68</v>
      </c>
      <c r="F54" s="20">
        <f t="shared" si="39"/>
        <v>32</v>
      </c>
      <c r="G54" s="20">
        <f t="shared" si="39"/>
        <v>6963</v>
      </c>
      <c r="H54" s="20">
        <f t="shared" si="39"/>
        <v>1966</v>
      </c>
      <c r="I54" s="20">
        <f t="shared" si="39"/>
        <v>1457</v>
      </c>
      <c r="J54" s="20">
        <f t="shared" si="39"/>
        <v>1064</v>
      </c>
      <c r="K54" s="20">
        <f t="shared" si="39"/>
        <v>1106</v>
      </c>
      <c r="L54" s="20">
        <f t="shared" si="39"/>
        <v>373</v>
      </c>
      <c r="M54" s="20">
        <f t="shared" si="39"/>
        <v>26</v>
      </c>
      <c r="N54" s="20">
        <f t="shared" si="39"/>
        <v>43</v>
      </c>
      <c r="O54" s="20">
        <f t="shared" si="39"/>
        <v>32</v>
      </c>
      <c r="P54" s="20">
        <f t="shared" si="39"/>
        <v>896</v>
      </c>
    </row>
    <row r="55" spans="1:16" s="19" customFormat="1" ht="12" customHeight="1" x14ac:dyDescent="0.2">
      <c r="A55" s="157" t="s">
        <v>61</v>
      </c>
      <c r="B55" s="157"/>
      <c r="C55" s="20">
        <f t="shared" ref="C55:P55" si="40">C78+C60+C83+C85+C64+C65+C66+C107+C109+C67+C69+C70+C125+C71</f>
        <v>21990</v>
      </c>
      <c r="D55" s="20">
        <f t="shared" si="40"/>
        <v>14499</v>
      </c>
      <c r="E55" s="20">
        <f t="shared" si="40"/>
        <v>155</v>
      </c>
      <c r="F55" s="20">
        <f t="shared" si="40"/>
        <v>55</v>
      </c>
      <c r="G55" s="20">
        <f t="shared" si="40"/>
        <v>14289</v>
      </c>
      <c r="H55" s="20">
        <f t="shared" si="40"/>
        <v>3425</v>
      </c>
      <c r="I55" s="20">
        <f t="shared" si="40"/>
        <v>3041</v>
      </c>
      <c r="J55" s="20">
        <f t="shared" si="40"/>
        <v>3175</v>
      </c>
      <c r="K55" s="20">
        <f t="shared" si="40"/>
        <v>1979</v>
      </c>
      <c r="L55" s="20">
        <f t="shared" si="40"/>
        <v>723</v>
      </c>
      <c r="M55" s="20">
        <f t="shared" si="40"/>
        <v>43</v>
      </c>
      <c r="N55" s="20">
        <f t="shared" si="40"/>
        <v>98</v>
      </c>
      <c r="O55" s="20">
        <f t="shared" si="40"/>
        <v>51</v>
      </c>
      <c r="P55" s="20">
        <f t="shared" si="40"/>
        <v>1754</v>
      </c>
    </row>
    <row r="56" spans="1:16" s="19" customFormat="1" ht="12" customHeight="1" x14ac:dyDescent="0.2">
      <c r="A56" s="158" t="s">
        <v>62</v>
      </c>
      <c r="B56" s="158"/>
      <c r="C56" s="26">
        <f t="shared" ref="C56:P56" si="41">C62+C61</f>
        <v>3193</v>
      </c>
      <c r="D56" s="26">
        <f t="shared" si="41"/>
        <v>2091</v>
      </c>
      <c r="E56" s="26">
        <f t="shared" si="41"/>
        <v>27</v>
      </c>
      <c r="F56" s="26">
        <f t="shared" si="41"/>
        <v>7</v>
      </c>
      <c r="G56" s="26">
        <f t="shared" si="41"/>
        <v>2057</v>
      </c>
      <c r="H56" s="26">
        <f t="shared" si="41"/>
        <v>490</v>
      </c>
      <c r="I56" s="26">
        <f t="shared" si="41"/>
        <v>388</v>
      </c>
      <c r="J56" s="26">
        <f t="shared" si="41"/>
        <v>481</v>
      </c>
      <c r="K56" s="26">
        <f t="shared" si="41"/>
        <v>295</v>
      </c>
      <c r="L56" s="26">
        <f t="shared" si="41"/>
        <v>123</v>
      </c>
      <c r="M56" s="26">
        <f t="shared" si="41"/>
        <v>8</v>
      </c>
      <c r="N56" s="26">
        <f t="shared" si="41"/>
        <v>10</v>
      </c>
      <c r="O56" s="26">
        <f t="shared" si="41"/>
        <v>6</v>
      </c>
      <c r="P56" s="26">
        <f t="shared" si="41"/>
        <v>256</v>
      </c>
    </row>
    <row r="57" spans="1:16" s="19" customFormat="1" ht="12" customHeight="1" x14ac:dyDescent="0.2">
      <c r="A57" s="25"/>
      <c r="B57" s="29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s="19" customFormat="1" ht="12" customHeight="1" x14ac:dyDescent="0.2">
      <c r="A58" s="169" t="s">
        <v>63</v>
      </c>
      <c r="B58" s="169"/>
      <c r="C58" s="15">
        <f t="shared" ref="C58:P58" si="42">SUM(C59:C72)</f>
        <v>33575</v>
      </c>
      <c r="D58" s="15">
        <f t="shared" si="42"/>
        <v>21660</v>
      </c>
      <c r="E58" s="15">
        <f t="shared" si="42"/>
        <v>235</v>
      </c>
      <c r="F58" s="15">
        <f t="shared" si="42"/>
        <v>85</v>
      </c>
      <c r="G58" s="15">
        <f t="shared" si="42"/>
        <v>21340</v>
      </c>
      <c r="H58" s="15">
        <f t="shared" si="42"/>
        <v>5256</v>
      </c>
      <c r="I58" s="15">
        <f t="shared" si="42"/>
        <v>4518</v>
      </c>
      <c r="J58" s="15">
        <f t="shared" si="42"/>
        <v>4485</v>
      </c>
      <c r="K58" s="15">
        <f t="shared" si="42"/>
        <v>3043</v>
      </c>
      <c r="L58" s="15">
        <f t="shared" si="42"/>
        <v>1104</v>
      </c>
      <c r="M58" s="15">
        <f t="shared" si="42"/>
        <v>67</v>
      </c>
      <c r="N58" s="15">
        <f t="shared" si="42"/>
        <v>128</v>
      </c>
      <c r="O58" s="15">
        <f t="shared" si="42"/>
        <v>80</v>
      </c>
      <c r="P58" s="15">
        <f t="shared" si="42"/>
        <v>2659</v>
      </c>
    </row>
    <row r="59" spans="1:16" s="19" customFormat="1" ht="12" customHeight="1" x14ac:dyDescent="0.2">
      <c r="A59" s="157" t="s">
        <v>65</v>
      </c>
      <c r="B59" s="157"/>
      <c r="C59" s="80">
        <v>2280</v>
      </c>
      <c r="D59" s="20">
        <v>1454</v>
      </c>
      <c r="E59" s="20">
        <v>11</v>
      </c>
      <c r="F59" s="20">
        <v>2</v>
      </c>
      <c r="G59" s="20">
        <v>1441</v>
      </c>
      <c r="H59" s="20">
        <v>364</v>
      </c>
      <c r="I59" s="20">
        <v>306</v>
      </c>
      <c r="J59" s="20">
        <v>228</v>
      </c>
      <c r="K59" s="20">
        <v>259</v>
      </c>
      <c r="L59" s="20">
        <v>88</v>
      </c>
      <c r="M59" s="20">
        <v>10</v>
      </c>
      <c r="N59" s="20">
        <v>15</v>
      </c>
      <c r="O59" s="20">
        <v>2</v>
      </c>
      <c r="P59" s="20">
        <v>169</v>
      </c>
    </row>
    <row r="60" spans="1:16" s="19" customFormat="1" ht="12" customHeight="1" x14ac:dyDescent="0.2">
      <c r="A60" s="157" t="s">
        <v>66</v>
      </c>
      <c r="B60" s="157"/>
      <c r="C60" s="80">
        <v>456</v>
      </c>
      <c r="D60" s="20">
        <v>323</v>
      </c>
      <c r="E60" s="20">
        <v>3</v>
      </c>
      <c r="F60" s="20">
        <v>1</v>
      </c>
      <c r="G60" s="20">
        <v>319</v>
      </c>
      <c r="H60" s="20">
        <v>99</v>
      </c>
      <c r="I60" s="20">
        <v>82</v>
      </c>
      <c r="J60" s="20">
        <v>36</v>
      </c>
      <c r="K60" s="20">
        <v>56</v>
      </c>
      <c r="L60" s="20">
        <v>20</v>
      </c>
      <c r="M60" s="20">
        <v>0</v>
      </c>
      <c r="N60" s="20">
        <v>0</v>
      </c>
      <c r="O60" s="20">
        <v>1</v>
      </c>
      <c r="P60" s="20">
        <v>25</v>
      </c>
    </row>
    <row r="61" spans="1:16" s="19" customFormat="1" ht="12" customHeight="1" x14ac:dyDescent="0.2">
      <c r="A61" s="157" t="s">
        <v>345</v>
      </c>
      <c r="B61" s="157"/>
      <c r="C61" s="80">
        <v>1596</v>
      </c>
      <c r="D61" s="20">
        <v>1005</v>
      </c>
      <c r="E61" s="20">
        <v>13</v>
      </c>
      <c r="F61" s="20">
        <v>2</v>
      </c>
      <c r="G61" s="20">
        <v>990</v>
      </c>
      <c r="H61" s="20">
        <v>202</v>
      </c>
      <c r="I61" s="20">
        <v>223</v>
      </c>
      <c r="J61" s="20">
        <v>219</v>
      </c>
      <c r="K61" s="20">
        <v>160</v>
      </c>
      <c r="L61" s="20">
        <v>69</v>
      </c>
      <c r="M61" s="20">
        <v>2</v>
      </c>
      <c r="N61" s="20">
        <v>7</v>
      </c>
      <c r="O61" s="20">
        <v>2</v>
      </c>
      <c r="P61" s="20">
        <v>106</v>
      </c>
    </row>
    <row r="62" spans="1:16" s="19" customFormat="1" ht="12" customHeight="1" x14ac:dyDescent="0.2">
      <c r="A62" s="157" t="s">
        <v>71</v>
      </c>
      <c r="B62" s="157"/>
      <c r="C62" s="80">
        <v>1597</v>
      </c>
      <c r="D62" s="20">
        <v>1086</v>
      </c>
      <c r="E62" s="20">
        <v>14</v>
      </c>
      <c r="F62" s="20">
        <v>5</v>
      </c>
      <c r="G62" s="20">
        <v>1067</v>
      </c>
      <c r="H62" s="20">
        <v>288</v>
      </c>
      <c r="I62" s="20">
        <v>165</v>
      </c>
      <c r="J62" s="20">
        <v>262</v>
      </c>
      <c r="K62" s="20">
        <v>135</v>
      </c>
      <c r="L62" s="20">
        <v>54</v>
      </c>
      <c r="M62" s="20">
        <v>6</v>
      </c>
      <c r="N62" s="20">
        <v>3</v>
      </c>
      <c r="O62" s="20">
        <v>4</v>
      </c>
      <c r="P62" s="20">
        <v>150</v>
      </c>
    </row>
    <row r="63" spans="1:16" s="19" customFormat="1" ht="12" customHeight="1" x14ac:dyDescent="0.2">
      <c r="A63" s="157" t="s">
        <v>72</v>
      </c>
      <c r="B63" s="157"/>
      <c r="C63" s="80">
        <v>4389</v>
      </c>
      <c r="D63" s="20">
        <v>2562</v>
      </c>
      <c r="E63" s="20">
        <v>24</v>
      </c>
      <c r="F63" s="20">
        <v>19</v>
      </c>
      <c r="G63" s="20">
        <v>2519</v>
      </c>
      <c r="H63" s="20">
        <v>713</v>
      </c>
      <c r="I63" s="20">
        <v>623</v>
      </c>
      <c r="J63" s="20">
        <v>278</v>
      </c>
      <c r="K63" s="20">
        <v>410</v>
      </c>
      <c r="L63" s="20">
        <v>130</v>
      </c>
      <c r="M63" s="20">
        <v>12</v>
      </c>
      <c r="N63" s="20">
        <v>11</v>
      </c>
      <c r="O63" s="20">
        <v>23</v>
      </c>
      <c r="P63" s="20">
        <v>319</v>
      </c>
    </row>
    <row r="64" spans="1:16" s="19" customFormat="1" ht="12" customHeight="1" x14ac:dyDescent="0.2">
      <c r="A64" s="157" t="s">
        <v>73</v>
      </c>
      <c r="B64" s="157"/>
      <c r="C64" s="80">
        <v>1901</v>
      </c>
      <c r="D64" s="20">
        <v>1338</v>
      </c>
      <c r="E64" s="20">
        <v>17</v>
      </c>
      <c r="F64" s="20">
        <v>6</v>
      </c>
      <c r="G64" s="20">
        <v>1315</v>
      </c>
      <c r="H64" s="20">
        <v>310</v>
      </c>
      <c r="I64" s="20">
        <v>404</v>
      </c>
      <c r="J64" s="20">
        <v>111</v>
      </c>
      <c r="K64" s="20">
        <v>243</v>
      </c>
      <c r="L64" s="20">
        <v>44</v>
      </c>
      <c r="M64" s="20">
        <v>2</v>
      </c>
      <c r="N64" s="20">
        <v>9</v>
      </c>
      <c r="O64" s="20">
        <v>6</v>
      </c>
      <c r="P64" s="20">
        <v>186</v>
      </c>
    </row>
    <row r="65" spans="1:16" s="19" customFormat="1" ht="12" customHeight="1" x14ac:dyDescent="0.2">
      <c r="A65" s="157" t="s">
        <v>75</v>
      </c>
      <c r="B65" s="157"/>
      <c r="C65" s="80">
        <v>1280</v>
      </c>
      <c r="D65" s="20">
        <v>814</v>
      </c>
      <c r="E65" s="20">
        <v>5</v>
      </c>
      <c r="F65" s="20">
        <v>0</v>
      </c>
      <c r="G65" s="20">
        <v>809</v>
      </c>
      <c r="H65" s="20">
        <v>199</v>
      </c>
      <c r="I65" s="20">
        <v>162</v>
      </c>
      <c r="J65" s="20">
        <v>159</v>
      </c>
      <c r="K65" s="20">
        <v>120</v>
      </c>
      <c r="L65" s="20">
        <v>46</v>
      </c>
      <c r="M65" s="20">
        <v>2</v>
      </c>
      <c r="N65" s="20">
        <v>7</v>
      </c>
      <c r="O65" s="20">
        <v>3</v>
      </c>
      <c r="P65" s="20">
        <v>111</v>
      </c>
    </row>
    <row r="66" spans="1:16" s="19" customFormat="1" ht="12" customHeight="1" x14ac:dyDescent="0.2">
      <c r="A66" s="157" t="s">
        <v>76</v>
      </c>
      <c r="B66" s="157"/>
      <c r="C66" s="80">
        <v>8325</v>
      </c>
      <c r="D66" s="20">
        <v>5575</v>
      </c>
      <c r="E66" s="20">
        <v>54</v>
      </c>
      <c r="F66" s="20">
        <v>16</v>
      </c>
      <c r="G66" s="20">
        <v>5505</v>
      </c>
      <c r="H66" s="20">
        <v>1056</v>
      </c>
      <c r="I66" s="20">
        <v>1223</v>
      </c>
      <c r="J66" s="20">
        <v>1634</v>
      </c>
      <c r="K66" s="20">
        <v>629</v>
      </c>
      <c r="L66" s="20">
        <v>280</v>
      </c>
      <c r="M66" s="20">
        <v>14</v>
      </c>
      <c r="N66" s="20">
        <v>31</v>
      </c>
      <c r="O66" s="20">
        <v>23</v>
      </c>
      <c r="P66" s="20">
        <v>615</v>
      </c>
    </row>
    <row r="67" spans="1:16" s="19" customFormat="1" ht="12" customHeight="1" x14ac:dyDescent="0.2">
      <c r="A67" s="157" t="s">
        <v>77</v>
      </c>
      <c r="B67" s="157"/>
      <c r="C67" s="80">
        <v>351</v>
      </c>
      <c r="D67" s="20">
        <v>196</v>
      </c>
      <c r="E67" s="20">
        <v>0</v>
      </c>
      <c r="F67" s="20">
        <v>1</v>
      </c>
      <c r="G67" s="20">
        <v>195</v>
      </c>
      <c r="H67" s="20">
        <v>16</v>
      </c>
      <c r="I67" s="20">
        <v>7</v>
      </c>
      <c r="J67" s="20">
        <v>83</v>
      </c>
      <c r="K67" s="20">
        <v>49</v>
      </c>
      <c r="L67" s="20">
        <v>12</v>
      </c>
      <c r="M67" s="20">
        <v>0</v>
      </c>
      <c r="N67" s="20">
        <v>2</v>
      </c>
      <c r="O67" s="20">
        <v>0</v>
      </c>
      <c r="P67" s="20">
        <v>26</v>
      </c>
    </row>
    <row r="68" spans="1:16" s="19" customFormat="1" ht="12" customHeight="1" x14ac:dyDescent="0.2">
      <c r="A68" s="157" t="s">
        <v>78</v>
      </c>
      <c r="B68" s="157"/>
      <c r="C68" s="80">
        <v>2917</v>
      </c>
      <c r="D68" s="20">
        <v>1766</v>
      </c>
      <c r="E68" s="20">
        <v>24</v>
      </c>
      <c r="F68" s="20">
        <v>10</v>
      </c>
      <c r="G68" s="20">
        <v>1732</v>
      </c>
      <c r="H68" s="20">
        <v>553</v>
      </c>
      <c r="I68" s="20">
        <v>284</v>
      </c>
      <c r="J68" s="20">
        <v>308</v>
      </c>
      <c r="K68" s="20">
        <v>239</v>
      </c>
      <c r="L68" s="20">
        <v>88</v>
      </c>
      <c r="M68" s="20">
        <v>2</v>
      </c>
      <c r="N68" s="20">
        <v>11</v>
      </c>
      <c r="O68" s="20">
        <v>3</v>
      </c>
      <c r="P68" s="20">
        <v>244</v>
      </c>
    </row>
    <row r="69" spans="1:16" s="19" customFormat="1" ht="12" customHeight="1" x14ac:dyDescent="0.2">
      <c r="A69" s="157" t="s">
        <v>81</v>
      </c>
      <c r="B69" s="157"/>
      <c r="C69" s="80">
        <v>1800</v>
      </c>
      <c r="D69" s="20">
        <v>1263</v>
      </c>
      <c r="E69" s="20">
        <v>15</v>
      </c>
      <c r="F69" s="20">
        <v>8</v>
      </c>
      <c r="G69" s="20">
        <v>1240</v>
      </c>
      <c r="H69" s="20">
        <v>358</v>
      </c>
      <c r="I69" s="20">
        <v>278</v>
      </c>
      <c r="J69" s="20">
        <v>270</v>
      </c>
      <c r="K69" s="20">
        <v>132</v>
      </c>
      <c r="L69" s="20">
        <v>49</v>
      </c>
      <c r="M69" s="20">
        <v>2</v>
      </c>
      <c r="N69" s="20">
        <v>8</v>
      </c>
      <c r="O69" s="20">
        <v>2</v>
      </c>
      <c r="P69" s="20">
        <v>141</v>
      </c>
    </row>
    <row r="70" spans="1:16" s="19" customFormat="1" ht="12" customHeight="1" x14ac:dyDescent="0.2">
      <c r="A70" s="157" t="s">
        <v>83</v>
      </c>
      <c r="B70" s="157"/>
      <c r="C70" s="80">
        <v>1802</v>
      </c>
      <c r="D70" s="20">
        <v>1258</v>
      </c>
      <c r="E70" s="20">
        <v>24</v>
      </c>
      <c r="F70" s="20">
        <v>7</v>
      </c>
      <c r="G70" s="20">
        <v>1227</v>
      </c>
      <c r="H70" s="20">
        <v>316</v>
      </c>
      <c r="I70" s="20">
        <v>181</v>
      </c>
      <c r="J70" s="20">
        <v>325</v>
      </c>
      <c r="K70" s="20">
        <v>132</v>
      </c>
      <c r="L70" s="20">
        <v>75</v>
      </c>
      <c r="M70" s="20">
        <v>4</v>
      </c>
      <c r="N70" s="20">
        <v>7</v>
      </c>
      <c r="O70" s="20">
        <v>2</v>
      </c>
      <c r="P70" s="20">
        <v>185</v>
      </c>
    </row>
    <row r="71" spans="1:16" s="19" customFormat="1" ht="12" customHeight="1" x14ac:dyDescent="0.2">
      <c r="A71" s="157" t="s">
        <v>85</v>
      </c>
      <c r="B71" s="157"/>
      <c r="C71" s="80">
        <v>2819</v>
      </c>
      <c r="D71" s="20">
        <v>1739</v>
      </c>
      <c r="E71" s="20">
        <v>22</v>
      </c>
      <c r="F71" s="20">
        <v>7</v>
      </c>
      <c r="G71" s="20">
        <v>1710</v>
      </c>
      <c r="H71" s="20">
        <v>446</v>
      </c>
      <c r="I71" s="20">
        <v>336</v>
      </c>
      <c r="J71" s="20">
        <v>322</v>
      </c>
      <c r="K71" s="20">
        <v>281</v>
      </c>
      <c r="L71" s="20">
        <v>82</v>
      </c>
      <c r="M71" s="20">
        <v>9</v>
      </c>
      <c r="N71" s="20">
        <v>11</v>
      </c>
      <c r="O71" s="20">
        <v>5</v>
      </c>
      <c r="P71" s="20">
        <v>218</v>
      </c>
    </row>
    <row r="72" spans="1:16" s="19" customFormat="1" ht="12" customHeight="1" x14ac:dyDescent="0.2">
      <c r="A72" s="158" t="s">
        <v>87</v>
      </c>
      <c r="B72" s="158"/>
      <c r="C72" s="81">
        <v>2062</v>
      </c>
      <c r="D72" s="26">
        <v>1281</v>
      </c>
      <c r="E72" s="26">
        <v>9</v>
      </c>
      <c r="F72" s="26">
        <v>1</v>
      </c>
      <c r="G72" s="26">
        <v>1271</v>
      </c>
      <c r="H72" s="26">
        <v>336</v>
      </c>
      <c r="I72" s="26">
        <v>244</v>
      </c>
      <c r="J72" s="26">
        <v>250</v>
      </c>
      <c r="K72" s="26">
        <v>198</v>
      </c>
      <c r="L72" s="26">
        <v>67</v>
      </c>
      <c r="M72" s="26">
        <v>2</v>
      </c>
      <c r="N72" s="26">
        <v>6</v>
      </c>
      <c r="O72" s="26">
        <v>4</v>
      </c>
      <c r="P72" s="26">
        <v>164</v>
      </c>
    </row>
    <row r="73" spans="1:16" s="19" customFormat="1" ht="12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s="19" customFormat="1" ht="12" customHeight="1" x14ac:dyDescent="0.2">
      <c r="A74" s="156" t="s">
        <v>88</v>
      </c>
      <c r="B74" s="156"/>
      <c r="C74" s="18">
        <f t="shared" ref="C74:P74" si="43">SUM(C75:C134)</f>
        <v>86076</v>
      </c>
      <c r="D74" s="18">
        <f t="shared" si="43"/>
        <v>49431</v>
      </c>
      <c r="E74" s="18">
        <f t="shared" si="43"/>
        <v>450</v>
      </c>
      <c r="F74" s="18">
        <f t="shared" si="43"/>
        <v>214</v>
      </c>
      <c r="G74" s="18">
        <f t="shared" si="43"/>
        <v>48767</v>
      </c>
      <c r="H74" s="18">
        <f t="shared" si="43"/>
        <v>14697</v>
      </c>
      <c r="I74" s="18">
        <f t="shared" si="43"/>
        <v>10006</v>
      </c>
      <c r="J74" s="18">
        <f t="shared" si="43"/>
        <v>7645</v>
      </c>
      <c r="K74" s="18">
        <f t="shared" si="43"/>
        <v>6524</v>
      </c>
      <c r="L74" s="18">
        <f t="shared" si="43"/>
        <v>2695</v>
      </c>
      <c r="M74" s="18">
        <f t="shared" si="43"/>
        <v>225</v>
      </c>
      <c r="N74" s="18">
        <f t="shared" si="43"/>
        <v>232</v>
      </c>
      <c r="O74" s="18">
        <f t="shared" si="43"/>
        <v>320</v>
      </c>
      <c r="P74" s="18">
        <f t="shared" si="43"/>
        <v>6423</v>
      </c>
    </row>
    <row r="75" spans="1:16" s="19" customFormat="1" ht="12" customHeight="1" x14ac:dyDescent="0.2">
      <c r="A75" s="157" t="s">
        <v>89</v>
      </c>
      <c r="B75" s="157"/>
      <c r="C75" s="80">
        <v>2283</v>
      </c>
      <c r="D75" s="20">
        <v>1237</v>
      </c>
      <c r="E75" s="20">
        <v>11</v>
      </c>
      <c r="F75" s="20">
        <v>8</v>
      </c>
      <c r="G75" s="20">
        <v>1218</v>
      </c>
      <c r="H75" s="20">
        <v>467</v>
      </c>
      <c r="I75" s="20">
        <v>188</v>
      </c>
      <c r="J75" s="20">
        <v>208</v>
      </c>
      <c r="K75" s="20">
        <v>129</v>
      </c>
      <c r="L75" s="20">
        <v>55</v>
      </c>
      <c r="M75" s="20">
        <v>1</v>
      </c>
      <c r="N75" s="20">
        <v>3</v>
      </c>
      <c r="O75" s="20">
        <v>19</v>
      </c>
      <c r="P75" s="20">
        <v>148</v>
      </c>
    </row>
    <row r="76" spans="1:16" s="19" customFormat="1" ht="12" customHeight="1" x14ac:dyDescent="0.2">
      <c r="A76" s="157" t="s">
        <v>90</v>
      </c>
      <c r="B76" s="157"/>
      <c r="C76" s="80">
        <v>1027</v>
      </c>
      <c r="D76" s="20">
        <v>614</v>
      </c>
      <c r="E76" s="20">
        <v>4</v>
      </c>
      <c r="F76" s="20">
        <v>1</v>
      </c>
      <c r="G76" s="20">
        <v>609</v>
      </c>
      <c r="H76" s="20">
        <v>127</v>
      </c>
      <c r="I76" s="20">
        <v>142</v>
      </c>
      <c r="J76" s="20">
        <v>109</v>
      </c>
      <c r="K76" s="20">
        <v>117</v>
      </c>
      <c r="L76" s="20">
        <v>38</v>
      </c>
      <c r="M76" s="20">
        <v>2</v>
      </c>
      <c r="N76" s="20">
        <v>1</v>
      </c>
      <c r="O76" s="20">
        <v>8</v>
      </c>
      <c r="P76" s="20">
        <v>65</v>
      </c>
    </row>
    <row r="77" spans="1:16" s="19" customFormat="1" ht="12" customHeight="1" x14ac:dyDescent="0.2">
      <c r="A77" s="157" t="s">
        <v>91</v>
      </c>
      <c r="B77" s="157"/>
      <c r="C77" s="80">
        <v>218</v>
      </c>
      <c r="D77" s="20">
        <v>150</v>
      </c>
      <c r="E77" s="20">
        <v>1</v>
      </c>
      <c r="F77" s="20">
        <v>2</v>
      </c>
      <c r="G77" s="20">
        <v>147</v>
      </c>
      <c r="H77" s="20">
        <v>33</v>
      </c>
      <c r="I77" s="20">
        <v>25</v>
      </c>
      <c r="J77" s="20">
        <v>25</v>
      </c>
      <c r="K77" s="20">
        <v>23</v>
      </c>
      <c r="L77" s="20">
        <v>18</v>
      </c>
      <c r="M77" s="20">
        <v>4</v>
      </c>
      <c r="N77" s="20">
        <v>2</v>
      </c>
      <c r="O77" s="20">
        <v>1</v>
      </c>
      <c r="P77" s="20">
        <v>16</v>
      </c>
    </row>
    <row r="78" spans="1:16" s="19" customFormat="1" ht="12" customHeight="1" x14ac:dyDescent="0.2">
      <c r="A78" s="157" t="s">
        <v>92</v>
      </c>
      <c r="B78" s="157"/>
      <c r="C78" s="80">
        <v>667</v>
      </c>
      <c r="D78" s="20">
        <v>405</v>
      </c>
      <c r="E78" s="20">
        <v>1</v>
      </c>
      <c r="F78" s="20">
        <v>3</v>
      </c>
      <c r="G78" s="20">
        <v>401</v>
      </c>
      <c r="H78" s="20">
        <v>149</v>
      </c>
      <c r="I78" s="20">
        <v>88</v>
      </c>
      <c r="J78" s="20">
        <v>27</v>
      </c>
      <c r="K78" s="20">
        <v>59</v>
      </c>
      <c r="L78" s="20">
        <v>26</v>
      </c>
      <c r="M78" s="20">
        <v>1</v>
      </c>
      <c r="N78" s="20">
        <v>3</v>
      </c>
      <c r="O78" s="20">
        <v>0</v>
      </c>
      <c r="P78" s="20">
        <v>48</v>
      </c>
    </row>
    <row r="79" spans="1:16" s="19" customFormat="1" ht="12" customHeight="1" x14ac:dyDescent="0.2">
      <c r="A79" s="157" t="s">
        <v>93</v>
      </c>
      <c r="B79" s="157"/>
      <c r="C79" s="80">
        <v>246</v>
      </c>
      <c r="D79" s="20">
        <v>124</v>
      </c>
      <c r="E79" s="20">
        <v>0</v>
      </c>
      <c r="F79" s="20">
        <v>0</v>
      </c>
      <c r="G79" s="20">
        <v>124</v>
      </c>
      <c r="H79" s="20">
        <v>41</v>
      </c>
      <c r="I79" s="20">
        <v>15</v>
      </c>
      <c r="J79" s="20">
        <v>8</v>
      </c>
      <c r="K79" s="20">
        <v>22</v>
      </c>
      <c r="L79" s="20">
        <v>24</v>
      </c>
      <c r="M79" s="20">
        <v>0</v>
      </c>
      <c r="N79" s="20">
        <v>0</v>
      </c>
      <c r="O79" s="20">
        <v>1</v>
      </c>
      <c r="P79" s="20">
        <v>13</v>
      </c>
    </row>
    <row r="80" spans="1:16" s="19" customFormat="1" ht="12" customHeight="1" x14ac:dyDescent="0.2">
      <c r="A80" s="157" t="s">
        <v>95</v>
      </c>
      <c r="B80" s="157"/>
      <c r="C80" s="80">
        <v>930</v>
      </c>
      <c r="D80" s="20">
        <v>594</v>
      </c>
      <c r="E80" s="20">
        <v>9</v>
      </c>
      <c r="F80" s="20">
        <v>2</v>
      </c>
      <c r="G80" s="20">
        <v>583</v>
      </c>
      <c r="H80" s="20">
        <v>214</v>
      </c>
      <c r="I80" s="20">
        <v>99</v>
      </c>
      <c r="J80" s="20">
        <v>74</v>
      </c>
      <c r="K80" s="20">
        <v>86</v>
      </c>
      <c r="L80" s="20">
        <v>24</v>
      </c>
      <c r="M80" s="20">
        <v>1</v>
      </c>
      <c r="N80" s="20">
        <v>1</v>
      </c>
      <c r="O80" s="20">
        <v>7</v>
      </c>
      <c r="P80" s="20">
        <v>77</v>
      </c>
    </row>
    <row r="81" spans="1:16" s="19" customFormat="1" ht="12" customHeight="1" x14ac:dyDescent="0.2">
      <c r="A81" s="157" t="s">
        <v>96</v>
      </c>
      <c r="B81" s="157"/>
      <c r="C81" s="80">
        <v>496</v>
      </c>
      <c r="D81" s="20">
        <v>255</v>
      </c>
      <c r="E81" s="20">
        <v>2</v>
      </c>
      <c r="F81" s="20">
        <v>0</v>
      </c>
      <c r="G81" s="20">
        <v>253</v>
      </c>
      <c r="H81" s="20">
        <v>84</v>
      </c>
      <c r="I81" s="20">
        <v>30</v>
      </c>
      <c r="J81" s="20">
        <v>42</v>
      </c>
      <c r="K81" s="20">
        <v>52</v>
      </c>
      <c r="L81" s="20">
        <v>13</v>
      </c>
      <c r="M81" s="20">
        <v>1</v>
      </c>
      <c r="N81" s="20">
        <v>2</v>
      </c>
      <c r="O81" s="20">
        <v>3</v>
      </c>
      <c r="P81" s="20">
        <v>26</v>
      </c>
    </row>
    <row r="82" spans="1:16" s="19" customFormat="1" ht="12" customHeight="1" x14ac:dyDescent="0.2">
      <c r="A82" s="157" t="s">
        <v>98</v>
      </c>
      <c r="B82" s="157"/>
      <c r="C82" s="80">
        <v>1686</v>
      </c>
      <c r="D82" s="20">
        <v>1015</v>
      </c>
      <c r="E82" s="20">
        <v>10</v>
      </c>
      <c r="F82" s="20">
        <v>1</v>
      </c>
      <c r="G82" s="20">
        <v>1004</v>
      </c>
      <c r="H82" s="20">
        <v>315</v>
      </c>
      <c r="I82" s="20">
        <v>197</v>
      </c>
      <c r="J82" s="20">
        <v>188</v>
      </c>
      <c r="K82" s="20">
        <v>105</v>
      </c>
      <c r="L82" s="20">
        <v>46</v>
      </c>
      <c r="M82" s="20">
        <v>3</v>
      </c>
      <c r="N82" s="20">
        <v>3</v>
      </c>
      <c r="O82" s="20">
        <v>5</v>
      </c>
      <c r="P82" s="20">
        <v>142</v>
      </c>
    </row>
    <row r="83" spans="1:16" s="19" customFormat="1" ht="12" customHeight="1" x14ac:dyDescent="0.2">
      <c r="A83" s="157" t="s">
        <v>100</v>
      </c>
      <c r="B83" s="157"/>
      <c r="C83" s="80">
        <v>499</v>
      </c>
      <c r="D83" s="20">
        <v>302</v>
      </c>
      <c r="E83" s="20">
        <v>3</v>
      </c>
      <c r="F83" s="20">
        <v>0</v>
      </c>
      <c r="G83" s="20">
        <v>299</v>
      </c>
      <c r="H83" s="20">
        <v>112</v>
      </c>
      <c r="I83" s="20">
        <v>56</v>
      </c>
      <c r="J83" s="20">
        <v>44</v>
      </c>
      <c r="K83" s="20">
        <v>42</v>
      </c>
      <c r="L83" s="20">
        <v>6</v>
      </c>
      <c r="M83" s="20">
        <v>2</v>
      </c>
      <c r="N83" s="20">
        <v>0</v>
      </c>
      <c r="O83" s="20">
        <v>5</v>
      </c>
      <c r="P83" s="20">
        <v>32</v>
      </c>
    </row>
    <row r="84" spans="1:16" s="19" customFormat="1" ht="12" customHeight="1" x14ac:dyDescent="0.2">
      <c r="A84" s="157" t="s">
        <v>101</v>
      </c>
      <c r="B84" s="157"/>
      <c r="C84" s="80">
        <v>111</v>
      </c>
      <c r="D84" s="20">
        <v>57</v>
      </c>
      <c r="E84" s="20">
        <v>0</v>
      </c>
      <c r="F84" s="20">
        <v>0</v>
      </c>
      <c r="G84" s="20">
        <v>57</v>
      </c>
      <c r="H84" s="20">
        <v>18</v>
      </c>
      <c r="I84" s="20">
        <v>8</v>
      </c>
      <c r="J84" s="20">
        <v>7</v>
      </c>
      <c r="K84" s="20">
        <v>9</v>
      </c>
      <c r="L84" s="20">
        <v>7</v>
      </c>
      <c r="M84" s="20">
        <v>1</v>
      </c>
      <c r="N84" s="20">
        <v>0</v>
      </c>
      <c r="O84" s="20">
        <v>0</v>
      </c>
      <c r="P84" s="20">
        <v>7</v>
      </c>
    </row>
    <row r="85" spans="1:16" s="19" customFormat="1" ht="12" customHeight="1" x14ac:dyDescent="0.2">
      <c r="A85" s="157" t="s">
        <v>102</v>
      </c>
      <c r="B85" s="157"/>
      <c r="C85" s="80">
        <v>369</v>
      </c>
      <c r="D85" s="20">
        <v>241</v>
      </c>
      <c r="E85" s="20">
        <v>2</v>
      </c>
      <c r="F85" s="20">
        <v>3</v>
      </c>
      <c r="G85" s="20">
        <v>236</v>
      </c>
      <c r="H85" s="20">
        <v>55</v>
      </c>
      <c r="I85" s="20">
        <v>40</v>
      </c>
      <c r="J85" s="20">
        <v>44</v>
      </c>
      <c r="K85" s="20">
        <v>38</v>
      </c>
      <c r="L85" s="20">
        <v>14</v>
      </c>
      <c r="M85" s="20">
        <v>2</v>
      </c>
      <c r="N85" s="20">
        <v>8</v>
      </c>
      <c r="O85" s="20">
        <v>0</v>
      </c>
      <c r="P85" s="20">
        <v>35</v>
      </c>
    </row>
    <row r="86" spans="1:16" s="19" customFormat="1" ht="12" customHeight="1" x14ac:dyDescent="0.2">
      <c r="A86" s="157" t="s">
        <v>103</v>
      </c>
      <c r="B86" s="157"/>
      <c r="C86" s="80">
        <v>488</v>
      </c>
      <c r="D86" s="20">
        <v>279</v>
      </c>
      <c r="E86" s="20">
        <v>1</v>
      </c>
      <c r="F86" s="20">
        <v>0</v>
      </c>
      <c r="G86" s="20">
        <v>278</v>
      </c>
      <c r="H86" s="20">
        <v>86</v>
      </c>
      <c r="I86" s="20">
        <v>72</v>
      </c>
      <c r="J86" s="20">
        <v>27</v>
      </c>
      <c r="K86" s="20">
        <v>36</v>
      </c>
      <c r="L86" s="20">
        <v>9</v>
      </c>
      <c r="M86" s="20">
        <v>1</v>
      </c>
      <c r="N86" s="20">
        <v>1</v>
      </c>
      <c r="O86" s="20">
        <v>2</v>
      </c>
      <c r="P86" s="20">
        <v>44</v>
      </c>
    </row>
    <row r="87" spans="1:16" s="19" customFormat="1" ht="12" customHeight="1" x14ac:dyDescent="0.2">
      <c r="A87" s="157" t="s">
        <v>104</v>
      </c>
      <c r="B87" s="157"/>
      <c r="C87" s="80">
        <v>876</v>
      </c>
      <c r="D87" s="20">
        <v>539</v>
      </c>
      <c r="E87" s="20">
        <v>1</v>
      </c>
      <c r="F87" s="20">
        <v>3</v>
      </c>
      <c r="G87" s="20">
        <v>535</v>
      </c>
      <c r="H87" s="20">
        <v>173</v>
      </c>
      <c r="I87" s="20">
        <v>112</v>
      </c>
      <c r="J87" s="20">
        <v>114</v>
      </c>
      <c r="K87" s="20">
        <v>51</v>
      </c>
      <c r="L87" s="20">
        <v>24</v>
      </c>
      <c r="M87" s="20">
        <v>1</v>
      </c>
      <c r="N87" s="20">
        <v>3</v>
      </c>
      <c r="O87" s="20">
        <v>1</v>
      </c>
      <c r="P87" s="20">
        <v>56</v>
      </c>
    </row>
    <row r="88" spans="1:16" s="19" customFormat="1" ht="12" customHeight="1" x14ac:dyDescent="0.2">
      <c r="A88" s="157" t="s">
        <v>105</v>
      </c>
      <c r="B88" s="157"/>
      <c r="C88" s="80">
        <v>1390</v>
      </c>
      <c r="D88" s="20">
        <v>869</v>
      </c>
      <c r="E88" s="20">
        <v>4</v>
      </c>
      <c r="F88" s="20">
        <v>0</v>
      </c>
      <c r="G88" s="20">
        <v>865</v>
      </c>
      <c r="H88" s="20">
        <v>308</v>
      </c>
      <c r="I88" s="20">
        <v>153</v>
      </c>
      <c r="J88" s="20">
        <v>82</v>
      </c>
      <c r="K88" s="20">
        <v>171</v>
      </c>
      <c r="L88" s="20">
        <v>25</v>
      </c>
      <c r="M88" s="20">
        <v>6</v>
      </c>
      <c r="N88" s="20">
        <v>11</v>
      </c>
      <c r="O88" s="20">
        <v>1</v>
      </c>
      <c r="P88" s="20">
        <v>108</v>
      </c>
    </row>
    <row r="89" spans="1:16" s="19" customFormat="1" ht="12" customHeight="1" x14ac:dyDescent="0.2">
      <c r="A89" s="157" t="s">
        <v>107</v>
      </c>
      <c r="B89" s="157"/>
      <c r="C89" s="80">
        <v>1275</v>
      </c>
      <c r="D89" s="20">
        <v>864</v>
      </c>
      <c r="E89" s="20">
        <v>11</v>
      </c>
      <c r="F89" s="20">
        <v>5</v>
      </c>
      <c r="G89" s="20">
        <v>848</v>
      </c>
      <c r="H89" s="20">
        <v>229</v>
      </c>
      <c r="I89" s="20">
        <v>121</v>
      </c>
      <c r="J89" s="20">
        <v>253</v>
      </c>
      <c r="K89" s="20">
        <v>84</v>
      </c>
      <c r="L89" s="20">
        <v>40</v>
      </c>
      <c r="M89" s="20">
        <v>1</v>
      </c>
      <c r="N89" s="20">
        <v>4</v>
      </c>
      <c r="O89" s="20">
        <v>2</v>
      </c>
      <c r="P89" s="20">
        <v>114</v>
      </c>
    </row>
    <row r="90" spans="1:16" s="19" customFormat="1" ht="12" customHeight="1" x14ac:dyDescent="0.2">
      <c r="A90" s="157" t="s">
        <v>108</v>
      </c>
      <c r="B90" s="157"/>
      <c r="C90" s="80">
        <v>4612</v>
      </c>
      <c r="D90" s="20">
        <v>2708</v>
      </c>
      <c r="E90" s="20">
        <v>22</v>
      </c>
      <c r="F90" s="20">
        <v>6</v>
      </c>
      <c r="G90" s="20">
        <v>2680</v>
      </c>
      <c r="H90" s="20">
        <v>743</v>
      </c>
      <c r="I90" s="20">
        <v>398</v>
      </c>
      <c r="J90" s="20">
        <v>482</v>
      </c>
      <c r="K90" s="20">
        <v>462</v>
      </c>
      <c r="L90" s="20">
        <v>181</v>
      </c>
      <c r="M90" s="20">
        <v>21</v>
      </c>
      <c r="N90" s="20">
        <v>24</v>
      </c>
      <c r="O90" s="20">
        <v>10</v>
      </c>
      <c r="P90" s="20">
        <v>359</v>
      </c>
    </row>
    <row r="91" spans="1:16" s="19" customFormat="1" ht="12" customHeight="1" x14ac:dyDescent="0.2">
      <c r="A91" s="157" t="s">
        <v>110</v>
      </c>
      <c r="B91" s="157"/>
      <c r="C91" s="80">
        <v>76</v>
      </c>
      <c r="D91" s="20">
        <v>45</v>
      </c>
      <c r="E91" s="20">
        <v>0</v>
      </c>
      <c r="F91" s="20">
        <v>0</v>
      </c>
      <c r="G91" s="20">
        <v>45</v>
      </c>
      <c r="H91" s="20">
        <v>7</v>
      </c>
      <c r="I91" s="20">
        <v>25</v>
      </c>
      <c r="J91" s="20">
        <v>2</v>
      </c>
      <c r="K91" s="20">
        <v>5</v>
      </c>
      <c r="L91" s="20">
        <v>1</v>
      </c>
      <c r="M91" s="20">
        <v>0</v>
      </c>
      <c r="N91" s="20">
        <v>0</v>
      </c>
      <c r="O91" s="20">
        <v>0</v>
      </c>
      <c r="P91" s="20">
        <v>5</v>
      </c>
    </row>
    <row r="92" spans="1:16" s="19" customFormat="1" ht="12" customHeight="1" x14ac:dyDescent="0.2">
      <c r="A92" s="157" t="s">
        <v>111</v>
      </c>
      <c r="B92" s="157"/>
      <c r="C92" s="80">
        <v>543</v>
      </c>
      <c r="D92" s="20">
        <v>267</v>
      </c>
      <c r="E92" s="20">
        <v>2</v>
      </c>
      <c r="F92" s="20">
        <v>1</v>
      </c>
      <c r="G92" s="20">
        <v>264</v>
      </c>
      <c r="H92" s="20">
        <v>39</v>
      </c>
      <c r="I92" s="20">
        <v>54</v>
      </c>
      <c r="J92" s="20">
        <v>19</v>
      </c>
      <c r="K92" s="20">
        <v>70</v>
      </c>
      <c r="L92" s="20">
        <v>54</v>
      </c>
      <c r="M92" s="20">
        <v>0</v>
      </c>
      <c r="N92" s="20">
        <v>1</v>
      </c>
      <c r="O92" s="20">
        <v>2</v>
      </c>
      <c r="P92" s="20">
        <v>25</v>
      </c>
    </row>
    <row r="93" spans="1:16" s="19" customFormat="1" ht="12" customHeight="1" x14ac:dyDescent="0.2">
      <c r="A93" s="157" t="s">
        <v>112</v>
      </c>
      <c r="B93" s="157"/>
      <c r="C93" s="80">
        <v>2347</v>
      </c>
      <c r="D93" s="20">
        <v>1163</v>
      </c>
      <c r="E93" s="20">
        <v>6</v>
      </c>
      <c r="F93" s="20">
        <v>5</v>
      </c>
      <c r="G93" s="20">
        <v>1152</v>
      </c>
      <c r="H93" s="20">
        <v>296</v>
      </c>
      <c r="I93" s="20">
        <v>201</v>
      </c>
      <c r="J93" s="20">
        <v>200</v>
      </c>
      <c r="K93" s="20">
        <v>180</v>
      </c>
      <c r="L93" s="20">
        <v>59</v>
      </c>
      <c r="M93" s="20">
        <v>8</v>
      </c>
      <c r="N93" s="20">
        <v>2</v>
      </c>
      <c r="O93" s="20">
        <v>18</v>
      </c>
      <c r="P93" s="20">
        <v>188</v>
      </c>
    </row>
    <row r="94" spans="1:16" s="19" customFormat="1" ht="12" customHeight="1" x14ac:dyDescent="0.2">
      <c r="A94" s="157" t="s">
        <v>113</v>
      </c>
      <c r="B94" s="157"/>
      <c r="C94" s="80">
        <v>51</v>
      </c>
      <c r="D94" s="20">
        <v>20</v>
      </c>
      <c r="E94" s="20">
        <v>0</v>
      </c>
      <c r="F94" s="20">
        <v>0</v>
      </c>
      <c r="G94" s="20">
        <v>20</v>
      </c>
      <c r="H94" s="20">
        <v>11</v>
      </c>
      <c r="I94" s="20">
        <v>1</v>
      </c>
      <c r="J94" s="20">
        <v>2</v>
      </c>
      <c r="K94" s="20">
        <v>1</v>
      </c>
      <c r="L94" s="20">
        <v>1</v>
      </c>
      <c r="M94" s="20">
        <v>0</v>
      </c>
      <c r="N94" s="20">
        <v>0</v>
      </c>
      <c r="O94" s="20">
        <v>0</v>
      </c>
      <c r="P94" s="20">
        <v>4</v>
      </c>
    </row>
    <row r="95" spans="1:16" s="19" customFormat="1" ht="12" customHeight="1" x14ac:dyDescent="0.2">
      <c r="A95" s="157" t="s">
        <v>114</v>
      </c>
      <c r="B95" s="157"/>
      <c r="C95" s="80">
        <v>140</v>
      </c>
      <c r="D95" s="20">
        <v>85</v>
      </c>
      <c r="E95" s="20">
        <v>3</v>
      </c>
      <c r="F95" s="20">
        <v>0</v>
      </c>
      <c r="G95" s="20">
        <v>82</v>
      </c>
      <c r="H95" s="20">
        <v>27</v>
      </c>
      <c r="I95" s="20">
        <v>3</v>
      </c>
      <c r="J95" s="20">
        <v>34</v>
      </c>
      <c r="K95" s="20">
        <v>7</v>
      </c>
      <c r="L95" s="20">
        <v>1</v>
      </c>
      <c r="M95" s="20">
        <v>1</v>
      </c>
      <c r="N95" s="20">
        <v>0</v>
      </c>
      <c r="O95" s="20">
        <v>0</v>
      </c>
      <c r="P95" s="20">
        <v>9</v>
      </c>
    </row>
    <row r="96" spans="1:16" s="19" customFormat="1" ht="12" customHeight="1" x14ac:dyDescent="0.2">
      <c r="A96" s="157" t="s">
        <v>115</v>
      </c>
      <c r="B96" s="157"/>
      <c r="C96" s="80">
        <v>2669</v>
      </c>
      <c r="D96" s="20">
        <v>1608</v>
      </c>
      <c r="E96" s="20">
        <v>8</v>
      </c>
      <c r="F96" s="20">
        <v>5</v>
      </c>
      <c r="G96" s="20">
        <v>1595</v>
      </c>
      <c r="H96" s="20">
        <v>441</v>
      </c>
      <c r="I96" s="20">
        <v>480</v>
      </c>
      <c r="J96" s="20">
        <v>198</v>
      </c>
      <c r="K96" s="20">
        <v>168</v>
      </c>
      <c r="L96" s="20">
        <v>81</v>
      </c>
      <c r="M96" s="20">
        <v>3</v>
      </c>
      <c r="N96" s="20">
        <v>5</v>
      </c>
      <c r="O96" s="20">
        <v>11</v>
      </c>
      <c r="P96" s="20">
        <v>208</v>
      </c>
    </row>
    <row r="97" spans="1:16" s="19" customFormat="1" ht="12" customHeight="1" x14ac:dyDescent="0.2">
      <c r="A97" s="157" t="s">
        <v>116</v>
      </c>
      <c r="B97" s="157"/>
      <c r="C97" s="80">
        <v>1465</v>
      </c>
      <c r="D97" s="20">
        <v>1033</v>
      </c>
      <c r="E97" s="20">
        <v>11</v>
      </c>
      <c r="F97" s="20">
        <v>4</v>
      </c>
      <c r="G97" s="20">
        <v>1018</v>
      </c>
      <c r="H97" s="20">
        <v>256</v>
      </c>
      <c r="I97" s="20">
        <v>255</v>
      </c>
      <c r="J97" s="20">
        <v>115</v>
      </c>
      <c r="K97" s="20">
        <v>186</v>
      </c>
      <c r="L97" s="20">
        <v>68</v>
      </c>
      <c r="M97" s="20">
        <v>4</v>
      </c>
      <c r="N97" s="20">
        <v>6</v>
      </c>
      <c r="O97" s="20">
        <v>3</v>
      </c>
      <c r="P97" s="20">
        <v>125</v>
      </c>
    </row>
    <row r="98" spans="1:16" s="19" customFormat="1" ht="12" customHeight="1" x14ac:dyDescent="0.2">
      <c r="A98" s="157" t="s">
        <v>118</v>
      </c>
      <c r="B98" s="157"/>
      <c r="C98" s="80">
        <v>648</v>
      </c>
      <c r="D98" s="20">
        <v>318</v>
      </c>
      <c r="E98" s="20">
        <v>3</v>
      </c>
      <c r="F98" s="20">
        <v>0</v>
      </c>
      <c r="G98" s="20">
        <v>315</v>
      </c>
      <c r="H98" s="20">
        <v>76</v>
      </c>
      <c r="I98" s="20">
        <v>69</v>
      </c>
      <c r="J98" s="20">
        <v>51</v>
      </c>
      <c r="K98" s="20">
        <v>47</v>
      </c>
      <c r="L98" s="20">
        <v>21</v>
      </c>
      <c r="M98" s="20">
        <v>3</v>
      </c>
      <c r="N98" s="20">
        <v>2</v>
      </c>
      <c r="O98" s="20">
        <v>2</v>
      </c>
      <c r="P98" s="20">
        <v>44</v>
      </c>
    </row>
    <row r="99" spans="1:16" s="19" customFormat="1" ht="12" customHeight="1" x14ac:dyDescent="0.2">
      <c r="A99" s="157" t="s">
        <v>119</v>
      </c>
      <c r="B99" s="157"/>
      <c r="C99" s="80">
        <v>930</v>
      </c>
      <c r="D99" s="20">
        <v>638</v>
      </c>
      <c r="E99" s="20">
        <v>3</v>
      </c>
      <c r="F99" s="20">
        <v>3</v>
      </c>
      <c r="G99" s="20">
        <v>632</v>
      </c>
      <c r="H99" s="20">
        <v>147</v>
      </c>
      <c r="I99" s="20">
        <v>191</v>
      </c>
      <c r="J99" s="20">
        <v>87</v>
      </c>
      <c r="K99" s="20">
        <v>75</v>
      </c>
      <c r="L99" s="20">
        <v>34</v>
      </c>
      <c r="M99" s="20">
        <v>2</v>
      </c>
      <c r="N99" s="20">
        <v>1</v>
      </c>
      <c r="O99" s="20">
        <v>0</v>
      </c>
      <c r="P99" s="20">
        <v>95</v>
      </c>
    </row>
    <row r="100" spans="1:16" s="19" customFormat="1" ht="12" customHeight="1" x14ac:dyDescent="0.2">
      <c r="A100" s="157" t="s">
        <v>120</v>
      </c>
      <c r="B100" s="157"/>
      <c r="C100" s="80">
        <v>410</v>
      </c>
      <c r="D100" s="20">
        <v>241</v>
      </c>
      <c r="E100" s="20">
        <v>2</v>
      </c>
      <c r="F100" s="20">
        <v>1</v>
      </c>
      <c r="G100" s="20">
        <v>238</v>
      </c>
      <c r="H100" s="20">
        <v>78</v>
      </c>
      <c r="I100" s="20">
        <v>22</v>
      </c>
      <c r="J100" s="20">
        <v>52</v>
      </c>
      <c r="K100" s="20">
        <v>34</v>
      </c>
      <c r="L100" s="20">
        <v>17</v>
      </c>
      <c r="M100" s="20">
        <v>2</v>
      </c>
      <c r="N100" s="20">
        <v>1</v>
      </c>
      <c r="O100" s="20">
        <v>1</v>
      </c>
      <c r="P100" s="20">
        <v>31</v>
      </c>
    </row>
    <row r="101" spans="1:16" s="19" customFormat="1" ht="12" customHeight="1" x14ac:dyDescent="0.2">
      <c r="A101" s="157" t="s">
        <v>121</v>
      </c>
      <c r="B101" s="157"/>
      <c r="C101" s="80">
        <v>267</v>
      </c>
      <c r="D101" s="20">
        <v>171</v>
      </c>
      <c r="E101" s="20">
        <v>1</v>
      </c>
      <c r="F101" s="20">
        <v>0</v>
      </c>
      <c r="G101" s="20">
        <v>170</v>
      </c>
      <c r="H101" s="20">
        <v>29</v>
      </c>
      <c r="I101" s="20">
        <v>20</v>
      </c>
      <c r="J101" s="20">
        <v>89</v>
      </c>
      <c r="K101" s="20">
        <v>6</v>
      </c>
      <c r="L101" s="20">
        <v>8</v>
      </c>
      <c r="M101" s="20">
        <v>0</v>
      </c>
      <c r="N101" s="20">
        <v>0</v>
      </c>
      <c r="O101" s="20">
        <v>0</v>
      </c>
      <c r="P101" s="20">
        <v>18</v>
      </c>
    </row>
    <row r="102" spans="1:16" s="19" customFormat="1" ht="12" customHeight="1" x14ac:dyDescent="0.2">
      <c r="A102" s="157" t="s">
        <v>122</v>
      </c>
      <c r="B102" s="157"/>
      <c r="C102" s="80">
        <v>821</v>
      </c>
      <c r="D102" s="20">
        <v>512</v>
      </c>
      <c r="E102" s="20">
        <v>7</v>
      </c>
      <c r="F102" s="20">
        <v>0</v>
      </c>
      <c r="G102" s="20">
        <v>505</v>
      </c>
      <c r="H102" s="20">
        <v>177</v>
      </c>
      <c r="I102" s="20">
        <v>127</v>
      </c>
      <c r="J102" s="20">
        <v>45</v>
      </c>
      <c r="K102" s="20">
        <v>41</v>
      </c>
      <c r="L102" s="20">
        <v>22</v>
      </c>
      <c r="M102" s="20">
        <v>3</v>
      </c>
      <c r="N102" s="20">
        <v>0</v>
      </c>
      <c r="O102" s="20">
        <v>10</v>
      </c>
      <c r="P102" s="20">
        <v>80</v>
      </c>
    </row>
    <row r="103" spans="1:16" s="19" customFormat="1" ht="12" customHeight="1" x14ac:dyDescent="0.2">
      <c r="A103" s="157" t="s">
        <v>124</v>
      </c>
      <c r="B103" s="157"/>
      <c r="C103" s="80">
        <v>854</v>
      </c>
      <c r="D103" s="20">
        <v>487</v>
      </c>
      <c r="E103" s="20">
        <v>7</v>
      </c>
      <c r="F103" s="20">
        <v>2</v>
      </c>
      <c r="G103" s="20">
        <v>478</v>
      </c>
      <c r="H103" s="20">
        <v>138</v>
      </c>
      <c r="I103" s="20">
        <v>116</v>
      </c>
      <c r="J103" s="20">
        <v>86</v>
      </c>
      <c r="K103" s="20">
        <v>50</v>
      </c>
      <c r="L103" s="20">
        <v>20</v>
      </c>
      <c r="M103" s="20">
        <v>4</v>
      </c>
      <c r="N103" s="20">
        <v>1</v>
      </c>
      <c r="O103" s="20">
        <v>1</v>
      </c>
      <c r="P103" s="20">
        <v>62</v>
      </c>
    </row>
    <row r="104" spans="1:16" s="19" customFormat="1" ht="12" customHeight="1" x14ac:dyDescent="0.2">
      <c r="A104" s="157" t="s">
        <v>126</v>
      </c>
      <c r="B104" s="157"/>
      <c r="C104" s="80">
        <v>29747</v>
      </c>
      <c r="D104" s="20">
        <v>15853</v>
      </c>
      <c r="E104" s="20">
        <v>144</v>
      </c>
      <c r="F104" s="20">
        <v>98</v>
      </c>
      <c r="G104" s="20">
        <v>15611</v>
      </c>
      <c r="H104" s="20">
        <v>5080</v>
      </c>
      <c r="I104" s="20">
        <v>3268</v>
      </c>
      <c r="J104" s="20">
        <v>2070</v>
      </c>
      <c r="K104" s="20">
        <v>2012</v>
      </c>
      <c r="L104" s="20">
        <v>846</v>
      </c>
      <c r="M104" s="20">
        <v>76</v>
      </c>
      <c r="N104" s="20">
        <v>67</v>
      </c>
      <c r="O104" s="20">
        <v>79</v>
      </c>
      <c r="P104" s="20">
        <v>2113</v>
      </c>
    </row>
    <row r="105" spans="1:16" s="19" customFormat="1" ht="12" customHeight="1" x14ac:dyDescent="0.2">
      <c r="A105" s="157" t="s">
        <v>127</v>
      </c>
      <c r="B105" s="157"/>
      <c r="C105" s="80">
        <v>1002</v>
      </c>
      <c r="D105" s="20">
        <v>516</v>
      </c>
      <c r="E105" s="20">
        <v>6</v>
      </c>
      <c r="F105" s="20">
        <v>4</v>
      </c>
      <c r="G105" s="20">
        <v>506</v>
      </c>
      <c r="H105" s="20">
        <v>170</v>
      </c>
      <c r="I105" s="20">
        <v>90</v>
      </c>
      <c r="J105" s="20">
        <v>86</v>
      </c>
      <c r="K105" s="20">
        <v>60</v>
      </c>
      <c r="L105" s="20">
        <v>30</v>
      </c>
      <c r="M105" s="20">
        <v>4</v>
      </c>
      <c r="N105" s="20">
        <v>1</v>
      </c>
      <c r="O105" s="20">
        <v>4</v>
      </c>
      <c r="P105" s="20">
        <v>61</v>
      </c>
    </row>
    <row r="106" spans="1:16" s="19" customFormat="1" ht="12" customHeight="1" x14ac:dyDescent="0.2">
      <c r="A106" s="157" t="s">
        <v>128</v>
      </c>
      <c r="B106" s="157"/>
      <c r="C106" s="80">
        <v>841</v>
      </c>
      <c r="D106" s="20">
        <v>541</v>
      </c>
      <c r="E106" s="20">
        <v>8</v>
      </c>
      <c r="F106" s="20">
        <v>3</v>
      </c>
      <c r="G106" s="20">
        <v>530</v>
      </c>
      <c r="H106" s="20">
        <v>176</v>
      </c>
      <c r="I106" s="20">
        <v>101</v>
      </c>
      <c r="J106" s="20">
        <v>93</v>
      </c>
      <c r="K106" s="20">
        <v>64</v>
      </c>
      <c r="L106" s="20">
        <v>19</v>
      </c>
      <c r="M106" s="20">
        <v>3</v>
      </c>
      <c r="N106" s="20">
        <v>1</v>
      </c>
      <c r="O106" s="20">
        <v>5</v>
      </c>
      <c r="P106" s="20">
        <v>68</v>
      </c>
    </row>
    <row r="107" spans="1:16" s="19" customFormat="1" ht="12" customHeight="1" x14ac:dyDescent="0.2">
      <c r="A107" s="157" t="s">
        <v>129</v>
      </c>
      <c r="B107" s="157"/>
      <c r="C107" s="80">
        <v>383</v>
      </c>
      <c r="D107" s="20">
        <v>227</v>
      </c>
      <c r="E107" s="20">
        <v>2</v>
      </c>
      <c r="F107" s="20">
        <v>0</v>
      </c>
      <c r="G107" s="20">
        <v>225</v>
      </c>
      <c r="H107" s="20">
        <v>70</v>
      </c>
      <c r="I107" s="20">
        <v>36</v>
      </c>
      <c r="J107" s="20">
        <v>31</v>
      </c>
      <c r="K107" s="20">
        <v>42</v>
      </c>
      <c r="L107" s="20">
        <v>12</v>
      </c>
      <c r="M107" s="20">
        <v>0</v>
      </c>
      <c r="N107" s="20">
        <v>3</v>
      </c>
      <c r="O107" s="20">
        <v>1</v>
      </c>
      <c r="P107" s="20">
        <v>30</v>
      </c>
    </row>
    <row r="108" spans="1:16" s="19" customFormat="1" ht="12" customHeight="1" x14ac:dyDescent="0.2">
      <c r="A108" s="157" t="s">
        <v>130</v>
      </c>
      <c r="B108" s="157"/>
      <c r="C108" s="80">
        <v>3141</v>
      </c>
      <c r="D108" s="20">
        <v>1871</v>
      </c>
      <c r="E108" s="20">
        <v>21</v>
      </c>
      <c r="F108" s="20">
        <v>1</v>
      </c>
      <c r="G108" s="20">
        <v>1849</v>
      </c>
      <c r="H108" s="20">
        <v>396</v>
      </c>
      <c r="I108" s="20">
        <v>261</v>
      </c>
      <c r="J108" s="20">
        <v>561</v>
      </c>
      <c r="K108" s="20">
        <v>287</v>
      </c>
      <c r="L108" s="20">
        <v>99</v>
      </c>
      <c r="M108" s="20">
        <v>6</v>
      </c>
      <c r="N108" s="20">
        <v>10</v>
      </c>
      <c r="O108" s="20">
        <v>7</v>
      </c>
      <c r="P108" s="20">
        <v>222</v>
      </c>
    </row>
    <row r="109" spans="1:16" s="19" customFormat="1" ht="12" customHeight="1" x14ac:dyDescent="0.2">
      <c r="A109" s="157" t="s">
        <v>131</v>
      </c>
      <c r="B109" s="157"/>
      <c r="C109" s="80">
        <v>798</v>
      </c>
      <c r="D109" s="20">
        <v>474</v>
      </c>
      <c r="E109" s="20">
        <v>3</v>
      </c>
      <c r="F109" s="20">
        <v>3</v>
      </c>
      <c r="G109" s="20">
        <v>468</v>
      </c>
      <c r="H109" s="20">
        <v>128</v>
      </c>
      <c r="I109" s="20">
        <v>98</v>
      </c>
      <c r="J109" s="20">
        <v>71</v>
      </c>
      <c r="K109" s="20">
        <v>67</v>
      </c>
      <c r="L109" s="20">
        <v>24</v>
      </c>
      <c r="M109" s="20">
        <v>1</v>
      </c>
      <c r="N109" s="20">
        <v>3</v>
      </c>
      <c r="O109" s="20">
        <v>3</v>
      </c>
      <c r="P109" s="20">
        <v>73</v>
      </c>
    </row>
    <row r="110" spans="1:16" s="19" customFormat="1" ht="12" customHeight="1" x14ac:dyDescent="0.2">
      <c r="A110" s="157" t="s">
        <v>132</v>
      </c>
      <c r="B110" s="157"/>
      <c r="C110" s="80">
        <v>907</v>
      </c>
      <c r="D110" s="20">
        <v>552</v>
      </c>
      <c r="E110" s="20">
        <v>8</v>
      </c>
      <c r="F110" s="20">
        <v>2</v>
      </c>
      <c r="G110" s="20">
        <v>542</v>
      </c>
      <c r="H110" s="20">
        <v>131</v>
      </c>
      <c r="I110" s="20">
        <v>163</v>
      </c>
      <c r="J110" s="20">
        <v>62</v>
      </c>
      <c r="K110" s="20">
        <v>81</v>
      </c>
      <c r="L110" s="20">
        <v>36</v>
      </c>
      <c r="M110" s="20">
        <v>0</v>
      </c>
      <c r="N110" s="20">
        <v>2</v>
      </c>
      <c r="O110" s="20">
        <v>8</v>
      </c>
      <c r="P110" s="20">
        <v>59</v>
      </c>
    </row>
    <row r="111" spans="1:16" s="19" customFormat="1" ht="12" customHeight="1" x14ac:dyDescent="0.2">
      <c r="A111" s="157" t="s">
        <v>133</v>
      </c>
      <c r="B111" s="157"/>
      <c r="C111" s="80">
        <v>825</v>
      </c>
      <c r="D111" s="20">
        <v>582</v>
      </c>
      <c r="E111" s="20">
        <v>8</v>
      </c>
      <c r="F111" s="20">
        <v>1</v>
      </c>
      <c r="G111" s="20">
        <v>573</v>
      </c>
      <c r="H111" s="20">
        <v>189</v>
      </c>
      <c r="I111" s="20">
        <v>97</v>
      </c>
      <c r="J111" s="20">
        <v>139</v>
      </c>
      <c r="K111" s="20">
        <v>37</v>
      </c>
      <c r="L111" s="20">
        <v>22</v>
      </c>
      <c r="M111" s="20">
        <v>2</v>
      </c>
      <c r="N111" s="20">
        <v>1</v>
      </c>
      <c r="O111" s="20">
        <v>9</v>
      </c>
      <c r="P111" s="20">
        <v>77</v>
      </c>
    </row>
    <row r="112" spans="1:16" s="19" customFormat="1" ht="12" customHeight="1" x14ac:dyDescent="0.2">
      <c r="A112" s="157" t="s">
        <v>134</v>
      </c>
      <c r="B112" s="157"/>
      <c r="C112" s="80">
        <v>207</v>
      </c>
      <c r="D112" s="20">
        <v>128</v>
      </c>
      <c r="E112" s="20">
        <v>5</v>
      </c>
      <c r="F112" s="20">
        <v>0</v>
      </c>
      <c r="G112" s="20">
        <v>123</v>
      </c>
      <c r="H112" s="20">
        <v>50</v>
      </c>
      <c r="I112" s="20">
        <v>14</v>
      </c>
      <c r="J112" s="20">
        <v>4</v>
      </c>
      <c r="K112" s="20">
        <v>32</v>
      </c>
      <c r="L112" s="20">
        <v>11</v>
      </c>
      <c r="M112" s="20">
        <v>0</v>
      </c>
      <c r="N112" s="20">
        <v>0</v>
      </c>
      <c r="O112" s="20">
        <v>0</v>
      </c>
      <c r="P112" s="20">
        <v>12</v>
      </c>
    </row>
    <row r="113" spans="1:16" s="19" customFormat="1" ht="12" customHeight="1" x14ac:dyDescent="0.2">
      <c r="A113" s="157" t="s">
        <v>346</v>
      </c>
      <c r="B113" s="157"/>
      <c r="C113" s="80">
        <v>2659</v>
      </c>
      <c r="D113" s="20">
        <v>1737</v>
      </c>
      <c r="E113" s="20">
        <v>13</v>
      </c>
      <c r="F113" s="20">
        <v>5</v>
      </c>
      <c r="G113" s="20">
        <v>1719</v>
      </c>
      <c r="H113" s="20">
        <v>448</v>
      </c>
      <c r="I113" s="20">
        <v>460</v>
      </c>
      <c r="J113" s="20">
        <v>354</v>
      </c>
      <c r="K113" s="20">
        <v>157</v>
      </c>
      <c r="L113" s="20">
        <v>61</v>
      </c>
      <c r="M113" s="20">
        <v>6</v>
      </c>
      <c r="N113" s="20">
        <v>10</v>
      </c>
      <c r="O113" s="20">
        <v>12</v>
      </c>
      <c r="P113" s="20">
        <v>211</v>
      </c>
    </row>
    <row r="114" spans="1:16" s="19" customFormat="1" ht="12" customHeight="1" x14ac:dyDescent="0.2">
      <c r="A114" s="157" t="s">
        <v>135</v>
      </c>
      <c r="B114" s="157"/>
      <c r="C114" s="80">
        <v>666</v>
      </c>
      <c r="D114" s="20">
        <v>313</v>
      </c>
      <c r="E114" s="20">
        <v>4</v>
      </c>
      <c r="F114" s="20">
        <v>1</v>
      </c>
      <c r="G114" s="20">
        <v>308</v>
      </c>
      <c r="H114" s="20">
        <v>101</v>
      </c>
      <c r="I114" s="20">
        <v>62</v>
      </c>
      <c r="J114" s="20">
        <v>47</v>
      </c>
      <c r="K114" s="20">
        <v>27</v>
      </c>
      <c r="L114" s="20">
        <v>26</v>
      </c>
      <c r="M114" s="20">
        <v>1</v>
      </c>
      <c r="N114" s="20">
        <v>0</v>
      </c>
      <c r="O114" s="20">
        <v>7</v>
      </c>
      <c r="P114" s="20">
        <v>37</v>
      </c>
    </row>
    <row r="115" spans="1:16" s="19" customFormat="1" ht="12" customHeight="1" x14ac:dyDescent="0.2">
      <c r="A115" s="157" t="s">
        <v>136</v>
      </c>
      <c r="B115" s="157"/>
      <c r="C115" s="80">
        <v>425</v>
      </c>
      <c r="D115" s="20">
        <v>290</v>
      </c>
      <c r="E115" s="20">
        <v>4</v>
      </c>
      <c r="F115" s="20">
        <v>0</v>
      </c>
      <c r="G115" s="20">
        <v>286</v>
      </c>
      <c r="H115" s="20">
        <v>64</v>
      </c>
      <c r="I115" s="20">
        <v>118</v>
      </c>
      <c r="J115" s="20">
        <v>11</v>
      </c>
      <c r="K115" s="20">
        <v>42</v>
      </c>
      <c r="L115" s="20">
        <v>7</v>
      </c>
      <c r="M115" s="20">
        <v>1</v>
      </c>
      <c r="N115" s="20">
        <v>3</v>
      </c>
      <c r="O115" s="20">
        <v>3</v>
      </c>
      <c r="P115" s="20">
        <v>37</v>
      </c>
    </row>
    <row r="116" spans="1:16" s="19" customFormat="1" ht="12" customHeight="1" x14ac:dyDescent="0.2">
      <c r="A116" s="157" t="s">
        <v>137</v>
      </c>
      <c r="B116" s="157"/>
      <c r="C116" s="80">
        <v>567</v>
      </c>
      <c r="D116" s="20">
        <v>360</v>
      </c>
      <c r="E116" s="20">
        <v>5</v>
      </c>
      <c r="F116" s="20">
        <v>0</v>
      </c>
      <c r="G116" s="20">
        <v>355</v>
      </c>
      <c r="H116" s="20">
        <v>108</v>
      </c>
      <c r="I116" s="20">
        <v>67</v>
      </c>
      <c r="J116" s="20">
        <v>48</v>
      </c>
      <c r="K116" s="20">
        <v>57</v>
      </c>
      <c r="L116" s="20">
        <v>27</v>
      </c>
      <c r="M116" s="20">
        <v>4</v>
      </c>
      <c r="N116" s="20">
        <v>5</v>
      </c>
      <c r="O116" s="20">
        <v>0</v>
      </c>
      <c r="P116" s="20">
        <v>39</v>
      </c>
    </row>
    <row r="117" spans="1:16" s="19" customFormat="1" ht="12" customHeight="1" x14ac:dyDescent="0.2">
      <c r="A117" s="157" t="s">
        <v>138</v>
      </c>
      <c r="B117" s="157"/>
      <c r="C117" s="80">
        <v>249</v>
      </c>
      <c r="D117" s="20">
        <v>169</v>
      </c>
      <c r="E117" s="20">
        <v>1</v>
      </c>
      <c r="F117" s="20">
        <v>0</v>
      </c>
      <c r="G117" s="20">
        <v>168</v>
      </c>
      <c r="H117" s="20">
        <v>31</v>
      </c>
      <c r="I117" s="20">
        <v>15</v>
      </c>
      <c r="J117" s="20">
        <v>64</v>
      </c>
      <c r="K117" s="20">
        <v>24</v>
      </c>
      <c r="L117" s="20">
        <v>10</v>
      </c>
      <c r="M117" s="20">
        <v>2</v>
      </c>
      <c r="N117" s="20">
        <v>1</v>
      </c>
      <c r="O117" s="20">
        <v>1</v>
      </c>
      <c r="P117" s="20">
        <v>20</v>
      </c>
    </row>
    <row r="118" spans="1:16" s="19" customFormat="1" ht="12" customHeight="1" x14ac:dyDescent="0.2">
      <c r="A118" s="157" t="s">
        <v>139</v>
      </c>
      <c r="B118" s="157"/>
      <c r="C118" s="80">
        <v>633</v>
      </c>
      <c r="D118" s="20">
        <v>389</v>
      </c>
      <c r="E118" s="20">
        <v>7</v>
      </c>
      <c r="F118" s="20">
        <v>3</v>
      </c>
      <c r="G118" s="20">
        <v>379</v>
      </c>
      <c r="H118" s="20">
        <v>131</v>
      </c>
      <c r="I118" s="20">
        <v>80</v>
      </c>
      <c r="J118" s="20">
        <v>42</v>
      </c>
      <c r="K118" s="20">
        <v>41</v>
      </c>
      <c r="L118" s="20">
        <v>31</v>
      </c>
      <c r="M118" s="20">
        <v>1</v>
      </c>
      <c r="N118" s="20">
        <v>2</v>
      </c>
      <c r="O118" s="20">
        <v>1</v>
      </c>
      <c r="P118" s="20">
        <v>50</v>
      </c>
    </row>
    <row r="119" spans="1:16" s="19" customFormat="1" ht="12" customHeight="1" x14ac:dyDescent="0.2">
      <c r="A119" s="157" t="s">
        <v>140</v>
      </c>
      <c r="B119" s="157"/>
      <c r="C119" s="80">
        <v>899</v>
      </c>
      <c r="D119" s="20">
        <v>560</v>
      </c>
      <c r="E119" s="20">
        <v>3</v>
      </c>
      <c r="F119" s="20">
        <v>2</v>
      </c>
      <c r="G119" s="20">
        <v>555</v>
      </c>
      <c r="H119" s="20">
        <v>182</v>
      </c>
      <c r="I119" s="20">
        <v>124</v>
      </c>
      <c r="J119" s="20">
        <v>32</v>
      </c>
      <c r="K119" s="20">
        <v>98</v>
      </c>
      <c r="L119" s="20">
        <v>43</v>
      </c>
      <c r="M119" s="20">
        <v>0</v>
      </c>
      <c r="N119" s="20">
        <v>2</v>
      </c>
      <c r="O119" s="20">
        <v>1</v>
      </c>
      <c r="P119" s="20">
        <v>73</v>
      </c>
    </row>
    <row r="120" spans="1:16" s="19" customFormat="1" ht="12" customHeight="1" x14ac:dyDescent="0.2">
      <c r="A120" s="157" t="s">
        <v>141</v>
      </c>
      <c r="B120" s="157"/>
      <c r="C120" s="80">
        <v>1576</v>
      </c>
      <c r="D120" s="20">
        <v>750</v>
      </c>
      <c r="E120" s="20">
        <v>6</v>
      </c>
      <c r="F120" s="20">
        <v>3</v>
      </c>
      <c r="G120" s="20">
        <v>741</v>
      </c>
      <c r="H120" s="20">
        <v>245</v>
      </c>
      <c r="I120" s="20">
        <v>151</v>
      </c>
      <c r="J120" s="20">
        <v>95</v>
      </c>
      <c r="K120" s="20">
        <v>79</v>
      </c>
      <c r="L120" s="20">
        <v>39</v>
      </c>
      <c r="M120" s="20">
        <v>4</v>
      </c>
      <c r="N120" s="20">
        <v>4</v>
      </c>
      <c r="O120" s="20">
        <v>11</v>
      </c>
      <c r="P120" s="20">
        <v>113</v>
      </c>
    </row>
    <row r="121" spans="1:16" s="19" customFormat="1" ht="12" customHeight="1" x14ac:dyDescent="0.2">
      <c r="A121" s="157" t="s">
        <v>142</v>
      </c>
      <c r="B121" s="157"/>
      <c r="C121" s="80">
        <v>1150</v>
      </c>
      <c r="D121" s="20">
        <v>675</v>
      </c>
      <c r="E121" s="20">
        <v>4</v>
      </c>
      <c r="F121" s="20">
        <v>3</v>
      </c>
      <c r="G121" s="20">
        <v>668</v>
      </c>
      <c r="H121" s="20">
        <v>210</v>
      </c>
      <c r="I121" s="20">
        <v>155</v>
      </c>
      <c r="J121" s="20">
        <v>37</v>
      </c>
      <c r="K121" s="20">
        <v>97</v>
      </c>
      <c r="L121" s="20">
        <v>57</v>
      </c>
      <c r="M121" s="20">
        <v>2</v>
      </c>
      <c r="N121" s="20">
        <v>5</v>
      </c>
      <c r="O121" s="20">
        <v>2</v>
      </c>
      <c r="P121" s="20">
        <v>103</v>
      </c>
    </row>
    <row r="122" spans="1:16" s="19" customFormat="1" ht="12" customHeight="1" x14ac:dyDescent="0.2">
      <c r="A122" s="157" t="s">
        <v>143</v>
      </c>
      <c r="B122" s="157"/>
      <c r="C122" s="80">
        <v>528</v>
      </c>
      <c r="D122" s="20">
        <v>280</v>
      </c>
      <c r="E122" s="20">
        <v>3</v>
      </c>
      <c r="F122" s="20">
        <v>1</v>
      </c>
      <c r="G122" s="20">
        <v>276</v>
      </c>
      <c r="H122" s="20">
        <v>94</v>
      </c>
      <c r="I122" s="20">
        <v>95</v>
      </c>
      <c r="J122" s="20">
        <v>20</v>
      </c>
      <c r="K122" s="20">
        <v>17</v>
      </c>
      <c r="L122" s="20">
        <v>8</v>
      </c>
      <c r="M122" s="20">
        <v>1</v>
      </c>
      <c r="N122" s="20">
        <v>2</v>
      </c>
      <c r="O122" s="20">
        <v>1</v>
      </c>
      <c r="P122" s="20">
        <v>38</v>
      </c>
    </row>
    <row r="123" spans="1:16" s="19" customFormat="1" ht="12" customHeight="1" x14ac:dyDescent="0.2">
      <c r="A123" s="157" t="s">
        <v>144</v>
      </c>
      <c r="B123" s="157"/>
      <c r="C123" s="80">
        <v>964</v>
      </c>
      <c r="D123" s="20">
        <v>642</v>
      </c>
      <c r="E123" s="20">
        <v>5</v>
      </c>
      <c r="F123" s="20">
        <v>4</v>
      </c>
      <c r="G123" s="20">
        <v>633</v>
      </c>
      <c r="H123" s="20">
        <v>154</v>
      </c>
      <c r="I123" s="20">
        <v>164</v>
      </c>
      <c r="J123" s="20">
        <v>113</v>
      </c>
      <c r="K123" s="20">
        <v>74</v>
      </c>
      <c r="L123" s="20">
        <v>25</v>
      </c>
      <c r="M123" s="20">
        <v>1</v>
      </c>
      <c r="N123" s="20">
        <v>2</v>
      </c>
      <c r="O123" s="20">
        <v>4</v>
      </c>
      <c r="P123" s="20">
        <v>96</v>
      </c>
    </row>
    <row r="124" spans="1:16" s="19" customFormat="1" ht="12" customHeight="1" x14ac:dyDescent="0.2">
      <c r="A124" s="157" t="s">
        <v>145</v>
      </c>
      <c r="B124" s="157"/>
      <c r="C124" s="80">
        <v>978</v>
      </c>
      <c r="D124" s="20">
        <v>523</v>
      </c>
      <c r="E124" s="20">
        <v>6</v>
      </c>
      <c r="F124" s="20">
        <v>5</v>
      </c>
      <c r="G124" s="20">
        <v>512</v>
      </c>
      <c r="H124" s="20">
        <v>145</v>
      </c>
      <c r="I124" s="20">
        <v>83</v>
      </c>
      <c r="J124" s="20">
        <v>91</v>
      </c>
      <c r="K124" s="20">
        <v>97</v>
      </c>
      <c r="L124" s="20">
        <v>24</v>
      </c>
      <c r="M124" s="20">
        <v>3</v>
      </c>
      <c r="N124" s="20">
        <v>2</v>
      </c>
      <c r="O124" s="20">
        <v>2</v>
      </c>
      <c r="P124" s="20">
        <v>65</v>
      </c>
    </row>
    <row r="125" spans="1:16" s="19" customFormat="1" ht="12" customHeight="1" x14ac:dyDescent="0.2">
      <c r="A125" s="157" t="s">
        <v>147</v>
      </c>
      <c r="B125" s="157"/>
      <c r="C125" s="80">
        <v>540</v>
      </c>
      <c r="D125" s="20">
        <v>344</v>
      </c>
      <c r="E125" s="20">
        <v>4</v>
      </c>
      <c r="F125" s="20">
        <v>0</v>
      </c>
      <c r="G125" s="20">
        <v>340</v>
      </c>
      <c r="H125" s="20">
        <v>111</v>
      </c>
      <c r="I125" s="20">
        <v>50</v>
      </c>
      <c r="J125" s="20">
        <v>18</v>
      </c>
      <c r="K125" s="20">
        <v>89</v>
      </c>
      <c r="L125" s="20">
        <v>33</v>
      </c>
      <c r="M125" s="20">
        <v>4</v>
      </c>
      <c r="N125" s="20">
        <v>6</v>
      </c>
      <c r="O125" s="20">
        <v>0</v>
      </c>
      <c r="P125" s="20">
        <v>29</v>
      </c>
    </row>
    <row r="126" spans="1:16" s="19" customFormat="1" ht="12" customHeight="1" x14ac:dyDescent="0.2">
      <c r="A126" s="157" t="s">
        <v>148</v>
      </c>
      <c r="B126" s="157"/>
      <c r="C126" s="80">
        <v>1202</v>
      </c>
      <c r="D126" s="20">
        <v>740</v>
      </c>
      <c r="E126" s="20">
        <v>9</v>
      </c>
      <c r="F126" s="20">
        <v>5</v>
      </c>
      <c r="G126" s="20">
        <v>726</v>
      </c>
      <c r="H126" s="20">
        <v>203</v>
      </c>
      <c r="I126" s="20">
        <v>110</v>
      </c>
      <c r="J126" s="20">
        <v>191</v>
      </c>
      <c r="K126" s="20">
        <v>66</v>
      </c>
      <c r="L126" s="20">
        <v>40</v>
      </c>
      <c r="M126" s="20">
        <v>1</v>
      </c>
      <c r="N126" s="20">
        <v>2</v>
      </c>
      <c r="O126" s="20">
        <v>4</v>
      </c>
      <c r="P126" s="20">
        <v>109</v>
      </c>
    </row>
    <row r="127" spans="1:16" s="19" customFormat="1" ht="12" customHeight="1" x14ac:dyDescent="0.2">
      <c r="A127" s="157" t="s">
        <v>149</v>
      </c>
      <c r="B127" s="157"/>
      <c r="C127" s="80">
        <v>485</v>
      </c>
      <c r="D127" s="20">
        <v>284</v>
      </c>
      <c r="E127" s="20">
        <v>5</v>
      </c>
      <c r="F127" s="20">
        <v>1</v>
      </c>
      <c r="G127" s="20">
        <v>278</v>
      </c>
      <c r="H127" s="20">
        <v>82</v>
      </c>
      <c r="I127" s="20">
        <v>48</v>
      </c>
      <c r="J127" s="20">
        <v>63</v>
      </c>
      <c r="K127" s="20">
        <v>34</v>
      </c>
      <c r="L127" s="20">
        <v>31</v>
      </c>
      <c r="M127" s="20">
        <v>1</v>
      </c>
      <c r="N127" s="20">
        <v>0</v>
      </c>
      <c r="O127" s="20">
        <v>1</v>
      </c>
      <c r="P127" s="20">
        <v>18</v>
      </c>
    </row>
    <row r="128" spans="1:16" s="19" customFormat="1" ht="12" customHeight="1" x14ac:dyDescent="0.2">
      <c r="A128" s="157" t="s">
        <v>151</v>
      </c>
      <c r="B128" s="157"/>
      <c r="C128" s="80">
        <v>1378</v>
      </c>
      <c r="D128" s="20">
        <v>830</v>
      </c>
      <c r="E128" s="20">
        <v>10</v>
      </c>
      <c r="F128" s="20">
        <v>1</v>
      </c>
      <c r="G128" s="20">
        <v>819</v>
      </c>
      <c r="H128" s="20">
        <v>283</v>
      </c>
      <c r="I128" s="20">
        <v>135</v>
      </c>
      <c r="J128" s="20">
        <v>134</v>
      </c>
      <c r="K128" s="20">
        <v>112</v>
      </c>
      <c r="L128" s="20">
        <v>39</v>
      </c>
      <c r="M128" s="20">
        <v>4</v>
      </c>
      <c r="N128" s="20">
        <v>1</v>
      </c>
      <c r="O128" s="20">
        <v>1</v>
      </c>
      <c r="P128" s="20">
        <v>110</v>
      </c>
    </row>
    <row r="129" spans="1:16" s="19" customFormat="1" ht="12" customHeight="1" x14ac:dyDescent="0.2">
      <c r="A129" s="157" t="s">
        <v>152</v>
      </c>
      <c r="B129" s="157"/>
      <c r="C129" s="80">
        <v>975</v>
      </c>
      <c r="D129" s="20">
        <v>622</v>
      </c>
      <c r="E129" s="20">
        <v>4</v>
      </c>
      <c r="F129" s="20">
        <v>3</v>
      </c>
      <c r="G129" s="20">
        <v>615</v>
      </c>
      <c r="H129" s="20">
        <v>134</v>
      </c>
      <c r="I129" s="20">
        <v>139</v>
      </c>
      <c r="J129" s="20">
        <v>149</v>
      </c>
      <c r="K129" s="20">
        <v>93</v>
      </c>
      <c r="L129" s="20">
        <v>21</v>
      </c>
      <c r="M129" s="20">
        <v>5</v>
      </c>
      <c r="N129" s="20">
        <v>5</v>
      </c>
      <c r="O129" s="20">
        <v>4</v>
      </c>
      <c r="P129" s="20">
        <v>65</v>
      </c>
    </row>
    <row r="130" spans="1:16" s="19" customFormat="1" ht="12" customHeight="1" x14ac:dyDescent="0.2">
      <c r="A130" s="157" t="s">
        <v>153</v>
      </c>
      <c r="B130" s="157"/>
      <c r="C130" s="80">
        <v>1690</v>
      </c>
      <c r="D130" s="20">
        <v>989</v>
      </c>
      <c r="E130" s="20">
        <v>11</v>
      </c>
      <c r="F130" s="20">
        <v>6</v>
      </c>
      <c r="G130" s="20">
        <v>972</v>
      </c>
      <c r="H130" s="20">
        <v>283</v>
      </c>
      <c r="I130" s="20">
        <v>226</v>
      </c>
      <c r="J130" s="20">
        <v>140</v>
      </c>
      <c r="K130" s="20">
        <v>112</v>
      </c>
      <c r="L130" s="20">
        <v>55</v>
      </c>
      <c r="M130" s="20">
        <v>8</v>
      </c>
      <c r="N130" s="20">
        <v>2</v>
      </c>
      <c r="O130" s="20">
        <v>8</v>
      </c>
      <c r="P130" s="20">
        <v>138</v>
      </c>
    </row>
    <row r="131" spans="1:16" s="19" customFormat="1" ht="12" customHeight="1" x14ac:dyDescent="0.2">
      <c r="A131" s="157" t="s">
        <v>154</v>
      </c>
      <c r="B131" s="157"/>
      <c r="C131" s="80">
        <v>530</v>
      </c>
      <c r="D131" s="20">
        <v>290</v>
      </c>
      <c r="E131" s="20">
        <v>0</v>
      </c>
      <c r="F131" s="20">
        <v>2</v>
      </c>
      <c r="G131" s="20">
        <v>288</v>
      </c>
      <c r="H131" s="20">
        <v>98</v>
      </c>
      <c r="I131" s="20">
        <v>42</v>
      </c>
      <c r="J131" s="20">
        <v>53</v>
      </c>
      <c r="K131" s="20">
        <v>35</v>
      </c>
      <c r="L131" s="20">
        <v>19</v>
      </c>
      <c r="M131" s="20">
        <v>1</v>
      </c>
      <c r="N131" s="20">
        <v>1</v>
      </c>
      <c r="O131" s="20">
        <v>3</v>
      </c>
      <c r="P131" s="20">
        <v>36</v>
      </c>
    </row>
    <row r="132" spans="1:16" s="19" customFormat="1" ht="12" customHeight="1" x14ac:dyDescent="0.2">
      <c r="A132" s="157" t="s">
        <v>155</v>
      </c>
      <c r="B132" s="157"/>
      <c r="C132" s="80">
        <v>370</v>
      </c>
      <c r="D132" s="20">
        <v>247</v>
      </c>
      <c r="E132" s="20">
        <v>2</v>
      </c>
      <c r="F132" s="20">
        <v>1</v>
      </c>
      <c r="G132" s="20">
        <v>244</v>
      </c>
      <c r="H132" s="20">
        <v>79</v>
      </c>
      <c r="I132" s="20">
        <v>50</v>
      </c>
      <c r="J132" s="20">
        <v>26</v>
      </c>
      <c r="K132" s="20">
        <v>27</v>
      </c>
      <c r="L132" s="20">
        <v>16</v>
      </c>
      <c r="M132" s="20">
        <v>0</v>
      </c>
      <c r="N132" s="20">
        <v>0</v>
      </c>
      <c r="O132" s="20">
        <v>17</v>
      </c>
      <c r="P132" s="20">
        <v>29</v>
      </c>
    </row>
    <row r="133" spans="1:16" s="19" customFormat="1" ht="12" customHeight="1" x14ac:dyDescent="0.2">
      <c r="A133" s="157" t="s">
        <v>156</v>
      </c>
      <c r="B133" s="157"/>
      <c r="C133" s="80">
        <v>1180</v>
      </c>
      <c r="D133" s="20">
        <v>716</v>
      </c>
      <c r="E133" s="20">
        <v>4</v>
      </c>
      <c r="F133" s="20">
        <v>1</v>
      </c>
      <c r="G133" s="20">
        <v>711</v>
      </c>
      <c r="H133" s="20">
        <v>220</v>
      </c>
      <c r="I133" s="20">
        <v>166</v>
      </c>
      <c r="J133" s="20">
        <v>78</v>
      </c>
      <c r="K133" s="20">
        <v>94</v>
      </c>
      <c r="L133" s="20">
        <v>38</v>
      </c>
      <c r="M133" s="20">
        <v>5</v>
      </c>
      <c r="N133" s="20">
        <v>4</v>
      </c>
      <c r="O133" s="20">
        <v>7</v>
      </c>
      <c r="P133" s="20">
        <v>99</v>
      </c>
    </row>
    <row r="134" spans="1:16" s="19" customFormat="1" ht="12" customHeight="1" x14ac:dyDescent="0.2">
      <c r="A134" s="172" t="s">
        <v>157</v>
      </c>
      <c r="B134" s="172"/>
      <c r="C134" s="81">
        <v>187</v>
      </c>
      <c r="D134" s="26">
        <v>96</v>
      </c>
      <c r="E134" s="26">
        <v>0</v>
      </c>
      <c r="F134" s="26">
        <v>0</v>
      </c>
      <c r="G134" s="26">
        <v>96</v>
      </c>
      <c r="H134" s="26">
        <v>25</v>
      </c>
      <c r="I134" s="26">
        <v>30</v>
      </c>
      <c r="J134" s="26">
        <v>8</v>
      </c>
      <c r="K134" s="26">
        <v>14</v>
      </c>
      <c r="L134" s="26">
        <v>9</v>
      </c>
      <c r="M134" s="26">
        <v>0</v>
      </c>
      <c r="N134" s="26">
        <v>0</v>
      </c>
      <c r="O134" s="26">
        <v>1</v>
      </c>
      <c r="P134" s="26">
        <v>9</v>
      </c>
    </row>
    <row r="135" spans="1:16" s="19" customFormat="1" ht="12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1:16" s="19" customFormat="1" ht="12" customHeight="1" x14ac:dyDescent="0.2">
      <c r="A136" s="156" t="s">
        <v>159</v>
      </c>
      <c r="B136" s="156"/>
      <c r="C136" s="18">
        <f t="shared" ref="C136:P136" si="44">SUM(C137:C165)</f>
        <v>40898</v>
      </c>
      <c r="D136" s="18">
        <f t="shared" si="44"/>
        <v>20800</v>
      </c>
      <c r="E136" s="18">
        <f t="shared" si="44"/>
        <v>236</v>
      </c>
      <c r="F136" s="18">
        <f t="shared" si="44"/>
        <v>102</v>
      </c>
      <c r="G136" s="18">
        <f t="shared" si="44"/>
        <v>20462</v>
      </c>
      <c r="H136" s="18">
        <f t="shared" si="44"/>
        <v>5107</v>
      </c>
      <c r="I136" s="18">
        <f t="shared" si="44"/>
        <v>4325</v>
      </c>
      <c r="J136" s="18">
        <f t="shared" si="44"/>
        <v>3367</v>
      </c>
      <c r="K136" s="18">
        <f t="shared" si="44"/>
        <v>3140</v>
      </c>
      <c r="L136" s="18">
        <f t="shared" si="44"/>
        <v>1134</v>
      </c>
      <c r="M136" s="18">
        <f t="shared" si="44"/>
        <v>209</v>
      </c>
      <c r="N136" s="18">
        <f t="shared" si="44"/>
        <v>106</v>
      </c>
      <c r="O136" s="18">
        <f t="shared" si="44"/>
        <v>90</v>
      </c>
      <c r="P136" s="18">
        <f t="shared" si="44"/>
        <v>2984</v>
      </c>
    </row>
    <row r="137" spans="1:16" s="19" customFormat="1" ht="12" customHeight="1" x14ac:dyDescent="0.2">
      <c r="A137" s="157" t="s">
        <v>160</v>
      </c>
      <c r="B137" s="157"/>
      <c r="C137" s="80">
        <v>3454</v>
      </c>
      <c r="D137" s="20">
        <v>1681</v>
      </c>
      <c r="E137" s="20">
        <v>26</v>
      </c>
      <c r="F137" s="20">
        <v>6</v>
      </c>
      <c r="G137" s="20">
        <v>1649</v>
      </c>
      <c r="H137" s="20">
        <v>378</v>
      </c>
      <c r="I137" s="20">
        <v>437</v>
      </c>
      <c r="J137" s="20">
        <v>281</v>
      </c>
      <c r="K137" s="20">
        <v>195</v>
      </c>
      <c r="L137" s="20">
        <v>80</v>
      </c>
      <c r="M137" s="20">
        <v>20</v>
      </c>
      <c r="N137" s="20">
        <v>10</v>
      </c>
      <c r="O137" s="20">
        <v>15</v>
      </c>
      <c r="P137" s="20">
        <v>233</v>
      </c>
    </row>
    <row r="138" spans="1:16" s="19" customFormat="1" ht="12" customHeight="1" x14ac:dyDescent="0.2">
      <c r="A138" s="157" t="s">
        <v>162</v>
      </c>
      <c r="B138" s="157"/>
      <c r="C138" s="80">
        <v>163</v>
      </c>
      <c r="D138" s="20">
        <v>95</v>
      </c>
      <c r="E138" s="20">
        <v>2</v>
      </c>
      <c r="F138" s="20">
        <v>2</v>
      </c>
      <c r="G138" s="20">
        <v>91</v>
      </c>
      <c r="H138" s="20">
        <v>22</v>
      </c>
      <c r="I138" s="20">
        <v>13</v>
      </c>
      <c r="J138" s="20">
        <v>21</v>
      </c>
      <c r="K138" s="20">
        <v>15</v>
      </c>
      <c r="L138" s="20">
        <v>3</v>
      </c>
      <c r="M138" s="20">
        <v>2</v>
      </c>
      <c r="N138" s="20">
        <v>1</v>
      </c>
      <c r="O138" s="20">
        <v>0</v>
      </c>
      <c r="P138" s="20">
        <v>14</v>
      </c>
    </row>
    <row r="139" spans="1:16" s="19" customFormat="1" ht="12" customHeight="1" x14ac:dyDescent="0.2">
      <c r="A139" s="157" t="s">
        <v>163</v>
      </c>
      <c r="B139" s="157"/>
      <c r="C139" s="80">
        <v>410</v>
      </c>
      <c r="D139" s="20">
        <v>196</v>
      </c>
      <c r="E139" s="20">
        <v>3</v>
      </c>
      <c r="F139" s="20">
        <v>0</v>
      </c>
      <c r="G139" s="20">
        <v>193</v>
      </c>
      <c r="H139" s="20">
        <v>55</v>
      </c>
      <c r="I139" s="20">
        <v>38</v>
      </c>
      <c r="J139" s="20">
        <v>40</v>
      </c>
      <c r="K139" s="20">
        <v>19</v>
      </c>
      <c r="L139" s="20">
        <v>10</v>
      </c>
      <c r="M139" s="20">
        <v>4</v>
      </c>
      <c r="N139" s="20">
        <v>3</v>
      </c>
      <c r="O139" s="20">
        <v>0</v>
      </c>
      <c r="P139" s="20">
        <v>24</v>
      </c>
    </row>
    <row r="140" spans="1:16" s="19" customFormat="1" ht="12" customHeight="1" x14ac:dyDescent="0.2">
      <c r="A140" s="157" t="s">
        <v>164</v>
      </c>
      <c r="B140" s="157"/>
      <c r="C140" s="80">
        <v>1386</v>
      </c>
      <c r="D140" s="20">
        <v>661</v>
      </c>
      <c r="E140" s="20">
        <v>9</v>
      </c>
      <c r="F140" s="20">
        <v>2</v>
      </c>
      <c r="G140" s="20">
        <v>650</v>
      </c>
      <c r="H140" s="20">
        <v>165</v>
      </c>
      <c r="I140" s="20">
        <v>204</v>
      </c>
      <c r="J140" s="20">
        <v>63</v>
      </c>
      <c r="K140" s="20">
        <v>129</v>
      </c>
      <c r="L140" s="20">
        <v>17</v>
      </c>
      <c r="M140" s="20">
        <v>4</v>
      </c>
      <c r="N140" s="20">
        <v>4</v>
      </c>
      <c r="O140" s="20">
        <v>2</v>
      </c>
      <c r="P140" s="20">
        <v>62</v>
      </c>
    </row>
    <row r="141" spans="1:16" s="19" customFormat="1" ht="12" customHeight="1" x14ac:dyDescent="0.2">
      <c r="A141" s="157" t="s">
        <v>166</v>
      </c>
      <c r="B141" s="157"/>
      <c r="C141" s="80">
        <v>523</v>
      </c>
      <c r="D141" s="20">
        <v>370</v>
      </c>
      <c r="E141" s="20">
        <v>2</v>
      </c>
      <c r="F141" s="20">
        <v>0</v>
      </c>
      <c r="G141" s="20">
        <v>368</v>
      </c>
      <c r="H141" s="20">
        <v>55</v>
      </c>
      <c r="I141" s="20">
        <v>86</v>
      </c>
      <c r="J141" s="20">
        <v>75</v>
      </c>
      <c r="K141" s="20">
        <v>86</v>
      </c>
      <c r="L141" s="20">
        <v>24</v>
      </c>
      <c r="M141" s="20">
        <v>2</v>
      </c>
      <c r="N141" s="20">
        <v>1</v>
      </c>
      <c r="O141" s="20">
        <v>0</v>
      </c>
      <c r="P141" s="20">
        <v>39</v>
      </c>
    </row>
    <row r="142" spans="1:16" s="19" customFormat="1" ht="12" customHeight="1" x14ac:dyDescent="0.2">
      <c r="A142" s="157" t="s">
        <v>347</v>
      </c>
      <c r="B142" s="157"/>
      <c r="C142" s="80">
        <v>922</v>
      </c>
      <c r="D142" s="20">
        <v>575</v>
      </c>
      <c r="E142" s="20">
        <v>2</v>
      </c>
      <c r="F142" s="20">
        <v>4</v>
      </c>
      <c r="G142" s="20">
        <v>569</v>
      </c>
      <c r="H142" s="20">
        <v>142</v>
      </c>
      <c r="I142" s="20">
        <v>132</v>
      </c>
      <c r="J142" s="20">
        <v>95</v>
      </c>
      <c r="K142" s="20">
        <v>81</v>
      </c>
      <c r="L142" s="20">
        <v>21</v>
      </c>
      <c r="M142" s="20">
        <v>12</v>
      </c>
      <c r="N142" s="20">
        <v>3</v>
      </c>
      <c r="O142" s="20">
        <v>0</v>
      </c>
      <c r="P142" s="20">
        <v>83</v>
      </c>
    </row>
    <row r="143" spans="1:16" s="19" customFormat="1" ht="12" customHeight="1" x14ac:dyDescent="0.2">
      <c r="A143" s="157" t="s">
        <v>168</v>
      </c>
      <c r="B143" s="157"/>
      <c r="C143" s="80">
        <v>15</v>
      </c>
      <c r="D143" s="20">
        <v>8</v>
      </c>
      <c r="E143" s="20">
        <v>0</v>
      </c>
      <c r="F143" s="20">
        <v>0</v>
      </c>
      <c r="G143" s="20">
        <v>8</v>
      </c>
      <c r="H143" s="20">
        <v>2</v>
      </c>
      <c r="I143" s="20">
        <v>0</v>
      </c>
      <c r="J143" s="20">
        <v>3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3</v>
      </c>
    </row>
    <row r="144" spans="1:16" s="19" customFormat="1" ht="12" customHeight="1" x14ac:dyDescent="0.2">
      <c r="A144" s="157" t="s">
        <v>348</v>
      </c>
      <c r="B144" s="157"/>
      <c r="C144" s="80">
        <v>1929</v>
      </c>
      <c r="D144" s="20">
        <v>1088</v>
      </c>
      <c r="E144" s="20">
        <v>5</v>
      </c>
      <c r="F144" s="20">
        <v>4</v>
      </c>
      <c r="G144" s="20">
        <v>1079</v>
      </c>
      <c r="H144" s="20">
        <v>268</v>
      </c>
      <c r="I144" s="20">
        <v>189</v>
      </c>
      <c r="J144" s="20">
        <v>223</v>
      </c>
      <c r="K144" s="20">
        <v>127</v>
      </c>
      <c r="L144" s="20">
        <v>72</v>
      </c>
      <c r="M144" s="20">
        <v>12</v>
      </c>
      <c r="N144" s="20">
        <v>4</v>
      </c>
      <c r="O144" s="20">
        <v>3</v>
      </c>
      <c r="P144" s="20">
        <v>181</v>
      </c>
    </row>
    <row r="145" spans="1:16" s="19" customFormat="1" ht="12" customHeight="1" x14ac:dyDescent="0.2">
      <c r="A145" s="157" t="s">
        <v>170</v>
      </c>
      <c r="B145" s="157"/>
      <c r="C145" s="80">
        <v>96</v>
      </c>
      <c r="D145" s="20">
        <v>61</v>
      </c>
      <c r="E145" s="20">
        <v>1</v>
      </c>
      <c r="F145" s="20">
        <v>0</v>
      </c>
      <c r="G145" s="20">
        <v>60</v>
      </c>
      <c r="H145" s="20">
        <v>25</v>
      </c>
      <c r="I145" s="20">
        <v>4</v>
      </c>
      <c r="J145" s="20">
        <v>7</v>
      </c>
      <c r="K145" s="20">
        <v>2</v>
      </c>
      <c r="L145" s="20">
        <v>2</v>
      </c>
      <c r="M145" s="20">
        <v>2</v>
      </c>
      <c r="N145" s="20">
        <v>0</v>
      </c>
      <c r="O145" s="20">
        <v>0</v>
      </c>
      <c r="P145" s="20">
        <v>18</v>
      </c>
    </row>
    <row r="146" spans="1:16" s="12" customFormat="1" ht="12" customHeight="1" x14ac:dyDescent="0.2">
      <c r="A146" s="198" t="s">
        <v>349</v>
      </c>
      <c r="B146" s="198"/>
      <c r="C146" s="80">
        <v>3314</v>
      </c>
      <c r="D146" s="82">
        <v>1733</v>
      </c>
      <c r="E146" s="82">
        <v>8</v>
      </c>
      <c r="F146" s="82">
        <v>5</v>
      </c>
      <c r="G146" s="82">
        <v>1720</v>
      </c>
      <c r="H146" s="82">
        <v>404</v>
      </c>
      <c r="I146" s="82">
        <v>408</v>
      </c>
      <c r="J146" s="82">
        <v>308</v>
      </c>
      <c r="K146" s="82">
        <v>210</v>
      </c>
      <c r="L146" s="82">
        <v>88</v>
      </c>
      <c r="M146" s="82">
        <v>23</v>
      </c>
      <c r="N146" s="82">
        <v>3</v>
      </c>
      <c r="O146" s="82">
        <v>12</v>
      </c>
      <c r="P146" s="82">
        <v>264</v>
      </c>
    </row>
    <row r="147" spans="1:16" s="19" customFormat="1" ht="12" customHeight="1" x14ac:dyDescent="0.2">
      <c r="A147" s="157" t="s">
        <v>173</v>
      </c>
      <c r="B147" s="157"/>
      <c r="C147" s="80">
        <v>2942</v>
      </c>
      <c r="D147" s="20">
        <v>1611</v>
      </c>
      <c r="E147" s="20">
        <v>19</v>
      </c>
      <c r="F147" s="20">
        <v>6</v>
      </c>
      <c r="G147" s="20">
        <v>1586</v>
      </c>
      <c r="H147" s="20">
        <v>454</v>
      </c>
      <c r="I147" s="20">
        <v>270</v>
      </c>
      <c r="J147" s="20">
        <v>320</v>
      </c>
      <c r="K147" s="20">
        <v>214</v>
      </c>
      <c r="L147" s="20">
        <v>69</v>
      </c>
      <c r="M147" s="20">
        <v>20</v>
      </c>
      <c r="N147" s="20">
        <v>2</v>
      </c>
      <c r="O147" s="20">
        <v>4</v>
      </c>
      <c r="P147" s="20">
        <v>233</v>
      </c>
    </row>
    <row r="148" spans="1:16" s="19" customFormat="1" ht="12" customHeight="1" x14ac:dyDescent="0.2">
      <c r="A148" s="157" t="s">
        <v>174</v>
      </c>
      <c r="B148" s="157"/>
      <c r="C148" s="80">
        <v>35</v>
      </c>
      <c r="D148" s="20">
        <v>21</v>
      </c>
      <c r="E148" s="20">
        <v>0</v>
      </c>
      <c r="F148" s="20">
        <v>0</v>
      </c>
      <c r="G148" s="20">
        <v>21</v>
      </c>
      <c r="H148" s="20">
        <v>4</v>
      </c>
      <c r="I148" s="20">
        <v>11</v>
      </c>
      <c r="J148" s="20">
        <v>0</v>
      </c>
      <c r="K148" s="20">
        <v>4</v>
      </c>
      <c r="L148" s="20">
        <v>0</v>
      </c>
      <c r="M148" s="20">
        <v>0</v>
      </c>
      <c r="N148" s="20">
        <v>0</v>
      </c>
      <c r="O148" s="20">
        <v>0</v>
      </c>
      <c r="P148" s="20">
        <v>2</v>
      </c>
    </row>
    <row r="149" spans="1:16" s="19" customFormat="1" ht="12" customHeight="1" x14ac:dyDescent="0.2">
      <c r="A149" s="157" t="s">
        <v>177</v>
      </c>
      <c r="B149" s="157"/>
      <c r="C149" s="80">
        <v>291</v>
      </c>
      <c r="D149" s="20">
        <v>93</v>
      </c>
      <c r="E149" s="20">
        <v>0</v>
      </c>
      <c r="F149" s="20">
        <v>0</v>
      </c>
      <c r="G149" s="20">
        <v>93</v>
      </c>
      <c r="H149" s="20">
        <v>14</v>
      </c>
      <c r="I149" s="20">
        <v>20</v>
      </c>
      <c r="J149" s="20">
        <v>16</v>
      </c>
      <c r="K149" s="20">
        <v>20</v>
      </c>
      <c r="L149" s="20">
        <v>12</v>
      </c>
      <c r="M149" s="20">
        <v>2</v>
      </c>
      <c r="N149" s="20">
        <v>0</v>
      </c>
      <c r="O149" s="20">
        <v>0</v>
      </c>
      <c r="P149" s="20">
        <v>9</v>
      </c>
    </row>
    <row r="150" spans="1:16" s="19" customFormat="1" ht="12" customHeight="1" x14ac:dyDescent="0.2">
      <c r="A150" s="157" t="s">
        <v>178</v>
      </c>
      <c r="B150" s="157"/>
      <c r="C150" s="80">
        <v>723</v>
      </c>
      <c r="D150" s="20">
        <v>380</v>
      </c>
      <c r="E150" s="20">
        <v>2</v>
      </c>
      <c r="F150" s="20">
        <v>3</v>
      </c>
      <c r="G150" s="20">
        <v>375</v>
      </c>
      <c r="H150" s="20">
        <v>119</v>
      </c>
      <c r="I150" s="20">
        <v>55</v>
      </c>
      <c r="J150" s="20">
        <v>73</v>
      </c>
      <c r="K150" s="20">
        <v>45</v>
      </c>
      <c r="L150" s="20">
        <v>12</v>
      </c>
      <c r="M150" s="20">
        <v>4</v>
      </c>
      <c r="N150" s="20">
        <v>2</v>
      </c>
      <c r="O150" s="20">
        <v>0</v>
      </c>
      <c r="P150" s="20">
        <v>65</v>
      </c>
    </row>
    <row r="151" spans="1:16" s="19" customFormat="1" ht="12" customHeight="1" x14ac:dyDescent="0.2">
      <c r="A151" s="157" t="s">
        <v>179</v>
      </c>
      <c r="B151" s="157"/>
      <c r="C151" s="80">
        <v>9028</v>
      </c>
      <c r="D151" s="20">
        <v>4128</v>
      </c>
      <c r="E151" s="20">
        <v>68</v>
      </c>
      <c r="F151" s="20">
        <v>32</v>
      </c>
      <c r="G151" s="20">
        <v>4028</v>
      </c>
      <c r="H151" s="20">
        <v>871</v>
      </c>
      <c r="I151" s="20">
        <v>889</v>
      </c>
      <c r="J151" s="20">
        <v>610</v>
      </c>
      <c r="K151" s="20">
        <v>730</v>
      </c>
      <c r="L151" s="20">
        <v>245</v>
      </c>
      <c r="M151" s="20">
        <v>20</v>
      </c>
      <c r="N151" s="20">
        <v>32</v>
      </c>
      <c r="O151" s="20">
        <v>24</v>
      </c>
      <c r="P151" s="20">
        <v>607</v>
      </c>
    </row>
    <row r="152" spans="1:16" s="19" customFormat="1" ht="12" customHeight="1" x14ac:dyDescent="0.2">
      <c r="A152" s="157" t="s">
        <v>180</v>
      </c>
      <c r="B152" s="157"/>
      <c r="C152" s="80">
        <v>4170</v>
      </c>
      <c r="D152" s="20">
        <v>2304</v>
      </c>
      <c r="E152" s="20">
        <v>31</v>
      </c>
      <c r="F152" s="20">
        <v>11</v>
      </c>
      <c r="G152" s="20">
        <v>2262</v>
      </c>
      <c r="H152" s="20">
        <v>742</v>
      </c>
      <c r="I152" s="20">
        <v>390</v>
      </c>
      <c r="J152" s="20">
        <v>299</v>
      </c>
      <c r="K152" s="20">
        <v>329</v>
      </c>
      <c r="L152" s="20">
        <v>108</v>
      </c>
      <c r="M152" s="20">
        <v>21</v>
      </c>
      <c r="N152" s="20">
        <v>11</v>
      </c>
      <c r="O152" s="20">
        <v>8</v>
      </c>
      <c r="P152" s="20">
        <v>354</v>
      </c>
    </row>
    <row r="153" spans="1:16" s="19" customFormat="1" ht="12" customHeight="1" x14ac:dyDescent="0.2">
      <c r="A153" s="157" t="s">
        <v>182</v>
      </c>
      <c r="B153" s="157"/>
      <c r="C153" s="80">
        <v>163</v>
      </c>
      <c r="D153" s="20">
        <v>78</v>
      </c>
      <c r="E153" s="20">
        <v>0</v>
      </c>
      <c r="F153" s="20">
        <v>0</v>
      </c>
      <c r="G153" s="20">
        <v>78</v>
      </c>
      <c r="H153" s="20">
        <v>20</v>
      </c>
      <c r="I153" s="20">
        <v>16</v>
      </c>
      <c r="J153" s="20">
        <v>3</v>
      </c>
      <c r="K153" s="20">
        <v>19</v>
      </c>
      <c r="L153" s="20">
        <v>8</v>
      </c>
      <c r="M153" s="20">
        <v>2</v>
      </c>
      <c r="N153" s="20">
        <v>0</v>
      </c>
      <c r="O153" s="20">
        <v>0</v>
      </c>
      <c r="P153" s="20">
        <v>10</v>
      </c>
    </row>
    <row r="154" spans="1:16" s="19" customFormat="1" ht="12" customHeight="1" x14ac:dyDescent="0.2">
      <c r="A154" s="157" t="s">
        <v>183</v>
      </c>
      <c r="B154" s="157"/>
      <c r="C154" s="80">
        <v>4649</v>
      </c>
      <c r="D154" s="20">
        <v>2373</v>
      </c>
      <c r="E154" s="20">
        <v>22</v>
      </c>
      <c r="F154" s="20">
        <v>10</v>
      </c>
      <c r="G154" s="20">
        <v>2341</v>
      </c>
      <c r="H154" s="20">
        <v>533</v>
      </c>
      <c r="I154" s="20">
        <v>510</v>
      </c>
      <c r="J154" s="20">
        <v>411</v>
      </c>
      <c r="K154" s="20">
        <v>394</v>
      </c>
      <c r="L154" s="20">
        <v>158</v>
      </c>
      <c r="M154" s="20">
        <v>23</v>
      </c>
      <c r="N154" s="20">
        <v>6</v>
      </c>
      <c r="O154" s="20">
        <v>8</v>
      </c>
      <c r="P154" s="20">
        <v>298</v>
      </c>
    </row>
    <row r="155" spans="1:16" s="19" customFormat="1" ht="12" customHeight="1" x14ac:dyDescent="0.2">
      <c r="A155" s="157" t="s">
        <v>184</v>
      </c>
      <c r="B155" s="157"/>
      <c r="C155" s="80">
        <v>64</v>
      </c>
      <c r="D155" s="20">
        <v>19</v>
      </c>
      <c r="E155" s="20">
        <v>0</v>
      </c>
      <c r="F155" s="20">
        <v>0</v>
      </c>
      <c r="G155" s="20">
        <v>19</v>
      </c>
      <c r="H155" s="20">
        <v>6</v>
      </c>
      <c r="I155" s="20">
        <v>3</v>
      </c>
      <c r="J155" s="20">
        <v>1</v>
      </c>
      <c r="K155" s="20">
        <v>5</v>
      </c>
      <c r="L155" s="20">
        <v>1</v>
      </c>
      <c r="M155" s="20">
        <v>0</v>
      </c>
      <c r="N155" s="20">
        <v>0</v>
      </c>
      <c r="O155" s="20">
        <v>0</v>
      </c>
      <c r="P155" s="20">
        <v>3</v>
      </c>
    </row>
    <row r="156" spans="1:16" s="19" customFormat="1" ht="12" customHeight="1" x14ac:dyDescent="0.2">
      <c r="A156" s="157" t="s">
        <v>185</v>
      </c>
      <c r="B156" s="157"/>
      <c r="C156" s="80">
        <v>1957</v>
      </c>
      <c r="D156" s="20">
        <v>922</v>
      </c>
      <c r="E156" s="20">
        <v>18</v>
      </c>
      <c r="F156" s="20">
        <v>6</v>
      </c>
      <c r="G156" s="20">
        <v>898</v>
      </c>
      <c r="H156" s="20">
        <v>178</v>
      </c>
      <c r="I156" s="20">
        <v>139</v>
      </c>
      <c r="J156" s="20">
        <v>239</v>
      </c>
      <c r="K156" s="20">
        <v>106</v>
      </c>
      <c r="L156" s="20">
        <v>50</v>
      </c>
      <c r="M156" s="20">
        <v>11</v>
      </c>
      <c r="N156" s="20">
        <v>6</v>
      </c>
      <c r="O156" s="20">
        <v>6</v>
      </c>
      <c r="P156" s="20">
        <v>163</v>
      </c>
    </row>
    <row r="157" spans="1:16" s="19" customFormat="1" ht="12" customHeight="1" x14ac:dyDescent="0.2">
      <c r="A157" s="157" t="s">
        <v>186</v>
      </c>
      <c r="B157" s="157"/>
      <c r="C157" s="80">
        <v>345</v>
      </c>
      <c r="D157" s="20">
        <v>117</v>
      </c>
      <c r="E157" s="20">
        <v>0</v>
      </c>
      <c r="F157" s="20">
        <v>0</v>
      </c>
      <c r="G157" s="20">
        <v>117</v>
      </c>
      <c r="H157" s="20">
        <v>24</v>
      </c>
      <c r="I157" s="20">
        <v>22</v>
      </c>
      <c r="J157" s="20">
        <v>11</v>
      </c>
      <c r="K157" s="20">
        <v>26</v>
      </c>
      <c r="L157" s="20">
        <v>4</v>
      </c>
      <c r="M157" s="20">
        <v>5</v>
      </c>
      <c r="N157" s="20">
        <v>0</v>
      </c>
      <c r="O157" s="20">
        <v>0</v>
      </c>
      <c r="P157" s="20">
        <v>25</v>
      </c>
    </row>
    <row r="158" spans="1:16" s="19" customFormat="1" ht="12" customHeight="1" x14ac:dyDescent="0.2">
      <c r="A158" s="157" t="s">
        <v>187</v>
      </c>
      <c r="B158" s="157"/>
      <c r="C158" s="80">
        <v>546</v>
      </c>
      <c r="D158" s="20">
        <v>239</v>
      </c>
      <c r="E158" s="20">
        <v>0</v>
      </c>
      <c r="F158" s="20">
        <v>1</v>
      </c>
      <c r="G158" s="20">
        <v>238</v>
      </c>
      <c r="H158" s="20">
        <v>47</v>
      </c>
      <c r="I158" s="20">
        <v>60</v>
      </c>
      <c r="J158" s="20">
        <v>40</v>
      </c>
      <c r="K158" s="20">
        <v>41</v>
      </c>
      <c r="L158" s="20">
        <v>18</v>
      </c>
      <c r="M158" s="20">
        <v>2</v>
      </c>
      <c r="N158" s="20">
        <v>1</v>
      </c>
      <c r="O158" s="20">
        <v>0</v>
      </c>
      <c r="P158" s="20">
        <v>29</v>
      </c>
    </row>
    <row r="159" spans="1:16" s="19" customFormat="1" ht="12" customHeight="1" x14ac:dyDescent="0.2">
      <c r="A159" s="157" t="s">
        <v>190</v>
      </c>
      <c r="B159" s="157"/>
      <c r="C159" s="80">
        <v>486</v>
      </c>
      <c r="D159" s="20">
        <v>231</v>
      </c>
      <c r="E159" s="20">
        <v>2</v>
      </c>
      <c r="F159" s="20">
        <v>0</v>
      </c>
      <c r="G159" s="20">
        <v>229</v>
      </c>
      <c r="H159" s="20">
        <v>83</v>
      </c>
      <c r="I159" s="20">
        <v>53</v>
      </c>
      <c r="J159" s="20">
        <v>10</v>
      </c>
      <c r="K159" s="20">
        <v>31</v>
      </c>
      <c r="L159" s="20">
        <v>18</v>
      </c>
      <c r="M159" s="20">
        <v>3</v>
      </c>
      <c r="N159" s="20">
        <v>2</v>
      </c>
      <c r="O159" s="20">
        <v>0</v>
      </c>
      <c r="P159" s="20">
        <v>29</v>
      </c>
    </row>
    <row r="160" spans="1:16" s="19" customFormat="1" ht="12" customHeight="1" x14ac:dyDescent="0.2">
      <c r="A160" s="157" t="s">
        <v>193</v>
      </c>
      <c r="B160" s="157"/>
      <c r="C160" s="80">
        <v>74</v>
      </c>
      <c r="D160" s="20">
        <v>45</v>
      </c>
      <c r="E160" s="20">
        <v>1</v>
      </c>
      <c r="F160" s="20">
        <v>0</v>
      </c>
      <c r="G160" s="20">
        <v>44</v>
      </c>
      <c r="H160" s="20">
        <v>10</v>
      </c>
      <c r="I160" s="20">
        <v>4</v>
      </c>
      <c r="J160" s="20">
        <v>6</v>
      </c>
      <c r="K160" s="20">
        <v>4</v>
      </c>
      <c r="L160" s="20">
        <v>4</v>
      </c>
      <c r="M160" s="20">
        <v>3</v>
      </c>
      <c r="N160" s="20">
        <v>0</v>
      </c>
      <c r="O160" s="20">
        <v>0</v>
      </c>
      <c r="P160" s="20">
        <v>13</v>
      </c>
    </row>
    <row r="161" spans="1:16" s="19" customFormat="1" ht="12" customHeight="1" x14ac:dyDescent="0.2">
      <c r="A161" s="157" t="s">
        <v>194</v>
      </c>
      <c r="B161" s="157"/>
      <c r="C161" s="80">
        <v>530</v>
      </c>
      <c r="D161" s="20">
        <v>307</v>
      </c>
      <c r="E161" s="20">
        <v>3</v>
      </c>
      <c r="F161" s="20">
        <v>1</v>
      </c>
      <c r="G161" s="20">
        <v>303</v>
      </c>
      <c r="H161" s="20">
        <v>75</v>
      </c>
      <c r="I161" s="20">
        <v>70</v>
      </c>
      <c r="J161" s="20">
        <v>43</v>
      </c>
      <c r="K161" s="20">
        <v>52</v>
      </c>
      <c r="L161" s="20">
        <v>24</v>
      </c>
      <c r="M161" s="20">
        <v>1</v>
      </c>
      <c r="N161" s="20">
        <v>1</v>
      </c>
      <c r="O161" s="20">
        <v>1</v>
      </c>
      <c r="P161" s="20">
        <v>36</v>
      </c>
    </row>
    <row r="162" spans="1:16" s="19" customFormat="1" ht="12" customHeight="1" x14ac:dyDescent="0.2">
      <c r="A162" s="157" t="s">
        <v>195</v>
      </c>
      <c r="B162" s="157"/>
      <c r="C162" s="80">
        <v>1562</v>
      </c>
      <c r="D162" s="20">
        <v>843</v>
      </c>
      <c r="E162" s="20">
        <v>7</v>
      </c>
      <c r="F162" s="20">
        <v>8</v>
      </c>
      <c r="G162" s="20">
        <v>828</v>
      </c>
      <c r="H162" s="20">
        <v>250</v>
      </c>
      <c r="I162" s="20">
        <v>145</v>
      </c>
      <c r="J162" s="20">
        <v>104</v>
      </c>
      <c r="K162" s="20">
        <v>144</v>
      </c>
      <c r="L162" s="20">
        <v>48</v>
      </c>
      <c r="M162" s="20">
        <v>6</v>
      </c>
      <c r="N162" s="20">
        <v>8</v>
      </c>
      <c r="O162" s="20">
        <v>2</v>
      </c>
      <c r="P162" s="20">
        <v>121</v>
      </c>
    </row>
    <row r="163" spans="1:16" s="19" customFormat="1" ht="12" customHeight="1" x14ac:dyDescent="0.2">
      <c r="A163" s="157" t="s">
        <v>196</v>
      </c>
      <c r="B163" s="157"/>
      <c r="C163" s="80">
        <v>72</v>
      </c>
      <c r="D163" s="20">
        <v>51</v>
      </c>
      <c r="E163" s="20">
        <v>1</v>
      </c>
      <c r="F163" s="20">
        <v>0</v>
      </c>
      <c r="G163" s="20">
        <v>50</v>
      </c>
      <c r="H163" s="20">
        <v>7</v>
      </c>
      <c r="I163" s="20">
        <v>22</v>
      </c>
      <c r="J163" s="20">
        <v>13</v>
      </c>
      <c r="K163" s="20">
        <v>3</v>
      </c>
      <c r="L163" s="20">
        <v>0</v>
      </c>
      <c r="M163" s="20">
        <v>1</v>
      </c>
      <c r="N163" s="20">
        <v>1</v>
      </c>
      <c r="O163" s="20">
        <v>0</v>
      </c>
      <c r="P163" s="20">
        <v>3</v>
      </c>
    </row>
    <row r="164" spans="1:16" s="19" customFormat="1" ht="12" customHeight="1" x14ac:dyDescent="0.2">
      <c r="A164" s="157" t="s">
        <v>197</v>
      </c>
      <c r="B164" s="157"/>
      <c r="C164" s="80">
        <v>775</v>
      </c>
      <c r="D164" s="20">
        <v>455</v>
      </c>
      <c r="E164" s="20">
        <v>4</v>
      </c>
      <c r="F164" s="20">
        <v>1</v>
      </c>
      <c r="G164" s="20">
        <v>450</v>
      </c>
      <c r="H164" s="20">
        <v>119</v>
      </c>
      <c r="I164" s="20">
        <v>109</v>
      </c>
      <c r="J164" s="20">
        <v>43</v>
      </c>
      <c r="K164" s="20">
        <v>85</v>
      </c>
      <c r="L164" s="20">
        <v>29</v>
      </c>
      <c r="M164" s="20">
        <v>4</v>
      </c>
      <c r="N164" s="20">
        <v>2</v>
      </c>
      <c r="O164" s="20">
        <v>5</v>
      </c>
      <c r="P164" s="20">
        <v>54</v>
      </c>
    </row>
    <row r="165" spans="1:16" s="19" customFormat="1" ht="12" customHeight="1" x14ac:dyDescent="0.2">
      <c r="A165" s="158" t="s">
        <v>199</v>
      </c>
      <c r="B165" s="158"/>
      <c r="C165" s="81">
        <v>274</v>
      </c>
      <c r="D165" s="26">
        <v>115</v>
      </c>
      <c r="E165" s="26">
        <v>0</v>
      </c>
      <c r="F165" s="26">
        <v>0</v>
      </c>
      <c r="G165" s="26">
        <v>115</v>
      </c>
      <c r="H165" s="26">
        <v>35</v>
      </c>
      <c r="I165" s="26">
        <v>26</v>
      </c>
      <c r="J165" s="26">
        <v>9</v>
      </c>
      <c r="K165" s="26">
        <v>24</v>
      </c>
      <c r="L165" s="26">
        <v>9</v>
      </c>
      <c r="M165" s="26">
        <v>0</v>
      </c>
      <c r="N165" s="26">
        <v>3</v>
      </c>
      <c r="O165" s="26">
        <v>0</v>
      </c>
      <c r="P165" s="26">
        <v>9</v>
      </c>
    </row>
    <row r="166" spans="1:16" s="19" customFormat="1" ht="12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1:16" s="19" customFormat="1" ht="12" customHeight="1" x14ac:dyDescent="0.2">
      <c r="A167" s="156" t="s">
        <v>200</v>
      </c>
      <c r="B167" s="156"/>
      <c r="C167" s="18">
        <f t="shared" ref="C167:P167" si="45">SUM(C168:C175)</f>
        <v>4311</v>
      </c>
      <c r="D167" s="18">
        <f t="shared" si="45"/>
        <v>2776</v>
      </c>
      <c r="E167" s="18">
        <f t="shared" si="45"/>
        <v>20</v>
      </c>
      <c r="F167" s="18">
        <f t="shared" si="45"/>
        <v>11</v>
      </c>
      <c r="G167" s="18">
        <f t="shared" si="45"/>
        <v>2745</v>
      </c>
      <c r="H167" s="18">
        <f t="shared" si="45"/>
        <v>685</v>
      </c>
      <c r="I167" s="18">
        <f t="shared" si="45"/>
        <v>513</v>
      </c>
      <c r="J167" s="18">
        <f t="shared" si="45"/>
        <v>585</v>
      </c>
      <c r="K167" s="18">
        <f t="shared" si="45"/>
        <v>325</v>
      </c>
      <c r="L167" s="18">
        <f t="shared" si="45"/>
        <v>133</v>
      </c>
      <c r="M167" s="18">
        <f t="shared" si="45"/>
        <v>74</v>
      </c>
      <c r="N167" s="18">
        <f t="shared" si="45"/>
        <v>12</v>
      </c>
      <c r="O167" s="18">
        <f t="shared" si="45"/>
        <v>9</v>
      </c>
      <c r="P167" s="18">
        <f t="shared" si="45"/>
        <v>409</v>
      </c>
    </row>
    <row r="168" spans="1:16" s="19" customFormat="1" ht="12" customHeight="1" x14ac:dyDescent="0.2">
      <c r="A168" s="157" t="s">
        <v>350</v>
      </c>
      <c r="B168" s="157"/>
      <c r="C168" s="80">
        <v>1022</v>
      </c>
      <c r="D168" s="20">
        <v>645</v>
      </c>
      <c r="E168" s="20">
        <v>9</v>
      </c>
      <c r="F168" s="20">
        <v>3</v>
      </c>
      <c r="G168" s="20">
        <v>633</v>
      </c>
      <c r="H168" s="20">
        <v>163</v>
      </c>
      <c r="I168" s="20">
        <v>80</v>
      </c>
      <c r="J168" s="20">
        <v>140</v>
      </c>
      <c r="K168" s="20">
        <v>101</v>
      </c>
      <c r="L168" s="20">
        <v>38</v>
      </c>
      <c r="M168" s="20">
        <v>13</v>
      </c>
      <c r="N168" s="20">
        <v>1</v>
      </c>
      <c r="O168" s="20">
        <v>4</v>
      </c>
      <c r="P168" s="20">
        <v>93</v>
      </c>
    </row>
    <row r="169" spans="1:16" s="19" customFormat="1" ht="12" customHeight="1" x14ac:dyDescent="0.2">
      <c r="A169" s="157" t="s">
        <v>202</v>
      </c>
      <c r="B169" s="157"/>
      <c r="C169" s="80">
        <v>45</v>
      </c>
      <c r="D169" s="20">
        <v>30</v>
      </c>
      <c r="E169" s="20">
        <v>0</v>
      </c>
      <c r="F169" s="20">
        <v>0</v>
      </c>
      <c r="G169" s="20">
        <v>30</v>
      </c>
      <c r="H169" s="20">
        <v>3</v>
      </c>
      <c r="I169" s="20">
        <v>5</v>
      </c>
      <c r="J169" s="20">
        <v>5</v>
      </c>
      <c r="K169" s="20">
        <v>2</v>
      </c>
      <c r="L169" s="20">
        <v>1</v>
      </c>
      <c r="M169" s="20">
        <v>4</v>
      </c>
      <c r="N169" s="20">
        <v>1</v>
      </c>
      <c r="O169" s="20">
        <v>0</v>
      </c>
      <c r="P169" s="20">
        <v>9</v>
      </c>
    </row>
    <row r="170" spans="1:16" s="19" customFormat="1" ht="12" customHeight="1" x14ac:dyDescent="0.2">
      <c r="A170" s="157" t="s">
        <v>203</v>
      </c>
      <c r="B170" s="157"/>
      <c r="C170" s="80">
        <v>53</v>
      </c>
      <c r="D170" s="20">
        <v>36</v>
      </c>
      <c r="E170" s="20">
        <v>0</v>
      </c>
      <c r="F170" s="20">
        <v>0</v>
      </c>
      <c r="G170" s="20">
        <v>36</v>
      </c>
      <c r="H170" s="20">
        <v>8</v>
      </c>
      <c r="I170" s="20">
        <v>5</v>
      </c>
      <c r="J170" s="20">
        <v>5</v>
      </c>
      <c r="K170" s="20">
        <v>5</v>
      </c>
      <c r="L170" s="20">
        <v>4</v>
      </c>
      <c r="M170" s="20">
        <v>2</v>
      </c>
      <c r="N170" s="20">
        <v>2</v>
      </c>
      <c r="O170" s="20">
        <v>1</v>
      </c>
      <c r="P170" s="20">
        <v>4</v>
      </c>
    </row>
    <row r="171" spans="1:16" s="19" customFormat="1" ht="12" customHeight="1" x14ac:dyDescent="0.2">
      <c r="A171" s="157" t="s">
        <v>204</v>
      </c>
      <c r="B171" s="157"/>
      <c r="C171" s="80">
        <v>53</v>
      </c>
      <c r="D171" s="20">
        <v>24</v>
      </c>
      <c r="E171" s="20">
        <v>0</v>
      </c>
      <c r="F171" s="20">
        <v>0</v>
      </c>
      <c r="G171" s="20">
        <v>24</v>
      </c>
      <c r="H171" s="20">
        <v>2</v>
      </c>
      <c r="I171" s="20">
        <v>5</v>
      </c>
      <c r="J171" s="20">
        <v>3</v>
      </c>
      <c r="K171" s="20">
        <v>6</v>
      </c>
      <c r="L171" s="20">
        <v>1</v>
      </c>
      <c r="M171" s="20">
        <v>0</v>
      </c>
      <c r="N171" s="20">
        <v>0</v>
      </c>
      <c r="O171" s="20">
        <v>0</v>
      </c>
      <c r="P171" s="20">
        <v>7</v>
      </c>
    </row>
    <row r="172" spans="1:16" s="19" customFormat="1" ht="12" customHeight="1" x14ac:dyDescent="0.2">
      <c r="A172" s="157" t="s">
        <v>205</v>
      </c>
      <c r="B172" s="157"/>
      <c r="C172" s="80">
        <v>882</v>
      </c>
      <c r="D172" s="20">
        <v>568</v>
      </c>
      <c r="E172" s="20">
        <v>4</v>
      </c>
      <c r="F172" s="20">
        <v>2</v>
      </c>
      <c r="G172" s="20">
        <v>562</v>
      </c>
      <c r="H172" s="20">
        <v>146</v>
      </c>
      <c r="I172" s="20">
        <v>98</v>
      </c>
      <c r="J172" s="20">
        <v>124</v>
      </c>
      <c r="K172" s="20">
        <v>55</v>
      </c>
      <c r="L172" s="20">
        <v>18</v>
      </c>
      <c r="M172" s="20">
        <v>26</v>
      </c>
      <c r="N172" s="20">
        <v>4</v>
      </c>
      <c r="O172" s="20">
        <v>2</v>
      </c>
      <c r="P172" s="20">
        <v>89</v>
      </c>
    </row>
    <row r="173" spans="1:16" s="19" customFormat="1" ht="12" customHeight="1" x14ac:dyDescent="0.2">
      <c r="A173" s="157" t="s">
        <v>207</v>
      </c>
      <c r="B173" s="157"/>
      <c r="C173" s="80">
        <v>457</v>
      </c>
      <c r="D173" s="20">
        <v>332</v>
      </c>
      <c r="E173" s="20">
        <v>1</v>
      </c>
      <c r="F173" s="20">
        <v>0</v>
      </c>
      <c r="G173" s="20">
        <v>331</v>
      </c>
      <c r="H173" s="20">
        <v>90</v>
      </c>
      <c r="I173" s="20">
        <v>48</v>
      </c>
      <c r="J173" s="20">
        <v>90</v>
      </c>
      <c r="K173" s="20">
        <v>29</v>
      </c>
      <c r="L173" s="20">
        <v>7</v>
      </c>
      <c r="M173" s="20">
        <v>17</v>
      </c>
      <c r="N173" s="20">
        <v>1</v>
      </c>
      <c r="O173" s="20">
        <v>0</v>
      </c>
      <c r="P173" s="20">
        <v>49</v>
      </c>
    </row>
    <row r="174" spans="1:16" s="19" customFormat="1" ht="12" customHeight="1" x14ac:dyDescent="0.2">
      <c r="A174" s="157" t="s">
        <v>208</v>
      </c>
      <c r="B174" s="157"/>
      <c r="C174" s="80">
        <v>42</v>
      </c>
      <c r="D174" s="20">
        <v>24</v>
      </c>
      <c r="E174" s="20">
        <v>0</v>
      </c>
      <c r="F174" s="20">
        <v>0</v>
      </c>
      <c r="G174" s="20">
        <v>24</v>
      </c>
      <c r="H174" s="20">
        <v>4</v>
      </c>
      <c r="I174" s="20">
        <v>12</v>
      </c>
      <c r="J174" s="20">
        <v>0</v>
      </c>
      <c r="K174" s="20">
        <v>3</v>
      </c>
      <c r="L174" s="20">
        <v>1</v>
      </c>
      <c r="M174" s="20">
        <v>2</v>
      </c>
      <c r="N174" s="20">
        <v>0</v>
      </c>
      <c r="O174" s="20">
        <v>0</v>
      </c>
      <c r="P174" s="20">
        <v>2</v>
      </c>
    </row>
    <row r="175" spans="1:16" s="19" customFormat="1" ht="12" customHeight="1" x14ac:dyDescent="0.2">
      <c r="A175" s="158" t="s">
        <v>209</v>
      </c>
      <c r="B175" s="158"/>
      <c r="C175" s="81">
        <v>1757</v>
      </c>
      <c r="D175" s="26">
        <v>1117</v>
      </c>
      <c r="E175" s="26">
        <v>6</v>
      </c>
      <c r="F175" s="26">
        <v>6</v>
      </c>
      <c r="G175" s="26">
        <v>1105</v>
      </c>
      <c r="H175" s="26">
        <v>269</v>
      </c>
      <c r="I175" s="26">
        <v>260</v>
      </c>
      <c r="J175" s="26">
        <v>218</v>
      </c>
      <c r="K175" s="26">
        <v>124</v>
      </c>
      <c r="L175" s="26">
        <v>63</v>
      </c>
      <c r="M175" s="26">
        <v>10</v>
      </c>
      <c r="N175" s="26">
        <v>3</v>
      </c>
      <c r="O175" s="26">
        <v>2</v>
      </c>
      <c r="P175" s="26">
        <v>156</v>
      </c>
    </row>
    <row r="176" spans="1:16" s="19" customFormat="1" ht="12" customHeigh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1:16" s="19" customFormat="1" ht="12" customHeight="1" x14ac:dyDescent="0.2">
      <c r="A177" s="156" t="s">
        <v>210</v>
      </c>
      <c r="B177" s="156"/>
      <c r="C177" s="18">
        <f t="shared" ref="C177:P177" si="46">SUM(C178:C194)</f>
        <v>29980</v>
      </c>
      <c r="D177" s="18">
        <f t="shared" si="46"/>
        <v>19073</v>
      </c>
      <c r="E177" s="18">
        <f t="shared" si="46"/>
        <v>193</v>
      </c>
      <c r="F177" s="18">
        <f t="shared" si="46"/>
        <v>86</v>
      </c>
      <c r="G177" s="18">
        <f t="shared" si="46"/>
        <v>18794</v>
      </c>
      <c r="H177" s="18">
        <f t="shared" si="46"/>
        <v>3562</v>
      </c>
      <c r="I177" s="18">
        <f t="shared" si="46"/>
        <v>5206</v>
      </c>
      <c r="J177" s="18">
        <f t="shared" si="46"/>
        <v>2928</v>
      </c>
      <c r="K177" s="18">
        <f t="shared" si="46"/>
        <v>3074</v>
      </c>
      <c r="L177" s="18">
        <f t="shared" si="46"/>
        <v>770</v>
      </c>
      <c r="M177" s="18">
        <f t="shared" si="46"/>
        <v>103</v>
      </c>
      <c r="N177" s="18">
        <f t="shared" si="46"/>
        <v>160</v>
      </c>
      <c r="O177" s="18">
        <f t="shared" si="46"/>
        <v>141</v>
      </c>
      <c r="P177" s="18">
        <f t="shared" si="46"/>
        <v>2850</v>
      </c>
    </row>
    <row r="178" spans="1:16" s="19" customFormat="1" ht="12" customHeight="1" x14ac:dyDescent="0.2">
      <c r="A178" s="157" t="s">
        <v>211</v>
      </c>
      <c r="B178" s="157"/>
      <c r="C178" s="80">
        <v>2519</v>
      </c>
      <c r="D178" s="20">
        <v>1579</v>
      </c>
      <c r="E178" s="20">
        <v>11</v>
      </c>
      <c r="F178" s="20">
        <v>4</v>
      </c>
      <c r="G178" s="20">
        <v>1564</v>
      </c>
      <c r="H178" s="20">
        <v>375</v>
      </c>
      <c r="I178" s="20">
        <v>380</v>
      </c>
      <c r="J178" s="20">
        <v>188</v>
      </c>
      <c r="K178" s="20">
        <v>275</v>
      </c>
      <c r="L178" s="20">
        <v>66</v>
      </c>
      <c r="M178" s="20">
        <v>16</v>
      </c>
      <c r="N178" s="20">
        <v>12</v>
      </c>
      <c r="O178" s="20">
        <v>4</v>
      </c>
      <c r="P178" s="20">
        <v>248</v>
      </c>
    </row>
    <row r="179" spans="1:16" s="19" customFormat="1" ht="12" customHeight="1" x14ac:dyDescent="0.2">
      <c r="A179" s="157" t="s">
        <v>212</v>
      </c>
      <c r="B179" s="157"/>
      <c r="C179" s="80">
        <v>10623</v>
      </c>
      <c r="D179" s="20">
        <v>6350</v>
      </c>
      <c r="E179" s="20">
        <v>72</v>
      </c>
      <c r="F179" s="20">
        <v>41</v>
      </c>
      <c r="G179" s="20">
        <v>6237</v>
      </c>
      <c r="H179" s="20">
        <v>1190</v>
      </c>
      <c r="I179" s="20">
        <v>1521</v>
      </c>
      <c r="J179" s="20">
        <v>834</v>
      </c>
      <c r="K179" s="20">
        <v>1237</v>
      </c>
      <c r="L179" s="20">
        <v>272</v>
      </c>
      <c r="M179" s="20">
        <v>38</v>
      </c>
      <c r="N179" s="20">
        <v>59</v>
      </c>
      <c r="O179" s="20">
        <v>85</v>
      </c>
      <c r="P179" s="20">
        <v>1001</v>
      </c>
    </row>
    <row r="180" spans="1:16" s="19" customFormat="1" ht="12" customHeight="1" x14ac:dyDescent="0.2">
      <c r="A180" s="157" t="s">
        <v>213</v>
      </c>
      <c r="B180" s="157"/>
      <c r="C180" s="80">
        <v>1235</v>
      </c>
      <c r="D180" s="20">
        <v>703</v>
      </c>
      <c r="E180" s="20">
        <v>4</v>
      </c>
      <c r="F180" s="20">
        <v>2</v>
      </c>
      <c r="G180" s="20">
        <v>697</v>
      </c>
      <c r="H180" s="20">
        <v>167</v>
      </c>
      <c r="I180" s="20">
        <v>215</v>
      </c>
      <c r="J180" s="20">
        <v>114</v>
      </c>
      <c r="K180" s="20">
        <v>73</v>
      </c>
      <c r="L180" s="20">
        <v>27</v>
      </c>
      <c r="M180" s="20">
        <v>7</v>
      </c>
      <c r="N180" s="20">
        <v>7</v>
      </c>
      <c r="O180" s="20">
        <v>1</v>
      </c>
      <c r="P180" s="20">
        <v>86</v>
      </c>
    </row>
    <row r="181" spans="1:16" s="19" customFormat="1" ht="12" customHeight="1" x14ac:dyDescent="0.2">
      <c r="A181" s="157" t="s">
        <v>214</v>
      </c>
      <c r="B181" s="157"/>
      <c r="C181" s="80">
        <v>1757</v>
      </c>
      <c r="D181" s="20">
        <v>1245</v>
      </c>
      <c r="E181" s="20">
        <v>16</v>
      </c>
      <c r="F181" s="20">
        <v>3</v>
      </c>
      <c r="G181" s="20">
        <v>1226</v>
      </c>
      <c r="H181" s="20">
        <v>241</v>
      </c>
      <c r="I181" s="20">
        <v>286</v>
      </c>
      <c r="J181" s="20">
        <v>222</v>
      </c>
      <c r="K181" s="20">
        <v>237</v>
      </c>
      <c r="L181" s="20">
        <v>45</v>
      </c>
      <c r="M181" s="20">
        <v>5</v>
      </c>
      <c r="N181" s="20">
        <v>6</v>
      </c>
      <c r="O181" s="20">
        <v>1</v>
      </c>
      <c r="P181" s="20">
        <v>183</v>
      </c>
    </row>
    <row r="182" spans="1:16" s="19" customFormat="1" ht="12" customHeight="1" x14ac:dyDescent="0.2">
      <c r="A182" s="157" t="s">
        <v>215</v>
      </c>
      <c r="B182" s="157"/>
      <c r="C182" s="80">
        <v>5045</v>
      </c>
      <c r="D182" s="20">
        <v>3024</v>
      </c>
      <c r="E182" s="20">
        <v>34</v>
      </c>
      <c r="F182" s="20">
        <v>12</v>
      </c>
      <c r="G182" s="20">
        <v>2978</v>
      </c>
      <c r="H182" s="20">
        <v>535</v>
      </c>
      <c r="I182" s="20">
        <v>865</v>
      </c>
      <c r="J182" s="20">
        <v>393</v>
      </c>
      <c r="K182" s="20">
        <v>486</v>
      </c>
      <c r="L182" s="20">
        <v>154</v>
      </c>
      <c r="M182" s="20">
        <v>9</v>
      </c>
      <c r="N182" s="20">
        <v>34</v>
      </c>
      <c r="O182" s="20">
        <v>24</v>
      </c>
      <c r="P182" s="20">
        <v>478</v>
      </c>
    </row>
    <row r="183" spans="1:16" s="19" customFormat="1" ht="12" customHeight="1" x14ac:dyDescent="0.2">
      <c r="A183" s="157" t="s">
        <v>216</v>
      </c>
      <c r="B183" s="157"/>
      <c r="C183" s="80">
        <v>462</v>
      </c>
      <c r="D183" s="20">
        <v>356</v>
      </c>
      <c r="E183" s="20">
        <v>1</v>
      </c>
      <c r="F183" s="20">
        <v>1</v>
      </c>
      <c r="G183" s="20">
        <v>354</v>
      </c>
      <c r="H183" s="20">
        <v>57</v>
      </c>
      <c r="I183" s="20">
        <v>70</v>
      </c>
      <c r="J183" s="20">
        <v>92</v>
      </c>
      <c r="K183" s="20">
        <v>61</v>
      </c>
      <c r="L183" s="20">
        <v>13</v>
      </c>
      <c r="M183" s="20">
        <v>2</v>
      </c>
      <c r="N183" s="20">
        <v>3</v>
      </c>
      <c r="O183" s="20">
        <v>2</v>
      </c>
      <c r="P183" s="20">
        <v>54</v>
      </c>
    </row>
    <row r="184" spans="1:16" s="19" customFormat="1" ht="12" customHeight="1" x14ac:dyDescent="0.2">
      <c r="A184" s="157" t="s">
        <v>217</v>
      </c>
      <c r="B184" s="157"/>
      <c r="C184" s="80">
        <v>502</v>
      </c>
      <c r="D184" s="20">
        <v>366</v>
      </c>
      <c r="E184" s="20">
        <v>2</v>
      </c>
      <c r="F184" s="20">
        <v>1</v>
      </c>
      <c r="G184" s="20">
        <v>363</v>
      </c>
      <c r="H184" s="20">
        <v>50</v>
      </c>
      <c r="I184" s="20">
        <v>111</v>
      </c>
      <c r="J184" s="20">
        <v>88</v>
      </c>
      <c r="K184" s="20">
        <v>54</v>
      </c>
      <c r="L184" s="20">
        <v>12</v>
      </c>
      <c r="M184" s="20">
        <v>0</v>
      </c>
      <c r="N184" s="20">
        <v>2</v>
      </c>
      <c r="O184" s="20">
        <v>3</v>
      </c>
      <c r="P184" s="20">
        <v>43</v>
      </c>
    </row>
    <row r="185" spans="1:16" s="19" customFormat="1" ht="12" customHeight="1" x14ac:dyDescent="0.2">
      <c r="A185" s="157" t="s">
        <v>218</v>
      </c>
      <c r="B185" s="157"/>
      <c r="C185" s="80">
        <v>570</v>
      </c>
      <c r="D185" s="20">
        <v>343</v>
      </c>
      <c r="E185" s="20">
        <v>1</v>
      </c>
      <c r="F185" s="20">
        <v>0</v>
      </c>
      <c r="G185" s="20">
        <v>342</v>
      </c>
      <c r="H185" s="20">
        <v>63</v>
      </c>
      <c r="I185" s="20">
        <v>86</v>
      </c>
      <c r="J185" s="20">
        <v>82</v>
      </c>
      <c r="K185" s="20">
        <v>41</v>
      </c>
      <c r="L185" s="20">
        <v>15</v>
      </c>
      <c r="M185" s="20">
        <v>2</v>
      </c>
      <c r="N185" s="20">
        <v>1</v>
      </c>
      <c r="O185" s="20">
        <v>1</v>
      </c>
      <c r="P185" s="20">
        <v>51</v>
      </c>
    </row>
    <row r="186" spans="1:16" s="19" customFormat="1" ht="12" customHeight="1" x14ac:dyDescent="0.2">
      <c r="A186" s="157" t="s">
        <v>219</v>
      </c>
      <c r="B186" s="157"/>
      <c r="C186" s="80">
        <v>310</v>
      </c>
      <c r="D186" s="20">
        <v>242</v>
      </c>
      <c r="E186" s="20">
        <v>5</v>
      </c>
      <c r="F186" s="20">
        <v>1</v>
      </c>
      <c r="G186" s="20">
        <v>236</v>
      </c>
      <c r="H186" s="20">
        <v>68</v>
      </c>
      <c r="I186" s="20">
        <v>34</v>
      </c>
      <c r="J186" s="20">
        <v>101</v>
      </c>
      <c r="K186" s="20">
        <v>3</v>
      </c>
      <c r="L186" s="20">
        <v>3</v>
      </c>
      <c r="M186" s="20">
        <v>2</v>
      </c>
      <c r="N186" s="20">
        <v>0</v>
      </c>
      <c r="O186" s="20">
        <v>0</v>
      </c>
      <c r="P186" s="20">
        <v>25</v>
      </c>
    </row>
    <row r="187" spans="1:16" s="19" customFormat="1" ht="12" customHeight="1" x14ac:dyDescent="0.2">
      <c r="A187" s="157" t="s">
        <v>220</v>
      </c>
      <c r="B187" s="157"/>
      <c r="C187" s="80">
        <v>934</v>
      </c>
      <c r="D187" s="20">
        <v>639</v>
      </c>
      <c r="E187" s="20">
        <v>5</v>
      </c>
      <c r="F187" s="20">
        <v>2</v>
      </c>
      <c r="G187" s="20">
        <v>632</v>
      </c>
      <c r="H187" s="20">
        <v>118</v>
      </c>
      <c r="I187" s="20">
        <v>193</v>
      </c>
      <c r="J187" s="20">
        <v>95</v>
      </c>
      <c r="K187" s="20">
        <v>104</v>
      </c>
      <c r="L187" s="20">
        <v>21</v>
      </c>
      <c r="M187" s="20">
        <v>4</v>
      </c>
      <c r="N187" s="20">
        <v>11</v>
      </c>
      <c r="O187" s="20">
        <v>2</v>
      </c>
      <c r="P187" s="20">
        <v>84</v>
      </c>
    </row>
    <row r="188" spans="1:16" s="19" customFormat="1" ht="12" customHeight="1" x14ac:dyDescent="0.2">
      <c r="A188" s="157" t="s">
        <v>222</v>
      </c>
      <c r="B188" s="157"/>
      <c r="C188" s="80">
        <v>87</v>
      </c>
      <c r="D188" s="20">
        <v>52</v>
      </c>
      <c r="E188" s="20">
        <v>0</v>
      </c>
      <c r="F188" s="20">
        <v>0</v>
      </c>
      <c r="G188" s="20">
        <v>52</v>
      </c>
      <c r="H188" s="20">
        <v>13</v>
      </c>
      <c r="I188" s="20">
        <v>14</v>
      </c>
      <c r="J188" s="20">
        <v>4</v>
      </c>
      <c r="K188" s="20">
        <v>15</v>
      </c>
      <c r="L188" s="20">
        <v>1</v>
      </c>
      <c r="M188" s="20">
        <v>0</v>
      </c>
      <c r="N188" s="20">
        <v>0</v>
      </c>
      <c r="O188" s="20">
        <v>0</v>
      </c>
      <c r="P188" s="20">
        <v>5</v>
      </c>
    </row>
    <row r="189" spans="1:16" s="19" customFormat="1" ht="12" customHeight="1" x14ac:dyDescent="0.2">
      <c r="A189" s="157" t="s">
        <v>223</v>
      </c>
      <c r="B189" s="157"/>
      <c r="C189" s="80">
        <v>1686</v>
      </c>
      <c r="D189" s="20">
        <v>1167</v>
      </c>
      <c r="E189" s="20">
        <v>17</v>
      </c>
      <c r="F189" s="20">
        <v>4</v>
      </c>
      <c r="G189" s="20">
        <v>1146</v>
      </c>
      <c r="H189" s="20">
        <v>174</v>
      </c>
      <c r="I189" s="20">
        <v>280</v>
      </c>
      <c r="J189" s="20">
        <v>318</v>
      </c>
      <c r="K189" s="20">
        <v>154</v>
      </c>
      <c r="L189" s="20">
        <v>39</v>
      </c>
      <c r="M189" s="20">
        <v>3</v>
      </c>
      <c r="N189" s="20">
        <v>7</v>
      </c>
      <c r="O189" s="20">
        <v>4</v>
      </c>
      <c r="P189" s="20">
        <v>167</v>
      </c>
    </row>
    <row r="190" spans="1:16" s="19" customFormat="1" ht="12" customHeight="1" x14ac:dyDescent="0.2">
      <c r="A190" s="157" t="s">
        <v>224</v>
      </c>
      <c r="B190" s="157"/>
      <c r="C190" s="80">
        <v>460</v>
      </c>
      <c r="D190" s="20">
        <v>308</v>
      </c>
      <c r="E190" s="20">
        <v>1</v>
      </c>
      <c r="F190" s="20">
        <v>0</v>
      </c>
      <c r="G190" s="20">
        <v>307</v>
      </c>
      <c r="H190" s="20">
        <v>54</v>
      </c>
      <c r="I190" s="20">
        <v>96</v>
      </c>
      <c r="J190" s="20">
        <v>56</v>
      </c>
      <c r="K190" s="20">
        <v>41</v>
      </c>
      <c r="L190" s="20">
        <v>14</v>
      </c>
      <c r="M190" s="20">
        <v>3</v>
      </c>
      <c r="N190" s="20">
        <v>2</v>
      </c>
      <c r="O190" s="20">
        <v>1</v>
      </c>
      <c r="P190" s="20">
        <v>40</v>
      </c>
    </row>
    <row r="191" spans="1:16" s="19" customFormat="1" ht="12" customHeight="1" x14ac:dyDescent="0.2">
      <c r="A191" s="157" t="s">
        <v>225</v>
      </c>
      <c r="B191" s="157"/>
      <c r="C191" s="80">
        <v>423</v>
      </c>
      <c r="D191" s="20">
        <v>295</v>
      </c>
      <c r="E191" s="20">
        <v>3</v>
      </c>
      <c r="F191" s="20">
        <v>0</v>
      </c>
      <c r="G191" s="20">
        <v>292</v>
      </c>
      <c r="H191" s="20">
        <v>59</v>
      </c>
      <c r="I191" s="20">
        <v>119</v>
      </c>
      <c r="J191" s="20">
        <v>23</v>
      </c>
      <c r="K191" s="20">
        <v>42</v>
      </c>
      <c r="L191" s="20">
        <v>14</v>
      </c>
      <c r="M191" s="20">
        <v>3</v>
      </c>
      <c r="N191" s="20">
        <v>1</v>
      </c>
      <c r="O191" s="20">
        <v>0</v>
      </c>
      <c r="P191" s="20">
        <v>31</v>
      </c>
    </row>
    <row r="192" spans="1:16" s="19" customFormat="1" ht="12" customHeight="1" x14ac:dyDescent="0.2">
      <c r="A192" s="157" t="s">
        <v>226</v>
      </c>
      <c r="B192" s="157"/>
      <c r="C192" s="80">
        <v>1311</v>
      </c>
      <c r="D192" s="20">
        <v>961</v>
      </c>
      <c r="E192" s="20">
        <v>5</v>
      </c>
      <c r="F192" s="20">
        <v>8</v>
      </c>
      <c r="G192" s="20">
        <v>948</v>
      </c>
      <c r="H192" s="20">
        <v>159</v>
      </c>
      <c r="I192" s="20">
        <v>374</v>
      </c>
      <c r="J192" s="20">
        <v>147</v>
      </c>
      <c r="K192" s="20">
        <v>88</v>
      </c>
      <c r="L192" s="20">
        <v>21</v>
      </c>
      <c r="M192" s="20">
        <v>2</v>
      </c>
      <c r="N192" s="20">
        <v>8</v>
      </c>
      <c r="O192" s="20">
        <v>3</v>
      </c>
      <c r="P192" s="20">
        <v>146</v>
      </c>
    </row>
    <row r="193" spans="1:16" s="19" customFormat="1" ht="12" customHeight="1" x14ac:dyDescent="0.2">
      <c r="A193" s="157" t="s">
        <v>227</v>
      </c>
      <c r="B193" s="157"/>
      <c r="C193" s="80">
        <v>177</v>
      </c>
      <c r="D193" s="20">
        <v>96</v>
      </c>
      <c r="E193" s="20">
        <v>1</v>
      </c>
      <c r="F193" s="20">
        <v>0</v>
      </c>
      <c r="G193" s="20">
        <v>95</v>
      </c>
      <c r="H193" s="20">
        <v>10</v>
      </c>
      <c r="I193" s="20">
        <v>35</v>
      </c>
      <c r="J193" s="20">
        <v>9</v>
      </c>
      <c r="K193" s="20">
        <v>11</v>
      </c>
      <c r="L193" s="20">
        <v>10</v>
      </c>
      <c r="M193" s="20">
        <v>1</v>
      </c>
      <c r="N193" s="20">
        <v>0</v>
      </c>
      <c r="O193" s="20">
        <v>0</v>
      </c>
      <c r="P193" s="20">
        <v>19</v>
      </c>
    </row>
    <row r="194" spans="1:16" s="19" customFormat="1" ht="12" customHeight="1" x14ac:dyDescent="0.2">
      <c r="A194" s="158" t="s">
        <v>228</v>
      </c>
      <c r="B194" s="158"/>
      <c r="C194" s="81">
        <v>1879</v>
      </c>
      <c r="D194" s="26">
        <v>1347</v>
      </c>
      <c r="E194" s="26">
        <v>15</v>
      </c>
      <c r="F194" s="26">
        <v>7</v>
      </c>
      <c r="G194" s="26">
        <v>1325</v>
      </c>
      <c r="H194" s="26">
        <v>229</v>
      </c>
      <c r="I194" s="26">
        <v>527</v>
      </c>
      <c r="J194" s="26">
        <v>162</v>
      </c>
      <c r="K194" s="26">
        <v>152</v>
      </c>
      <c r="L194" s="26">
        <v>43</v>
      </c>
      <c r="M194" s="26">
        <v>6</v>
      </c>
      <c r="N194" s="26">
        <v>7</v>
      </c>
      <c r="O194" s="26">
        <v>10</v>
      </c>
      <c r="P194" s="26">
        <v>189</v>
      </c>
    </row>
    <row r="195" spans="1:16" s="19" customFormat="1" ht="12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1:16" s="19" customFormat="1" ht="12" customHeight="1" x14ac:dyDescent="0.2">
      <c r="A196" s="156" t="s">
        <v>229</v>
      </c>
      <c r="B196" s="156"/>
      <c r="C196" s="18">
        <f t="shared" ref="C196:P196" si="47">SUM(C197:C202)</f>
        <v>7056</v>
      </c>
      <c r="D196" s="18">
        <f t="shared" si="47"/>
        <v>4470</v>
      </c>
      <c r="E196" s="18">
        <f t="shared" si="47"/>
        <v>48</v>
      </c>
      <c r="F196" s="18">
        <f t="shared" si="47"/>
        <v>15</v>
      </c>
      <c r="G196" s="18">
        <f t="shared" si="47"/>
        <v>4407</v>
      </c>
      <c r="H196" s="18">
        <f t="shared" si="47"/>
        <v>1104</v>
      </c>
      <c r="I196" s="18">
        <f t="shared" si="47"/>
        <v>980</v>
      </c>
      <c r="J196" s="18">
        <f t="shared" si="47"/>
        <v>818</v>
      </c>
      <c r="K196" s="18">
        <f t="shared" si="47"/>
        <v>679</v>
      </c>
      <c r="L196" s="18">
        <f t="shared" si="47"/>
        <v>147</v>
      </c>
      <c r="M196" s="18">
        <f t="shared" si="47"/>
        <v>31</v>
      </c>
      <c r="N196" s="18">
        <f t="shared" si="47"/>
        <v>19</v>
      </c>
      <c r="O196" s="18">
        <f t="shared" si="47"/>
        <v>16</v>
      </c>
      <c r="P196" s="18">
        <f t="shared" si="47"/>
        <v>613</v>
      </c>
    </row>
    <row r="197" spans="1:16" s="19" customFormat="1" ht="12" customHeight="1" x14ac:dyDescent="0.2">
      <c r="A197" s="157" t="s">
        <v>230</v>
      </c>
      <c r="B197" s="157"/>
      <c r="C197" s="80">
        <v>3172</v>
      </c>
      <c r="D197" s="20">
        <v>1975</v>
      </c>
      <c r="E197" s="20">
        <v>25</v>
      </c>
      <c r="F197" s="20">
        <v>7</v>
      </c>
      <c r="G197" s="20">
        <v>1943</v>
      </c>
      <c r="H197" s="20">
        <v>503</v>
      </c>
      <c r="I197" s="20">
        <v>450</v>
      </c>
      <c r="J197" s="20">
        <v>279</v>
      </c>
      <c r="K197" s="20">
        <v>353</v>
      </c>
      <c r="L197" s="20">
        <v>62</v>
      </c>
      <c r="M197" s="20">
        <v>13</v>
      </c>
      <c r="N197" s="20">
        <v>12</v>
      </c>
      <c r="O197" s="20">
        <v>5</v>
      </c>
      <c r="P197" s="20">
        <v>266</v>
      </c>
    </row>
    <row r="198" spans="1:16" s="19" customFormat="1" ht="12" customHeight="1" x14ac:dyDescent="0.2">
      <c r="A198" s="157" t="s">
        <v>231</v>
      </c>
      <c r="B198" s="157"/>
      <c r="C198" s="80">
        <v>1651</v>
      </c>
      <c r="D198" s="20">
        <v>1084</v>
      </c>
      <c r="E198" s="20">
        <v>14</v>
      </c>
      <c r="F198" s="20">
        <v>7</v>
      </c>
      <c r="G198" s="20">
        <v>1063</v>
      </c>
      <c r="H198" s="20">
        <v>295</v>
      </c>
      <c r="I198" s="20">
        <v>242</v>
      </c>
      <c r="J198" s="20">
        <v>163</v>
      </c>
      <c r="K198" s="20">
        <v>140</v>
      </c>
      <c r="L198" s="20">
        <v>50</v>
      </c>
      <c r="M198" s="20">
        <v>8</v>
      </c>
      <c r="N198" s="20">
        <v>4</v>
      </c>
      <c r="O198" s="20">
        <v>2</v>
      </c>
      <c r="P198" s="20">
        <v>159</v>
      </c>
    </row>
    <row r="199" spans="1:16" s="19" customFormat="1" ht="12" customHeight="1" x14ac:dyDescent="0.2">
      <c r="A199" s="157" t="s">
        <v>232</v>
      </c>
      <c r="B199" s="157"/>
      <c r="C199" s="80">
        <v>355</v>
      </c>
      <c r="D199" s="20">
        <v>196</v>
      </c>
      <c r="E199" s="20">
        <v>3</v>
      </c>
      <c r="F199" s="20">
        <v>0</v>
      </c>
      <c r="G199" s="20">
        <v>193</v>
      </c>
      <c r="H199" s="20">
        <v>59</v>
      </c>
      <c r="I199" s="20">
        <v>34</v>
      </c>
      <c r="J199" s="20">
        <v>43</v>
      </c>
      <c r="K199" s="20">
        <v>20</v>
      </c>
      <c r="L199" s="20">
        <v>12</v>
      </c>
      <c r="M199" s="20">
        <v>0</v>
      </c>
      <c r="N199" s="20">
        <v>0</v>
      </c>
      <c r="O199" s="20">
        <v>0</v>
      </c>
      <c r="P199" s="20">
        <v>25</v>
      </c>
    </row>
    <row r="200" spans="1:16" s="19" customFormat="1" ht="12" customHeight="1" x14ac:dyDescent="0.2">
      <c r="A200" s="157" t="s">
        <v>233</v>
      </c>
      <c r="B200" s="157"/>
      <c r="C200" s="80">
        <v>349</v>
      </c>
      <c r="D200" s="20">
        <v>201</v>
      </c>
      <c r="E200" s="20">
        <v>0</v>
      </c>
      <c r="F200" s="20">
        <v>0</v>
      </c>
      <c r="G200" s="20">
        <v>201</v>
      </c>
      <c r="H200" s="20">
        <v>52</v>
      </c>
      <c r="I200" s="20">
        <v>41</v>
      </c>
      <c r="J200" s="20">
        <v>26</v>
      </c>
      <c r="K200" s="20">
        <v>51</v>
      </c>
      <c r="L200" s="20">
        <v>8</v>
      </c>
      <c r="M200" s="20">
        <v>1</v>
      </c>
      <c r="N200" s="20">
        <v>1</v>
      </c>
      <c r="O200" s="20">
        <v>1</v>
      </c>
      <c r="P200" s="20">
        <v>20</v>
      </c>
    </row>
    <row r="201" spans="1:16" s="19" customFormat="1" ht="12" customHeight="1" x14ac:dyDescent="0.2">
      <c r="A201" s="157" t="s">
        <v>234</v>
      </c>
      <c r="B201" s="157"/>
      <c r="C201" s="80">
        <v>964</v>
      </c>
      <c r="D201" s="20">
        <v>665</v>
      </c>
      <c r="E201" s="20">
        <v>5</v>
      </c>
      <c r="F201" s="20">
        <v>1</v>
      </c>
      <c r="G201" s="20">
        <v>659</v>
      </c>
      <c r="H201" s="20">
        <v>119</v>
      </c>
      <c r="I201" s="20">
        <v>103</v>
      </c>
      <c r="J201" s="20">
        <v>238</v>
      </c>
      <c r="K201" s="20">
        <v>93</v>
      </c>
      <c r="L201" s="20">
        <v>6</v>
      </c>
      <c r="M201" s="20">
        <v>3</v>
      </c>
      <c r="N201" s="20">
        <v>1</v>
      </c>
      <c r="O201" s="20">
        <v>4</v>
      </c>
      <c r="P201" s="20">
        <v>92</v>
      </c>
    </row>
    <row r="202" spans="1:16" s="19" customFormat="1" ht="12" customHeight="1" x14ac:dyDescent="0.2">
      <c r="A202" s="158" t="s">
        <v>235</v>
      </c>
      <c r="B202" s="158"/>
      <c r="C202" s="81">
        <v>565</v>
      </c>
      <c r="D202" s="26">
        <v>349</v>
      </c>
      <c r="E202" s="26">
        <v>1</v>
      </c>
      <c r="F202" s="26">
        <v>0</v>
      </c>
      <c r="G202" s="26">
        <v>348</v>
      </c>
      <c r="H202" s="26">
        <v>76</v>
      </c>
      <c r="I202" s="26">
        <v>110</v>
      </c>
      <c r="J202" s="26">
        <v>69</v>
      </c>
      <c r="K202" s="26">
        <v>22</v>
      </c>
      <c r="L202" s="26">
        <v>9</v>
      </c>
      <c r="M202" s="26">
        <v>6</v>
      </c>
      <c r="N202" s="26">
        <v>1</v>
      </c>
      <c r="O202" s="26">
        <v>4</v>
      </c>
      <c r="P202" s="26">
        <v>51</v>
      </c>
    </row>
    <row r="203" spans="1:16" s="19" customFormat="1" ht="12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1:16" s="19" customFormat="1" ht="12" customHeight="1" x14ac:dyDescent="0.2">
      <c r="A204" s="156" t="s">
        <v>236</v>
      </c>
      <c r="B204" s="156"/>
      <c r="C204" s="18">
        <f t="shared" ref="C204:P204" si="48">SUM(C205:C209)</f>
        <v>5210</v>
      </c>
      <c r="D204" s="18">
        <f t="shared" si="48"/>
        <v>2736</v>
      </c>
      <c r="E204" s="18">
        <f t="shared" si="48"/>
        <v>24</v>
      </c>
      <c r="F204" s="18">
        <f t="shared" si="48"/>
        <v>10</v>
      </c>
      <c r="G204" s="18">
        <f t="shared" si="48"/>
        <v>2702</v>
      </c>
      <c r="H204" s="18">
        <f t="shared" si="48"/>
        <v>678</v>
      </c>
      <c r="I204" s="18">
        <f t="shared" si="48"/>
        <v>646</v>
      </c>
      <c r="J204" s="18">
        <f t="shared" si="48"/>
        <v>506</v>
      </c>
      <c r="K204" s="18">
        <f t="shared" si="48"/>
        <v>365</v>
      </c>
      <c r="L204" s="18">
        <f t="shared" si="48"/>
        <v>68</v>
      </c>
      <c r="M204" s="18">
        <f t="shared" si="48"/>
        <v>26</v>
      </c>
      <c r="N204" s="18">
        <f t="shared" si="48"/>
        <v>14</v>
      </c>
      <c r="O204" s="18">
        <f t="shared" si="48"/>
        <v>12</v>
      </c>
      <c r="P204" s="18">
        <f t="shared" si="48"/>
        <v>387</v>
      </c>
    </row>
    <row r="205" spans="1:16" s="19" customFormat="1" ht="12" customHeight="1" x14ac:dyDescent="0.2">
      <c r="A205" s="157" t="s">
        <v>237</v>
      </c>
      <c r="B205" s="157"/>
      <c r="C205" s="80">
        <v>1502</v>
      </c>
      <c r="D205" s="20">
        <v>769</v>
      </c>
      <c r="E205" s="20">
        <v>6</v>
      </c>
      <c r="F205" s="20">
        <v>0</v>
      </c>
      <c r="G205" s="20">
        <v>763</v>
      </c>
      <c r="H205" s="20">
        <v>193</v>
      </c>
      <c r="I205" s="20">
        <v>168</v>
      </c>
      <c r="J205" s="20">
        <v>169</v>
      </c>
      <c r="K205" s="20">
        <v>83</v>
      </c>
      <c r="L205" s="20">
        <v>16</v>
      </c>
      <c r="M205" s="20">
        <v>6</v>
      </c>
      <c r="N205" s="20">
        <v>6</v>
      </c>
      <c r="O205" s="20">
        <v>2</v>
      </c>
      <c r="P205" s="20">
        <v>120</v>
      </c>
    </row>
    <row r="206" spans="1:16" s="19" customFormat="1" ht="12" customHeight="1" x14ac:dyDescent="0.2">
      <c r="A206" s="157" t="s">
        <v>238</v>
      </c>
      <c r="B206" s="157"/>
      <c r="C206" s="80">
        <v>1465</v>
      </c>
      <c r="D206" s="20">
        <v>851</v>
      </c>
      <c r="E206" s="20">
        <v>7</v>
      </c>
      <c r="F206" s="20">
        <v>4</v>
      </c>
      <c r="G206" s="20">
        <v>840</v>
      </c>
      <c r="H206" s="20">
        <v>222</v>
      </c>
      <c r="I206" s="20">
        <v>227</v>
      </c>
      <c r="J206" s="20">
        <v>102</v>
      </c>
      <c r="K206" s="20">
        <v>133</v>
      </c>
      <c r="L206" s="20">
        <v>17</v>
      </c>
      <c r="M206" s="20">
        <v>13</v>
      </c>
      <c r="N206" s="20">
        <v>1</v>
      </c>
      <c r="O206" s="20">
        <v>1</v>
      </c>
      <c r="P206" s="20">
        <v>124</v>
      </c>
    </row>
    <row r="207" spans="1:16" s="19" customFormat="1" ht="12" customHeight="1" x14ac:dyDescent="0.2">
      <c r="A207" s="157" t="s">
        <v>239</v>
      </c>
      <c r="B207" s="157"/>
      <c r="C207" s="80">
        <v>254</v>
      </c>
      <c r="D207" s="20">
        <v>181</v>
      </c>
      <c r="E207" s="20">
        <v>0</v>
      </c>
      <c r="F207" s="20">
        <v>1</v>
      </c>
      <c r="G207" s="20">
        <v>180</v>
      </c>
      <c r="H207" s="20">
        <v>42</v>
      </c>
      <c r="I207" s="20">
        <v>24</v>
      </c>
      <c r="J207" s="20">
        <v>48</v>
      </c>
      <c r="K207" s="20">
        <v>31</v>
      </c>
      <c r="L207" s="20">
        <v>5</v>
      </c>
      <c r="M207" s="20">
        <v>2</v>
      </c>
      <c r="N207" s="20">
        <v>3</v>
      </c>
      <c r="O207" s="20">
        <v>0</v>
      </c>
      <c r="P207" s="20">
        <v>25</v>
      </c>
    </row>
    <row r="208" spans="1:16" s="19" customFormat="1" ht="12" customHeight="1" x14ac:dyDescent="0.2">
      <c r="A208" s="157" t="s">
        <v>240</v>
      </c>
      <c r="B208" s="157"/>
      <c r="C208" s="80">
        <v>1700</v>
      </c>
      <c r="D208" s="20">
        <v>793</v>
      </c>
      <c r="E208" s="20">
        <v>9</v>
      </c>
      <c r="F208" s="20">
        <v>5</v>
      </c>
      <c r="G208" s="20">
        <v>779</v>
      </c>
      <c r="H208" s="20">
        <v>175</v>
      </c>
      <c r="I208" s="20">
        <v>208</v>
      </c>
      <c r="J208" s="20">
        <v>175</v>
      </c>
      <c r="K208" s="20">
        <v>90</v>
      </c>
      <c r="L208" s="20">
        <v>20</v>
      </c>
      <c r="M208" s="20">
        <v>5</v>
      </c>
      <c r="N208" s="20">
        <v>3</v>
      </c>
      <c r="O208" s="20">
        <v>8</v>
      </c>
      <c r="P208" s="20">
        <v>95</v>
      </c>
    </row>
    <row r="209" spans="1:16" s="19" customFormat="1" ht="12" customHeight="1" x14ac:dyDescent="0.2">
      <c r="A209" s="158" t="s">
        <v>241</v>
      </c>
      <c r="B209" s="158"/>
      <c r="C209" s="81">
        <v>289</v>
      </c>
      <c r="D209" s="26">
        <v>142</v>
      </c>
      <c r="E209" s="26">
        <v>2</v>
      </c>
      <c r="F209" s="26">
        <v>0</v>
      </c>
      <c r="G209" s="26">
        <v>140</v>
      </c>
      <c r="H209" s="26">
        <v>46</v>
      </c>
      <c r="I209" s="26">
        <v>19</v>
      </c>
      <c r="J209" s="26">
        <v>12</v>
      </c>
      <c r="K209" s="26">
        <v>28</v>
      </c>
      <c r="L209" s="26">
        <v>10</v>
      </c>
      <c r="M209" s="26">
        <v>0</v>
      </c>
      <c r="N209" s="26">
        <v>1</v>
      </c>
      <c r="O209" s="26">
        <v>1</v>
      </c>
      <c r="P209" s="26">
        <v>23</v>
      </c>
    </row>
    <row r="210" spans="1:16" s="19" customFormat="1" ht="12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1:16" s="19" customFormat="1" ht="12" customHeight="1" x14ac:dyDescent="0.2">
      <c r="A211" s="156" t="s">
        <v>242</v>
      </c>
      <c r="B211" s="156"/>
      <c r="C211" s="18">
        <f t="shared" ref="C211:P211" si="49">SUM(C212:C229)</f>
        <v>6299</v>
      </c>
      <c r="D211" s="18">
        <f t="shared" si="49"/>
        <v>4307</v>
      </c>
      <c r="E211" s="18">
        <f t="shared" si="49"/>
        <v>37</v>
      </c>
      <c r="F211" s="18">
        <f t="shared" si="49"/>
        <v>16</v>
      </c>
      <c r="G211" s="18">
        <f t="shared" si="49"/>
        <v>4254</v>
      </c>
      <c r="H211" s="18">
        <f t="shared" si="49"/>
        <v>942</v>
      </c>
      <c r="I211" s="18">
        <f t="shared" si="49"/>
        <v>961</v>
      </c>
      <c r="J211" s="18">
        <f t="shared" si="49"/>
        <v>1180</v>
      </c>
      <c r="K211" s="18">
        <f t="shared" si="49"/>
        <v>496</v>
      </c>
      <c r="L211" s="18">
        <f t="shared" si="49"/>
        <v>95</v>
      </c>
      <c r="M211" s="18">
        <f t="shared" si="49"/>
        <v>30</v>
      </c>
      <c r="N211" s="18">
        <f t="shared" si="49"/>
        <v>12</v>
      </c>
      <c r="O211" s="18">
        <f t="shared" si="49"/>
        <v>7</v>
      </c>
      <c r="P211" s="18">
        <f t="shared" si="49"/>
        <v>531</v>
      </c>
    </row>
    <row r="212" spans="1:16" s="19" customFormat="1" ht="12" customHeight="1" x14ac:dyDescent="0.2">
      <c r="A212" s="157" t="s">
        <v>243</v>
      </c>
      <c r="B212" s="157"/>
      <c r="C212" s="80">
        <v>1094</v>
      </c>
      <c r="D212" s="20">
        <v>796</v>
      </c>
      <c r="E212" s="20">
        <v>9</v>
      </c>
      <c r="F212" s="20">
        <v>2</v>
      </c>
      <c r="G212" s="20">
        <v>785</v>
      </c>
      <c r="H212" s="20">
        <v>188</v>
      </c>
      <c r="I212" s="20">
        <v>199</v>
      </c>
      <c r="J212" s="20">
        <v>257</v>
      </c>
      <c r="K212" s="20">
        <v>31</v>
      </c>
      <c r="L212" s="20">
        <v>10</v>
      </c>
      <c r="M212" s="20">
        <v>10</v>
      </c>
      <c r="N212" s="20">
        <v>1</v>
      </c>
      <c r="O212" s="20">
        <v>1</v>
      </c>
      <c r="P212" s="20">
        <v>88</v>
      </c>
    </row>
    <row r="213" spans="1:16" s="19" customFormat="1" ht="12" customHeight="1" x14ac:dyDescent="0.2">
      <c r="A213" s="157" t="s">
        <v>244</v>
      </c>
      <c r="B213" s="157"/>
      <c r="C213" s="80">
        <v>82</v>
      </c>
      <c r="D213" s="20">
        <v>52</v>
      </c>
      <c r="E213" s="20">
        <v>0</v>
      </c>
      <c r="F213" s="20">
        <v>0</v>
      </c>
      <c r="G213" s="20">
        <v>52</v>
      </c>
      <c r="H213" s="20">
        <v>5</v>
      </c>
      <c r="I213" s="20">
        <v>16</v>
      </c>
      <c r="J213" s="20">
        <v>19</v>
      </c>
      <c r="K213" s="20">
        <v>10</v>
      </c>
      <c r="L213" s="20">
        <v>0</v>
      </c>
      <c r="M213" s="20">
        <v>0</v>
      </c>
      <c r="N213" s="20">
        <v>0</v>
      </c>
      <c r="O213" s="20">
        <v>0</v>
      </c>
      <c r="P213" s="20">
        <v>2</v>
      </c>
    </row>
    <row r="214" spans="1:16" s="19" customFormat="1" ht="12" customHeight="1" x14ac:dyDescent="0.2">
      <c r="A214" s="157" t="s">
        <v>245</v>
      </c>
      <c r="B214" s="157"/>
      <c r="C214" s="80">
        <v>61</v>
      </c>
      <c r="D214" s="20">
        <v>45</v>
      </c>
      <c r="E214" s="20">
        <v>0</v>
      </c>
      <c r="F214" s="20">
        <v>1</v>
      </c>
      <c r="G214" s="20">
        <v>44</v>
      </c>
      <c r="H214" s="20">
        <v>5</v>
      </c>
      <c r="I214" s="20">
        <v>6</v>
      </c>
      <c r="J214" s="20">
        <v>24</v>
      </c>
      <c r="K214" s="20">
        <v>2</v>
      </c>
      <c r="L214" s="20">
        <v>3</v>
      </c>
      <c r="M214" s="20">
        <v>1</v>
      </c>
      <c r="N214" s="20">
        <v>0</v>
      </c>
      <c r="O214" s="20">
        <v>0</v>
      </c>
      <c r="P214" s="20">
        <v>3</v>
      </c>
    </row>
    <row r="215" spans="1:16" s="19" customFormat="1" ht="12" customHeight="1" x14ac:dyDescent="0.2">
      <c r="A215" s="157" t="s">
        <v>246</v>
      </c>
      <c r="B215" s="157"/>
      <c r="C215" s="80">
        <v>484</v>
      </c>
      <c r="D215" s="20">
        <v>292</v>
      </c>
      <c r="E215" s="20">
        <v>1</v>
      </c>
      <c r="F215" s="20">
        <v>2</v>
      </c>
      <c r="G215" s="20">
        <v>289</v>
      </c>
      <c r="H215" s="20">
        <v>65</v>
      </c>
      <c r="I215" s="20">
        <v>35</v>
      </c>
      <c r="J215" s="20">
        <v>97</v>
      </c>
      <c r="K215" s="20">
        <v>49</v>
      </c>
      <c r="L215" s="20">
        <v>9</v>
      </c>
      <c r="M215" s="20">
        <v>1</v>
      </c>
      <c r="N215" s="20">
        <v>2</v>
      </c>
      <c r="O215" s="20">
        <v>2</v>
      </c>
      <c r="P215" s="20">
        <v>29</v>
      </c>
    </row>
    <row r="216" spans="1:16" s="19" customFormat="1" ht="12" customHeight="1" x14ac:dyDescent="0.2">
      <c r="A216" s="157" t="s">
        <v>247</v>
      </c>
      <c r="B216" s="157"/>
      <c r="C216" s="80">
        <v>42</v>
      </c>
      <c r="D216" s="20">
        <v>21</v>
      </c>
      <c r="E216" s="20">
        <v>0</v>
      </c>
      <c r="F216" s="20">
        <v>0</v>
      </c>
      <c r="G216" s="20">
        <v>21</v>
      </c>
      <c r="H216" s="20">
        <v>4</v>
      </c>
      <c r="I216" s="20">
        <v>3</v>
      </c>
      <c r="J216" s="20">
        <v>10</v>
      </c>
      <c r="K216" s="20">
        <v>0</v>
      </c>
      <c r="L216" s="20">
        <v>1</v>
      </c>
      <c r="M216" s="20">
        <v>0</v>
      </c>
      <c r="N216" s="20">
        <v>0</v>
      </c>
      <c r="O216" s="20">
        <v>0</v>
      </c>
      <c r="P216" s="20">
        <v>3</v>
      </c>
    </row>
    <row r="217" spans="1:16" s="19" customFormat="1" ht="12" customHeight="1" x14ac:dyDescent="0.2">
      <c r="A217" s="157" t="s">
        <v>248</v>
      </c>
      <c r="B217" s="157"/>
      <c r="C217" s="80">
        <v>62</v>
      </c>
      <c r="D217" s="20">
        <v>36</v>
      </c>
      <c r="E217" s="20">
        <v>0</v>
      </c>
      <c r="F217" s="20">
        <v>0</v>
      </c>
      <c r="G217" s="20">
        <v>36</v>
      </c>
      <c r="H217" s="20">
        <v>9</v>
      </c>
      <c r="I217" s="20">
        <v>3</v>
      </c>
      <c r="J217" s="20">
        <v>12</v>
      </c>
      <c r="K217" s="20">
        <v>9</v>
      </c>
      <c r="L217" s="20">
        <v>1</v>
      </c>
      <c r="M217" s="20">
        <v>0</v>
      </c>
      <c r="N217" s="20">
        <v>0</v>
      </c>
      <c r="O217" s="20">
        <v>0</v>
      </c>
      <c r="P217" s="20">
        <v>2</v>
      </c>
    </row>
    <row r="218" spans="1:16" s="19" customFormat="1" ht="12" customHeight="1" x14ac:dyDescent="0.2">
      <c r="A218" s="157" t="s">
        <v>249</v>
      </c>
      <c r="B218" s="157"/>
      <c r="C218" s="80">
        <v>79</v>
      </c>
      <c r="D218" s="20">
        <v>52</v>
      </c>
      <c r="E218" s="20">
        <v>0</v>
      </c>
      <c r="F218" s="20">
        <v>0</v>
      </c>
      <c r="G218" s="20">
        <v>52</v>
      </c>
      <c r="H218" s="20">
        <v>6</v>
      </c>
      <c r="I218" s="20">
        <v>12</v>
      </c>
      <c r="J218" s="20">
        <v>14</v>
      </c>
      <c r="K218" s="20">
        <v>15</v>
      </c>
      <c r="L218" s="20">
        <v>0</v>
      </c>
      <c r="M218" s="20">
        <v>0</v>
      </c>
      <c r="N218" s="20">
        <v>0</v>
      </c>
      <c r="O218" s="20">
        <v>0</v>
      </c>
      <c r="P218" s="20">
        <v>5</v>
      </c>
    </row>
    <row r="219" spans="1:16" s="19" customFormat="1" ht="12" customHeight="1" x14ac:dyDescent="0.2">
      <c r="A219" s="157" t="s">
        <v>250</v>
      </c>
      <c r="B219" s="157"/>
      <c r="C219" s="80">
        <v>361</v>
      </c>
      <c r="D219" s="20">
        <v>267</v>
      </c>
      <c r="E219" s="20">
        <v>7</v>
      </c>
      <c r="F219" s="20">
        <v>0</v>
      </c>
      <c r="G219" s="20">
        <v>260</v>
      </c>
      <c r="H219" s="20">
        <v>45</v>
      </c>
      <c r="I219" s="20">
        <v>44</v>
      </c>
      <c r="J219" s="20">
        <v>96</v>
      </c>
      <c r="K219" s="20">
        <v>41</v>
      </c>
      <c r="L219" s="20">
        <v>6</v>
      </c>
      <c r="M219" s="20">
        <v>2</v>
      </c>
      <c r="N219" s="20">
        <v>0</v>
      </c>
      <c r="O219" s="20">
        <v>0</v>
      </c>
      <c r="P219" s="20">
        <v>26</v>
      </c>
    </row>
    <row r="220" spans="1:16" s="19" customFormat="1" ht="12" customHeight="1" x14ac:dyDescent="0.2">
      <c r="A220" s="157" t="s">
        <v>251</v>
      </c>
      <c r="B220" s="157"/>
      <c r="C220" s="80">
        <v>154</v>
      </c>
      <c r="D220" s="20">
        <v>120</v>
      </c>
      <c r="E220" s="20">
        <v>0</v>
      </c>
      <c r="F220" s="20">
        <v>0</v>
      </c>
      <c r="G220" s="20">
        <v>120</v>
      </c>
      <c r="H220" s="20">
        <v>24</v>
      </c>
      <c r="I220" s="20">
        <v>35</v>
      </c>
      <c r="J220" s="20">
        <v>28</v>
      </c>
      <c r="K220" s="20">
        <v>10</v>
      </c>
      <c r="L220" s="20">
        <v>1</v>
      </c>
      <c r="M220" s="20">
        <v>1</v>
      </c>
      <c r="N220" s="20">
        <v>0</v>
      </c>
      <c r="O220" s="20">
        <v>0</v>
      </c>
      <c r="P220" s="20">
        <v>21</v>
      </c>
    </row>
    <row r="221" spans="1:16" s="19" customFormat="1" ht="12" customHeight="1" x14ac:dyDescent="0.2">
      <c r="A221" s="157" t="s">
        <v>252</v>
      </c>
      <c r="B221" s="157"/>
      <c r="C221" s="80">
        <v>1194</v>
      </c>
      <c r="D221" s="20">
        <v>870</v>
      </c>
      <c r="E221" s="20">
        <v>8</v>
      </c>
      <c r="F221" s="20">
        <v>4</v>
      </c>
      <c r="G221" s="20">
        <v>858</v>
      </c>
      <c r="H221" s="20">
        <v>175</v>
      </c>
      <c r="I221" s="20">
        <v>193</v>
      </c>
      <c r="J221" s="20">
        <v>238</v>
      </c>
      <c r="K221" s="20">
        <v>98</v>
      </c>
      <c r="L221" s="20">
        <v>24</v>
      </c>
      <c r="M221" s="20">
        <v>4</v>
      </c>
      <c r="N221" s="20">
        <v>4</v>
      </c>
      <c r="O221" s="20">
        <v>2</v>
      </c>
      <c r="P221" s="20">
        <v>120</v>
      </c>
    </row>
    <row r="222" spans="1:16" s="19" customFormat="1" ht="12" customHeight="1" x14ac:dyDescent="0.2">
      <c r="A222" s="157" t="s">
        <v>253</v>
      </c>
      <c r="B222" s="157"/>
      <c r="C222" s="80">
        <v>556</v>
      </c>
      <c r="D222" s="20">
        <v>371</v>
      </c>
      <c r="E222" s="20">
        <v>2</v>
      </c>
      <c r="F222" s="20">
        <v>0</v>
      </c>
      <c r="G222" s="20">
        <v>369</v>
      </c>
      <c r="H222" s="20">
        <v>74</v>
      </c>
      <c r="I222" s="20">
        <v>63</v>
      </c>
      <c r="J222" s="20">
        <v>126</v>
      </c>
      <c r="K222" s="20">
        <v>50</v>
      </c>
      <c r="L222" s="20">
        <v>5</v>
      </c>
      <c r="M222" s="20">
        <v>2</v>
      </c>
      <c r="N222" s="20">
        <v>1</v>
      </c>
      <c r="O222" s="20">
        <v>0</v>
      </c>
      <c r="P222" s="20">
        <v>48</v>
      </c>
    </row>
    <row r="223" spans="1:16" s="19" customFormat="1" ht="12" customHeight="1" x14ac:dyDescent="0.2">
      <c r="A223" s="157" t="s">
        <v>254</v>
      </c>
      <c r="B223" s="157"/>
      <c r="C223" s="80">
        <v>172</v>
      </c>
      <c r="D223" s="20">
        <v>123</v>
      </c>
      <c r="E223" s="20">
        <v>0</v>
      </c>
      <c r="F223" s="20">
        <v>0</v>
      </c>
      <c r="G223" s="20">
        <v>123</v>
      </c>
      <c r="H223" s="20">
        <v>36</v>
      </c>
      <c r="I223" s="20">
        <v>31</v>
      </c>
      <c r="J223" s="20">
        <v>12</v>
      </c>
      <c r="K223" s="20">
        <v>10</v>
      </c>
      <c r="L223" s="20">
        <v>3</v>
      </c>
      <c r="M223" s="20">
        <v>0</v>
      </c>
      <c r="N223" s="20">
        <v>1</v>
      </c>
      <c r="O223" s="20">
        <v>1</v>
      </c>
      <c r="P223" s="20">
        <v>29</v>
      </c>
    </row>
    <row r="224" spans="1:16" s="19" customFormat="1" ht="12" customHeight="1" x14ac:dyDescent="0.2">
      <c r="A224" s="157" t="s">
        <v>255</v>
      </c>
      <c r="B224" s="157"/>
      <c r="C224" s="80">
        <v>132</v>
      </c>
      <c r="D224" s="20">
        <v>95</v>
      </c>
      <c r="E224" s="20">
        <v>0</v>
      </c>
      <c r="F224" s="20">
        <v>0</v>
      </c>
      <c r="G224" s="20">
        <v>95</v>
      </c>
      <c r="H224" s="20">
        <v>18</v>
      </c>
      <c r="I224" s="20">
        <v>29</v>
      </c>
      <c r="J224" s="20">
        <v>22</v>
      </c>
      <c r="K224" s="20">
        <v>8</v>
      </c>
      <c r="L224" s="20">
        <v>3</v>
      </c>
      <c r="M224" s="20">
        <v>2</v>
      </c>
      <c r="N224" s="20">
        <v>0</v>
      </c>
      <c r="O224" s="20">
        <v>0</v>
      </c>
      <c r="P224" s="20">
        <v>13</v>
      </c>
    </row>
    <row r="225" spans="1:16" s="19" customFormat="1" ht="12" customHeight="1" x14ac:dyDescent="0.2">
      <c r="A225" s="157" t="s">
        <v>256</v>
      </c>
      <c r="B225" s="157"/>
      <c r="C225" s="80">
        <v>230</v>
      </c>
      <c r="D225" s="20">
        <v>147</v>
      </c>
      <c r="E225" s="20">
        <v>0</v>
      </c>
      <c r="F225" s="20">
        <v>0</v>
      </c>
      <c r="G225" s="20">
        <v>147</v>
      </c>
      <c r="H225" s="20">
        <v>29</v>
      </c>
      <c r="I225" s="20">
        <v>50</v>
      </c>
      <c r="J225" s="20">
        <v>28</v>
      </c>
      <c r="K225" s="20">
        <v>25</v>
      </c>
      <c r="L225" s="20">
        <v>3</v>
      </c>
      <c r="M225" s="20">
        <v>1</v>
      </c>
      <c r="N225" s="20">
        <v>0</v>
      </c>
      <c r="O225" s="20">
        <v>0</v>
      </c>
      <c r="P225" s="20">
        <v>11</v>
      </c>
    </row>
    <row r="226" spans="1:16" s="19" customFormat="1" ht="12" customHeight="1" x14ac:dyDescent="0.2">
      <c r="A226" s="157" t="s">
        <v>257</v>
      </c>
      <c r="B226" s="157"/>
      <c r="C226" s="80">
        <v>381</v>
      </c>
      <c r="D226" s="20">
        <v>248</v>
      </c>
      <c r="E226" s="20">
        <v>1</v>
      </c>
      <c r="F226" s="20">
        <v>1</v>
      </c>
      <c r="G226" s="20">
        <v>246</v>
      </c>
      <c r="H226" s="20">
        <v>58</v>
      </c>
      <c r="I226" s="20">
        <v>26</v>
      </c>
      <c r="J226" s="20">
        <v>41</v>
      </c>
      <c r="K226" s="20">
        <v>88</v>
      </c>
      <c r="L226" s="20">
        <v>7</v>
      </c>
      <c r="M226" s="20">
        <v>1</v>
      </c>
      <c r="N226" s="20">
        <v>1</v>
      </c>
      <c r="O226" s="20">
        <v>0</v>
      </c>
      <c r="P226" s="20">
        <v>24</v>
      </c>
    </row>
    <row r="227" spans="1:16" s="19" customFormat="1" ht="12" customHeight="1" x14ac:dyDescent="0.2">
      <c r="A227" s="157" t="s">
        <v>258</v>
      </c>
      <c r="B227" s="157"/>
      <c r="C227" s="80">
        <v>291</v>
      </c>
      <c r="D227" s="20">
        <v>213</v>
      </c>
      <c r="E227" s="20">
        <v>2</v>
      </c>
      <c r="F227" s="20">
        <v>4</v>
      </c>
      <c r="G227" s="20">
        <v>207</v>
      </c>
      <c r="H227" s="20">
        <v>56</v>
      </c>
      <c r="I227" s="20">
        <v>52</v>
      </c>
      <c r="J227" s="20">
        <v>39</v>
      </c>
      <c r="K227" s="20">
        <v>17</v>
      </c>
      <c r="L227" s="20">
        <v>6</v>
      </c>
      <c r="M227" s="20">
        <v>1</v>
      </c>
      <c r="N227" s="20">
        <v>0</v>
      </c>
      <c r="O227" s="20">
        <v>0</v>
      </c>
      <c r="P227" s="20">
        <v>36</v>
      </c>
    </row>
    <row r="228" spans="1:16" s="19" customFormat="1" ht="12" customHeight="1" x14ac:dyDescent="0.2">
      <c r="A228" s="157" t="s">
        <v>259</v>
      </c>
      <c r="B228" s="157"/>
      <c r="C228" s="80">
        <v>862</v>
      </c>
      <c r="D228" s="20">
        <v>525</v>
      </c>
      <c r="E228" s="20">
        <v>7</v>
      </c>
      <c r="F228" s="20">
        <v>2</v>
      </c>
      <c r="G228" s="20">
        <v>516</v>
      </c>
      <c r="H228" s="20">
        <v>134</v>
      </c>
      <c r="I228" s="20">
        <v>159</v>
      </c>
      <c r="J228" s="20">
        <v>105</v>
      </c>
      <c r="K228" s="20">
        <v>30</v>
      </c>
      <c r="L228" s="20">
        <v>13</v>
      </c>
      <c r="M228" s="20">
        <v>4</v>
      </c>
      <c r="N228" s="20">
        <v>2</v>
      </c>
      <c r="O228" s="20">
        <v>1</v>
      </c>
      <c r="P228" s="20">
        <v>68</v>
      </c>
    </row>
    <row r="229" spans="1:16" s="19" customFormat="1" ht="12" customHeight="1" x14ac:dyDescent="0.2">
      <c r="A229" s="158" t="s">
        <v>260</v>
      </c>
      <c r="B229" s="158"/>
      <c r="C229" s="81">
        <v>62</v>
      </c>
      <c r="D229" s="26">
        <v>34</v>
      </c>
      <c r="E229" s="26">
        <v>0</v>
      </c>
      <c r="F229" s="26">
        <v>0</v>
      </c>
      <c r="G229" s="26">
        <v>34</v>
      </c>
      <c r="H229" s="26">
        <v>11</v>
      </c>
      <c r="I229" s="26">
        <v>5</v>
      </c>
      <c r="J229" s="26">
        <v>12</v>
      </c>
      <c r="K229" s="26">
        <v>3</v>
      </c>
      <c r="L229" s="26">
        <v>0</v>
      </c>
      <c r="M229" s="26">
        <v>0</v>
      </c>
      <c r="N229" s="26">
        <v>0</v>
      </c>
      <c r="O229" s="26">
        <v>0</v>
      </c>
      <c r="P229" s="26">
        <v>3</v>
      </c>
    </row>
    <row r="230" spans="1:16" s="19" customFormat="1" ht="12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1:16" s="19" customFormat="1" ht="12" customHeight="1" x14ac:dyDescent="0.2">
      <c r="A231" s="156" t="s">
        <v>261</v>
      </c>
      <c r="B231" s="156"/>
      <c r="C231" s="18">
        <f t="shared" ref="C231:P231" si="50">SUM(C232:C239)</f>
        <v>213405</v>
      </c>
      <c r="D231" s="18">
        <f t="shared" si="50"/>
        <v>125253</v>
      </c>
      <c r="E231" s="18">
        <f t="shared" si="50"/>
        <v>1243</v>
      </c>
      <c r="F231" s="18">
        <f t="shared" si="50"/>
        <v>539</v>
      </c>
      <c r="G231" s="18">
        <f t="shared" si="50"/>
        <v>123471</v>
      </c>
      <c r="H231" s="18">
        <f t="shared" si="50"/>
        <v>32031</v>
      </c>
      <c r="I231" s="18">
        <f t="shared" si="50"/>
        <v>27155</v>
      </c>
      <c r="J231" s="18">
        <f t="shared" si="50"/>
        <v>21514</v>
      </c>
      <c r="K231" s="18">
        <f t="shared" si="50"/>
        <v>17646</v>
      </c>
      <c r="L231" s="18">
        <f t="shared" si="50"/>
        <v>6146</v>
      </c>
      <c r="M231" s="18">
        <f t="shared" si="50"/>
        <v>765</v>
      </c>
      <c r="N231" s="18">
        <f t="shared" si="50"/>
        <v>683</v>
      </c>
      <c r="O231" s="18">
        <f t="shared" si="50"/>
        <v>675</v>
      </c>
      <c r="P231" s="18">
        <f t="shared" si="50"/>
        <v>16856</v>
      </c>
    </row>
    <row r="232" spans="1:16" s="19" customFormat="1" ht="12" customHeight="1" x14ac:dyDescent="0.2">
      <c r="A232" s="157" t="s">
        <v>262</v>
      </c>
      <c r="B232" s="157"/>
      <c r="C232" s="20">
        <f t="shared" ref="C232:P232" si="51">SUM(C59:C72)</f>
        <v>33575</v>
      </c>
      <c r="D232" s="20">
        <f t="shared" si="51"/>
        <v>21660</v>
      </c>
      <c r="E232" s="20">
        <f t="shared" si="51"/>
        <v>235</v>
      </c>
      <c r="F232" s="20">
        <f t="shared" si="51"/>
        <v>85</v>
      </c>
      <c r="G232" s="20">
        <f t="shared" si="51"/>
        <v>21340</v>
      </c>
      <c r="H232" s="20">
        <f t="shared" si="51"/>
        <v>5256</v>
      </c>
      <c r="I232" s="20">
        <f t="shared" si="51"/>
        <v>4518</v>
      </c>
      <c r="J232" s="20">
        <f t="shared" si="51"/>
        <v>4485</v>
      </c>
      <c r="K232" s="20">
        <f t="shared" si="51"/>
        <v>3043</v>
      </c>
      <c r="L232" s="20">
        <f t="shared" si="51"/>
        <v>1104</v>
      </c>
      <c r="M232" s="20">
        <f t="shared" si="51"/>
        <v>67</v>
      </c>
      <c r="N232" s="20">
        <f t="shared" si="51"/>
        <v>128</v>
      </c>
      <c r="O232" s="20">
        <f t="shared" si="51"/>
        <v>80</v>
      </c>
      <c r="P232" s="20">
        <f t="shared" si="51"/>
        <v>2659</v>
      </c>
    </row>
    <row r="233" spans="1:16" s="19" customFormat="1" ht="12" customHeight="1" x14ac:dyDescent="0.2">
      <c r="A233" s="157" t="s">
        <v>263</v>
      </c>
      <c r="B233" s="157"/>
      <c r="C233" s="20">
        <f t="shared" ref="C233:P233" si="52">SUM(C75:C134)</f>
        <v>86076</v>
      </c>
      <c r="D233" s="20">
        <f t="shared" si="52"/>
        <v>49431</v>
      </c>
      <c r="E233" s="20">
        <f t="shared" si="52"/>
        <v>450</v>
      </c>
      <c r="F233" s="20">
        <f t="shared" si="52"/>
        <v>214</v>
      </c>
      <c r="G233" s="20">
        <f t="shared" si="52"/>
        <v>48767</v>
      </c>
      <c r="H233" s="20">
        <f t="shared" si="52"/>
        <v>14697</v>
      </c>
      <c r="I233" s="20">
        <f t="shared" si="52"/>
        <v>10006</v>
      </c>
      <c r="J233" s="20">
        <f t="shared" si="52"/>
        <v>7645</v>
      </c>
      <c r="K233" s="20">
        <f t="shared" si="52"/>
        <v>6524</v>
      </c>
      <c r="L233" s="20">
        <f t="shared" si="52"/>
        <v>2695</v>
      </c>
      <c r="M233" s="20">
        <f t="shared" si="52"/>
        <v>225</v>
      </c>
      <c r="N233" s="20">
        <f t="shared" si="52"/>
        <v>232</v>
      </c>
      <c r="O233" s="20">
        <f t="shared" si="52"/>
        <v>320</v>
      </c>
      <c r="P233" s="20">
        <f t="shared" si="52"/>
        <v>6423</v>
      </c>
    </row>
    <row r="234" spans="1:16" s="19" customFormat="1" ht="12" customHeight="1" x14ac:dyDescent="0.2">
      <c r="A234" s="157" t="s">
        <v>264</v>
      </c>
      <c r="B234" s="157"/>
      <c r="C234" s="20">
        <f t="shared" ref="C234:P234" si="53">SUM(C137:C165)</f>
        <v>40898</v>
      </c>
      <c r="D234" s="20">
        <f t="shared" si="53"/>
        <v>20800</v>
      </c>
      <c r="E234" s="20">
        <f t="shared" si="53"/>
        <v>236</v>
      </c>
      <c r="F234" s="20">
        <f t="shared" si="53"/>
        <v>102</v>
      </c>
      <c r="G234" s="20">
        <f t="shared" si="53"/>
        <v>20462</v>
      </c>
      <c r="H234" s="20">
        <f t="shared" si="53"/>
        <v>5107</v>
      </c>
      <c r="I234" s="20">
        <f t="shared" si="53"/>
        <v>4325</v>
      </c>
      <c r="J234" s="20">
        <f t="shared" si="53"/>
        <v>3367</v>
      </c>
      <c r="K234" s="20">
        <f t="shared" si="53"/>
        <v>3140</v>
      </c>
      <c r="L234" s="20">
        <f t="shared" si="53"/>
        <v>1134</v>
      </c>
      <c r="M234" s="20">
        <f t="shared" si="53"/>
        <v>209</v>
      </c>
      <c r="N234" s="20">
        <f t="shared" si="53"/>
        <v>106</v>
      </c>
      <c r="O234" s="20">
        <f t="shared" si="53"/>
        <v>90</v>
      </c>
      <c r="P234" s="20">
        <f t="shared" si="53"/>
        <v>2984</v>
      </c>
    </row>
    <row r="235" spans="1:16" s="19" customFormat="1" ht="12" customHeight="1" x14ac:dyDescent="0.2">
      <c r="A235" s="157" t="s">
        <v>265</v>
      </c>
      <c r="B235" s="157"/>
      <c r="C235" s="20">
        <f t="shared" ref="C235:P235" si="54">SUM(C168:C175)</f>
        <v>4311</v>
      </c>
      <c r="D235" s="20">
        <f t="shared" si="54"/>
        <v>2776</v>
      </c>
      <c r="E235" s="20">
        <f t="shared" si="54"/>
        <v>20</v>
      </c>
      <c r="F235" s="20">
        <f t="shared" si="54"/>
        <v>11</v>
      </c>
      <c r="G235" s="20">
        <f t="shared" si="54"/>
        <v>2745</v>
      </c>
      <c r="H235" s="20">
        <f t="shared" si="54"/>
        <v>685</v>
      </c>
      <c r="I235" s="20">
        <f t="shared" si="54"/>
        <v>513</v>
      </c>
      <c r="J235" s="20">
        <f t="shared" si="54"/>
        <v>585</v>
      </c>
      <c r="K235" s="20">
        <f t="shared" si="54"/>
        <v>325</v>
      </c>
      <c r="L235" s="20">
        <f t="shared" si="54"/>
        <v>133</v>
      </c>
      <c r="M235" s="20">
        <f t="shared" si="54"/>
        <v>74</v>
      </c>
      <c r="N235" s="20">
        <f t="shared" si="54"/>
        <v>12</v>
      </c>
      <c r="O235" s="20">
        <f t="shared" si="54"/>
        <v>9</v>
      </c>
      <c r="P235" s="20">
        <f t="shared" si="54"/>
        <v>409</v>
      </c>
    </row>
    <row r="236" spans="1:16" s="19" customFormat="1" ht="12" customHeight="1" x14ac:dyDescent="0.2">
      <c r="A236" s="157" t="s">
        <v>266</v>
      </c>
      <c r="B236" s="157"/>
      <c r="C236" s="20">
        <f t="shared" ref="C236:P236" si="55">SUM(C178:C194)</f>
        <v>29980</v>
      </c>
      <c r="D236" s="20">
        <f t="shared" si="55"/>
        <v>19073</v>
      </c>
      <c r="E236" s="20">
        <f t="shared" si="55"/>
        <v>193</v>
      </c>
      <c r="F236" s="20">
        <f t="shared" si="55"/>
        <v>86</v>
      </c>
      <c r="G236" s="20">
        <f t="shared" si="55"/>
        <v>18794</v>
      </c>
      <c r="H236" s="20">
        <f t="shared" si="55"/>
        <v>3562</v>
      </c>
      <c r="I236" s="20">
        <f t="shared" si="55"/>
        <v>5206</v>
      </c>
      <c r="J236" s="20">
        <f t="shared" si="55"/>
        <v>2928</v>
      </c>
      <c r="K236" s="20">
        <f t="shared" si="55"/>
        <v>3074</v>
      </c>
      <c r="L236" s="20">
        <f t="shared" si="55"/>
        <v>770</v>
      </c>
      <c r="M236" s="20">
        <f t="shared" si="55"/>
        <v>103</v>
      </c>
      <c r="N236" s="20">
        <f t="shared" si="55"/>
        <v>160</v>
      </c>
      <c r="O236" s="20">
        <f t="shared" si="55"/>
        <v>141</v>
      </c>
      <c r="P236" s="20">
        <f t="shared" si="55"/>
        <v>2850</v>
      </c>
    </row>
    <row r="237" spans="1:16" s="19" customFormat="1" ht="12" customHeight="1" x14ac:dyDescent="0.2">
      <c r="A237" s="157" t="s">
        <v>267</v>
      </c>
      <c r="B237" s="157"/>
      <c r="C237" s="20">
        <f t="shared" ref="C237:P237" si="56">SUM(C197:C202)</f>
        <v>7056</v>
      </c>
      <c r="D237" s="20">
        <f t="shared" si="56"/>
        <v>4470</v>
      </c>
      <c r="E237" s="20">
        <f t="shared" si="56"/>
        <v>48</v>
      </c>
      <c r="F237" s="20">
        <f t="shared" si="56"/>
        <v>15</v>
      </c>
      <c r="G237" s="20">
        <f t="shared" si="56"/>
        <v>4407</v>
      </c>
      <c r="H237" s="20">
        <f t="shared" si="56"/>
        <v>1104</v>
      </c>
      <c r="I237" s="20">
        <f t="shared" si="56"/>
        <v>980</v>
      </c>
      <c r="J237" s="20">
        <f t="shared" si="56"/>
        <v>818</v>
      </c>
      <c r="K237" s="20">
        <f t="shared" si="56"/>
        <v>679</v>
      </c>
      <c r="L237" s="20">
        <f t="shared" si="56"/>
        <v>147</v>
      </c>
      <c r="M237" s="20">
        <f t="shared" si="56"/>
        <v>31</v>
      </c>
      <c r="N237" s="20">
        <f t="shared" si="56"/>
        <v>19</v>
      </c>
      <c r="O237" s="20">
        <f t="shared" si="56"/>
        <v>16</v>
      </c>
      <c r="P237" s="20">
        <f t="shared" si="56"/>
        <v>613</v>
      </c>
    </row>
    <row r="238" spans="1:16" s="19" customFormat="1" ht="12" customHeight="1" x14ac:dyDescent="0.2">
      <c r="A238" s="157" t="s">
        <v>268</v>
      </c>
      <c r="B238" s="157"/>
      <c r="C238" s="20">
        <f t="shared" ref="C238:P238" si="57">SUM(C205:C209)</f>
        <v>5210</v>
      </c>
      <c r="D238" s="20">
        <f t="shared" si="57"/>
        <v>2736</v>
      </c>
      <c r="E238" s="20">
        <f t="shared" si="57"/>
        <v>24</v>
      </c>
      <c r="F238" s="20">
        <f t="shared" si="57"/>
        <v>10</v>
      </c>
      <c r="G238" s="20">
        <f t="shared" si="57"/>
        <v>2702</v>
      </c>
      <c r="H238" s="20">
        <f t="shared" si="57"/>
        <v>678</v>
      </c>
      <c r="I238" s="20">
        <f t="shared" si="57"/>
        <v>646</v>
      </c>
      <c r="J238" s="20">
        <f t="shared" si="57"/>
        <v>506</v>
      </c>
      <c r="K238" s="20">
        <f t="shared" si="57"/>
        <v>365</v>
      </c>
      <c r="L238" s="20">
        <f t="shared" si="57"/>
        <v>68</v>
      </c>
      <c r="M238" s="20">
        <f t="shared" si="57"/>
        <v>26</v>
      </c>
      <c r="N238" s="20">
        <f t="shared" si="57"/>
        <v>14</v>
      </c>
      <c r="O238" s="20">
        <f t="shared" si="57"/>
        <v>12</v>
      </c>
      <c r="P238" s="20">
        <f t="shared" si="57"/>
        <v>387</v>
      </c>
    </row>
    <row r="239" spans="1:16" s="19" customFormat="1" ht="12" customHeight="1" x14ac:dyDescent="0.2">
      <c r="A239" s="158" t="s">
        <v>269</v>
      </c>
      <c r="B239" s="158"/>
      <c r="C239" s="26">
        <f t="shared" ref="C239:P239" si="58">SUM(C212:C229)</f>
        <v>6299</v>
      </c>
      <c r="D239" s="26">
        <f t="shared" si="58"/>
        <v>4307</v>
      </c>
      <c r="E239" s="26">
        <f t="shared" si="58"/>
        <v>37</v>
      </c>
      <c r="F239" s="26">
        <f t="shared" si="58"/>
        <v>16</v>
      </c>
      <c r="G239" s="26">
        <f t="shared" si="58"/>
        <v>4254</v>
      </c>
      <c r="H239" s="26">
        <f t="shared" si="58"/>
        <v>942</v>
      </c>
      <c r="I239" s="26">
        <f t="shared" si="58"/>
        <v>961</v>
      </c>
      <c r="J239" s="26">
        <f t="shared" si="58"/>
        <v>1180</v>
      </c>
      <c r="K239" s="26">
        <f t="shared" si="58"/>
        <v>496</v>
      </c>
      <c r="L239" s="26">
        <f t="shared" si="58"/>
        <v>95</v>
      </c>
      <c r="M239" s="26">
        <f t="shared" si="58"/>
        <v>30</v>
      </c>
      <c r="N239" s="26">
        <f t="shared" si="58"/>
        <v>12</v>
      </c>
      <c r="O239" s="26">
        <f t="shared" si="58"/>
        <v>7</v>
      </c>
      <c r="P239" s="26">
        <f t="shared" si="58"/>
        <v>531</v>
      </c>
    </row>
    <row r="240" spans="1:16" s="19" customFormat="1" ht="12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1:16" s="19" customFormat="1" ht="12" customHeight="1" x14ac:dyDescent="0.2">
      <c r="A241" s="156" t="s">
        <v>270</v>
      </c>
      <c r="B241" s="156"/>
      <c r="C241" s="18">
        <f t="shared" ref="C241:P241" si="59">SUM(C242:C245)</f>
        <v>184372</v>
      </c>
      <c r="D241" s="18">
        <f t="shared" si="59"/>
        <v>107842</v>
      </c>
      <c r="E241" s="18">
        <f t="shared" si="59"/>
        <v>1090</v>
      </c>
      <c r="F241" s="18">
        <f t="shared" si="59"/>
        <v>481</v>
      </c>
      <c r="G241" s="18">
        <f t="shared" si="59"/>
        <v>106271</v>
      </c>
      <c r="H241" s="18">
        <f t="shared" si="59"/>
        <v>27741</v>
      </c>
      <c r="I241" s="18">
        <f t="shared" si="59"/>
        <v>23329</v>
      </c>
      <c r="J241" s="18">
        <f t="shared" si="59"/>
        <v>17902</v>
      </c>
      <c r="K241" s="18">
        <f t="shared" si="59"/>
        <v>15353</v>
      </c>
      <c r="L241" s="18">
        <f t="shared" si="59"/>
        <v>5540</v>
      </c>
      <c r="M241" s="18">
        <f t="shared" si="59"/>
        <v>587</v>
      </c>
      <c r="N241" s="18">
        <f t="shared" si="59"/>
        <v>606</v>
      </c>
      <c r="O241" s="18">
        <f t="shared" si="59"/>
        <v>613</v>
      </c>
      <c r="P241" s="18">
        <f t="shared" si="59"/>
        <v>14600</v>
      </c>
    </row>
    <row r="242" spans="1:16" s="19" customFormat="1" ht="12" customHeight="1" x14ac:dyDescent="0.2">
      <c r="A242" s="157" t="s">
        <v>266</v>
      </c>
      <c r="B242" s="157"/>
      <c r="C242" s="20">
        <f t="shared" ref="C242:P242" si="60">C178+C179+C180+C181+C182+C183+C184+C185+C187+C189+C190+C192+C194+C198+C191</f>
        <v>31057</v>
      </c>
      <c r="D242" s="20">
        <f t="shared" si="60"/>
        <v>19767</v>
      </c>
      <c r="E242" s="20">
        <f t="shared" si="60"/>
        <v>201</v>
      </c>
      <c r="F242" s="20">
        <f t="shared" si="60"/>
        <v>92</v>
      </c>
      <c r="G242" s="20">
        <f t="shared" si="60"/>
        <v>19474</v>
      </c>
      <c r="H242" s="20">
        <f t="shared" si="60"/>
        <v>3766</v>
      </c>
      <c r="I242" s="20">
        <f t="shared" si="60"/>
        <v>5365</v>
      </c>
      <c r="J242" s="20">
        <f t="shared" si="60"/>
        <v>2977</v>
      </c>
      <c r="K242" s="20">
        <f t="shared" si="60"/>
        <v>3185</v>
      </c>
      <c r="L242" s="20">
        <f t="shared" si="60"/>
        <v>806</v>
      </c>
      <c r="M242" s="20">
        <f t="shared" si="60"/>
        <v>108</v>
      </c>
      <c r="N242" s="20">
        <f t="shared" si="60"/>
        <v>164</v>
      </c>
      <c r="O242" s="20">
        <f t="shared" si="60"/>
        <v>143</v>
      </c>
      <c r="P242" s="20">
        <f t="shared" si="60"/>
        <v>2960</v>
      </c>
    </row>
    <row r="243" spans="1:16" s="19" customFormat="1" ht="12" customHeight="1" x14ac:dyDescent="0.2">
      <c r="A243" s="157" t="s">
        <v>271</v>
      </c>
      <c r="B243" s="157"/>
      <c r="C243" s="20">
        <f t="shared" ref="C243:P243" si="61">+C59+C60+C62+C63+C64+C65+C66+C68+C69+C70+C71+C72+C85+C61</f>
        <v>33593</v>
      </c>
      <c r="D243" s="20">
        <f t="shared" si="61"/>
        <v>21705</v>
      </c>
      <c r="E243" s="20">
        <f t="shared" si="61"/>
        <v>237</v>
      </c>
      <c r="F243" s="20">
        <f t="shared" si="61"/>
        <v>87</v>
      </c>
      <c r="G243" s="20">
        <f t="shared" si="61"/>
        <v>21381</v>
      </c>
      <c r="H243" s="20">
        <f t="shared" si="61"/>
        <v>5295</v>
      </c>
      <c r="I243" s="20">
        <f t="shared" si="61"/>
        <v>4551</v>
      </c>
      <c r="J243" s="20">
        <f t="shared" si="61"/>
        <v>4446</v>
      </c>
      <c r="K243" s="20">
        <f t="shared" si="61"/>
        <v>3032</v>
      </c>
      <c r="L243" s="20">
        <f t="shared" si="61"/>
        <v>1106</v>
      </c>
      <c r="M243" s="20">
        <f t="shared" si="61"/>
        <v>69</v>
      </c>
      <c r="N243" s="20">
        <f t="shared" si="61"/>
        <v>134</v>
      </c>
      <c r="O243" s="20">
        <f t="shared" si="61"/>
        <v>80</v>
      </c>
      <c r="P243" s="20">
        <f t="shared" si="61"/>
        <v>2668</v>
      </c>
    </row>
    <row r="244" spans="1:16" s="19" customFormat="1" ht="12" customHeight="1" x14ac:dyDescent="0.2">
      <c r="A244" s="157" t="s">
        <v>264</v>
      </c>
      <c r="B244" s="157"/>
      <c r="C244" s="20">
        <f t="shared" ref="C244:P244" si="62">C137+C139+C141+C144+C147+C151+C152+C154+C156+C158+C159+C161+C162+C164+C168+C175+C150+C146</f>
        <v>39777</v>
      </c>
      <c r="D244" s="20">
        <f t="shared" si="62"/>
        <v>20623</v>
      </c>
      <c r="E244" s="20">
        <f t="shared" si="62"/>
        <v>235</v>
      </c>
      <c r="F244" s="20">
        <f t="shared" si="62"/>
        <v>103</v>
      </c>
      <c r="G244" s="20">
        <f t="shared" si="62"/>
        <v>20285</v>
      </c>
      <c r="H244" s="20">
        <f t="shared" si="62"/>
        <v>5063</v>
      </c>
      <c r="I244" s="20">
        <f t="shared" si="62"/>
        <v>4188</v>
      </c>
      <c r="J244" s="20">
        <f t="shared" si="62"/>
        <v>3477</v>
      </c>
      <c r="K244" s="20">
        <f t="shared" si="62"/>
        <v>3033</v>
      </c>
      <c r="L244" s="20">
        <f t="shared" si="62"/>
        <v>1154</v>
      </c>
      <c r="M244" s="20">
        <f t="shared" si="62"/>
        <v>199</v>
      </c>
      <c r="N244" s="20">
        <f t="shared" si="62"/>
        <v>98</v>
      </c>
      <c r="O244" s="20">
        <f t="shared" si="62"/>
        <v>94</v>
      </c>
      <c r="P244" s="20">
        <f t="shared" si="62"/>
        <v>2979</v>
      </c>
    </row>
    <row r="245" spans="1:16" s="19" customFormat="1" ht="12" customHeight="1" x14ac:dyDescent="0.2">
      <c r="A245" s="158" t="s">
        <v>263</v>
      </c>
      <c r="B245" s="158"/>
      <c r="C245" s="26">
        <f t="shared" ref="C245:P245" si="63">+C75+C76+C77+C80+C81+C83+C82+C87+C86+C90+C88+C91+C89+C92+C93+C98+C97+C96+C99+C100+C101+C102+C103+C105+C104+C106+C107+C109+C108+C111+C110+C115+C117+C116+C119+C118+C120+C121+C122+C123+C124+C125+C126+C128+C129+C130+C132+C133+C134</f>
        <v>79945</v>
      </c>
      <c r="D245" s="26">
        <f t="shared" si="63"/>
        <v>45747</v>
      </c>
      <c r="E245" s="26">
        <f t="shared" si="63"/>
        <v>417</v>
      </c>
      <c r="F245" s="26">
        <f t="shared" si="63"/>
        <v>199</v>
      </c>
      <c r="G245" s="26">
        <f t="shared" si="63"/>
        <v>45131</v>
      </c>
      <c r="H245" s="26">
        <f t="shared" si="63"/>
        <v>13617</v>
      </c>
      <c r="I245" s="26">
        <f t="shared" si="63"/>
        <v>9225</v>
      </c>
      <c r="J245" s="26">
        <f t="shared" si="63"/>
        <v>7002</v>
      </c>
      <c r="K245" s="26">
        <f t="shared" si="63"/>
        <v>6103</v>
      </c>
      <c r="L245" s="26">
        <f t="shared" si="63"/>
        <v>2474</v>
      </c>
      <c r="M245" s="26">
        <f t="shared" si="63"/>
        <v>211</v>
      </c>
      <c r="N245" s="26">
        <f t="shared" si="63"/>
        <v>210</v>
      </c>
      <c r="O245" s="26">
        <f t="shared" si="63"/>
        <v>296</v>
      </c>
      <c r="P245" s="26">
        <f t="shared" si="63"/>
        <v>5993</v>
      </c>
    </row>
    <row r="246" spans="1:16" s="33" customFormat="1" ht="12" customHeight="1" x14ac:dyDescent="0.15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</row>
    <row r="247" spans="1:16" s="64" customFormat="1" ht="12" customHeight="1" x14ac:dyDescent="0.15">
      <c r="A247" s="202" t="s">
        <v>351</v>
      </c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</row>
    <row r="248" spans="1:16" s="35" customFormat="1" ht="3.75" customHeight="1" x14ac:dyDescent="0.15">
      <c r="A248" s="203"/>
      <c r="B248" s="203"/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</row>
    <row r="249" spans="1:16" s="36" customFormat="1" ht="12" customHeight="1" x14ac:dyDescent="0.15">
      <c r="A249" s="204" t="s">
        <v>273</v>
      </c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</row>
    <row r="250" spans="1:16" s="33" customFormat="1" ht="4.5" customHeight="1" x14ac:dyDescent="0.15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</row>
    <row r="251" spans="1:16" s="37" customFormat="1" ht="12" customHeight="1" x14ac:dyDescent="0.2">
      <c r="A251" s="201" t="s">
        <v>352</v>
      </c>
      <c r="B251" s="201"/>
      <c r="C251" s="201"/>
      <c r="D251" s="201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</row>
    <row r="252" spans="1:16" s="37" customFormat="1" ht="12" customHeight="1" x14ac:dyDescent="0.2">
      <c r="A252" s="201" t="s">
        <v>339</v>
      </c>
      <c r="B252" s="201"/>
      <c r="C252" s="201"/>
      <c r="D252" s="201"/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</row>
  </sheetData>
  <mergeCells count="220">
    <mergeCell ref="A1:P1"/>
    <mergeCell ref="A2:P2"/>
    <mergeCell ref="A3:P3"/>
    <mergeCell ref="A4:P4"/>
    <mergeCell ref="A12:B12"/>
    <mergeCell ref="A13:B13"/>
    <mergeCell ref="A7:P7"/>
    <mergeCell ref="A8:P8"/>
    <mergeCell ref="A10:B10"/>
    <mergeCell ref="A5:B5"/>
    <mergeCell ref="A29:B29"/>
    <mergeCell ref="A32:B32"/>
    <mergeCell ref="E5:G5"/>
    <mergeCell ref="H5:P5"/>
    <mergeCell ref="E6:G6"/>
    <mergeCell ref="H6:P6"/>
    <mergeCell ref="A25:B25"/>
    <mergeCell ref="A26:B26"/>
    <mergeCell ref="A23:B23"/>
    <mergeCell ref="A24:B24"/>
    <mergeCell ref="A17:B17"/>
    <mergeCell ref="A21:B21"/>
    <mergeCell ref="A53:B53"/>
    <mergeCell ref="A54:B54"/>
    <mergeCell ref="A44:B44"/>
    <mergeCell ref="A48:B48"/>
    <mergeCell ref="A42:B42"/>
    <mergeCell ref="A43:B43"/>
    <mergeCell ref="A39:B39"/>
    <mergeCell ref="A40:B40"/>
    <mergeCell ref="A33:B33"/>
    <mergeCell ref="A38:B38"/>
    <mergeCell ref="A64:B64"/>
    <mergeCell ref="A65:B65"/>
    <mergeCell ref="A62:B62"/>
    <mergeCell ref="A63:B63"/>
    <mergeCell ref="A60:B60"/>
    <mergeCell ref="A61:B61"/>
    <mergeCell ref="A58:B58"/>
    <mergeCell ref="A59:B59"/>
    <mergeCell ref="A55:B55"/>
    <mergeCell ref="A56:B56"/>
    <mergeCell ref="A75:B75"/>
    <mergeCell ref="A76:B76"/>
    <mergeCell ref="A72:B72"/>
    <mergeCell ref="A74:B74"/>
    <mergeCell ref="A70:B70"/>
    <mergeCell ref="A71:B71"/>
    <mergeCell ref="A68:B68"/>
    <mergeCell ref="A69:B69"/>
    <mergeCell ref="A66:B66"/>
    <mergeCell ref="A67:B67"/>
    <mergeCell ref="A85:B85"/>
    <mergeCell ref="A86:B86"/>
    <mergeCell ref="A83:B83"/>
    <mergeCell ref="A84:B84"/>
    <mergeCell ref="A81:B81"/>
    <mergeCell ref="A82:B82"/>
    <mergeCell ref="A79:B79"/>
    <mergeCell ref="A80:B80"/>
    <mergeCell ref="A77:B77"/>
    <mergeCell ref="A78:B78"/>
    <mergeCell ref="A95:B95"/>
    <mergeCell ref="A96:B96"/>
    <mergeCell ref="A93:B93"/>
    <mergeCell ref="A94:B94"/>
    <mergeCell ref="A91:B91"/>
    <mergeCell ref="A92:B92"/>
    <mergeCell ref="A89:B89"/>
    <mergeCell ref="A90:B90"/>
    <mergeCell ref="A87:B87"/>
    <mergeCell ref="A88:B88"/>
    <mergeCell ref="A105:B105"/>
    <mergeCell ref="A106:B106"/>
    <mergeCell ref="A103:B103"/>
    <mergeCell ref="A104:B104"/>
    <mergeCell ref="A101:B101"/>
    <mergeCell ref="A102:B102"/>
    <mergeCell ref="A99:B99"/>
    <mergeCell ref="A100:B100"/>
    <mergeCell ref="A97:B97"/>
    <mergeCell ref="A98:B98"/>
    <mergeCell ref="A113:B113"/>
    <mergeCell ref="A114:B114"/>
    <mergeCell ref="A115:B115"/>
    <mergeCell ref="A111:B111"/>
    <mergeCell ref="A112:B112"/>
    <mergeCell ref="A109:B109"/>
    <mergeCell ref="A110:B110"/>
    <mergeCell ref="A107:B107"/>
    <mergeCell ref="A108:B108"/>
    <mergeCell ref="A124:B124"/>
    <mergeCell ref="A125:B125"/>
    <mergeCell ref="A122:B122"/>
    <mergeCell ref="A123:B123"/>
    <mergeCell ref="A120:B120"/>
    <mergeCell ref="A121:B121"/>
    <mergeCell ref="A118:B118"/>
    <mergeCell ref="A119:B119"/>
    <mergeCell ref="A116:B116"/>
    <mergeCell ref="A117:B117"/>
    <mergeCell ref="A134:B134"/>
    <mergeCell ref="A136:B136"/>
    <mergeCell ref="A132:B132"/>
    <mergeCell ref="A133:B133"/>
    <mergeCell ref="A130:B130"/>
    <mergeCell ref="A131:B131"/>
    <mergeCell ref="A128:B128"/>
    <mergeCell ref="A129:B129"/>
    <mergeCell ref="A126:B126"/>
    <mergeCell ref="A127:B127"/>
    <mergeCell ref="A145:B145"/>
    <mergeCell ref="A146:B146"/>
    <mergeCell ref="A143:B143"/>
    <mergeCell ref="A144:B144"/>
    <mergeCell ref="A141:B141"/>
    <mergeCell ref="A142:B142"/>
    <mergeCell ref="A139:B139"/>
    <mergeCell ref="A140:B140"/>
    <mergeCell ref="A137:B137"/>
    <mergeCell ref="A138:B138"/>
    <mergeCell ref="A155:B155"/>
    <mergeCell ref="A156:B156"/>
    <mergeCell ref="A153:B153"/>
    <mergeCell ref="A154:B154"/>
    <mergeCell ref="A151:B151"/>
    <mergeCell ref="A152:B152"/>
    <mergeCell ref="A149:B149"/>
    <mergeCell ref="A150:B150"/>
    <mergeCell ref="A147:B147"/>
    <mergeCell ref="A148:B148"/>
    <mergeCell ref="A165:B165"/>
    <mergeCell ref="A167:B167"/>
    <mergeCell ref="A163:B163"/>
    <mergeCell ref="A164:B164"/>
    <mergeCell ref="A161:B161"/>
    <mergeCell ref="A162:B162"/>
    <mergeCell ref="A159:B159"/>
    <mergeCell ref="A160:B160"/>
    <mergeCell ref="A157:B157"/>
    <mergeCell ref="A158:B158"/>
    <mergeCell ref="A177:B177"/>
    <mergeCell ref="A178:B178"/>
    <mergeCell ref="A174:B174"/>
    <mergeCell ref="A175:B175"/>
    <mergeCell ref="A172:B172"/>
    <mergeCell ref="A173:B173"/>
    <mergeCell ref="A170:B170"/>
    <mergeCell ref="A171:B171"/>
    <mergeCell ref="A168:B168"/>
    <mergeCell ref="A169:B169"/>
    <mergeCell ref="A187:B187"/>
    <mergeCell ref="A188:B188"/>
    <mergeCell ref="A185:B185"/>
    <mergeCell ref="A186:B186"/>
    <mergeCell ref="A183:B183"/>
    <mergeCell ref="A184:B184"/>
    <mergeCell ref="A181:B181"/>
    <mergeCell ref="A182:B182"/>
    <mergeCell ref="A179:B179"/>
    <mergeCell ref="A180:B180"/>
    <mergeCell ref="A198:B198"/>
    <mergeCell ref="A199:B199"/>
    <mergeCell ref="A196:B196"/>
    <mergeCell ref="A197:B197"/>
    <mergeCell ref="A193:B193"/>
    <mergeCell ref="A194:B194"/>
    <mergeCell ref="A191:B191"/>
    <mergeCell ref="A192:B192"/>
    <mergeCell ref="A189:B189"/>
    <mergeCell ref="A190:B190"/>
    <mergeCell ref="A209:B209"/>
    <mergeCell ref="A211:B211"/>
    <mergeCell ref="A207:B207"/>
    <mergeCell ref="A208:B208"/>
    <mergeCell ref="A205:B205"/>
    <mergeCell ref="A206:B206"/>
    <mergeCell ref="A202:B202"/>
    <mergeCell ref="A204:B204"/>
    <mergeCell ref="A200:B200"/>
    <mergeCell ref="A201:B201"/>
    <mergeCell ref="A220:B220"/>
    <mergeCell ref="A221:B221"/>
    <mergeCell ref="A218:B218"/>
    <mergeCell ref="A219:B219"/>
    <mergeCell ref="A216:B216"/>
    <mergeCell ref="A217:B217"/>
    <mergeCell ref="A214:B214"/>
    <mergeCell ref="A215:B215"/>
    <mergeCell ref="A212:B212"/>
    <mergeCell ref="A213:B213"/>
    <mergeCell ref="A231:B231"/>
    <mergeCell ref="A232:B232"/>
    <mergeCell ref="A228:B228"/>
    <mergeCell ref="A229:B229"/>
    <mergeCell ref="A226:B226"/>
    <mergeCell ref="A227:B227"/>
    <mergeCell ref="A224:B224"/>
    <mergeCell ref="A225:B225"/>
    <mergeCell ref="A222:B222"/>
    <mergeCell ref="A223:B223"/>
    <mergeCell ref="A242:B242"/>
    <mergeCell ref="A243:B243"/>
    <mergeCell ref="A239:B239"/>
    <mergeCell ref="A241:B241"/>
    <mergeCell ref="A237:B237"/>
    <mergeCell ref="A238:B238"/>
    <mergeCell ref="A235:B235"/>
    <mergeCell ref="A236:B236"/>
    <mergeCell ref="A233:B233"/>
    <mergeCell ref="A234:B234"/>
    <mergeCell ref="A250:P250"/>
    <mergeCell ref="A251:P251"/>
    <mergeCell ref="A252:P252"/>
    <mergeCell ref="A246:P246"/>
    <mergeCell ref="A247:P247"/>
    <mergeCell ref="A248:P248"/>
    <mergeCell ref="A249:P249"/>
    <mergeCell ref="A244:B244"/>
    <mergeCell ref="A245:B245"/>
  </mergeCells>
  <phoneticPr fontId="0" type="noConversion"/>
  <pageMargins left="0" right="0" top="0" bottom="0" header="0" footer="0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"/>
  <sheetViews>
    <sheetView workbookViewId="0">
      <selection sqref="A1:R1"/>
    </sheetView>
  </sheetViews>
  <sheetFormatPr defaultRowHeight="12" customHeight="1" x14ac:dyDescent="0.2"/>
  <cols>
    <col min="1" max="1" width="2.7109375" style="1" customWidth="1"/>
    <col min="2" max="2" width="27.5703125" style="1" customWidth="1"/>
    <col min="3" max="3" width="10.140625" style="1" customWidth="1"/>
    <col min="4" max="9" width="9.5703125" style="1" customWidth="1"/>
    <col min="10" max="11" width="13.140625" style="1" customWidth="1"/>
    <col min="12" max="18" width="9.5703125" style="1" customWidth="1"/>
    <col min="19" max="16384" width="9.140625" style="1"/>
  </cols>
  <sheetData>
    <row r="1" spans="1:18" ht="12.75" customHeight="1" x14ac:dyDescent="0.2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ht="14.25" customHeight="1" x14ac:dyDescent="0.2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16"/>
      <c r="L2" s="216"/>
      <c r="M2" s="216"/>
      <c r="N2" s="216"/>
      <c r="O2" s="216"/>
      <c r="P2" s="216"/>
      <c r="Q2" s="216"/>
      <c r="R2" s="216"/>
    </row>
    <row r="3" spans="1:18" ht="12.75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16"/>
      <c r="L3" s="216"/>
      <c r="M3" s="216"/>
      <c r="N3" s="216"/>
      <c r="O3" s="216"/>
      <c r="P3" s="216"/>
      <c r="Q3" s="216"/>
      <c r="R3" s="216"/>
    </row>
    <row r="4" spans="1:18" ht="12.75" customHeight="1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8"/>
      <c r="L4" s="218"/>
      <c r="M4" s="218"/>
      <c r="N4" s="218"/>
      <c r="O4" s="218"/>
      <c r="P4" s="218"/>
      <c r="Q4" s="218"/>
      <c r="R4" s="218"/>
    </row>
    <row r="5" spans="1:18" s="4" customFormat="1" ht="12" customHeight="1" x14ac:dyDescent="0.2">
      <c r="A5" s="219"/>
      <c r="B5" s="219"/>
      <c r="C5" s="5" t="s">
        <v>1</v>
      </c>
      <c r="D5" s="5" t="s">
        <v>2</v>
      </c>
      <c r="E5" s="220" t="s">
        <v>3</v>
      </c>
      <c r="F5" s="219"/>
      <c r="G5" s="221"/>
      <c r="H5" s="220" t="s">
        <v>4</v>
      </c>
      <c r="I5" s="219"/>
      <c r="J5" s="219"/>
      <c r="K5" s="219"/>
      <c r="L5" s="219"/>
      <c r="M5" s="219"/>
      <c r="N5" s="219"/>
      <c r="O5" s="219"/>
      <c r="P5" s="219"/>
      <c r="Q5" s="219"/>
      <c r="R5" s="219"/>
    </row>
    <row r="6" spans="1:18" s="4" customFormat="1" ht="12" customHeight="1" x14ac:dyDescent="0.2">
      <c r="A6" s="210"/>
      <c r="B6" s="210"/>
      <c r="C6" s="6" t="s">
        <v>5</v>
      </c>
      <c r="D6" s="6"/>
      <c r="E6" s="214"/>
      <c r="F6" s="211"/>
      <c r="G6" s="215"/>
      <c r="H6" s="214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8" s="4" customFormat="1" ht="12" customHeight="1" x14ac:dyDescent="0.2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</row>
    <row r="8" spans="1:18" s="4" customFormat="1" ht="12" customHeight="1" x14ac:dyDescent="0.2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7" t="s">
        <v>6</v>
      </c>
      <c r="Q8" s="211"/>
      <c r="R8" s="211"/>
    </row>
    <row r="9" spans="1:18" s="8" customFormat="1" ht="14.25" customHeight="1" x14ac:dyDescent="0.2">
      <c r="A9" s="212"/>
      <c r="B9" s="212"/>
      <c r="C9" s="212"/>
      <c r="D9" s="212"/>
      <c r="E9" s="9" t="s">
        <v>7</v>
      </c>
      <c r="F9" s="9" t="s">
        <v>8</v>
      </c>
      <c r="G9" s="9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10" t="s">
        <v>15</v>
      </c>
      <c r="N9" s="10" t="s">
        <v>16</v>
      </c>
      <c r="O9" s="10" t="s">
        <v>17</v>
      </c>
      <c r="P9" s="11" t="s">
        <v>18</v>
      </c>
      <c r="Q9" s="10" t="s">
        <v>19</v>
      </c>
      <c r="R9" s="10" t="s">
        <v>20</v>
      </c>
    </row>
    <row r="10" spans="1:18" s="12" customFormat="1" ht="12" customHeight="1" x14ac:dyDescent="0.2">
      <c r="A10" s="213" t="s">
        <v>21</v>
      </c>
      <c r="B10" s="213"/>
      <c r="C10" s="13">
        <f t="shared" ref="C10:J10" si="0">C12+C23+C38+C42+C53</f>
        <v>206078</v>
      </c>
      <c r="D10" s="13">
        <f t="shared" si="0"/>
        <v>127989</v>
      </c>
      <c r="E10" s="13">
        <f t="shared" si="0"/>
        <v>1416</v>
      </c>
      <c r="F10" s="13">
        <f t="shared" si="0"/>
        <v>484</v>
      </c>
      <c r="G10" s="13">
        <f t="shared" si="0"/>
        <v>126089</v>
      </c>
      <c r="H10" s="13">
        <f t="shared" si="0"/>
        <v>29158</v>
      </c>
      <c r="I10" s="13">
        <f t="shared" si="0"/>
        <v>24709</v>
      </c>
      <c r="J10" s="13">
        <f t="shared" si="0"/>
        <v>24221</v>
      </c>
      <c r="K10" s="13">
        <f t="shared" ref="K10:R10" si="1">K12+K23+K38+K42+K53</f>
        <v>22418</v>
      </c>
      <c r="L10" s="13">
        <f t="shared" si="1"/>
        <v>3086</v>
      </c>
      <c r="M10" s="13">
        <f t="shared" si="1"/>
        <v>2471</v>
      </c>
      <c r="N10" s="13">
        <f t="shared" si="1"/>
        <v>431</v>
      </c>
      <c r="O10" s="13">
        <f t="shared" si="1"/>
        <v>462</v>
      </c>
      <c r="P10" s="13">
        <f t="shared" si="1"/>
        <v>313</v>
      </c>
      <c r="Q10" s="13">
        <f t="shared" si="1"/>
        <v>73</v>
      </c>
      <c r="R10" s="13">
        <f t="shared" si="1"/>
        <v>17494</v>
      </c>
    </row>
    <row r="11" spans="1:18" s="12" customFormat="1" ht="12" customHeight="1" x14ac:dyDescent="0.2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17" customFormat="1" ht="12" customHeight="1" x14ac:dyDescent="0.2">
      <c r="A12" s="156" t="s">
        <v>22</v>
      </c>
      <c r="B12" s="156"/>
      <c r="C12" s="18">
        <f t="shared" ref="C12:J12" si="2">C13+C17+C21</f>
        <v>19236</v>
      </c>
      <c r="D12" s="18">
        <f t="shared" si="2"/>
        <v>12725</v>
      </c>
      <c r="E12" s="18">
        <f t="shared" si="2"/>
        <v>114</v>
      </c>
      <c r="F12" s="18">
        <f t="shared" si="2"/>
        <v>26</v>
      </c>
      <c r="G12" s="18">
        <f t="shared" si="2"/>
        <v>12585</v>
      </c>
      <c r="H12" s="18">
        <f t="shared" si="2"/>
        <v>2901</v>
      </c>
      <c r="I12" s="18">
        <f t="shared" si="2"/>
        <v>2323</v>
      </c>
      <c r="J12" s="18">
        <f t="shared" si="2"/>
        <v>2896</v>
      </c>
      <c r="K12" s="18">
        <f t="shared" ref="K12:R12" si="3">K13+K17+K21</f>
        <v>2265</v>
      </c>
      <c r="L12" s="18">
        <f t="shared" si="3"/>
        <v>204</v>
      </c>
      <c r="M12" s="18">
        <f t="shared" si="3"/>
        <v>114</v>
      </c>
      <c r="N12" s="18">
        <f t="shared" si="3"/>
        <v>14</v>
      </c>
      <c r="O12" s="18">
        <f t="shared" si="3"/>
        <v>14</v>
      </c>
      <c r="P12" s="18">
        <f t="shared" si="3"/>
        <v>13</v>
      </c>
      <c r="Q12" s="18">
        <f t="shared" si="3"/>
        <v>3</v>
      </c>
      <c r="R12" s="18">
        <f t="shared" si="3"/>
        <v>1838</v>
      </c>
    </row>
    <row r="13" spans="1:18" s="19" customFormat="1" ht="12" customHeight="1" x14ac:dyDescent="0.2">
      <c r="A13" s="157" t="s">
        <v>23</v>
      </c>
      <c r="B13" s="157"/>
      <c r="C13" s="20">
        <f t="shared" ref="C13:J13" si="4">C14+C15+C16</f>
        <v>6292</v>
      </c>
      <c r="D13" s="20">
        <f t="shared" si="4"/>
        <v>4600</v>
      </c>
      <c r="E13" s="20">
        <f t="shared" si="4"/>
        <v>35</v>
      </c>
      <c r="F13" s="20">
        <f t="shared" si="4"/>
        <v>10</v>
      </c>
      <c r="G13" s="20">
        <f t="shared" si="4"/>
        <v>4555</v>
      </c>
      <c r="H13" s="20">
        <f t="shared" si="4"/>
        <v>1114</v>
      </c>
      <c r="I13" s="20">
        <f t="shared" si="4"/>
        <v>700</v>
      </c>
      <c r="J13" s="20">
        <f t="shared" si="4"/>
        <v>1328</v>
      </c>
      <c r="K13" s="20">
        <f t="shared" ref="K13:R13" si="5">K14+K15+K16</f>
        <v>637</v>
      </c>
      <c r="L13" s="20">
        <f t="shared" si="5"/>
        <v>72</v>
      </c>
      <c r="M13" s="20">
        <f t="shared" si="5"/>
        <v>39</v>
      </c>
      <c r="N13" s="20">
        <f t="shared" si="5"/>
        <v>7</v>
      </c>
      <c r="O13" s="20">
        <f t="shared" si="5"/>
        <v>3</v>
      </c>
      <c r="P13" s="20">
        <f t="shared" si="5"/>
        <v>3</v>
      </c>
      <c r="Q13" s="20">
        <f t="shared" si="5"/>
        <v>0</v>
      </c>
      <c r="R13" s="20">
        <f t="shared" si="5"/>
        <v>652</v>
      </c>
    </row>
    <row r="14" spans="1:18" s="19" customFormat="1" ht="12" customHeight="1" x14ac:dyDescent="0.2">
      <c r="A14" s="22"/>
      <c r="B14" s="23" t="s">
        <v>24</v>
      </c>
      <c r="C14" s="20">
        <f t="shared" ref="C14:J14" si="6">C245+C247+C253+C260+C261</f>
        <v>2371</v>
      </c>
      <c r="D14" s="20">
        <f t="shared" si="6"/>
        <v>1814</v>
      </c>
      <c r="E14" s="20">
        <f t="shared" si="6"/>
        <v>20</v>
      </c>
      <c r="F14" s="20">
        <f t="shared" si="6"/>
        <v>3</v>
      </c>
      <c r="G14" s="20">
        <f t="shared" si="6"/>
        <v>1791</v>
      </c>
      <c r="H14" s="20">
        <f t="shared" si="6"/>
        <v>501</v>
      </c>
      <c r="I14" s="20">
        <f t="shared" si="6"/>
        <v>338</v>
      </c>
      <c r="J14" s="20">
        <f t="shared" si="6"/>
        <v>511</v>
      </c>
      <c r="K14" s="20">
        <f t="shared" ref="K14:R14" si="7">K245+K247+K253+K260+K261</f>
        <v>139</v>
      </c>
      <c r="L14" s="20">
        <f t="shared" si="7"/>
        <v>37</v>
      </c>
      <c r="M14" s="20">
        <f t="shared" si="7"/>
        <v>19</v>
      </c>
      <c r="N14" s="20">
        <f t="shared" si="7"/>
        <v>1</v>
      </c>
      <c r="O14" s="20">
        <f t="shared" si="7"/>
        <v>2</v>
      </c>
      <c r="P14" s="20">
        <f t="shared" si="7"/>
        <v>0</v>
      </c>
      <c r="Q14" s="20">
        <f t="shared" si="7"/>
        <v>0</v>
      </c>
      <c r="R14" s="20">
        <f t="shared" si="7"/>
        <v>243</v>
      </c>
    </row>
    <row r="15" spans="1:18" s="19" customFormat="1" ht="12" customHeight="1" x14ac:dyDescent="0.2">
      <c r="A15" s="22"/>
      <c r="B15" s="23" t="s">
        <v>25</v>
      </c>
      <c r="C15" s="20">
        <f t="shared" ref="C15:J15" si="8">+C246+C254+C249+C250+C251+C252+C256+C257+C262</f>
        <v>2197</v>
      </c>
      <c r="D15" s="20">
        <f t="shared" si="8"/>
        <v>1606</v>
      </c>
      <c r="E15" s="20">
        <f t="shared" si="8"/>
        <v>8</v>
      </c>
      <c r="F15" s="20">
        <f t="shared" si="8"/>
        <v>5</v>
      </c>
      <c r="G15" s="20">
        <f t="shared" si="8"/>
        <v>1593</v>
      </c>
      <c r="H15" s="20">
        <f t="shared" si="8"/>
        <v>386</v>
      </c>
      <c r="I15" s="20">
        <f t="shared" si="8"/>
        <v>200</v>
      </c>
      <c r="J15" s="20">
        <f t="shared" si="8"/>
        <v>497</v>
      </c>
      <c r="K15" s="20">
        <f t="shared" ref="K15:R15" si="9">+K246+K254+K249+K250+K251+K252+K256+K257+K262</f>
        <v>227</v>
      </c>
      <c r="L15" s="20">
        <f t="shared" si="9"/>
        <v>24</v>
      </c>
      <c r="M15" s="20">
        <f t="shared" si="9"/>
        <v>10</v>
      </c>
      <c r="N15" s="20">
        <f t="shared" si="9"/>
        <v>4</v>
      </c>
      <c r="O15" s="20">
        <f t="shared" si="9"/>
        <v>0</v>
      </c>
      <c r="P15" s="20">
        <f t="shared" si="9"/>
        <v>3</v>
      </c>
      <c r="Q15" s="20">
        <f t="shared" si="9"/>
        <v>0</v>
      </c>
      <c r="R15" s="20">
        <f t="shared" si="9"/>
        <v>242</v>
      </c>
    </row>
    <row r="16" spans="1:18" s="19" customFormat="1" ht="12" customHeight="1" x14ac:dyDescent="0.2">
      <c r="A16" s="24"/>
      <c r="B16" s="25" t="s">
        <v>26</v>
      </c>
      <c r="C16" s="20">
        <f t="shared" ref="C16:J16" si="10">C248+C255+C258+C259</f>
        <v>1724</v>
      </c>
      <c r="D16" s="20">
        <f t="shared" si="10"/>
        <v>1180</v>
      </c>
      <c r="E16" s="20">
        <f t="shared" si="10"/>
        <v>7</v>
      </c>
      <c r="F16" s="20">
        <f t="shared" si="10"/>
        <v>2</v>
      </c>
      <c r="G16" s="20">
        <f t="shared" si="10"/>
        <v>1171</v>
      </c>
      <c r="H16" s="20">
        <f t="shared" si="10"/>
        <v>227</v>
      </c>
      <c r="I16" s="20">
        <f t="shared" si="10"/>
        <v>162</v>
      </c>
      <c r="J16" s="20">
        <f t="shared" si="10"/>
        <v>320</v>
      </c>
      <c r="K16" s="20">
        <f t="shared" ref="K16:R16" si="11">K248+K255+K258+K259</f>
        <v>271</v>
      </c>
      <c r="L16" s="20">
        <f t="shared" si="11"/>
        <v>11</v>
      </c>
      <c r="M16" s="20">
        <f t="shared" si="11"/>
        <v>10</v>
      </c>
      <c r="N16" s="20">
        <f t="shared" si="11"/>
        <v>2</v>
      </c>
      <c r="O16" s="20">
        <f t="shared" si="11"/>
        <v>1</v>
      </c>
      <c r="P16" s="20">
        <f t="shared" si="11"/>
        <v>0</v>
      </c>
      <c r="Q16" s="20">
        <f t="shared" si="11"/>
        <v>0</v>
      </c>
      <c r="R16" s="20">
        <f t="shared" si="11"/>
        <v>167</v>
      </c>
    </row>
    <row r="17" spans="1:18" s="19" customFormat="1" ht="12" customHeight="1" x14ac:dyDescent="0.2">
      <c r="A17" s="157" t="s">
        <v>27</v>
      </c>
      <c r="B17" s="157"/>
      <c r="C17" s="20">
        <f t="shared" ref="C17:J17" si="12">C18+C19+C20</f>
        <v>5182</v>
      </c>
      <c r="D17" s="20">
        <f t="shared" si="12"/>
        <v>2873</v>
      </c>
      <c r="E17" s="20">
        <f t="shared" si="12"/>
        <v>31</v>
      </c>
      <c r="F17" s="20">
        <f t="shared" si="12"/>
        <v>7</v>
      </c>
      <c r="G17" s="20">
        <f t="shared" si="12"/>
        <v>2835</v>
      </c>
      <c r="H17" s="20">
        <f t="shared" si="12"/>
        <v>609</v>
      </c>
      <c r="I17" s="20">
        <f t="shared" si="12"/>
        <v>596</v>
      </c>
      <c r="J17" s="20">
        <f t="shared" si="12"/>
        <v>587</v>
      </c>
      <c r="K17" s="20">
        <f t="shared" ref="K17:R17" si="13">K18+K19+K20</f>
        <v>525</v>
      </c>
      <c r="L17" s="20">
        <f t="shared" si="13"/>
        <v>65</v>
      </c>
      <c r="M17" s="20">
        <f t="shared" si="13"/>
        <v>26</v>
      </c>
      <c r="N17" s="20">
        <f t="shared" si="13"/>
        <v>4</v>
      </c>
      <c r="O17" s="20">
        <f t="shared" si="13"/>
        <v>3</v>
      </c>
      <c r="P17" s="20">
        <f t="shared" si="13"/>
        <v>4</v>
      </c>
      <c r="Q17" s="20">
        <f t="shared" si="13"/>
        <v>1</v>
      </c>
      <c r="R17" s="20">
        <f t="shared" si="13"/>
        <v>415</v>
      </c>
    </row>
    <row r="18" spans="1:18" s="19" customFormat="1" ht="12" customHeight="1" x14ac:dyDescent="0.2">
      <c r="A18" s="22"/>
      <c r="B18" s="23" t="s">
        <v>28</v>
      </c>
      <c r="C18" s="20">
        <f t="shared" ref="C18:J18" si="14">+C239</f>
        <v>1496</v>
      </c>
      <c r="D18" s="20">
        <f t="shared" si="14"/>
        <v>924</v>
      </c>
      <c r="E18" s="20">
        <f t="shared" si="14"/>
        <v>11</v>
      </c>
      <c r="F18" s="20">
        <f t="shared" si="14"/>
        <v>3</v>
      </c>
      <c r="G18" s="20">
        <f t="shared" si="14"/>
        <v>910</v>
      </c>
      <c r="H18" s="20">
        <f t="shared" si="14"/>
        <v>238</v>
      </c>
      <c r="I18" s="20">
        <f t="shared" si="14"/>
        <v>181</v>
      </c>
      <c r="J18" s="20">
        <f t="shared" si="14"/>
        <v>122</v>
      </c>
      <c r="K18" s="20">
        <f t="shared" ref="K18:R18" si="15">+K239</f>
        <v>183</v>
      </c>
      <c r="L18" s="20">
        <f t="shared" si="15"/>
        <v>37</v>
      </c>
      <c r="M18" s="20">
        <f t="shared" si="15"/>
        <v>6</v>
      </c>
      <c r="N18" s="20">
        <f t="shared" si="15"/>
        <v>0</v>
      </c>
      <c r="O18" s="20">
        <f t="shared" si="15"/>
        <v>0</v>
      </c>
      <c r="P18" s="20">
        <f t="shared" si="15"/>
        <v>2</v>
      </c>
      <c r="Q18" s="20">
        <f t="shared" si="15"/>
        <v>0</v>
      </c>
      <c r="R18" s="20">
        <f t="shared" si="15"/>
        <v>141</v>
      </c>
    </row>
    <row r="19" spans="1:18" s="19" customFormat="1" ht="12" customHeight="1" x14ac:dyDescent="0.2">
      <c r="A19" s="22"/>
      <c r="B19" s="23" t="s">
        <v>29</v>
      </c>
      <c r="C19" s="20">
        <f t="shared" ref="C19:J19" si="16">+C238</f>
        <v>1446</v>
      </c>
      <c r="D19" s="20">
        <f t="shared" si="16"/>
        <v>771</v>
      </c>
      <c r="E19" s="20">
        <f t="shared" si="16"/>
        <v>6</v>
      </c>
      <c r="F19" s="20">
        <f t="shared" si="16"/>
        <v>1</v>
      </c>
      <c r="G19" s="20">
        <f t="shared" si="16"/>
        <v>764</v>
      </c>
      <c r="H19" s="20">
        <f t="shared" si="16"/>
        <v>143</v>
      </c>
      <c r="I19" s="20">
        <f t="shared" si="16"/>
        <v>173</v>
      </c>
      <c r="J19" s="20">
        <f t="shared" si="16"/>
        <v>198</v>
      </c>
      <c r="K19" s="20">
        <f t="shared" ref="K19:R19" si="17">+K238</f>
        <v>121</v>
      </c>
      <c r="L19" s="20">
        <f t="shared" si="17"/>
        <v>12</v>
      </c>
      <c r="M19" s="20">
        <f t="shared" si="17"/>
        <v>6</v>
      </c>
      <c r="N19" s="20">
        <f t="shared" si="17"/>
        <v>2</v>
      </c>
      <c r="O19" s="20">
        <f t="shared" si="17"/>
        <v>2</v>
      </c>
      <c r="P19" s="20">
        <f t="shared" si="17"/>
        <v>1</v>
      </c>
      <c r="Q19" s="20">
        <f t="shared" si="17"/>
        <v>0</v>
      </c>
      <c r="R19" s="20">
        <f t="shared" si="17"/>
        <v>106</v>
      </c>
    </row>
    <row r="20" spans="1:18" s="19" customFormat="1" ht="12" customHeight="1" x14ac:dyDescent="0.2">
      <c r="A20" s="24"/>
      <c r="B20" s="23" t="s">
        <v>30</v>
      </c>
      <c r="C20" s="20">
        <f t="shared" ref="C20:J20" si="18">C240+C241+C242</f>
        <v>2240</v>
      </c>
      <c r="D20" s="20">
        <f t="shared" si="18"/>
        <v>1178</v>
      </c>
      <c r="E20" s="20">
        <f t="shared" si="18"/>
        <v>14</v>
      </c>
      <c r="F20" s="20">
        <f t="shared" si="18"/>
        <v>3</v>
      </c>
      <c r="G20" s="20">
        <f t="shared" si="18"/>
        <v>1161</v>
      </c>
      <c r="H20" s="20">
        <f t="shared" si="18"/>
        <v>228</v>
      </c>
      <c r="I20" s="20">
        <f t="shared" si="18"/>
        <v>242</v>
      </c>
      <c r="J20" s="20">
        <f t="shared" si="18"/>
        <v>267</v>
      </c>
      <c r="K20" s="20">
        <f t="shared" ref="K20:R20" si="19">K240+K241+K242</f>
        <v>221</v>
      </c>
      <c r="L20" s="20">
        <f t="shared" si="19"/>
        <v>16</v>
      </c>
      <c r="M20" s="20">
        <f t="shared" si="19"/>
        <v>14</v>
      </c>
      <c r="N20" s="20">
        <f t="shared" si="19"/>
        <v>2</v>
      </c>
      <c r="O20" s="20">
        <f t="shared" si="19"/>
        <v>1</v>
      </c>
      <c r="P20" s="20">
        <f t="shared" si="19"/>
        <v>1</v>
      </c>
      <c r="Q20" s="20">
        <f t="shared" si="19"/>
        <v>1</v>
      </c>
      <c r="R20" s="20">
        <f t="shared" si="19"/>
        <v>168</v>
      </c>
    </row>
    <row r="21" spans="1:18" s="19" customFormat="1" ht="12" customHeight="1" x14ac:dyDescent="0.2">
      <c r="A21" s="158" t="s">
        <v>31</v>
      </c>
      <c r="B21" s="158"/>
      <c r="C21" s="26">
        <f t="shared" ref="C21:J21" si="20">C230+C231+C232+C215+C233+C234+C221+C235+C224</f>
        <v>7762</v>
      </c>
      <c r="D21" s="26">
        <f t="shared" si="20"/>
        <v>5252</v>
      </c>
      <c r="E21" s="26">
        <f t="shared" si="20"/>
        <v>48</v>
      </c>
      <c r="F21" s="26">
        <f t="shared" si="20"/>
        <v>9</v>
      </c>
      <c r="G21" s="26">
        <f t="shared" si="20"/>
        <v>5195</v>
      </c>
      <c r="H21" s="26">
        <f t="shared" si="20"/>
        <v>1178</v>
      </c>
      <c r="I21" s="26">
        <f t="shared" si="20"/>
        <v>1027</v>
      </c>
      <c r="J21" s="26">
        <f t="shared" si="20"/>
        <v>981</v>
      </c>
      <c r="K21" s="26">
        <f t="shared" ref="K21:R21" si="21">K230+K231+K232+K215+K233+K234+K221+K235+K224</f>
        <v>1103</v>
      </c>
      <c r="L21" s="26">
        <f t="shared" si="21"/>
        <v>67</v>
      </c>
      <c r="M21" s="26">
        <f t="shared" si="21"/>
        <v>49</v>
      </c>
      <c r="N21" s="26">
        <f t="shared" si="21"/>
        <v>3</v>
      </c>
      <c r="O21" s="26">
        <f t="shared" si="21"/>
        <v>8</v>
      </c>
      <c r="P21" s="26">
        <f t="shared" si="21"/>
        <v>6</v>
      </c>
      <c r="Q21" s="26">
        <f t="shared" si="21"/>
        <v>2</v>
      </c>
      <c r="R21" s="26">
        <f t="shared" si="21"/>
        <v>771</v>
      </c>
    </row>
    <row r="22" spans="1:18" s="19" customFormat="1" ht="12" customHeight="1" x14ac:dyDescent="0.2">
      <c r="A22" s="24"/>
      <c r="B22" s="2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7" customFormat="1" ht="12" customHeight="1" x14ac:dyDescent="0.2">
      <c r="A23" s="156" t="s">
        <v>32</v>
      </c>
      <c r="B23" s="156"/>
      <c r="C23" s="18">
        <f t="shared" ref="C23:J23" si="22">C24+C25+C26+C29+C32+C33</f>
        <v>43305</v>
      </c>
      <c r="D23" s="18">
        <f t="shared" si="22"/>
        <v>24483</v>
      </c>
      <c r="E23" s="18">
        <f t="shared" si="22"/>
        <v>263</v>
      </c>
      <c r="F23" s="18">
        <f t="shared" si="22"/>
        <v>106</v>
      </c>
      <c r="G23" s="18">
        <f t="shared" si="22"/>
        <v>24114</v>
      </c>
      <c r="H23" s="18">
        <f t="shared" si="22"/>
        <v>4771</v>
      </c>
      <c r="I23" s="18">
        <f t="shared" si="22"/>
        <v>4535</v>
      </c>
      <c r="J23" s="18">
        <f t="shared" si="22"/>
        <v>4700</v>
      </c>
      <c r="K23" s="18">
        <f t="shared" ref="K23:R23" si="23">K24+K25+K26+K29+K32+K33</f>
        <v>4718</v>
      </c>
      <c r="L23" s="18">
        <f t="shared" si="23"/>
        <v>836</v>
      </c>
      <c r="M23" s="18">
        <f t="shared" si="23"/>
        <v>403</v>
      </c>
      <c r="N23" s="18">
        <f t="shared" si="23"/>
        <v>42</v>
      </c>
      <c r="O23" s="18">
        <f t="shared" si="23"/>
        <v>84</v>
      </c>
      <c r="P23" s="18">
        <f t="shared" si="23"/>
        <v>143</v>
      </c>
      <c r="Q23" s="18">
        <f t="shared" si="23"/>
        <v>46</v>
      </c>
      <c r="R23" s="18">
        <f t="shared" si="23"/>
        <v>3836</v>
      </c>
    </row>
    <row r="24" spans="1:18" s="19" customFormat="1" ht="12" customHeight="1" x14ac:dyDescent="0.2">
      <c r="A24" s="157" t="s">
        <v>33</v>
      </c>
      <c r="B24" s="157"/>
      <c r="C24" s="20">
        <f t="shared" ref="C24:J24" si="24">C157+C160+C161+C176+C177+C180+C182+C184+C187</f>
        <v>25324</v>
      </c>
      <c r="D24" s="20">
        <f t="shared" si="24"/>
        <v>13539</v>
      </c>
      <c r="E24" s="20">
        <f t="shared" si="24"/>
        <v>182</v>
      </c>
      <c r="F24" s="20">
        <f t="shared" si="24"/>
        <v>65</v>
      </c>
      <c r="G24" s="20">
        <f t="shared" si="24"/>
        <v>13292</v>
      </c>
      <c r="H24" s="20">
        <f t="shared" si="24"/>
        <v>2713</v>
      </c>
      <c r="I24" s="20">
        <f t="shared" si="24"/>
        <v>2326</v>
      </c>
      <c r="J24" s="20">
        <f t="shared" si="24"/>
        <v>2481</v>
      </c>
      <c r="K24" s="20">
        <f t="shared" ref="K24:R24" si="25">K157+K160+K161+K176+K177+K180+K182+K184+K187</f>
        <v>2612</v>
      </c>
      <c r="L24" s="20">
        <f t="shared" si="25"/>
        <v>558</v>
      </c>
      <c r="M24" s="20">
        <f t="shared" si="25"/>
        <v>226</v>
      </c>
      <c r="N24" s="20">
        <f t="shared" si="25"/>
        <v>24</v>
      </c>
      <c r="O24" s="20">
        <f t="shared" si="25"/>
        <v>56</v>
      </c>
      <c r="P24" s="20">
        <f t="shared" si="25"/>
        <v>124</v>
      </c>
      <c r="Q24" s="20">
        <f t="shared" si="25"/>
        <v>35</v>
      </c>
      <c r="R24" s="20">
        <f t="shared" si="25"/>
        <v>2137</v>
      </c>
    </row>
    <row r="25" spans="1:18" s="19" customFormat="1" ht="12" customHeight="1" x14ac:dyDescent="0.2">
      <c r="A25" s="157" t="s">
        <v>34</v>
      </c>
      <c r="B25" s="157"/>
      <c r="C25" s="20">
        <f t="shared" ref="C25:J25" si="26">C162+C168+C172+C178+C186+C188+C189+C195</f>
        <v>2876</v>
      </c>
      <c r="D25" s="20">
        <f t="shared" si="26"/>
        <v>1654</v>
      </c>
      <c r="E25" s="20">
        <f t="shared" si="26"/>
        <v>13</v>
      </c>
      <c r="F25" s="20">
        <f t="shared" si="26"/>
        <v>7</v>
      </c>
      <c r="G25" s="20">
        <f t="shared" si="26"/>
        <v>1634</v>
      </c>
      <c r="H25" s="20">
        <f t="shared" si="26"/>
        <v>402</v>
      </c>
      <c r="I25" s="20">
        <f t="shared" si="26"/>
        <v>331</v>
      </c>
      <c r="J25" s="20">
        <f t="shared" si="26"/>
        <v>258</v>
      </c>
      <c r="K25" s="20">
        <f t="shared" ref="K25:R25" si="27">K162+K168+K172+K178+K186+K188+K189+K195</f>
        <v>306</v>
      </c>
      <c r="L25" s="20">
        <f t="shared" si="27"/>
        <v>41</v>
      </c>
      <c r="M25" s="20">
        <f t="shared" si="27"/>
        <v>13</v>
      </c>
      <c r="N25" s="20">
        <f t="shared" si="27"/>
        <v>6</v>
      </c>
      <c r="O25" s="20">
        <f t="shared" si="27"/>
        <v>7</v>
      </c>
      <c r="P25" s="20">
        <f t="shared" si="27"/>
        <v>4</v>
      </c>
      <c r="Q25" s="20">
        <f t="shared" si="27"/>
        <v>0</v>
      </c>
      <c r="R25" s="20">
        <f t="shared" si="27"/>
        <v>266</v>
      </c>
    </row>
    <row r="26" spans="1:18" s="19" customFormat="1" ht="12" customHeight="1" x14ac:dyDescent="0.2">
      <c r="A26" s="157" t="s">
        <v>35</v>
      </c>
      <c r="B26" s="157"/>
      <c r="C26" s="20">
        <f t="shared" ref="C26:J26" si="28">C27+C28</f>
        <v>7477</v>
      </c>
      <c r="D26" s="20">
        <f t="shared" si="28"/>
        <v>4443</v>
      </c>
      <c r="E26" s="20">
        <f t="shared" si="28"/>
        <v>33</v>
      </c>
      <c r="F26" s="20">
        <f t="shared" si="28"/>
        <v>18</v>
      </c>
      <c r="G26" s="20">
        <f t="shared" si="28"/>
        <v>4392</v>
      </c>
      <c r="H26" s="20">
        <f t="shared" si="28"/>
        <v>711</v>
      </c>
      <c r="I26" s="20">
        <f t="shared" si="28"/>
        <v>979</v>
      </c>
      <c r="J26" s="20">
        <f t="shared" si="28"/>
        <v>910</v>
      </c>
      <c r="K26" s="20">
        <f t="shared" ref="K26:R26" si="29">K27+K28</f>
        <v>820</v>
      </c>
      <c r="L26" s="20">
        <f t="shared" si="29"/>
        <v>133</v>
      </c>
      <c r="M26" s="20">
        <f t="shared" si="29"/>
        <v>82</v>
      </c>
      <c r="N26" s="20">
        <f t="shared" si="29"/>
        <v>6</v>
      </c>
      <c r="O26" s="20">
        <f t="shared" si="29"/>
        <v>12</v>
      </c>
      <c r="P26" s="20">
        <f t="shared" si="29"/>
        <v>8</v>
      </c>
      <c r="Q26" s="20">
        <f t="shared" si="29"/>
        <v>5</v>
      </c>
      <c r="R26" s="20">
        <f t="shared" si="29"/>
        <v>726</v>
      </c>
    </row>
    <row r="27" spans="1:18" s="19" customFormat="1" ht="12" customHeight="1" x14ac:dyDescent="0.2">
      <c r="A27" s="27"/>
      <c r="B27" s="23" t="s">
        <v>36</v>
      </c>
      <c r="C27" s="20">
        <f t="shared" ref="C27:J27" si="30">C159+C165+C167+C179+C190+C196</f>
        <v>788</v>
      </c>
      <c r="D27" s="20">
        <f t="shared" si="30"/>
        <v>444</v>
      </c>
      <c r="E27" s="20">
        <f t="shared" si="30"/>
        <v>4</v>
      </c>
      <c r="F27" s="20">
        <f t="shared" si="30"/>
        <v>1</v>
      </c>
      <c r="G27" s="20">
        <f t="shared" si="30"/>
        <v>439</v>
      </c>
      <c r="H27" s="20">
        <f t="shared" si="30"/>
        <v>72</v>
      </c>
      <c r="I27" s="20">
        <f t="shared" si="30"/>
        <v>111</v>
      </c>
      <c r="J27" s="20">
        <f t="shared" si="30"/>
        <v>74</v>
      </c>
      <c r="K27" s="20">
        <f t="shared" ref="K27:R27" si="31">K159+K165+K167+K179+K190+K196</f>
        <v>100</v>
      </c>
      <c r="L27" s="20">
        <f t="shared" si="31"/>
        <v>11</v>
      </c>
      <c r="M27" s="20">
        <f t="shared" si="31"/>
        <v>8</v>
      </c>
      <c r="N27" s="20">
        <f t="shared" si="31"/>
        <v>0</v>
      </c>
      <c r="O27" s="20">
        <f t="shared" si="31"/>
        <v>1</v>
      </c>
      <c r="P27" s="20">
        <f t="shared" si="31"/>
        <v>0</v>
      </c>
      <c r="Q27" s="20">
        <f t="shared" si="31"/>
        <v>0</v>
      </c>
      <c r="R27" s="20">
        <f t="shared" si="31"/>
        <v>62</v>
      </c>
    </row>
    <row r="28" spans="1:18" s="19" customFormat="1" ht="12" customHeight="1" x14ac:dyDescent="0.2">
      <c r="A28" s="24"/>
      <c r="B28" s="23" t="s">
        <v>37</v>
      </c>
      <c r="C28" s="20">
        <f t="shared" ref="C28:J28" si="32">C166+C169+C170+C175+C192</f>
        <v>6689</v>
      </c>
      <c r="D28" s="20">
        <f t="shared" si="32"/>
        <v>3999</v>
      </c>
      <c r="E28" s="20">
        <f t="shared" si="32"/>
        <v>29</v>
      </c>
      <c r="F28" s="20">
        <f t="shared" si="32"/>
        <v>17</v>
      </c>
      <c r="G28" s="20">
        <f t="shared" si="32"/>
        <v>3953</v>
      </c>
      <c r="H28" s="20">
        <f t="shared" si="32"/>
        <v>639</v>
      </c>
      <c r="I28" s="20">
        <f t="shared" si="32"/>
        <v>868</v>
      </c>
      <c r="J28" s="20">
        <f t="shared" si="32"/>
        <v>836</v>
      </c>
      <c r="K28" s="20">
        <f t="shared" ref="K28:R28" si="33">K166+K169+K170+K175+K192</f>
        <v>720</v>
      </c>
      <c r="L28" s="20">
        <f t="shared" si="33"/>
        <v>122</v>
      </c>
      <c r="M28" s="20">
        <f t="shared" si="33"/>
        <v>74</v>
      </c>
      <c r="N28" s="20">
        <f t="shared" si="33"/>
        <v>6</v>
      </c>
      <c r="O28" s="20">
        <f t="shared" si="33"/>
        <v>11</v>
      </c>
      <c r="P28" s="20">
        <f t="shared" si="33"/>
        <v>8</v>
      </c>
      <c r="Q28" s="20">
        <f t="shared" si="33"/>
        <v>5</v>
      </c>
      <c r="R28" s="20">
        <f t="shared" si="33"/>
        <v>664</v>
      </c>
    </row>
    <row r="29" spans="1:18" s="19" customFormat="1" ht="12" customHeight="1" x14ac:dyDescent="0.2">
      <c r="A29" s="157" t="s">
        <v>38</v>
      </c>
      <c r="B29" s="157"/>
      <c r="C29" s="20">
        <f t="shared" ref="C29:J29" si="34">C30+C31</f>
        <v>2693</v>
      </c>
      <c r="D29" s="20">
        <f t="shared" si="34"/>
        <v>1733</v>
      </c>
      <c r="E29" s="20">
        <f t="shared" si="34"/>
        <v>8</v>
      </c>
      <c r="F29" s="20">
        <f t="shared" si="34"/>
        <v>6</v>
      </c>
      <c r="G29" s="20">
        <f t="shared" si="34"/>
        <v>1719</v>
      </c>
      <c r="H29" s="20">
        <f t="shared" si="34"/>
        <v>382</v>
      </c>
      <c r="I29" s="20">
        <f t="shared" si="34"/>
        <v>337</v>
      </c>
      <c r="J29" s="20">
        <f t="shared" si="34"/>
        <v>310</v>
      </c>
      <c r="K29" s="20">
        <f t="shared" ref="K29:R29" si="35">K30+K31</f>
        <v>386</v>
      </c>
      <c r="L29" s="20">
        <f t="shared" si="35"/>
        <v>38</v>
      </c>
      <c r="M29" s="20">
        <f t="shared" si="35"/>
        <v>34</v>
      </c>
      <c r="N29" s="20">
        <f t="shared" si="35"/>
        <v>2</v>
      </c>
      <c r="O29" s="20">
        <f t="shared" si="35"/>
        <v>5</v>
      </c>
      <c r="P29" s="20">
        <f t="shared" si="35"/>
        <v>3</v>
      </c>
      <c r="Q29" s="20">
        <f t="shared" si="35"/>
        <v>0</v>
      </c>
      <c r="R29" s="20">
        <f t="shared" si="35"/>
        <v>222</v>
      </c>
    </row>
    <row r="30" spans="1:18" s="19" customFormat="1" ht="12" customHeight="1" x14ac:dyDescent="0.2">
      <c r="A30" s="27"/>
      <c r="B30" s="23" t="s">
        <v>39</v>
      </c>
      <c r="C30" s="20">
        <f t="shared" ref="C30:J30" si="36">C158+C173+C185</f>
        <v>925</v>
      </c>
      <c r="D30" s="20">
        <f t="shared" si="36"/>
        <v>591</v>
      </c>
      <c r="E30" s="20">
        <f t="shared" si="36"/>
        <v>2</v>
      </c>
      <c r="F30" s="20">
        <f t="shared" si="36"/>
        <v>1</v>
      </c>
      <c r="G30" s="20">
        <f t="shared" si="36"/>
        <v>588</v>
      </c>
      <c r="H30" s="20">
        <f t="shared" si="36"/>
        <v>122</v>
      </c>
      <c r="I30" s="20">
        <f t="shared" si="36"/>
        <v>134</v>
      </c>
      <c r="J30" s="20">
        <f t="shared" si="36"/>
        <v>111</v>
      </c>
      <c r="K30" s="20">
        <f t="shared" ref="K30:R30" si="37">K158+K173+K185</f>
        <v>111</v>
      </c>
      <c r="L30" s="20">
        <f t="shared" si="37"/>
        <v>12</v>
      </c>
      <c r="M30" s="20">
        <f t="shared" si="37"/>
        <v>13</v>
      </c>
      <c r="N30" s="20">
        <f t="shared" si="37"/>
        <v>1</v>
      </c>
      <c r="O30" s="20">
        <f t="shared" si="37"/>
        <v>4</v>
      </c>
      <c r="P30" s="20">
        <f t="shared" si="37"/>
        <v>1</v>
      </c>
      <c r="Q30" s="20">
        <f t="shared" si="37"/>
        <v>0</v>
      </c>
      <c r="R30" s="20">
        <f t="shared" si="37"/>
        <v>79</v>
      </c>
    </row>
    <row r="31" spans="1:18" s="19" customFormat="1" ht="12" customHeight="1" x14ac:dyDescent="0.2">
      <c r="A31" s="24"/>
      <c r="B31" s="23" t="s">
        <v>40</v>
      </c>
      <c r="C31" s="20">
        <f t="shared" ref="C31:J31" si="38">C163+C191+C194</f>
        <v>1768</v>
      </c>
      <c r="D31" s="20">
        <f t="shared" si="38"/>
        <v>1142</v>
      </c>
      <c r="E31" s="20">
        <f t="shared" si="38"/>
        <v>6</v>
      </c>
      <c r="F31" s="20">
        <f t="shared" si="38"/>
        <v>5</v>
      </c>
      <c r="G31" s="20">
        <f t="shared" si="38"/>
        <v>1131</v>
      </c>
      <c r="H31" s="20">
        <f t="shared" si="38"/>
        <v>260</v>
      </c>
      <c r="I31" s="20">
        <f t="shared" si="38"/>
        <v>203</v>
      </c>
      <c r="J31" s="20">
        <f t="shared" si="38"/>
        <v>199</v>
      </c>
      <c r="K31" s="20">
        <f t="shared" ref="K31:R31" si="39">K163+K191+K194</f>
        <v>275</v>
      </c>
      <c r="L31" s="20">
        <f t="shared" si="39"/>
        <v>26</v>
      </c>
      <c r="M31" s="20">
        <f t="shared" si="39"/>
        <v>21</v>
      </c>
      <c r="N31" s="20">
        <f t="shared" si="39"/>
        <v>1</v>
      </c>
      <c r="O31" s="20">
        <f t="shared" si="39"/>
        <v>1</v>
      </c>
      <c r="P31" s="20">
        <f t="shared" si="39"/>
        <v>2</v>
      </c>
      <c r="Q31" s="20">
        <f t="shared" si="39"/>
        <v>0</v>
      </c>
      <c r="R31" s="20">
        <f t="shared" si="39"/>
        <v>143</v>
      </c>
    </row>
    <row r="32" spans="1:18" s="19" customFormat="1" ht="12" customHeight="1" x14ac:dyDescent="0.2">
      <c r="A32" s="157" t="s">
        <v>41</v>
      </c>
      <c r="B32" s="157"/>
      <c r="C32" s="20">
        <f t="shared" ref="C32:J32" si="40">C171+C174+C181+C183+C193</f>
        <v>745</v>
      </c>
      <c r="D32" s="20">
        <f t="shared" si="40"/>
        <v>336</v>
      </c>
      <c r="E32" s="20">
        <f t="shared" si="40"/>
        <v>5</v>
      </c>
      <c r="F32" s="20">
        <f t="shared" si="40"/>
        <v>1</v>
      </c>
      <c r="G32" s="20">
        <f t="shared" si="40"/>
        <v>330</v>
      </c>
      <c r="H32" s="20">
        <f t="shared" si="40"/>
        <v>79</v>
      </c>
      <c r="I32" s="20">
        <f t="shared" si="40"/>
        <v>44</v>
      </c>
      <c r="J32" s="20">
        <f t="shared" si="40"/>
        <v>40</v>
      </c>
      <c r="K32" s="20">
        <f t="shared" ref="K32:R32" si="41">K171+K174+K181+K183+K193</f>
        <v>83</v>
      </c>
      <c r="L32" s="20">
        <f t="shared" si="41"/>
        <v>7</v>
      </c>
      <c r="M32" s="20">
        <f t="shared" si="41"/>
        <v>11</v>
      </c>
      <c r="N32" s="20">
        <f t="shared" si="41"/>
        <v>0</v>
      </c>
      <c r="O32" s="20">
        <f t="shared" si="41"/>
        <v>0</v>
      </c>
      <c r="P32" s="20">
        <f t="shared" si="41"/>
        <v>0</v>
      </c>
      <c r="Q32" s="20">
        <f t="shared" si="41"/>
        <v>2</v>
      </c>
      <c r="R32" s="20">
        <f t="shared" si="41"/>
        <v>64</v>
      </c>
    </row>
    <row r="33" spans="1:18" s="19" customFormat="1" ht="12" customHeight="1" x14ac:dyDescent="0.2">
      <c r="A33" s="157" t="s">
        <v>42</v>
      </c>
      <c r="B33" s="157"/>
      <c r="C33" s="20">
        <f t="shared" ref="C33:J33" si="42">C34+C35+C36</f>
        <v>4190</v>
      </c>
      <c r="D33" s="20">
        <f t="shared" si="42"/>
        <v>2778</v>
      </c>
      <c r="E33" s="20">
        <f t="shared" si="42"/>
        <v>22</v>
      </c>
      <c r="F33" s="20">
        <f t="shared" si="42"/>
        <v>9</v>
      </c>
      <c r="G33" s="20">
        <f t="shared" si="42"/>
        <v>2747</v>
      </c>
      <c r="H33" s="20">
        <f t="shared" si="42"/>
        <v>484</v>
      </c>
      <c r="I33" s="20">
        <f t="shared" si="42"/>
        <v>518</v>
      </c>
      <c r="J33" s="20">
        <f t="shared" si="42"/>
        <v>701</v>
      </c>
      <c r="K33" s="20">
        <f t="shared" ref="K33:R33" si="43">K34+K35+K36</f>
        <v>511</v>
      </c>
      <c r="L33" s="20">
        <f t="shared" si="43"/>
        <v>59</v>
      </c>
      <c r="M33" s="20">
        <f t="shared" si="43"/>
        <v>37</v>
      </c>
      <c r="N33" s="20">
        <f t="shared" si="43"/>
        <v>4</v>
      </c>
      <c r="O33" s="20">
        <f t="shared" si="43"/>
        <v>4</v>
      </c>
      <c r="P33" s="20">
        <f t="shared" si="43"/>
        <v>4</v>
      </c>
      <c r="Q33" s="20">
        <f t="shared" si="43"/>
        <v>4</v>
      </c>
      <c r="R33" s="20">
        <f t="shared" si="43"/>
        <v>421</v>
      </c>
    </row>
    <row r="34" spans="1:18" s="19" customFormat="1" ht="12" customHeight="1" x14ac:dyDescent="0.2">
      <c r="A34" s="27"/>
      <c r="B34" s="23" t="s">
        <v>43</v>
      </c>
      <c r="C34" s="20">
        <f t="shared" ref="C34:J34" si="44">C205</f>
        <v>454</v>
      </c>
      <c r="D34" s="20">
        <f t="shared" si="44"/>
        <v>331</v>
      </c>
      <c r="E34" s="20">
        <f t="shared" si="44"/>
        <v>2</v>
      </c>
      <c r="F34" s="20">
        <f t="shared" si="44"/>
        <v>1</v>
      </c>
      <c r="G34" s="20">
        <f t="shared" si="44"/>
        <v>328</v>
      </c>
      <c r="H34" s="20">
        <f t="shared" si="44"/>
        <v>40</v>
      </c>
      <c r="I34" s="20">
        <f t="shared" si="44"/>
        <v>77</v>
      </c>
      <c r="J34" s="20">
        <f t="shared" si="44"/>
        <v>115</v>
      </c>
      <c r="K34" s="20">
        <f t="shared" ref="K34:R34" si="45">K205</f>
        <v>40</v>
      </c>
      <c r="L34" s="20">
        <f t="shared" si="45"/>
        <v>11</v>
      </c>
      <c r="M34" s="20">
        <f t="shared" si="45"/>
        <v>1</v>
      </c>
      <c r="N34" s="20">
        <f t="shared" si="45"/>
        <v>0</v>
      </c>
      <c r="O34" s="20">
        <f t="shared" si="45"/>
        <v>1</v>
      </c>
      <c r="P34" s="20">
        <f t="shared" si="45"/>
        <v>0</v>
      </c>
      <c r="Q34" s="20">
        <f t="shared" si="45"/>
        <v>0</v>
      </c>
      <c r="R34" s="20">
        <f t="shared" si="45"/>
        <v>43</v>
      </c>
    </row>
    <row r="35" spans="1:18" s="19" customFormat="1" ht="12" customHeight="1" x14ac:dyDescent="0.2">
      <c r="A35" s="22"/>
      <c r="B35" s="23" t="s">
        <v>44</v>
      </c>
      <c r="C35" s="20">
        <f t="shared" ref="C35:J35" si="46">C200+C201+C202+C206</f>
        <v>202</v>
      </c>
      <c r="D35" s="20">
        <f t="shared" si="46"/>
        <v>115</v>
      </c>
      <c r="E35" s="20">
        <f t="shared" si="46"/>
        <v>1</v>
      </c>
      <c r="F35" s="20">
        <f t="shared" si="46"/>
        <v>1</v>
      </c>
      <c r="G35" s="20">
        <f t="shared" si="46"/>
        <v>113</v>
      </c>
      <c r="H35" s="20">
        <f t="shared" si="46"/>
        <v>24</v>
      </c>
      <c r="I35" s="20">
        <f t="shared" si="46"/>
        <v>8</v>
      </c>
      <c r="J35" s="20">
        <f t="shared" si="46"/>
        <v>27</v>
      </c>
      <c r="K35" s="20">
        <f t="shared" ref="K35:R35" si="47">K200+K201+K202+K206</f>
        <v>28</v>
      </c>
      <c r="L35" s="20">
        <f t="shared" si="47"/>
        <v>3</v>
      </c>
      <c r="M35" s="20">
        <f t="shared" si="47"/>
        <v>0</v>
      </c>
      <c r="N35" s="20">
        <f t="shared" si="47"/>
        <v>0</v>
      </c>
      <c r="O35" s="20">
        <f t="shared" si="47"/>
        <v>0</v>
      </c>
      <c r="P35" s="20">
        <f t="shared" si="47"/>
        <v>1</v>
      </c>
      <c r="Q35" s="20">
        <f t="shared" si="47"/>
        <v>1</v>
      </c>
      <c r="R35" s="20">
        <f t="shared" si="47"/>
        <v>21</v>
      </c>
    </row>
    <row r="36" spans="1:18" s="19" customFormat="1" ht="12" customHeight="1" x14ac:dyDescent="0.2">
      <c r="A36" s="22"/>
      <c r="B36" s="28" t="s">
        <v>45</v>
      </c>
      <c r="C36" s="26">
        <f t="shared" ref="C36:J36" si="48">C199+C203+C204+C207</f>
        <v>3534</v>
      </c>
      <c r="D36" s="26">
        <f t="shared" si="48"/>
        <v>2332</v>
      </c>
      <c r="E36" s="26">
        <f t="shared" si="48"/>
        <v>19</v>
      </c>
      <c r="F36" s="26">
        <f t="shared" si="48"/>
        <v>7</v>
      </c>
      <c r="G36" s="26">
        <f t="shared" si="48"/>
        <v>2306</v>
      </c>
      <c r="H36" s="26">
        <f t="shared" si="48"/>
        <v>420</v>
      </c>
      <c r="I36" s="26">
        <f t="shared" si="48"/>
        <v>433</v>
      </c>
      <c r="J36" s="26">
        <f t="shared" si="48"/>
        <v>559</v>
      </c>
      <c r="K36" s="26">
        <f t="shared" ref="K36:R36" si="49">K199+K203+K204+K207</f>
        <v>443</v>
      </c>
      <c r="L36" s="26">
        <f t="shared" si="49"/>
        <v>45</v>
      </c>
      <c r="M36" s="26">
        <f t="shared" si="49"/>
        <v>36</v>
      </c>
      <c r="N36" s="26">
        <f t="shared" si="49"/>
        <v>4</v>
      </c>
      <c r="O36" s="26">
        <f t="shared" si="49"/>
        <v>3</v>
      </c>
      <c r="P36" s="26">
        <f t="shared" si="49"/>
        <v>3</v>
      </c>
      <c r="Q36" s="26">
        <f t="shared" si="49"/>
        <v>3</v>
      </c>
      <c r="R36" s="26">
        <f t="shared" si="49"/>
        <v>357</v>
      </c>
    </row>
    <row r="37" spans="1:18" s="19" customFormat="1" ht="12" customHeight="1" x14ac:dyDescent="0.2">
      <c r="A37" s="24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17" customFormat="1" ht="12" customHeight="1" x14ac:dyDescent="0.2">
      <c r="A38" s="156" t="s">
        <v>46</v>
      </c>
      <c r="B38" s="156"/>
      <c r="C38" s="18">
        <f t="shared" ref="C38:J38" si="50">C39+C40</f>
        <v>27438</v>
      </c>
      <c r="D38" s="18">
        <f t="shared" si="50"/>
        <v>18584</v>
      </c>
      <c r="E38" s="18">
        <f t="shared" si="50"/>
        <v>248</v>
      </c>
      <c r="F38" s="18">
        <f t="shared" si="50"/>
        <v>49</v>
      </c>
      <c r="G38" s="18">
        <f t="shared" si="50"/>
        <v>18287</v>
      </c>
      <c r="H38" s="18">
        <f t="shared" si="50"/>
        <v>4850</v>
      </c>
      <c r="I38" s="18">
        <f t="shared" si="50"/>
        <v>2754</v>
      </c>
      <c r="J38" s="18">
        <f t="shared" si="50"/>
        <v>3448</v>
      </c>
      <c r="K38" s="18">
        <f t="shared" ref="K38:R38" si="51">K39+K40</f>
        <v>2830</v>
      </c>
      <c r="L38" s="18">
        <f t="shared" si="51"/>
        <v>446</v>
      </c>
      <c r="M38" s="18">
        <f t="shared" si="51"/>
        <v>489</v>
      </c>
      <c r="N38" s="18">
        <f t="shared" si="51"/>
        <v>87</v>
      </c>
      <c r="O38" s="18">
        <f t="shared" si="51"/>
        <v>124</v>
      </c>
      <c r="P38" s="18">
        <f t="shared" si="51"/>
        <v>29</v>
      </c>
      <c r="Q38" s="18">
        <f t="shared" si="51"/>
        <v>11</v>
      </c>
      <c r="R38" s="18">
        <f t="shared" si="51"/>
        <v>1966</v>
      </c>
    </row>
    <row r="39" spans="1:18" s="19" customFormat="1" ht="12" customHeight="1" x14ac:dyDescent="0.2">
      <c r="A39" s="157" t="s">
        <v>47</v>
      </c>
      <c r="B39" s="157"/>
      <c r="C39" s="20">
        <v>24078</v>
      </c>
      <c r="D39" s="20">
        <v>16350</v>
      </c>
      <c r="E39" s="20">
        <v>229</v>
      </c>
      <c r="F39" s="20">
        <v>44</v>
      </c>
      <c r="G39" s="20">
        <v>16077</v>
      </c>
      <c r="H39" s="20">
        <v>4174</v>
      </c>
      <c r="I39" s="20">
        <v>2411</v>
      </c>
      <c r="J39" s="20">
        <v>2955</v>
      </c>
      <c r="K39" s="20">
        <v>2550</v>
      </c>
      <c r="L39" s="20">
        <v>398</v>
      </c>
      <c r="M39" s="20">
        <v>447</v>
      </c>
      <c r="N39" s="20">
        <v>85</v>
      </c>
      <c r="O39" s="20">
        <v>119</v>
      </c>
      <c r="P39" s="20">
        <v>24</v>
      </c>
      <c r="Q39" s="20">
        <v>11</v>
      </c>
      <c r="R39" s="20">
        <v>1650</v>
      </c>
    </row>
    <row r="40" spans="1:18" s="19" customFormat="1" ht="12" customHeight="1" x14ac:dyDescent="0.2">
      <c r="A40" s="158" t="s">
        <v>48</v>
      </c>
      <c r="B40" s="158"/>
      <c r="C40" s="26">
        <f t="shared" ref="C40:J40" si="52">+C212+C164+C217+C225</f>
        <v>3360</v>
      </c>
      <c r="D40" s="26">
        <f t="shared" si="52"/>
        <v>2234</v>
      </c>
      <c r="E40" s="26">
        <f t="shared" si="52"/>
        <v>19</v>
      </c>
      <c r="F40" s="26">
        <f t="shared" si="52"/>
        <v>5</v>
      </c>
      <c r="G40" s="26">
        <f t="shared" si="52"/>
        <v>2210</v>
      </c>
      <c r="H40" s="26">
        <f t="shared" si="52"/>
        <v>676</v>
      </c>
      <c r="I40" s="26">
        <f t="shared" si="52"/>
        <v>343</v>
      </c>
      <c r="J40" s="26">
        <f t="shared" si="52"/>
        <v>493</v>
      </c>
      <c r="K40" s="26">
        <f t="shared" ref="K40:R40" si="53">+K212+K164+K217+K225</f>
        <v>280</v>
      </c>
      <c r="L40" s="26">
        <f t="shared" si="53"/>
        <v>48</v>
      </c>
      <c r="M40" s="26">
        <f t="shared" si="53"/>
        <v>42</v>
      </c>
      <c r="N40" s="26">
        <f t="shared" si="53"/>
        <v>2</v>
      </c>
      <c r="O40" s="26">
        <f t="shared" si="53"/>
        <v>5</v>
      </c>
      <c r="P40" s="26">
        <f t="shared" si="53"/>
        <v>5</v>
      </c>
      <c r="Q40" s="26">
        <f t="shared" si="53"/>
        <v>0</v>
      </c>
      <c r="R40" s="26">
        <f t="shared" si="53"/>
        <v>316</v>
      </c>
    </row>
    <row r="41" spans="1:18" s="19" customFormat="1" ht="12" customHeight="1" x14ac:dyDescent="0.2">
      <c r="A41" s="24"/>
      <c r="B41" s="2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17" customFormat="1" ht="12" customHeight="1" x14ac:dyDescent="0.2">
      <c r="A42" s="156" t="s">
        <v>49</v>
      </c>
      <c r="B42" s="156"/>
      <c r="C42" s="18">
        <f t="shared" ref="C42:J42" si="54">C43+C44+C48</f>
        <v>80585</v>
      </c>
      <c r="D42" s="18">
        <f t="shared" si="54"/>
        <v>48345</v>
      </c>
      <c r="E42" s="18">
        <f t="shared" si="54"/>
        <v>468</v>
      </c>
      <c r="F42" s="18">
        <f t="shared" si="54"/>
        <v>193</v>
      </c>
      <c r="G42" s="18">
        <f t="shared" si="54"/>
        <v>47684</v>
      </c>
      <c r="H42" s="18">
        <f t="shared" si="54"/>
        <v>11026</v>
      </c>
      <c r="I42" s="18">
        <f t="shared" si="54"/>
        <v>11044</v>
      </c>
      <c r="J42" s="18">
        <f t="shared" si="54"/>
        <v>8162</v>
      </c>
      <c r="K42" s="18">
        <f t="shared" ref="K42:R42" si="55">K43+K44+K48</f>
        <v>8152</v>
      </c>
      <c r="L42" s="18">
        <f t="shared" si="55"/>
        <v>1215</v>
      </c>
      <c r="M42" s="18">
        <f t="shared" si="55"/>
        <v>1053</v>
      </c>
      <c r="N42" s="18">
        <f t="shared" si="55"/>
        <v>207</v>
      </c>
      <c r="O42" s="18">
        <f t="shared" si="55"/>
        <v>180</v>
      </c>
      <c r="P42" s="18">
        <f t="shared" si="55"/>
        <v>78</v>
      </c>
      <c r="Q42" s="18">
        <f t="shared" si="55"/>
        <v>6</v>
      </c>
      <c r="R42" s="18">
        <f t="shared" si="55"/>
        <v>6561</v>
      </c>
    </row>
    <row r="43" spans="1:18" s="19" customFormat="1" ht="12" customHeight="1" x14ac:dyDescent="0.2">
      <c r="A43" s="157" t="s">
        <v>50</v>
      </c>
      <c r="B43" s="157"/>
      <c r="C43" s="20">
        <f t="shared" ref="C43:J43" si="56">C90+C100+C101+C103+C105+C106+C107+C111+C112+C115+C117+C120+C122+C126+C128+C132+C133+C137+C140+C144+C148+C152+C153</f>
        <v>49686</v>
      </c>
      <c r="D43" s="20">
        <f t="shared" si="56"/>
        <v>29355</v>
      </c>
      <c r="E43" s="20">
        <f t="shared" si="56"/>
        <v>280</v>
      </c>
      <c r="F43" s="20">
        <f t="shared" si="56"/>
        <v>130</v>
      </c>
      <c r="G43" s="20">
        <f t="shared" si="56"/>
        <v>28945</v>
      </c>
      <c r="H43" s="20">
        <f t="shared" si="56"/>
        <v>6908</v>
      </c>
      <c r="I43" s="20">
        <f t="shared" si="56"/>
        <v>6797</v>
      </c>
      <c r="J43" s="20">
        <f t="shared" si="56"/>
        <v>4672</v>
      </c>
      <c r="K43" s="20">
        <f t="shared" ref="K43:R43" si="57">K90+K100+K101+K103+K105+K106+K107+K111+K112+K115+K117+K120+K122+K126+K128+K132+K133+K137+K140+K144+K148+K152+K153</f>
        <v>4947</v>
      </c>
      <c r="L43" s="20">
        <f t="shared" si="57"/>
        <v>803</v>
      </c>
      <c r="M43" s="20">
        <f t="shared" si="57"/>
        <v>608</v>
      </c>
      <c r="N43" s="20">
        <f t="shared" si="57"/>
        <v>92</v>
      </c>
      <c r="O43" s="20">
        <f t="shared" si="57"/>
        <v>86</v>
      </c>
      <c r="P43" s="20">
        <f t="shared" si="57"/>
        <v>30</v>
      </c>
      <c r="Q43" s="20">
        <f t="shared" si="57"/>
        <v>3</v>
      </c>
      <c r="R43" s="20">
        <f t="shared" si="57"/>
        <v>3999</v>
      </c>
    </row>
    <row r="44" spans="1:18" s="19" customFormat="1" ht="12" customHeight="1" x14ac:dyDescent="0.2">
      <c r="A44" s="170" t="s">
        <v>51</v>
      </c>
      <c r="B44" s="170"/>
      <c r="C44" s="20">
        <f t="shared" ref="C44:J44" si="58">C45+C46+C47</f>
        <v>16591</v>
      </c>
      <c r="D44" s="20">
        <f t="shared" si="58"/>
        <v>10764</v>
      </c>
      <c r="E44" s="20">
        <f t="shared" si="58"/>
        <v>95</v>
      </c>
      <c r="F44" s="20">
        <f t="shared" si="58"/>
        <v>38</v>
      </c>
      <c r="G44" s="20">
        <f t="shared" si="58"/>
        <v>10631</v>
      </c>
      <c r="H44" s="20">
        <f t="shared" si="58"/>
        <v>2283</v>
      </c>
      <c r="I44" s="20">
        <f t="shared" si="58"/>
        <v>2567</v>
      </c>
      <c r="J44" s="20">
        <f t="shared" si="58"/>
        <v>2014</v>
      </c>
      <c r="K44" s="20">
        <f t="shared" ref="K44:R44" si="59">K45+K46+K47</f>
        <v>1795</v>
      </c>
      <c r="L44" s="20">
        <f t="shared" si="59"/>
        <v>211</v>
      </c>
      <c r="M44" s="20">
        <f t="shared" si="59"/>
        <v>236</v>
      </c>
      <c r="N44" s="20">
        <f t="shared" si="59"/>
        <v>54</v>
      </c>
      <c r="O44" s="20">
        <f t="shared" si="59"/>
        <v>48</v>
      </c>
      <c r="P44" s="20">
        <f t="shared" si="59"/>
        <v>26</v>
      </c>
      <c r="Q44" s="20">
        <f t="shared" si="59"/>
        <v>2</v>
      </c>
      <c r="R44" s="20">
        <f t="shared" si="59"/>
        <v>1395</v>
      </c>
    </row>
    <row r="45" spans="1:18" s="19" customFormat="1" ht="12" customHeight="1" x14ac:dyDescent="0.2">
      <c r="A45" s="28"/>
      <c r="B45" s="23" t="s">
        <v>52</v>
      </c>
      <c r="C45" s="20">
        <f t="shared" ref="C45:J45" si="60">C91+C95+C102+C118+C218+C124+C220+C129+C142+C146+C149</f>
        <v>7616</v>
      </c>
      <c r="D45" s="20">
        <f t="shared" si="60"/>
        <v>5169</v>
      </c>
      <c r="E45" s="20">
        <f t="shared" si="60"/>
        <v>51</v>
      </c>
      <c r="F45" s="20">
        <f t="shared" si="60"/>
        <v>15</v>
      </c>
      <c r="G45" s="20">
        <f t="shared" si="60"/>
        <v>5103</v>
      </c>
      <c r="H45" s="20">
        <f t="shared" si="60"/>
        <v>1223</v>
      </c>
      <c r="I45" s="20">
        <f t="shared" si="60"/>
        <v>1150</v>
      </c>
      <c r="J45" s="20">
        <f t="shared" si="60"/>
        <v>1111</v>
      </c>
      <c r="K45" s="20">
        <f t="shared" ref="K45:R45" si="61">K91+K95+K102+K118+K218+K124+K220+K129+K142+K146+K149</f>
        <v>682</v>
      </c>
      <c r="L45" s="20">
        <f t="shared" si="61"/>
        <v>92</v>
      </c>
      <c r="M45" s="20">
        <f t="shared" si="61"/>
        <v>84</v>
      </c>
      <c r="N45" s="20">
        <f t="shared" si="61"/>
        <v>42</v>
      </c>
      <c r="O45" s="20">
        <f t="shared" si="61"/>
        <v>21</v>
      </c>
      <c r="P45" s="20">
        <f t="shared" si="61"/>
        <v>16</v>
      </c>
      <c r="Q45" s="20">
        <f t="shared" si="61"/>
        <v>1</v>
      </c>
      <c r="R45" s="20">
        <f t="shared" si="61"/>
        <v>681</v>
      </c>
    </row>
    <row r="46" spans="1:18" s="19" customFormat="1" ht="12" customHeight="1" x14ac:dyDescent="0.2">
      <c r="A46" s="28"/>
      <c r="B46" s="23" t="s">
        <v>53</v>
      </c>
      <c r="C46" s="20">
        <f t="shared" ref="C46:R46" si="62">C93+C104+C113+C121+C136+C138+C147+C154</f>
        <v>8197</v>
      </c>
      <c r="D46" s="20">
        <f t="shared" si="62"/>
        <v>5122</v>
      </c>
      <c r="E46" s="20">
        <f t="shared" si="62"/>
        <v>41</v>
      </c>
      <c r="F46" s="20">
        <f t="shared" si="62"/>
        <v>20</v>
      </c>
      <c r="G46" s="20">
        <f t="shared" si="62"/>
        <v>5061</v>
      </c>
      <c r="H46" s="20">
        <f t="shared" si="62"/>
        <v>998</v>
      </c>
      <c r="I46" s="20">
        <f t="shared" si="62"/>
        <v>1296</v>
      </c>
      <c r="J46" s="20">
        <f t="shared" si="62"/>
        <v>784</v>
      </c>
      <c r="K46" s="20">
        <f t="shared" si="62"/>
        <v>1020</v>
      </c>
      <c r="L46" s="20">
        <f t="shared" si="62"/>
        <v>110</v>
      </c>
      <c r="M46" s="20">
        <f t="shared" si="62"/>
        <v>141</v>
      </c>
      <c r="N46" s="20">
        <f t="shared" si="62"/>
        <v>12</v>
      </c>
      <c r="O46" s="20">
        <f t="shared" si="62"/>
        <v>25</v>
      </c>
      <c r="P46" s="20">
        <f t="shared" si="62"/>
        <v>9</v>
      </c>
      <c r="Q46" s="20">
        <f t="shared" si="62"/>
        <v>1</v>
      </c>
      <c r="R46" s="20">
        <f t="shared" si="62"/>
        <v>665</v>
      </c>
    </row>
    <row r="47" spans="1:18" s="19" customFormat="1" ht="12" customHeight="1" x14ac:dyDescent="0.2">
      <c r="A47" s="25"/>
      <c r="B47" s="25" t="s">
        <v>54</v>
      </c>
      <c r="C47" s="20">
        <f t="shared" ref="C47:J47" si="63">C97+C109+C110+C150</f>
        <v>778</v>
      </c>
      <c r="D47" s="20">
        <f t="shared" si="63"/>
        <v>473</v>
      </c>
      <c r="E47" s="20">
        <f t="shared" si="63"/>
        <v>3</v>
      </c>
      <c r="F47" s="20">
        <f t="shared" si="63"/>
        <v>3</v>
      </c>
      <c r="G47" s="20">
        <f t="shared" si="63"/>
        <v>467</v>
      </c>
      <c r="H47" s="20">
        <f t="shared" si="63"/>
        <v>62</v>
      </c>
      <c r="I47" s="20">
        <f t="shared" si="63"/>
        <v>121</v>
      </c>
      <c r="J47" s="20">
        <f t="shared" si="63"/>
        <v>119</v>
      </c>
      <c r="K47" s="20">
        <f t="shared" ref="K47:R47" si="64">K97+K109+K110+K150</f>
        <v>93</v>
      </c>
      <c r="L47" s="20">
        <f t="shared" si="64"/>
        <v>9</v>
      </c>
      <c r="M47" s="20">
        <f t="shared" si="64"/>
        <v>11</v>
      </c>
      <c r="N47" s="20">
        <f t="shared" si="64"/>
        <v>0</v>
      </c>
      <c r="O47" s="20">
        <f t="shared" si="64"/>
        <v>2</v>
      </c>
      <c r="P47" s="20">
        <f t="shared" si="64"/>
        <v>1</v>
      </c>
      <c r="Q47" s="20">
        <f t="shared" si="64"/>
        <v>0</v>
      </c>
      <c r="R47" s="20">
        <f t="shared" si="64"/>
        <v>49</v>
      </c>
    </row>
    <row r="48" spans="1:18" s="19" customFormat="1" ht="12" customHeight="1" x14ac:dyDescent="0.2">
      <c r="A48" s="157" t="s">
        <v>55</v>
      </c>
      <c r="B48" s="157"/>
      <c r="C48" s="20">
        <f t="shared" ref="C48:J48" si="65">C49+C50+C51</f>
        <v>14308</v>
      </c>
      <c r="D48" s="20">
        <f t="shared" si="65"/>
        <v>8226</v>
      </c>
      <c r="E48" s="20">
        <f t="shared" si="65"/>
        <v>93</v>
      </c>
      <c r="F48" s="20">
        <f t="shared" si="65"/>
        <v>25</v>
      </c>
      <c r="G48" s="20">
        <f t="shared" si="65"/>
        <v>8108</v>
      </c>
      <c r="H48" s="20">
        <f t="shared" si="65"/>
        <v>1835</v>
      </c>
      <c r="I48" s="20">
        <f t="shared" si="65"/>
        <v>1680</v>
      </c>
      <c r="J48" s="20">
        <f t="shared" si="65"/>
        <v>1476</v>
      </c>
      <c r="K48" s="20">
        <f t="shared" ref="K48:R48" si="66">K49+K50+K51</f>
        <v>1410</v>
      </c>
      <c r="L48" s="20">
        <f t="shared" si="66"/>
        <v>201</v>
      </c>
      <c r="M48" s="20">
        <f t="shared" si="66"/>
        <v>209</v>
      </c>
      <c r="N48" s="20">
        <f t="shared" si="66"/>
        <v>61</v>
      </c>
      <c r="O48" s="20">
        <f t="shared" si="66"/>
        <v>46</v>
      </c>
      <c r="P48" s="20">
        <f t="shared" si="66"/>
        <v>22</v>
      </c>
      <c r="Q48" s="20">
        <f t="shared" si="66"/>
        <v>1</v>
      </c>
      <c r="R48" s="20">
        <f t="shared" si="66"/>
        <v>1167</v>
      </c>
    </row>
    <row r="49" spans="1:18" s="19" customFormat="1" ht="12" customHeight="1" x14ac:dyDescent="0.2">
      <c r="A49" s="28"/>
      <c r="B49" s="23" t="s">
        <v>56</v>
      </c>
      <c r="C49" s="20">
        <f t="shared" ref="C49:J49" si="67">+C86+C87+C99+C119+C130</f>
        <v>1925</v>
      </c>
      <c r="D49" s="20">
        <f t="shared" si="67"/>
        <v>1246</v>
      </c>
      <c r="E49" s="20">
        <f t="shared" si="67"/>
        <v>16</v>
      </c>
      <c r="F49" s="20">
        <f t="shared" si="67"/>
        <v>3</v>
      </c>
      <c r="G49" s="20">
        <f t="shared" si="67"/>
        <v>1227</v>
      </c>
      <c r="H49" s="20">
        <f t="shared" si="67"/>
        <v>329</v>
      </c>
      <c r="I49" s="20">
        <f t="shared" si="67"/>
        <v>234</v>
      </c>
      <c r="J49" s="20">
        <f t="shared" si="67"/>
        <v>186</v>
      </c>
      <c r="K49" s="20">
        <f t="shared" ref="K49:R49" si="68">+K86+K87+K99+K119+K130</f>
        <v>254</v>
      </c>
      <c r="L49" s="20">
        <f t="shared" si="68"/>
        <v>22</v>
      </c>
      <c r="M49" s="20">
        <f t="shared" si="68"/>
        <v>32</v>
      </c>
      <c r="N49" s="20">
        <f t="shared" si="68"/>
        <v>10</v>
      </c>
      <c r="O49" s="20">
        <f t="shared" si="68"/>
        <v>7</v>
      </c>
      <c r="P49" s="20">
        <f t="shared" si="68"/>
        <v>3</v>
      </c>
      <c r="Q49" s="20">
        <f t="shared" si="68"/>
        <v>0</v>
      </c>
      <c r="R49" s="20">
        <f t="shared" si="68"/>
        <v>150</v>
      </c>
    </row>
    <row r="50" spans="1:18" s="19" customFormat="1" ht="12" customHeight="1" x14ac:dyDescent="0.2">
      <c r="A50" s="28"/>
      <c r="B50" s="23" t="s">
        <v>57</v>
      </c>
      <c r="C50" s="20">
        <f t="shared" ref="C50:J50" si="69">C89+C92+C114+C116+C131+C135+C141+C145</f>
        <v>4412</v>
      </c>
      <c r="D50" s="20">
        <f t="shared" si="69"/>
        <v>2434</v>
      </c>
      <c r="E50" s="20">
        <f t="shared" si="69"/>
        <v>19</v>
      </c>
      <c r="F50" s="20">
        <f t="shared" si="69"/>
        <v>4</v>
      </c>
      <c r="G50" s="20">
        <f t="shared" si="69"/>
        <v>2411</v>
      </c>
      <c r="H50" s="20">
        <f t="shared" si="69"/>
        <v>485</v>
      </c>
      <c r="I50" s="20">
        <f t="shared" si="69"/>
        <v>491</v>
      </c>
      <c r="J50" s="20">
        <f t="shared" si="69"/>
        <v>455</v>
      </c>
      <c r="K50" s="20">
        <f t="shared" ref="K50:R50" si="70">K89+K92+K114+K116+K131+K135+K141+K145</f>
        <v>447</v>
      </c>
      <c r="L50" s="20">
        <f t="shared" si="70"/>
        <v>73</v>
      </c>
      <c r="M50" s="20">
        <f t="shared" si="70"/>
        <v>89</v>
      </c>
      <c r="N50" s="20">
        <f t="shared" si="70"/>
        <v>17</v>
      </c>
      <c r="O50" s="20">
        <f t="shared" si="70"/>
        <v>5</v>
      </c>
      <c r="P50" s="20">
        <f t="shared" si="70"/>
        <v>7</v>
      </c>
      <c r="Q50" s="20">
        <f t="shared" si="70"/>
        <v>1</v>
      </c>
      <c r="R50" s="20">
        <f t="shared" si="70"/>
        <v>341</v>
      </c>
    </row>
    <row r="51" spans="1:18" s="19" customFormat="1" ht="12" customHeight="1" x14ac:dyDescent="0.2">
      <c r="A51" s="28"/>
      <c r="B51" s="28" t="s">
        <v>58</v>
      </c>
      <c r="C51" s="26">
        <f t="shared" ref="C51:J51" si="71">C85+C94+C108+C123+C134+C139+C151</f>
        <v>7971</v>
      </c>
      <c r="D51" s="26">
        <f t="shared" si="71"/>
        <v>4546</v>
      </c>
      <c r="E51" s="26">
        <f t="shared" si="71"/>
        <v>58</v>
      </c>
      <c r="F51" s="26">
        <f t="shared" si="71"/>
        <v>18</v>
      </c>
      <c r="G51" s="26">
        <f t="shared" si="71"/>
        <v>4470</v>
      </c>
      <c r="H51" s="26">
        <f t="shared" si="71"/>
        <v>1021</v>
      </c>
      <c r="I51" s="26">
        <f t="shared" si="71"/>
        <v>955</v>
      </c>
      <c r="J51" s="26">
        <f t="shared" si="71"/>
        <v>835</v>
      </c>
      <c r="K51" s="26">
        <f t="shared" ref="K51:R51" si="72">K85+K94+K108+K123+K134+K139+K151</f>
        <v>709</v>
      </c>
      <c r="L51" s="26">
        <f t="shared" si="72"/>
        <v>106</v>
      </c>
      <c r="M51" s="26">
        <f t="shared" si="72"/>
        <v>88</v>
      </c>
      <c r="N51" s="26">
        <f t="shared" si="72"/>
        <v>34</v>
      </c>
      <c r="O51" s="26">
        <f t="shared" si="72"/>
        <v>34</v>
      </c>
      <c r="P51" s="26">
        <f t="shared" si="72"/>
        <v>12</v>
      </c>
      <c r="Q51" s="26">
        <f t="shared" si="72"/>
        <v>0</v>
      </c>
      <c r="R51" s="26">
        <f t="shared" si="72"/>
        <v>676</v>
      </c>
    </row>
    <row r="52" spans="1:18" s="19" customFormat="1" ht="12" customHeight="1" x14ac:dyDescent="0.2">
      <c r="A52" s="25"/>
      <c r="B52" s="2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s="17" customFormat="1" ht="12" customHeight="1" x14ac:dyDescent="0.2">
      <c r="A53" s="156" t="s">
        <v>59</v>
      </c>
      <c r="B53" s="156"/>
      <c r="C53" s="18">
        <f t="shared" ref="C53:J53" si="73">C54+C55+C56</f>
        <v>35514</v>
      </c>
      <c r="D53" s="18">
        <f t="shared" si="73"/>
        <v>23852</v>
      </c>
      <c r="E53" s="18">
        <f t="shared" si="73"/>
        <v>323</v>
      </c>
      <c r="F53" s="18">
        <f t="shared" si="73"/>
        <v>110</v>
      </c>
      <c r="G53" s="18">
        <f t="shared" si="73"/>
        <v>23419</v>
      </c>
      <c r="H53" s="18">
        <f t="shared" si="73"/>
        <v>5610</v>
      </c>
      <c r="I53" s="18">
        <f t="shared" si="73"/>
        <v>4053</v>
      </c>
      <c r="J53" s="18">
        <f t="shared" si="73"/>
        <v>5015</v>
      </c>
      <c r="K53" s="18">
        <f t="shared" ref="K53:R53" si="74">K54+K55+K56</f>
        <v>4453</v>
      </c>
      <c r="L53" s="18">
        <f t="shared" si="74"/>
        <v>385</v>
      </c>
      <c r="M53" s="18">
        <f t="shared" si="74"/>
        <v>412</v>
      </c>
      <c r="N53" s="18">
        <f t="shared" si="74"/>
        <v>81</v>
      </c>
      <c r="O53" s="18">
        <f t="shared" si="74"/>
        <v>60</v>
      </c>
      <c r="P53" s="18">
        <f t="shared" si="74"/>
        <v>50</v>
      </c>
      <c r="Q53" s="18">
        <f t="shared" si="74"/>
        <v>7</v>
      </c>
      <c r="R53" s="18">
        <f t="shared" si="74"/>
        <v>3293</v>
      </c>
    </row>
    <row r="54" spans="1:18" s="19" customFormat="1" ht="12" customHeight="1" x14ac:dyDescent="0.2">
      <c r="A54" s="157" t="s">
        <v>60</v>
      </c>
      <c r="B54" s="157"/>
      <c r="C54" s="20">
        <f t="shared" ref="C54:J54" si="75">C60+C67+C73+C82</f>
        <v>11558</v>
      </c>
      <c r="D54" s="20">
        <f t="shared" si="75"/>
        <v>7123</v>
      </c>
      <c r="E54" s="20">
        <f t="shared" si="75"/>
        <v>91</v>
      </c>
      <c r="F54" s="20">
        <f t="shared" si="75"/>
        <v>41</v>
      </c>
      <c r="G54" s="20">
        <f t="shared" si="75"/>
        <v>6991</v>
      </c>
      <c r="H54" s="20">
        <f t="shared" si="75"/>
        <v>1586</v>
      </c>
      <c r="I54" s="20">
        <f t="shared" si="75"/>
        <v>1415</v>
      </c>
      <c r="J54" s="20">
        <f t="shared" si="75"/>
        <v>1214</v>
      </c>
      <c r="K54" s="20">
        <f t="shared" ref="K54:R54" si="76">K60+K67+K73+K82</f>
        <v>1439</v>
      </c>
      <c r="L54" s="20">
        <f t="shared" si="76"/>
        <v>116</v>
      </c>
      <c r="M54" s="20">
        <f t="shared" si="76"/>
        <v>115</v>
      </c>
      <c r="N54" s="20">
        <f t="shared" si="76"/>
        <v>24</v>
      </c>
      <c r="O54" s="20">
        <f t="shared" si="76"/>
        <v>24</v>
      </c>
      <c r="P54" s="20">
        <f t="shared" si="76"/>
        <v>14</v>
      </c>
      <c r="Q54" s="20">
        <f t="shared" si="76"/>
        <v>0</v>
      </c>
      <c r="R54" s="20">
        <f t="shared" si="76"/>
        <v>1044</v>
      </c>
    </row>
    <row r="55" spans="1:18" s="19" customFormat="1" ht="12" customHeight="1" x14ac:dyDescent="0.2">
      <c r="A55" s="157" t="s">
        <v>61</v>
      </c>
      <c r="B55" s="157"/>
      <c r="C55" s="20">
        <f t="shared" ref="C55:J55" si="77">C88+C59+C61+C96+C98+C65+C68+C69+C70+C125+C127+C71+C72+C76+C77+C78+C143+C80+C81</f>
        <v>20845</v>
      </c>
      <c r="D55" s="20">
        <f t="shared" si="77"/>
        <v>14504</v>
      </c>
      <c r="E55" s="20">
        <f t="shared" si="77"/>
        <v>201</v>
      </c>
      <c r="F55" s="20">
        <f t="shared" si="77"/>
        <v>65</v>
      </c>
      <c r="G55" s="20">
        <f t="shared" si="77"/>
        <v>14238</v>
      </c>
      <c r="H55" s="20">
        <f t="shared" si="77"/>
        <v>3533</v>
      </c>
      <c r="I55" s="20">
        <f t="shared" si="77"/>
        <v>2282</v>
      </c>
      <c r="J55" s="20">
        <f t="shared" si="77"/>
        <v>3234</v>
      </c>
      <c r="K55" s="20">
        <f t="shared" ref="K55:R55" si="78">K88+K59+K61+K96+K98+K65+K68+K69+K70+K125+K127+K71+K72+K76+K77+K78+K143+K80+K81</f>
        <v>2642</v>
      </c>
      <c r="L55" s="20">
        <f t="shared" si="78"/>
        <v>241</v>
      </c>
      <c r="M55" s="20">
        <f t="shared" si="78"/>
        <v>248</v>
      </c>
      <c r="N55" s="20">
        <f t="shared" si="78"/>
        <v>53</v>
      </c>
      <c r="O55" s="20">
        <f t="shared" si="78"/>
        <v>35</v>
      </c>
      <c r="P55" s="20">
        <f t="shared" si="78"/>
        <v>32</v>
      </c>
      <c r="Q55" s="20">
        <f t="shared" si="78"/>
        <v>6</v>
      </c>
      <c r="R55" s="20">
        <f t="shared" si="78"/>
        <v>1932</v>
      </c>
    </row>
    <row r="56" spans="1:18" s="19" customFormat="1" ht="12" customHeight="1" x14ac:dyDescent="0.2">
      <c r="A56" s="158" t="s">
        <v>62</v>
      </c>
      <c r="B56" s="158"/>
      <c r="C56" s="26">
        <f t="shared" ref="C56:J56" si="79">C62+C63+C64+C66+C74+C75+C79</f>
        <v>3111</v>
      </c>
      <c r="D56" s="26">
        <f t="shared" si="79"/>
        <v>2225</v>
      </c>
      <c r="E56" s="26">
        <f t="shared" si="79"/>
        <v>31</v>
      </c>
      <c r="F56" s="26">
        <f t="shared" si="79"/>
        <v>4</v>
      </c>
      <c r="G56" s="26">
        <f t="shared" si="79"/>
        <v>2190</v>
      </c>
      <c r="H56" s="26">
        <f t="shared" si="79"/>
        <v>491</v>
      </c>
      <c r="I56" s="26">
        <f t="shared" si="79"/>
        <v>356</v>
      </c>
      <c r="J56" s="26">
        <f t="shared" si="79"/>
        <v>567</v>
      </c>
      <c r="K56" s="26">
        <f t="shared" ref="K56:R56" si="80">K62+K63+K64+K66+K74+K75+K79</f>
        <v>372</v>
      </c>
      <c r="L56" s="26">
        <f t="shared" si="80"/>
        <v>28</v>
      </c>
      <c r="M56" s="26">
        <f t="shared" si="80"/>
        <v>49</v>
      </c>
      <c r="N56" s="26">
        <f t="shared" si="80"/>
        <v>4</v>
      </c>
      <c r="O56" s="26">
        <f t="shared" si="80"/>
        <v>1</v>
      </c>
      <c r="P56" s="26">
        <f t="shared" si="80"/>
        <v>4</v>
      </c>
      <c r="Q56" s="26">
        <f t="shared" si="80"/>
        <v>1</v>
      </c>
      <c r="R56" s="26">
        <f t="shared" si="80"/>
        <v>317</v>
      </c>
    </row>
    <row r="57" spans="1:18" s="19" customFormat="1" ht="12" customHeight="1" x14ac:dyDescent="0.2">
      <c r="A57" s="25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s="19" customFormat="1" ht="12" customHeight="1" x14ac:dyDescent="0.2">
      <c r="A58" s="156" t="s">
        <v>63</v>
      </c>
      <c r="B58" s="156"/>
      <c r="C58" s="18">
        <f t="shared" ref="C58:J58" si="81">SUM(C59:C82)</f>
        <v>32293</v>
      </c>
      <c r="D58" s="18">
        <f t="shared" si="81"/>
        <v>21845</v>
      </c>
      <c r="E58" s="18">
        <f t="shared" si="81"/>
        <v>301</v>
      </c>
      <c r="F58" s="18">
        <f t="shared" si="81"/>
        <v>103</v>
      </c>
      <c r="G58" s="18">
        <f t="shared" si="81"/>
        <v>21441</v>
      </c>
      <c r="H58" s="18">
        <f t="shared" si="81"/>
        <v>5175</v>
      </c>
      <c r="I58" s="18">
        <f t="shared" si="81"/>
        <v>3667</v>
      </c>
      <c r="J58" s="18">
        <f t="shared" si="81"/>
        <v>4764</v>
      </c>
      <c r="K58" s="18">
        <f t="shared" ref="K58:R58" si="82">SUM(K59:K82)</f>
        <v>3962</v>
      </c>
      <c r="L58" s="18">
        <f t="shared" si="82"/>
        <v>339</v>
      </c>
      <c r="M58" s="18">
        <f t="shared" si="82"/>
        <v>354</v>
      </c>
      <c r="N58" s="18">
        <f t="shared" si="82"/>
        <v>73</v>
      </c>
      <c r="O58" s="18">
        <f t="shared" si="82"/>
        <v>58</v>
      </c>
      <c r="P58" s="18">
        <f t="shared" si="82"/>
        <v>48</v>
      </c>
      <c r="Q58" s="18">
        <f t="shared" si="82"/>
        <v>7</v>
      </c>
      <c r="R58" s="18">
        <f t="shared" si="82"/>
        <v>2994</v>
      </c>
    </row>
    <row r="59" spans="1:18" s="19" customFormat="1" ht="12" customHeight="1" x14ac:dyDescent="0.2">
      <c r="A59" s="157" t="s">
        <v>64</v>
      </c>
      <c r="B59" s="157"/>
      <c r="C59" s="20">
        <v>750</v>
      </c>
      <c r="D59" s="20">
        <v>643</v>
      </c>
      <c r="E59" s="20">
        <v>10</v>
      </c>
      <c r="F59" s="20">
        <v>5</v>
      </c>
      <c r="G59" s="20">
        <v>628</v>
      </c>
      <c r="H59" s="20">
        <v>101</v>
      </c>
      <c r="I59" s="20">
        <v>66</v>
      </c>
      <c r="J59" s="20">
        <v>224</v>
      </c>
      <c r="K59" s="20">
        <v>125</v>
      </c>
      <c r="L59" s="20">
        <v>12</v>
      </c>
      <c r="M59" s="20">
        <v>13</v>
      </c>
      <c r="N59" s="20">
        <v>1</v>
      </c>
      <c r="O59" s="20">
        <v>1</v>
      </c>
      <c r="P59" s="20">
        <v>2</v>
      </c>
      <c r="Q59" s="20">
        <v>0</v>
      </c>
      <c r="R59" s="20">
        <v>83</v>
      </c>
    </row>
    <row r="60" spans="1:18" s="19" customFormat="1" ht="12" customHeight="1" x14ac:dyDescent="0.2">
      <c r="A60" s="157" t="s">
        <v>65</v>
      </c>
      <c r="B60" s="157"/>
      <c r="C60" s="20">
        <v>2331</v>
      </c>
      <c r="D60" s="20">
        <v>1514</v>
      </c>
      <c r="E60" s="20">
        <v>26</v>
      </c>
      <c r="F60" s="20">
        <v>8</v>
      </c>
      <c r="G60" s="20">
        <v>1480</v>
      </c>
      <c r="H60" s="20">
        <v>335</v>
      </c>
      <c r="I60" s="20">
        <v>239</v>
      </c>
      <c r="J60" s="20">
        <v>281</v>
      </c>
      <c r="K60" s="20">
        <v>360</v>
      </c>
      <c r="L60" s="20">
        <v>7</v>
      </c>
      <c r="M60" s="20">
        <v>25</v>
      </c>
      <c r="N60" s="20">
        <v>7</v>
      </c>
      <c r="O60" s="20">
        <v>2</v>
      </c>
      <c r="P60" s="20">
        <v>2</v>
      </c>
      <c r="Q60" s="20">
        <v>0</v>
      </c>
      <c r="R60" s="20">
        <v>222</v>
      </c>
    </row>
    <row r="61" spans="1:18" s="19" customFormat="1" ht="12" customHeight="1" x14ac:dyDescent="0.2">
      <c r="A61" s="157" t="s">
        <v>66</v>
      </c>
      <c r="B61" s="157"/>
      <c r="C61" s="20">
        <v>453</v>
      </c>
      <c r="D61" s="20">
        <v>323</v>
      </c>
      <c r="E61" s="20">
        <v>1</v>
      </c>
      <c r="F61" s="20">
        <v>1</v>
      </c>
      <c r="G61" s="20">
        <v>321</v>
      </c>
      <c r="H61" s="20">
        <v>97</v>
      </c>
      <c r="I61" s="20">
        <v>59</v>
      </c>
      <c r="J61" s="20">
        <v>41</v>
      </c>
      <c r="K61" s="20">
        <v>65</v>
      </c>
      <c r="L61" s="20">
        <v>10</v>
      </c>
      <c r="M61" s="20">
        <v>8</v>
      </c>
      <c r="N61" s="20">
        <v>6</v>
      </c>
      <c r="O61" s="20">
        <v>0</v>
      </c>
      <c r="P61" s="20">
        <v>0</v>
      </c>
      <c r="Q61" s="20">
        <v>0</v>
      </c>
      <c r="R61" s="20">
        <v>35</v>
      </c>
    </row>
    <row r="62" spans="1:18" s="19" customFormat="1" ht="12" customHeight="1" x14ac:dyDescent="0.2">
      <c r="A62" s="157" t="s">
        <v>67</v>
      </c>
      <c r="B62" s="157"/>
      <c r="C62" s="20">
        <v>155</v>
      </c>
      <c r="D62" s="20">
        <v>120</v>
      </c>
      <c r="E62" s="20">
        <v>3</v>
      </c>
      <c r="F62" s="20">
        <v>0</v>
      </c>
      <c r="G62" s="20">
        <v>117</v>
      </c>
      <c r="H62" s="20">
        <v>47</v>
      </c>
      <c r="I62" s="20">
        <v>2</v>
      </c>
      <c r="J62" s="20">
        <v>23</v>
      </c>
      <c r="K62" s="20">
        <v>21</v>
      </c>
      <c r="L62" s="20">
        <v>0</v>
      </c>
      <c r="M62" s="20">
        <v>7</v>
      </c>
      <c r="N62" s="20">
        <v>0</v>
      </c>
      <c r="O62" s="20">
        <v>0</v>
      </c>
      <c r="P62" s="20">
        <v>0</v>
      </c>
      <c r="Q62" s="20">
        <v>0</v>
      </c>
      <c r="R62" s="20">
        <v>17</v>
      </c>
    </row>
    <row r="63" spans="1:18" s="19" customFormat="1" ht="12" customHeight="1" x14ac:dyDescent="0.2">
      <c r="A63" s="157" t="s">
        <v>68</v>
      </c>
      <c r="B63" s="157"/>
      <c r="C63" s="20">
        <v>156</v>
      </c>
      <c r="D63" s="20">
        <v>90</v>
      </c>
      <c r="E63" s="20">
        <v>2</v>
      </c>
      <c r="F63" s="20">
        <v>1</v>
      </c>
      <c r="G63" s="20">
        <v>87</v>
      </c>
      <c r="H63" s="20">
        <v>28</v>
      </c>
      <c r="I63" s="20">
        <v>10</v>
      </c>
      <c r="J63" s="20">
        <v>11</v>
      </c>
      <c r="K63" s="20">
        <v>29</v>
      </c>
      <c r="L63" s="20">
        <v>2</v>
      </c>
      <c r="M63" s="20">
        <v>3</v>
      </c>
      <c r="N63" s="20">
        <v>0</v>
      </c>
      <c r="O63" s="20">
        <v>0</v>
      </c>
      <c r="P63" s="20">
        <v>0</v>
      </c>
      <c r="Q63" s="20">
        <v>0</v>
      </c>
      <c r="R63" s="20">
        <v>4</v>
      </c>
    </row>
    <row r="64" spans="1:18" s="19" customFormat="1" ht="12" customHeight="1" x14ac:dyDescent="0.2">
      <c r="A64" s="198" t="s">
        <v>69</v>
      </c>
      <c r="B64" s="198"/>
      <c r="C64" s="20">
        <v>261</v>
      </c>
      <c r="D64" s="20">
        <v>188</v>
      </c>
      <c r="E64" s="20">
        <v>1</v>
      </c>
      <c r="F64" s="20">
        <v>0</v>
      </c>
      <c r="G64" s="20">
        <v>187</v>
      </c>
      <c r="H64" s="20">
        <v>55</v>
      </c>
      <c r="I64" s="20">
        <v>18</v>
      </c>
      <c r="J64" s="20">
        <v>47</v>
      </c>
      <c r="K64" s="20">
        <v>34</v>
      </c>
      <c r="L64" s="20">
        <v>1</v>
      </c>
      <c r="M64" s="20">
        <v>6</v>
      </c>
      <c r="N64" s="20">
        <v>0</v>
      </c>
      <c r="O64" s="20">
        <v>0</v>
      </c>
      <c r="P64" s="20">
        <v>0</v>
      </c>
      <c r="Q64" s="20">
        <v>0</v>
      </c>
      <c r="R64" s="20">
        <v>26</v>
      </c>
    </row>
    <row r="65" spans="1:18" s="19" customFormat="1" ht="12" customHeight="1" x14ac:dyDescent="0.2">
      <c r="A65" s="157" t="s">
        <v>70</v>
      </c>
      <c r="B65" s="157"/>
      <c r="C65" s="20">
        <v>482</v>
      </c>
      <c r="D65" s="20">
        <v>312</v>
      </c>
      <c r="E65" s="20">
        <v>1</v>
      </c>
      <c r="F65" s="20">
        <v>1</v>
      </c>
      <c r="G65" s="20">
        <v>310</v>
      </c>
      <c r="H65" s="20">
        <v>115</v>
      </c>
      <c r="I65" s="20">
        <v>55</v>
      </c>
      <c r="J65" s="20">
        <v>50</v>
      </c>
      <c r="K65" s="20">
        <v>31</v>
      </c>
      <c r="L65" s="20">
        <v>2</v>
      </c>
      <c r="M65" s="20">
        <v>5</v>
      </c>
      <c r="N65" s="20">
        <v>2</v>
      </c>
      <c r="O65" s="20">
        <v>2</v>
      </c>
      <c r="P65" s="20">
        <v>1</v>
      </c>
      <c r="Q65" s="20">
        <v>0</v>
      </c>
      <c r="R65" s="20">
        <v>47</v>
      </c>
    </row>
    <row r="66" spans="1:18" s="19" customFormat="1" ht="12" customHeight="1" x14ac:dyDescent="0.2">
      <c r="A66" s="157" t="s">
        <v>71</v>
      </c>
      <c r="B66" s="157"/>
      <c r="C66" s="20">
        <v>1594</v>
      </c>
      <c r="D66" s="20">
        <v>1159</v>
      </c>
      <c r="E66" s="20">
        <v>21</v>
      </c>
      <c r="F66" s="20">
        <v>2</v>
      </c>
      <c r="G66" s="20">
        <v>1136</v>
      </c>
      <c r="H66" s="20">
        <v>198</v>
      </c>
      <c r="I66" s="20">
        <v>228</v>
      </c>
      <c r="J66" s="20">
        <v>307</v>
      </c>
      <c r="K66" s="20">
        <v>176</v>
      </c>
      <c r="L66" s="20">
        <v>18</v>
      </c>
      <c r="M66" s="20">
        <v>17</v>
      </c>
      <c r="N66" s="20">
        <v>4</v>
      </c>
      <c r="O66" s="20">
        <v>0</v>
      </c>
      <c r="P66" s="20">
        <v>3</v>
      </c>
      <c r="Q66" s="20">
        <v>1</v>
      </c>
      <c r="R66" s="20">
        <v>184</v>
      </c>
    </row>
    <row r="67" spans="1:18" s="19" customFormat="1" ht="12" customHeight="1" x14ac:dyDescent="0.2">
      <c r="A67" s="157" t="s">
        <v>72</v>
      </c>
      <c r="B67" s="157"/>
      <c r="C67" s="20">
        <v>4447</v>
      </c>
      <c r="D67" s="20">
        <v>2623</v>
      </c>
      <c r="E67" s="20">
        <v>30</v>
      </c>
      <c r="F67" s="20">
        <v>21</v>
      </c>
      <c r="G67" s="20">
        <v>2572</v>
      </c>
      <c r="H67" s="20">
        <v>668</v>
      </c>
      <c r="I67" s="20">
        <v>530</v>
      </c>
      <c r="J67" s="20">
        <v>311</v>
      </c>
      <c r="K67" s="20">
        <v>531</v>
      </c>
      <c r="L67" s="20">
        <v>49</v>
      </c>
      <c r="M67" s="20">
        <v>43</v>
      </c>
      <c r="N67" s="20">
        <v>11</v>
      </c>
      <c r="O67" s="20">
        <v>7</v>
      </c>
      <c r="P67" s="20">
        <v>5</v>
      </c>
      <c r="Q67" s="20">
        <v>0</v>
      </c>
      <c r="R67" s="20">
        <v>417</v>
      </c>
    </row>
    <row r="68" spans="1:18" s="19" customFormat="1" ht="12" customHeight="1" x14ac:dyDescent="0.2">
      <c r="A68" s="157" t="s">
        <v>73</v>
      </c>
      <c r="B68" s="157"/>
      <c r="C68" s="20">
        <v>1818</v>
      </c>
      <c r="D68" s="20">
        <v>1368</v>
      </c>
      <c r="E68" s="20">
        <v>17</v>
      </c>
      <c r="F68" s="20">
        <v>6</v>
      </c>
      <c r="G68" s="20">
        <v>1345</v>
      </c>
      <c r="H68" s="20">
        <v>471</v>
      </c>
      <c r="I68" s="20">
        <v>226</v>
      </c>
      <c r="J68" s="20">
        <v>122</v>
      </c>
      <c r="K68" s="20">
        <v>286</v>
      </c>
      <c r="L68" s="20">
        <v>13</v>
      </c>
      <c r="M68" s="20">
        <v>11</v>
      </c>
      <c r="N68" s="20">
        <v>3</v>
      </c>
      <c r="O68" s="20">
        <v>0</v>
      </c>
      <c r="P68" s="20">
        <v>5</v>
      </c>
      <c r="Q68" s="20">
        <v>1</v>
      </c>
      <c r="R68" s="20">
        <v>207</v>
      </c>
    </row>
    <row r="69" spans="1:18" s="19" customFormat="1" ht="12" customHeight="1" x14ac:dyDescent="0.2">
      <c r="A69" s="157" t="s">
        <v>74</v>
      </c>
      <c r="B69" s="157"/>
      <c r="C69" s="20">
        <v>594</v>
      </c>
      <c r="D69" s="20">
        <v>434</v>
      </c>
      <c r="E69" s="20">
        <v>5</v>
      </c>
      <c r="F69" s="20">
        <v>7</v>
      </c>
      <c r="G69" s="20">
        <v>422</v>
      </c>
      <c r="H69" s="20">
        <v>138</v>
      </c>
      <c r="I69" s="20">
        <v>60</v>
      </c>
      <c r="J69" s="20">
        <v>88</v>
      </c>
      <c r="K69" s="20">
        <v>55</v>
      </c>
      <c r="L69" s="20">
        <v>9</v>
      </c>
      <c r="M69" s="20">
        <v>4</v>
      </c>
      <c r="N69" s="20">
        <v>1</v>
      </c>
      <c r="O69" s="20">
        <v>0</v>
      </c>
      <c r="P69" s="20">
        <v>2</v>
      </c>
      <c r="Q69" s="20">
        <v>0</v>
      </c>
      <c r="R69" s="20">
        <v>65</v>
      </c>
    </row>
    <row r="70" spans="1:18" s="19" customFormat="1" ht="12" customHeight="1" x14ac:dyDescent="0.2">
      <c r="A70" s="157" t="s">
        <v>75</v>
      </c>
      <c r="B70" s="157"/>
      <c r="C70" s="20">
        <v>1232</v>
      </c>
      <c r="D70" s="20">
        <v>803</v>
      </c>
      <c r="E70" s="20">
        <v>8</v>
      </c>
      <c r="F70" s="20">
        <v>4</v>
      </c>
      <c r="G70" s="20">
        <v>791</v>
      </c>
      <c r="H70" s="20">
        <v>175</v>
      </c>
      <c r="I70" s="20">
        <v>121</v>
      </c>
      <c r="J70" s="20">
        <v>196</v>
      </c>
      <c r="K70" s="20">
        <v>157</v>
      </c>
      <c r="L70" s="20">
        <v>8</v>
      </c>
      <c r="M70" s="20">
        <v>29</v>
      </c>
      <c r="N70" s="20">
        <v>3</v>
      </c>
      <c r="O70" s="20">
        <v>6</v>
      </c>
      <c r="P70" s="20">
        <v>4</v>
      </c>
      <c r="Q70" s="20">
        <v>0</v>
      </c>
      <c r="R70" s="20">
        <v>92</v>
      </c>
    </row>
    <row r="71" spans="1:18" s="19" customFormat="1" ht="12" customHeight="1" x14ac:dyDescent="0.2">
      <c r="A71" s="157" t="s">
        <v>76</v>
      </c>
      <c r="B71" s="157"/>
      <c r="C71" s="20">
        <v>4635</v>
      </c>
      <c r="D71" s="20">
        <v>3292</v>
      </c>
      <c r="E71" s="20">
        <v>46</v>
      </c>
      <c r="F71" s="20">
        <v>10</v>
      </c>
      <c r="G71" s="20">
        <v>3236</v>
      </c>
      <c r="H71" s="20">
        <v>837</v>
      </c>
      <c r="I71" s="20">
        <v>371</v>
      </c>
      <c r="J71" s="20">
        <v>1010</v>
      </c>
      <c r="K71" s="20">
        <v>501</v>
      </c>
      <c r="L71" s="20">
        <v>43</v>
      </c>
      <c r="M71" s="20">
        <v>40</v>
      </c>
      <c r="N71" s="20">
        <v>13</v>
      </c>
      <c r="O71" s="20">
        <v>11</v>
      </c>
      <c r="P71" s="20">
        <v>7</v>
      </c>
      <c r="Q71" s="20">
        <v>2</v>
      </c>
      <c r="R71" s="20">
        <v>401</v>
      </c>
    </row>
    <row r="72" spans="1:18" s="19" customFormat="1" ht="12" customHeight="1" x14ac:dyDescent="0.2">
      <c r="A72" s="157" t="s">
        <v>77</v>
      </c>
      <c r="B72" s="157"/>
      <c r="C72" s="20">
        <v>254</v>
      </c>
      <c r="D72" s="20">
        <v>201</v>
      </c>
      <c r="E72" s="20">
        <v>2</v>
      </c>
      <c r="F72" s="20">
        <v>1</v>
      </c>
      <c r="G72" s="20">
        <v>198</v>
      </c>
      <c r="H72" s="20">
        <v>14</v>
      </c>
      <c r="I72" s="20">
        <v>10</v>
      </c>
      <c r="J72" s="20">
        <v>70</v>
      </c>
      <c r="K72" s="20">
        <v>71</v>
      </c>
      <c r="L72" s="20">
        <v>3</v>
      </c>
      <c r="M72" s="20">
        <v>2</v>
      </c>
      <c r="N72" s="20">
        <v>1</v>
      </c>
      <c r="O72" s="20">
        <v>0</v>
      </c>
      <c r="P72" s="20">
        <v>0</v>
      </c>
      <c r="Q72" s="20">
        <v>0</v>
      </c>
      <c r="R72" s="20">
        <v>27</v>
      </c>
    </row>
    <row r="73" spans="1:18" s="19" customFormat="1" ht="12" customHeight="1" x14ac:dyDescent="0.2">
      <c r="A73" s="157" t="s">
        <v>78</v>
      </c>
      <c r="B73" s="157"/>
      <c r="C73" s="20">
        <v>2794</v>
      </c>
      <c r="D73" s="20">
        <v>1703</v>
      </c>
      <c r="E73" s="20">
        <v>17</v>
      </c>
      <c r="F73" s="20">
        <v>5</v>
      </c>
      <c r="G73" s="20">
        <v>1681</v>
      </c>
      <c r="H73" s="20">
        <v>332</v>
      </c>
      <c r="I73" s="20">
        <v>367</v>
      </c>
      <c r="J73" s="20">
        <v>343</v>
      </c>
      <c r="K73" s="20">
        <v>320</v>
      </c>
      <c r="L73" s="20">
        <v>43</v>
      </c>
      <c r="M73" s="20">
        <v>25</v>
      </c>
      <c r="N73" s="20">
        <v>3</v>
      </c>
      <c r="O73" s="20">
        <v>7</v>
      </c>
      <c r="P73" s="20">
        <v>7</v>
      </c>
      <c r="Q73" s="20">
        <v>0</v>
      </c>
      <c r="R73" s="20">
        <v>234</v>
      </c>
    </row>
    <row r="74" spans="1:18" s="19" customFormat="1" ht="12" customHeight="1" x14ac:dyDescent="0.2">
      <c r="A74" s="157" t="s">
        <v>79</v>
      </c>
      <c r="B74" s="157"/>
      <c r="C74" s="20">
        <v>525</v>
      </c>
      <c r="D74" s="20">
        <v>382</v>
      </c>
      <c r="E74" s="20">
        <v>3</v>
      </c>
      <c r="F74" s="20">
        <v>1</v>
      </c>
      <c r="G74" s="20">
        <v>378</v>
      </c>
      <c r="H74" s="20">
        <v>72</v>
      </c>
      <c r="I74" s="20">
        <v>70</v>
      </c>
      <c r="J74" s="20">
        <v>107</v>
      </c>
      <c r="K74" s="20">
        <v>71</v>
      </c>
      <c r="L74" s="20">
        <v>2</v>
      </c>
      <c r="M74" s="20">
        <v>9</v>
      </c>
      <c r="N74" s="20">
        <v>0</v>
      </c>
      <c r="O74" s="20">
        <v>1</v>
      </c>
      <c r="P74" s="20">
        <v>1</v>
      </c>
      <c r="Q74" s="20">
        <v>0</v>
      </c>
      <c r="R74" s="20">
        <v>45</v>
      </c>
    </row>
    <row r="75" spans="1:18" s="19" customFormat="1" ht="12" customHeight="1" x14ac:dyDescent="0.2">
      <c r="A75" s="157" t="s">
        <v>80</v>
      </c>
      <c r="B75" s="157"/>
      <c r="C75" s="20">
        <v>214</v>
      </c>
      <c r="D75" s="20">
        <v>116</v>
      </c>
      <c r="E75" s="20">
        <v>0</v>
      </c>
      <c r="F75" s="20">
        <v>0</v>
      </c>
      <c r="G75" s="20">
        <v>116</v>
      </c>
      <c r="H75" s="20">
        <v>38</v>
      </c>
      <c r="I75" s="20">
        <v>14</v>
      </c>
      <c r="J75" s="20">
        <v>32</v>
      </c>
      <c r="K75" s="20">
        <v>15</v>
      </c>
      <c r="L75" s="20">
        <v>2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15</v>
      </c>
    </row>
    <row r="76" spans="1:18" s="19" customFormat="1" ht="12" customHeight="1" x14ac:dyDescent="0.2">
      <c r="A76" s="157" t="s">
        <v>81</v>
      </c>
      <c r="B76" s="157"/>
      <c r="C76" s="20">
        <v>1742</v>
      </c>
      <c r="D76" s="20">
        <v>1256</v>
      </c>
      <c r="E76" s="20">
        <v>19</v>
      </c>
      <c r="F76" s="20">
        <v>3</v>
      </c>
      <c r="G76" s="20">
        <v>1234</v>
      </c>
      <c r="H76" s="20">
        <v>357</v>
      </c>
      <c r="I76" s="20">
        <v>235</v>
      </c>
      <c r="J76" s="20">
        <v>268</v>
      </c>
      <c r="K76" s="20">
        <v>186</v>
      </c>
      <c r="L76" s="20">
        <v>16</v>
      </c>
      <c r="M76" s="20">
        <v>9</v>
      </c>
      <c r="N76" s="20">
        <v>3</v>
      </c>
      <c r="O76" s="20">
        <v>4</v>
      </c>
      <c r="P76" s="20">
        <v>2</v>
      </c>
      <c r="Q76" s="20">
        <v>0</v>
      </c>
      <c r="R76" s="20">
        <v>154</v>
      </c>
    </row>
    <row r="77" spans="1:18" s="19" customFormat="1" ht="12" customHeight="1" x14ac:dyDescent="0.2">
      <c r="A77" s="157" t="s">
        <v>82</v>
      </c>
      <c r="B77" s="157"/>
      <c r="C77" s="20">
        <v>1020</v>
      </c>
      <c r="D77" s="20">
        <v>729</v>
      </c>
      <c r="E77" s="20">
        <v>8</v>
      </c>
      <c r="F77" s="20">
        <v>7</v>
      </c>
      <c r="G77" s="20">
        <v>714</v>
      </c>
      <c r="H77" s="20">
        <v>171</v>
      </c>
      <c r="I77" s="20">
        <v>120</v>
      </c>
      <c r="J77" s="20">
        <v>178</v>
      </c>
      <c r="K77" s="20">
        <v>117</v>
      </c>
      <c r="L77" s="20">
        <v>19</v>
      </c>
      <c r="M77" s="20">
        <v>9</v>
      </c>
      <c r="N77" s="20">
        <v>3</v>
      </c>
      <c r="O77" s="20">
        <v>0</v>
      </c>
      <c r="P77" s="20">
        <v>0</v>
      </c>
      <c r="Q77" s="20">
        <v>0</v>
      </c>
      <c r="R77" s="20">
        <v>97</v>
      </c>
    </row>
    <row r="78" spans="1:18" s="19" customFormat="1" ht="12" customHeight="1" x14ac:dyDescent="0.2">
      <c r="A78" s="157" t="s">
        <v>83</v>
      </c>
      <c r="B78" s="157"/>
      <c r="C78" s="20">
        <v>1698</v>
      </c>
      <c r="D78" s="20">
        <v>1249</v>
      </c>
      <c r="E78" s="20">
        <v>19</v>
      </c>
      <c r="F78" s="20">
        <v>7</v>
      </c>
      <c r="G78" s="20">
        <v>1223</v>
      </c>
      <c r="H78" s="20">
        <v>205</v>
      </c>
      <c r="I78" s="20">
        <v>241</v>
      </c>
      <c r="J78" s="20">
        <v>366</v>
      </c>
      <c r="K78" s="20">
        <v>186</v>
      </c>
      <c r="L78" s="20">
        <v>25</v>
      </c>
      <c r="M78" s="20">
        <v>24</v>
      </c>
      <c r="N78" s="20">
        <v>2</v>
      </c>
      <c r="O78" s="20">
        <v>1</v>
      </c>
      <c r="P78" s="20">
        <v>1</v>
      </c>
      <c r="Q78" s="20">
        <v>1</v>
      </c>
      <c r="R78" s="20">
        <v>171</v>
      </c>
    </row>
    <row r="79" spans="1:18" s="19" customFormat="1" ht="12" customHeight="1" x14ac:dyDescent="0.2">
      <c r="A79" s="157" t="s">
        <v>84</v>
      </c>
      <c r="B79" s="157"/>
      <c r="C79" s="20">
        <v>206</v>
      </c>
      <c r="D79" s="20">
        <v>170</v>
      </c>
      <c r="E79" s="20">
        <v>1</v>
      </c>
      <c r="F79" s="20">
        <v>0</v>
      </c>
      <c r="G79" s="20">
        <v>169</v>
      </c>
      <c r="H79" s="20">
        <v>53</v>
      </c>
      <c r="I79" s="20">
        <v>14</v>
      </c>
      <c r="J79" s="20">
        <v>40</v>
      </c>
      <c r="K79" s="20">
        <v>26</v>
      </c>
      <c r="L79" s="20">
        <v>3</v>
      </c>
      <c r="M79" s="20">
        <v>7</v>
      </c>
      <c r="N79" s="20">
        <v>0</v>
      </c>
      <c r="O79" s="20">
        <v>0</v>
      </c>
      <c r="P79" s="20">
        <v>0</v>
      </c>
      <c r="Q79" s="20">
        <v>0</v>
      </c>
      <c r="R79" s="20">
        <v>26</v>
      </c>
    </row>
    <row r="80" spans="1:18" s="19" customFormat="1" ht="12" customHeight="1" x14ac:dyDescent="0.2">
      <c r="A80" s="157" t="s">
        <v>85</v>
      </c>
      <c r="B80" s="157"/>
      <c r="C80" s="20">
        <v>2600</v>
      </c>
      <c r="D80" s="20">
        <v>1637</v>
      </c>
      <c r="E80" s="20">
        <v>40</v>
      </c>
      <c r="F80" s="20">
        <v>6</v>
      </c>
      <c r="G80" s="20">
        <v>1591</v>
      </c>
      <c r="H80" s="20">
        <v>352</v>
      </c>
      <c r="I80" s="20">
        <v>296</v>
      </c>
      <c r="J80" s="20">
        <v>320</v>
      </c>
      <c r="K80" s="20">
        <v>325</v>
      </c>
      <c r="L80" s="20">
        <v>32</v>
      </c>
      <c r="M80" s="20">
        <v>27</v>
      </c>
      <c r="N80" s="20">
        <v>6</v>
      </c>
      <c r="O80" s="20">
        <v>8</v>
      </c>
      <c r="P80" s="20">
        <v>6</v>
      </c>
      <c r="Q80" s="20">
        <v>2</v>
      </c>
      <c r="R80" s="20">
        <v>217</v>
      </c>
    </row>
    <row r="81" spans="1:18" s="19" customFormat="1" ht="12" customHeight="1" x14ac:dyDescent="0.2">
      <c r="A81" s="157" t="s">
        <v>86</v>
      </c>
      <c r="B81" s="157"/>
      <c r="C81" s="20">
        <v>346</v>
      </c>
      <c r="D81" s="20">
        <v>250</v>
      </c>
      <c r="E81" s="20">
        <v>3</v>
      </c>
      <c r="F81" s="20">
        <v>0</v>
      </c>
      <c r="G81" s="20">
        <v>247</v>
      </c>
      <c r="H81" s="20">
        <v>65</v>
      </c>
      <c r="I81" s="20">
        <v>36</v>
      </c>
      <c r="J81" s="20">
        <v>50</v>
      </c>
      <c r="K81" s="20">
        <v>46</v>
      </c>
      <c r="L81" s="20">
        <v>3</v>
      </c>
      <c r="M81" s="20">
        <v>9</v>
      </c>
      <c r="N81" s="20">
        <v>1</v>
      </c>
      <c r="O81" s="20">
        <v>0</v>
      </c>
      <c r="P81" s="20">
        <v>0</v>
      </c>
      <c r="Q81" s="20">
        <v>0</v>
      </c>
      <c r="R81" s="20">
        <v>37</v>
      </c>
    </row>
    <row r="82" spans="1:18" s="19" customFormat="1" ht="12" customHeight="1" x14ac:dyDescent="0.2">
      <c r="A82" s="158" t="s">
        <v>87</v>
      </c>
      <c r="B82" s="158"/>
      <c r="C82" s="26">
        <v>1986</v>
      </c>
      <c r="D82" s="26">
        <v>1283</v>
      </c>
      <c r="E82" s="26">
        <v>18</v>
      </c>
      <c r="F82" s="26">
        <v>7</v>
      </c>
      <c r="G82" s="26">
        <v>1258</v>
      </c>
      <c r="H82" s="26">
        <v>251</v>
      </c>
      <c r="I82" s="26">
        <v>279</v>
      </c>
      <c r="J82" s="26">
        <v>279</v>
      </c>
      <c r="K82" s="26">
        <v>228</v>
      </c>
      <c r="L82" s="26">
        <v>17</v>
      </c>
      <c r="M82" s="26">
        <v>22</v>
      </c>
      <c r="N82" s="26">
        <v>3</v>
      </c>
      <c r="O82" s="26">
        <v>8</v>
      </c>
      <c r="P82" s="26">
        <v>0</v>
      </c>
      <c r="Q82" s="26">
        <v>0</v>
      </c>
      <c r="R82" s="26">
        <v>171</v>
      </c>
    </row>
    <row r="83" spans="1:18" s="19" customFormat="1" ht="12" customHeight="1" x14ac:dyDescent="0.2">
      <c r="A83" s="25"/>
      <c r="B83" s="25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s="19" customFormat="1" ht="12" customHeight="1" x14ac:dyDescent="0.2">
      <c r="A84" s="156" t="s">
        <v>88</v>
      </c>
      <c r="B84" s="156"/>
      <c r="C84" s="18">
        <f t="shared" ref="C84:J84" si="83">SUM(C85:C154)</f>
        <v>83196</v>
      </c>
      <c r="D84" s="18">
        <f t="shared" si="83"/>
        <v>49853</v>
      </c>
      <c r="E84" s="18">
        <f t="shared" si="83"/>
        <v>487</v>
      </c>
      <c r="F84" s="18">
        <f t="shared" si="83"/>
        <v>198</v>
      </c>
      <c r="G84" s="18">
        <f t="shared" si="83"/>
        <v>49168</v>
      </c>
      <c r="H84" s="18">
        <f t="shared" si="83"/>
        <v>11352</v>
      </c>
      <c r="I84" s="18">
        <f t="shared" si="83"/>
        <v>11371</v>
      </c>
      <c r="J84" s="18">
        <f t="shared" si="83"/>
        <v>8205</v>
      </c>
      <c r="K84" s="18">
        <f t="shared" ref="K84:R84" si="84">SUM(K85:K154)</f>
        <v>8585</v>
      </c>
      <c r="L84" s="18">
        <f t="shared" si="84"/>
        <v>1251</v>
      </c>
      <c r="M84" s="18">
        <f t="shared" si="84"/>
        <v>1108</v>
      </c>
      <c r="N84" s="18">
        <f t="shared" si="84"/>
        <v>214</v>
      </c>
      <c r="O84" s="18">
        <f t="shared" si="84"/>
        <v>182</v>
      </c>
      <c r="P84" s="18">
        <f t="shared" si="84"/>
        <v>80</v>
      </c>
      <c r="Q84" s="18">
        <f t="shared" si="84"/>
        <v>5</v>
      </c>
      <c r="R84" s="18">
        <f t="shared" si="84"/>
        <v>6815</v>
      </c>
    </row>
    <row r="85" spans="1:18" s="19" customFormat="1" ht="12" customHeight="1" x14ac:dyDescent="0.2">
      <c r="A85" s="157" t="s">
        <v>89</v>
      </c>
      <c r="B85" s="157"/>
      <c r="C85" s="20">
        <v>2120</v>
      </c>
      <c r="D85" s="20">
        <v>1203</v>
      </c>
      <c r="E85" s="20">
        <v>16</v>
      </c>
      <c r="F85" s="20">
        <v>6</v>
      </c>
      <c r="G85" s="20">
        <v>1181</v>
      </c>
      <c r="H85" s="20">
        <v>247</v>
      </c>
      <c r="I85" s="20">
        <v>293</v>
      </c>
      <c r="J85" s="20">
        <v>238</v>
      </c>
      <c r="K85" s="20">
        <v>164</v>
      </c>
      <c r="L85" s="20">
        <v>27</v>
      </c>
      <c r="M85" s="20">
        <v>27</v>
      </c>
      <c r="N85" s="20">
        <v>10</v>
      </c>
      <c r="O85" s="20">
        <v>11</v>
      </c>
      <c r="P85" s="20">
        <v>2</v>
      </c>
      <c r="Q85" s="20">
        <v>0</v>
      </c>
      <c r="R85" s="20">
        <v>162</v>
      </c>
    </row>
    <row r="86" spans="1:18" s="19" customFormat="1" ht="12" customHeight="1" x14ac:dyDescent="0.2">
      <c r="A86" s="157" t="s">
        <v>90</v>
      </c>
      <c r="B86" s="157"/>
      <c r="C86" s="20">
        <v>951</v>
      </c>
      <c r="D86" s="20">
        <v>623</v>
      </c>
      <c r="E86" s="20">
        <v>8</v>
      </c>
      <c r="F86" s="20">
        <v>3</v>
      </c>
      <c r="G86" s="20">
        <v>612</v>
      </c>
      <c r="H86" s="20">
        <v>166</v>
      </c>
      <c r="I86" s="20">
        <v>107</v>
      </c>
      <c r="J86" s="20">
        <v>111</v>
      </c>
      <c r="K86" s="20">
        <v>122</v>
      </c>
      <c r="L86" s="20">
        <v>6</v>
      </c>
      <c r="M86" s="20">
        <v>16</v>
      </c>
      <c r="N86" s="20">
        <v>5</v>
      </c>
      <c r="O86" s="20">
        <v>2</v>
      </c>
      <c r="P86" s="20">
        <v>1</v>
      </c>
      <c r="Q86" s="20">
        <v>0</v>
      </c>
      <c r="R86" s="20">
        <v>76</v>
      </c>
    </row>
    <row r="87" spans="1:18" s="19" customFormat="1" ht="12" customHeight="1" x14ac:dyDescent="0.2">
      <c r="A87" s="157" t="s">
        <v>91</v>
      </c>
      <c r="B87" s="157"/>
      <c r="C87" s="20">
        <v>218</v>
      </c>
      <c r="D87" s="20">
        <v>146</v>
      </c>
      <c r="E87" s="20">
        <v>1</v>
      </c>
      <c r="F87" s="20">
        <v>0</v>
      </c>
      <c r="G87" s="20">
        <v>145</v>
      </c>
      <c r="H87" s="20">
        <v>22</v>
      </c>
      <c r="I87" s="20">
        <v>32</v>
      </c>
      <c r="J87" s="20">
        <v>24</v>
      </c>
      <c r="K87" s="20">
        <v>34</v>
      </c>
      <c r="L87" s="20">
        <v>2</v>
      </c>
      <c r="M87" s="20">
        <v>5</v>
      </c>
      <c r="N87" s="20">
        <v>3</v>
      </c>
      <c r="O87" s="20">
        <v>0</v>
      </c>
      <c r="P87" s="20">
        <v>0</v>
      </c>
      <c r="Q87" s="20">
        <v>0</v>
      </c>
      <c r="R87" s="20">
        <v>23</v>
      </c>
    </row>
    <row r="88" spans="1:18" s="19" customFormat="1" ht="12" customHeight="1" x14ac:dyDescent="0.2">
      <c r="A88" s="157" t="s">
        <v>92</v>
      </c>
      <c r="B88" s="157"/>
      <c r="C88" s="20">
        <v>661</v>
      </c>
      <c r="D88" s="20">
        <v>422</v>
      </c>
      <c r="E88" s="20">
        <v>4</v>
      </c>
      <c r="F88" s="20">
        <v>3</v>
      </c>
      <c r="G88" s="20">
        <v>415</v>
      </c>
      <c r="H88" s="20">
        <v>98</v>
      </c>
      <c r="I88" s="20">
        <v>105</v>
      </c>
      <c r="J88" s="20">
        <v>31</v>
      </c>
      <c r="K88" s="20">
        <v>98</v>
      </c>
      <c r="L88" s="20">
        <v>9</v>
      </c>
      <c r="M88" s="20">
        <v>5</v>
      </c>
      <c r="N88" s="20">
        <v>1</v>
      </c>
      <c r="O88" s="20">
        <v>0</v>
      </c>
      <c r="P88" s="20">
        <v>1</v>
      </c>
      <c r="Q88" s="20">
        <v>0</v>
      </c>
      <c r="R88" s="20">
        <v>67</v>
      </c>
    </row>
    <row r="89" spans="1:18" s="19" customFormat="1" ht="12" customHeight="1" x14ac:dyDescent="0.2">
      <c r="A89" s="157" t="s">
        <v>93</v>
      </c>
      <c r="B89" s="157"/>
      <c r="C89" s="20">
        <v>257</v>
      </c>
      <c r="D89" s="20">
        <v>130</v>
      </c>
      <c r="E89" s="20">
        <v>0</v>
      </c>
      <c r="F89" s="20">
        <v>0</v>
      </c>
      <c r="G89" s="20">
        <v>130</v>
      </c>
      <c r="H89" s="20">
        <v>13</v>
      </c>
      <c r="I89" s="20">
        <v>30</v>
      </c>
      <c r="J89" s="20">
        <v>15</v>
      </c>
      <c r="K89" s="20">
        <v>31</v>
      </c>
      <c r="L89" s="20">
        <v>12</v>
      </c>
      <c r="M89" s="20">
        <v>8</v>
      </c>
      <c r="N89" s="20">
        <v>1</v>
      </c>
      <c r="O89" s="20">
        <v>0</v>
      </c>
      <c r="P89" s="20">
        <v>0</v>
      </c>
      <c r="Q89" s="20">
        <v>0</v>
      </c>
      <c r="R89" s="20">
        <v>20</v>
      </c>
    </row>
    <row r="90" spans="1:18" s="19" customFormat="1" ht="12" customHeight="1" x14ac:dyDescent="0.2">
      <c r="A90" s="157" t="s">
        <v>94</v>
      </c>
      <c r="B90" s="157"/>
      <c r="C90" s="20">
        <v>1004</v>
      </c>
      <c r="D90" s="20">
        <v>521</v>
      </c>
      <c r="E90" s="20">
        <v>3</v>
      </c>
      <c r="F90" s="20">
        <v>1</v>
      </c>
      <c r="G90" s="20">
        <v>517</v>
      </c>
      <c r="H90" s="20">
        <v>100</v>
      </c>
      <c r="I90" s="20">
        <v>115</v>
      </c>
      <c r="J90" s="20">
        <v>77</v>
      </c>
      <c r="K90" s="20">
        <v>115</v>
      </c>
      <c r="L90" s="20">
        <v>22</v>
      </c>
      <c r="M90" s="20">
        <v>10</v>
      </c>
      <c r="N90" s="20">
        <v>4</v>
      </c>
      <c r="O90" s="20">
        <v>2</v>
      </c>
      <c r="P90" s="20">
        <v>0</v>
      </c>
      <c r="Q90" s="20">
        <v>0</v>
      </c>
      <c r="R90" s="20">
        <v>72</v>
      </c>
    </row>
    <row r="91" spans="1:18" s="19" customFormat="1" ht="12" customHeight="1" x14ac:dyDescent="0.2">
      <c r="A91" s="157" t="s">
        <v>95</v>
      </c>
      <c r="B91" s="157"/>
      <c r="C91" s="20">
        <v>849</v>
      </c>
      <c r="D91" s="20">
        <v>561</v>
      </c>
      <c r="E91" s="20">
        <v>5</v>
      </c>
      <c r="F91" s="20">
        <v>1</v>
      </c>
      <c r="G91" s="20">
        <v>555</v>
      </c>
      <c r="H91" s="20">
        <v>115</v>
      </c>
      <c r="I91" s="20">
        <v>148</v>
      </c>
      <c r="J91" s="20">
        <v>77</v>
      </c>
      <c r="K91" s="20">
        <v>103</v>
      </c>
      <c r="L91" s="20">
        <v>6</v>
      </c>
      <c r="M91" s="20">
        <v>13</v>
      </c>
      <c r="N91" s="20">
        <v>2</v>
      </c>
      <c r="O91" s="20">
        <v>4</v>
      </c>
      <c r="P91" s="20">
        <v>0</v>
      </c>
      <c r="Q91" s="20">
        <v>0</v>
      </c>
      <c r="R91" s="20">
        <v>87</v>
      </c>
    </row>
    <row r="92" spans="1:18" s="19" customFormat="1" ht="12" customHeight="1" x14ac:dyDescent="0.2">
      <c r="A92" s="157" t="s">
        <v>96</v>
      </c>
      <c r="B92" s="157"/>
      <c r="C92" s="20">
        <v>470</v>
      </c>
      <c r="D92" s="20">
        <v>250</v>
      </c>
      <c r="E92" s="20">
        <v>1</v>
      </c>
      <c r="F92" s="20">
        <v>0</v>
      </c>
      <c r="G92" s="20">
        <v>249</v>
      </c>
      <c r="H92" s="20">
        <v>49</v>
      </c>
      <c r="I92" s="20">
        <v>54</v>
      </c>
      <c r="J92" s="20">
        <v>41</v>
      </c>
      <c r="K92" s="20">
        <v>63</v>
      </c>
      <c r="L92" s="20">
        <v>7</v>
      </c>
      <c r="M92" s="20">
        <v>5</v>
      </c>
      <c r="N92" s="20">
        <v>3</v>
      </c>
      <c r="O92" s="20">
        <v>0</v>
      </c>
      <c r="P92" s="20">
        <v>1</v>
      </c>
      <c r="Q92" s="20">
        <v>0</v>
      </c>
      <c r="R92" s="20">
        <v>26</v>
      </c>
    </row>
    <row r="93" spans="1:18" s="19" customFormat="1" ht="12" customHeight="1" x14ac:dyDescent="0.2">
      <c r="A93" s="157" t="s">
        <v>97</v>
      </c>
      <c r="B93" s="157"/>
      <c r="C93" s="20">
        <v>287</v>
      </c>
      <c r="D93" s="20">
        <v>168</v>
      </c>
      <c r="E93" s="20">
        <v>0</v>
      </c>
      <c r="F93" s="20">
        <v>0</v>
      </c>
      <c r="G93" s="20">
        <v>168</v>
      </c>
      <c r="H93" s="20">
        <v>30</v>
      </c>
      <c r="I93" s="20">
        <v>28</v>
      </c>
      <c r="J93" s="20">
        <v>24</v>
      </c>
      <c r="K93" s="20">
        <v>48</v>
      </c>
      <c r="L93" s="20">
        <v>5</v>
      </c>
      <c r="M93" s="20">
        <v>9</v>
      </c>
      <c r="N93" s="20">
        <v>0</v>
      </c>
      <c r="O93" s="20">
        <v>0</v>
      </c>
      <c r="P93" s="20">
        <v>0</v>
      </c>
      <c r="Q93" s="20">
        <v>0</v>
      </c>
      <c r="R93" s="20">
        <v>24</v>
      </c>
    </row>
    <row r="94" spans="1:18" s="19" customFormat="1" ht="12" customHeight="1" x14ac:dyDescent="0.2">
      <c r="A94" s="157" t="s">
        <v>98</v>
      </c>
      <c r="B94" s="157"/>
      <c r="C94" s="20">
        <v>1520</v>
      </c>
      <c r="D94" s="20">
        <v>996</v>
      </c>
      <c r="E94" s="20">
        <v>9</v>
      </c>
      <c r="F94" s="20">
        <v>8</v>
      </c>
      <c r="G94" s="20">
        <v>979</v>
      </c>
      <c r="H94" s="20">
        <v>244</v>
      </c>
      <c r="I94" s="20">
        <v>210</v>
      </c>
      <c r="J94" s="20">
        <v>179</v>
      </c>
      <c r="K94" s="20">
        <v>146</v>
      </c>
      <c r="L94" s="20">
        <v>19</v>
      </c>
      <c r="M94" s="20">
        <v>15</v>
      </c>
      <c r="N94" s="20">
        <v>6</v>
      </c>
      <c r="O94" s="20">
        <v>3</v>
      </c>
      <c r="P94" s="20">
        <v>4</v>
      </c>
      <c r="Q94" s="20">
        <v>0</v>
      </c>
      <c r="R94" s="20">
        <v>153</v>
      </c>
    </row>
    <row r="95" spans="1:18" s="19" customFormat="1" ht="12" customHeight="1" x14ac:dyDescent="0.2">
      <c r="A95" s="157" t="s">
        <v>99</v>
      </c>
      <c r="B95" s="157"/>
      <c r="C95" s="20">
        <v>373</v>
      </c>
      <c r="D95" s="20">
        <v>266</v>
      </c>
      <c r="E95" s="20">
        <v>2</v>
      </c>
      <c r="F95" s="20">
        <v>0</v>
      </c>
      <c r="G95" s="20">
        <v>264</v>
      </c>
      <c r="H95" s="20">
        <v>96</v>
      </c>
      <c r="I95" s="20">
        <v>42</v>
      </c>
      <c r="J95" s="20">
        <v>68</v>
      </c>
      <c r="K95" s="20">
        <v>22</v>
      </c>
      <c r="L95" s="20">
        <v>5</v>
      </c>
      <c r="M95" s="20">
        <v>0</v>
      </c>
      <c r="N95" s="20">
        <v>0</v>
      </c>
      <c r="O95" s="20">
        <v>0</v>
      </c>
      <c r="P95" s="20">
        <v>2</v>
      </c>
      <c r="Q95" s="20">
        <v>0</v>
      </c>
      <c r="R95" s="20">
        <v>29</v>
      </c>
    </row>
    <row r="96" spans="1:18" s="19" customFormat="1" ht="12" customHeight="1" x14ac:dyDescent="0.2">
      <c r="A96" s="157" t="s">
        <v>100</v>
      </c>
      <c r="B96" s="157"/>
      <c r="C96" s="20">
        <v>517</v>
      </c>
      <c r="D96" s="20">
        <v>314</v>
      </c>
      <c r="E96" s="20">
        <v>2</v>
      </c>
      <c r="F96" s="20">
        <v>1</v>
      </c>
      <c r="G96" s="20">
        <v>311</v>
      </c>
      <c r="H96" s="20">
        <v>82</v>
      </c>
      <c r="I96" s="20">
        <v>55</v>
      </c>
      <c r="J96" s="20">
        <v>44</v>
      </c>
      <c r="K96" s="20">
        <v>58</v>
      </c>
      <c r="L96" s="20">
        <v>10</v>
      </c>
      <c r="M96" s="20">
        <v>5</v>
      </c>
      <c r="N96" s="20">
        <v>3</v>
      </c>
      <c r="O96" s="20">
        <v>0</v>
      </c>
      <c r="P96" s="20">
        <v>1</v>
      </c>
      <c r="Q96" s="20">
        <v>0</v>
      </c>
      <c r="R96" s="20">
        <v>53</v>
      </c>
    </row>
    <row r="97" spans="1:18" s="19" customFormat="1" ht="12" customHeight="1" x14ac:dyDescent="0.2">
      <c r="A97" s="157" t="s">
        <v>101</v>
      </c>
      <c r="B97" s="157"/>
      <c r="C97" s="20">
        <v>92</v>
      </c>
      <c r="D97" s="20">
        <v>59</v>
      </c>
      <c r="E97" s="20">
        <v>0</v>
      </c>
      <c r="F97" s="20">
        <v>1</v>
      </c>
      <c r="G97" s="20">
        <v>58</v>
      </c>
      <c r="H97" s="20">
        <v>10</v>
      </c>
      <c r="I97" s="20">
        <v>20</v>
      </c>
      <c r="J97" s="20">
        <v>12</v>
      </c>
      <c r="K97" s="20">
        <v>8</v>
      </c>
      <c r="L97" s="20">
        <v>1</v>
      </c>
      <c r="M97" s="20">
        <v>2</v>
      </c>
      <c r="N97" s="20">
        <v>0</v>
      </c>
      <c r="O97" s="20">
        <v>0</v>
      </c>
      <c r="P97" s="20">
        <v>0</v>
      </c>
      <c r="Q97" s="20">
        <v>0</v>
      </c>
      <c r="R97" s="20">
        <v>5</v>
      </c>
    </row>
    <row r="98" spans="1:18" s="19" customFormat="1" ht="12" customHeight="1" x14ac:dyDescent="0.2">
      <c r="A98" s="157" t="s">
        <v>102</v>
      </c>
      <c r="B98" s="157"/>
      <c r="C98" s="20">
        <v>356</v>
      </c>
      <c r="D98" s="20">
        <v>237</v>
      </c>
      <c r="E98" s="20">
        <v>4</v>
      </c>
      <c r="F98" s="20">
        <v>0</v>
      </c>
      <c r="G98" s="20">
        <v>233</v>
      </c>
      <c r="H98" s="20">
        <v>45</v>
      </c>
      <c r="I98" s="20">
        <v>37</v>
      </c>
      <c r="J98" s="20">
        <v>49</v>
      </c>
      <c r="K98" s="20">
        <v>58</v>
      </c>
      <c r="L98" s="20">
        <v>4</v>
      </c>
      <c r="M98" s="20">
        <v>6</v>
      </c>
      <c r="N98" s="20">
        <v>0</v>
      </c>
      <c r="O98" s="20">
        <v>0</v>
      </c>
      <c r="P98" s="20">
        <v>0</v>
      </c>
      <c r="Q98" s="20">
        <v>0</v>
      </c>
      <c r="R98" s="20">
        <v>34</v>
      </c>
    </row>
    <row r="99" spans="1:18" s="19" customFormat="1" ht="12" customHeight="1" x14ac:dyDescent="0.2">
      <c r="A99" s="157" t="s">
        <v>103</v>
      </c>
      <c r="B99" s="157"/>
      <c r="C99" s="20">
        <v>480</v>
      </c>
      <c r="D99" s="20">
        <v>304</v>
      </c>
      <c r="E99" s="20">
        <v>5</v>
      </c>
      <c r="F99" s="20">
        <v>0</v>
      </c>
      <c r="G99" s="20">
        <v>299</v>
      </c>
      <c r="H99" s="20">
        <v>109</v>
      </c>
      <c r="I99" s="20">
        <v>57</v>
      </c>
      <c r="J99" s="20">
        <v>29</v>
      </c>
      <c r="K99" s="20">
        <v>56</v>
      </c>
      <c r="L99" s="20">
        <v>7</v>
      </c>
      <c r="M99" s="20">
        <v>6</v>
      </c>
      <c r="N99" s="20">
        <v>1</v>
      </c>
      <c r="O99" s="20">
        <v>5</v>
      </c>
      <c r="P99" s="20">
        <v>2</v>
      </c>
      <c r="Q99" s="20">
        <v>0</v>
      </c>
      <c r="R99" s="20">
        <v>27</v>
      </c>
    </row>
    <row r="100" spans="1:18" s="19" customFormat="1" ht="12" customHeight="1" x14ac:dyDescent="0.2">
      <c r="A100" s="157" t="s">
        <v>104</v>
      </c>
      <c r="B100" s="157"/>
      <c r="C100" s="20">
        <v>839</v>
      </c>
      <c r="D100" s="20">
        <v>509</v>
      </c>
      <c r="E100" s="20">
        <v>8</v>
      </c>
      <c r="F100" s="20">
        <v>1</v>
      </c>
      <c r="G100" s="20">
        <v>500</v>
      </c>
      <c r="H100" s="20">
        <v>115</v>
      </c>
      <c r="I100" s="20">
        <v>126</v>
      </c>
      <c r="J100" s="20">
        <v>118</v>
      </c>
      <c r="K100" s="20">
        <v>70</v>
      </c>
      <c r="L100" s="20">
        <v>18</v>
      </c>
      <c r="M100" s="20">
        <v>3</v>
      </c>
      <c r="N100" s="20">
        <v>0</v>
      </c>
      <c r="O100" s="20">
        <v>2</v>
      </c>
      <c r="P100" s="20">
        <v>1</v>
      </c>
      <c r="Q100" s="20">
        <v>0</v>
      </c>
      <c r="R100" s="20">
        <v>47</v>
      </c>
    </row>
    <row r="101" spans="1:18" s="19" customFormat="1" ht="12" customHeight="1" x14ac:dyDescent="0.2">
      <c r="A101" s="157" t="s">
        <v>105</v>
      </c>
      <c r="B101" s="157"/>
      <c r="C101" s="20">
        <v>1260</v>
      </c>
      <c r="D101" s="20">
        <v>917</v>
      </c>
      <c r="E101" s="20">
        <v>9</v>
      </c>
      <c r="F101" s="20">
        <v>2</v>
      </c>
      <c r="G101" s="20">
        <v>906</v>
      </c>
      <c r="H101" s="20">
        <v>165</v>
      </c>
      <c r="I101" s="20">
        <v>268</v>
      </c>
      <c r="J101" s="20">
        <v>81</v>
      </c>
      <c r="K101" s="20">
        <v>225</v>
      </c>
      <c r="L101" s="20">
        <v>35</v>
      </c>
      <c r="M101" s="20">
        <v>17</v>
      </c>
      <c r="N101" s="20">
        <v>2</v>
      </c>
      <c r="O101" s="20">
        <v>2</v>
      </c>
      <c r="P101" s="20">
        <v>0</v>
      </c>
      <c r="Q101" s="20">
        <v>0</v>
      </c>
      <c r="R101" s="20">
        <v>111</v>
      </c>
    </row>
    <row r="102" spans="1:18" s="19" customFormat="1" ht="12" customHeight="1" x14ac:dyDescent="0.2">
      <c r="A102" s="157" t="s">
        <v>106</v>
      </c>
      <c r="B102" s="157"/>
      <c r="C102" s="20">
        <v>521</v>
      </c>
      <c r="D102" s="20">
        <v>354</v>
      </c>
      <c r="E102" s="20">
        <v>8</v>
      </c>
      <c r="F102" s="20">
        <v>1</v>
      </c>
      <c r="G102" s="20">
        <v>345</v>
      </c>
      <c r="H102" s="20">
        <v>59</v>
      </c>
      <c r="I102" s="20">
        <v>71</v>
      </c>
      <c r="J102" s="20">
        <v>114</v>
      </c>
      <c r="K102" s="20">
        <v>50</v>
      </c>
      <c r="L102" s="20">
        <v>5</v>
      </c>
      <c r="M102" s="20">
        <v>8</v>
      </c>
      <c r="N102" s="20">
        <v>1</v>
      </c>
      <c r="O102" s="20">
        <v>2</v>
      </c>
      <c r="P102" s="20">
        <v>1</v>
      </c>
      <c r="Q102" s="20">
        <v>0</v>
      </c>
      <c r="R102" s="20">
        <v>34</v>
      </c>
    </row>
    <row r="103" spans="1:18" s="19" customFormat="1" ht="12" customHeight="1" x14ac:dyDescent="0.2">
      <c r="A103" s="157" t="s">
        <v>107</v>
      </c>
      <c r="B103" s="157"/>
      <c r="C103" s="20">
        <v>1211</v>
      </c>
      <c r="D103" s="20">
        <v>860</v>
      </c>
      <c r="E103" s="20">
        <v>5</v>
      </c>
      <c r="F103" s="20">
        <v>4</v>
      </c>
      <c r="G103" s="20">
        <v>851</v>
      </c>
      <c r="H103" s="20">
        <v>126</v>
      </c>
      <c r="I103" s="20">
        <v>194</v>
      </c>
      <c r="J103" s="20">
        <v>278</v>
      </c>
      <c r="K103" s="20">
        <v>113</v>
      </c>
      <c r="L103" s="20">
        <v>11</v>
      </c>
      <c r="M103" s="20">
        <v>8</v>
      </c>
      <c r="N103" s="20">
        <v>3</v>
      </c>
      <c r="O103" s="20">
        <v>0</v>
      </c>
      <c r="P103" s="20">
        <v>0</v>
      </c>
      <c r="Q103" s="20">
        <v>0</v>
      </c>
      <c r="R103" s="20">
        <v>118</v>
      </c>
    </row>
    <row r="104" spans="1:18" s="19" customFormat="1" ht="12" customHeight="1" x14ac:dyDescent="0.2">
      <c r="A104" s="157" t="s">
        <v>108</v>
      </c>
      <c r="B104" s="157"/>
      <c r="C104" s="20">
        <v>3471</v>
      </c>
      <c r="D104" s="20">
        <v>2209</v>
      </c>
      <c r="E104" s="20">
        <v>18</v>
      </c>
      <c r="F104" s="20">
        <v>9</v>
      </c>
      <c r="G104" s="20">
        <v>2182</v>
      </c>
      <c r="H104" s="20">
        <v>429</v>
      </c>
      <c r="I104" s="20">
        <v>505</v>
      </c>
      <c r="J104" s="20">
        <v>423</v>
      </c>
      <c r="K104" s="20">
        <v>434</v>
      </c>
      <c r="L104" s="20">
        <v>29</v>
      </c>
      <c r="M104" s="20">
        <v>64</v>
      </c>
      <c r="N104" s="20">
        <v>6</v>
      </c>
      <c r="O104" s="20">
        <v>14</v>
      </c>
      <c r="P104" s="20">
        <v>5</v>
      </c>
      <c r="Q104" s="20">
        <v>0</v>
      </c>
      <c r="R104" s="20">
        <v>273</v>
      </c>
    </row>
    <row r="105" spans="1:18" s="19" customFormat="1" ht="12" customHeight="1" x14ac:dyDescent="0.2">
      <c r="A105" s="157" t="s">
        <v>109</v>
      </c>
      <c r="B105" s="157"/>
      <c r="C105" s="20">
        <v>382</v>
      </c>
      <c r="D105" s="20">
        <v>241</v>
      </c>
      <c r="E105" s="20">
        <v>2</v>
      </c>
      <c r="F105" s="20">
        <v>1</v>
      </c>
      <c r="G105" s="20">
        <v>238</v>
      </c>
      <c r="H105" s="20">
        <v>64</v>
      </c>
      <c r="I105" s="20">
        <v>49</v>
      </c>
      <c r="J105" s="20">
        <v>14</v>
      </c>
      <c r="K105" s="20">
        <v>50</v>
      </c>
      <c r="L105" s="20">
        <v>5</v>
      </c>
      <c r="M105" s="20">
        <v>11</v>
      </c>
      <c r="N105" s="20">
        <v>0</v>
      </c>
      <c r="O105" s="20">
        <v>0</v>
      </c>
      <c r="P105" s="20">
        <v>0</v>
      </c>
      <c r="Q105" s="20">
        <v>0</v>
      </c>
      <c r="R105" s="20">
        <v>45</v>
      </c>
    </row>
    <row r="106" spans="1:18" s="19" customFormat="1" ht="12" customHeight="1" x14ac:dyDescent="0.2">
      <c r="A106" s="157" t="s">
        <v>110</v>
      </c>
      <c r="B106" s="157"/>
      <c r="C106" s="20">
        <v>76</v>
      </c>
      <c r="D106" s="20">
        <v>58</v>
      </c>
      <c r="E106" s="20">
        <v>0</v>
      </c>
      <c r="F106" s="20">
        <v>0</v>
      </c>
      <c r="G106" s="20">
        <v>58</v>
      </c>
      <c r="H106" s="20">
        <v>34</v>
      </c>
      <c r="I106" s="20">
        <v>5</v>
      </c>
      <c r="J106" s="20">
        <v>2</v>
      </c>
      <c r="K106" s="20">
        <v>6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11</v>
      </c>
    </row>
    <row r="107" spans="1:18" s="19" customFormat="1" ht="12" customHeight="1" x14ac:dyDescent="0.2">
      <c r="A107" s="157" t="s">
        <v>111</v>
      </c>
      <c r="B107" s="157"/>
      <c r="C107" s="20">
        <v>518</v>
      </c>
      <c r="D107" s="20">
        <v>280</v>
      </c>
      <c r="E107" s="20">
        <v>1</v>
      </c>
      <c r="F107" s="20">
        <v>2</v>
      </c>
      <c r="G107" s="20">
        <v>277</v>
      </c>
      <c r="H107" s="20">
        <v>58</v>
      </c>
      <c r="I107" s="20">
        <v>36</v>
      </c>
      <c r="J107" s="20">
        <v>33</v>
      </c>
      <c r="K107" s="20">
        <v>84</v>
      </c>
      <c r="L107" s="20">
        <v>6</v>
      </c>
      <c r="M107" s="20">
        <v>22</v>
      </c>
      <c r="N107" s="20">
        <v>1</v>
      </c>
      <c r="O107" s="20">
        <v>0</v>
      </c>
      <c r="P107" s="20">
        <v>0</v>
      </c>
      <c r="Q107" s="20">
        <v>0</v>
      </c>
      <c r="R107" s="20">
        <v>37</v>
      </c>
    </row>
    <row r="108" spans="1:18" s="19" customFormat="1" ht="12" customHeight="1" x14ac:dyDescent="0.2">
      <c r="A108" s="157" t="s">
        <v>112</v>
      </c>
      <c r="B108" s="157"/>
      <c r="C108" s="20">
        <v>2286</v>
      </c>
      <c r="D108" s="20">
        <v>1187</v>
      </c>
      <c r="E108" s="20">
        <v>15</v>
      </c>
      <c r="F108" s="20">
        <v>3</v>
      </c>
      <c r="G108" s="20">
        <v>1169</v>
      </c>
      <c r="H108" s="20">
        <v>246</v>
      </c>
      <c r="I108" s="20">
        <v>231</v>
      </c>
      <c r="J108" s="20">
        <v>188</v>
      </c>
      <c r="K108" s="20">
        <v>235</v>
      </c>
      <c r="L108" s="20">
        <v>28</v>
      </c>
      <c r="M108" s="20">
        <v>23</v>
      </c>
      <c r="N108" s="20">
        <v>10</v>
      </c>
      <c r="O108" s="20">
        <v>17</v>
      </c>
      <c r="P108" s="20">
        <v>5</v>
      </c>
      <c r="Q108" s="20">
        <v>0</v>
      </c>
      <c r="R108" s="20">
        <v>186</v>
      </c>
    </row>
    <row r="109" spans="1:18" s="19" customFormat="1" ht="12" customHeight="1" x14ac:dyDescent="0.2">
      <c r="A109" s="157" t="s">
        <v>113</v>
      </c>
      <c r="B109" s="157"/>
      <c r="C109" s="20">
        <v>55</v>
      </c>
      <c r="D109" s="20">
        <v>21</v>
      </c>
      <c r="E109" s="20">
        <v>0</v>
      </c>
      <c r="F109" s="20">
        <v>0</v>
      </c>
      <c r="G109" s="20">
        <v>21</v>
      </c>
      <c r="H109" s="20">
        <v>5</v>
      </c>
      <c r="I109" s="20">
        <v>6</v>
      </c>
      <c r="J109" s="20">
        <v>3</v>
      </c>
      <c r="K109" s="20">
        <v>6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1</v>
      </c>
    </row>
    <row r="110" spans="1:18" s="19" customFormat="1" ht="12" customHeight="1" x14ac:dyDescent="0.2">
      <c r="A110" s="157" t="s">
        <v>114</v>
      </c>
      <c r="B110" s="157"/>
      <c r="C110" s="20">
        <v>121</v>
      </c>
      <c r="D110" s="20">
        <v>81</v>
      </c>
      <c r="E110" s="20">
        <v>1</v>
      </c>
      <c r="F110" s="20">
        <v>0</v>
      </c>
      <c r="G110" s="20">
        <v>80</v>
      </c>
      <c r="H110" s="20">
        <v>5</v>
      </c>
      <c r="I110" s="20">
        <v>11</v>
      </c>
      <c r="J110" s="20">
        <v>37</v>
      </c>
      <c r="K110" s="20">
        <v>13</v>
      </c>
      <c r="L110" s="20">
        <v>4</v>
      </c>
      <c r="M110" s="20">
        <v>1</v>
      </c>
      <c r="N110" s="20">
        <v>0</v>
      </c>
      <c r="O110" s="20">
        <v>0</v>
      </c>
      <c r="P110" s="20">
        <v>0</v>
      </c>
      <c r="Q110" s="20">
        <v>0</v>
      </c>
      <c r="R110" s="20">
        <v>9</v>
      </c>
    </row>
    <row r="111" spans="1:18" s="19" customFormat="1" ht="12" customHeight="1" x14ac:dyDescent="0.2">
      <c r="A111" s="157" t="s">
        <v>115</v>
      </c>
      <c r="B111" s="157"/>
      <c r="C111" s="20">
        <v>2661</v>
      </c>
      <c r="D111" s="20">
        <v>1726</v>
      </c>
      <c r="E111" s="20">
        <v>12</v>
      </c>
      <c r="F111" s="20">
        <v>8</v>
      </c>
      <c r="G111" s="20">
        <v>1706</v>
      </c>
      <c r="H111" s="20">
        <v>599</v>
      </c>
      <c r="I111" s="20">
        <v>370</v>
      </c>
      <c r="J111" s="20">
        <v>213</v>
      </c>
      <c r="K111" s="20">
        <v>214</v>
      </c>
      <c r="L111" s="20">
        <v>52</v>
      </c>
      <c r="M111" s="20">
        <v>33</v>
      </c>
      <c r="N111" s="20">
        <v>3</v>
      </c>
      <c r="O111" s="20">
        <v>1</v>
      </c>
      <c r="P111" s="20">
        <v>0</v>
      </c>
      <c r="Q111" s="20">
        <v>0</v>
      </c>
      <c r="R111" s="20">
        <v>221</v>
      </c>
    </row>
    <row r="112" spans="1:18" s="19" customFormat="1" ht="12" customHeight="1" x14ac:dyDescent="0.2">
      <c r="A112" s="157" t="s">
        <v>116</v>
      </c>
      <c r="B112" s="157"/>
      <c r="C112" s="20">
        <v>1338</v>
      </c>
      <c r="D112" s="20">
        <v>938</v>
      </c>
      <c r="E112" s="20">
        <v>8</v>
      </c>
      <c r="F112" s="20">
        <v>3</v>
      </c>
      <c r="G112" s="20">
        <v>927</v>
      </c>
      <c r="H112" s="20">
        <v>248</v>
      </c>
      <c r="I112" s="20">
        <v>155</v>
      </c>
      <c r="J112" s="20">
        <v>112</v>
      </c>
      <c r="K112" s="20">
        <v>249</v>
      </c>
      <c r="L112" s="20">
        <v>23</v>
      </c>
      <c r="M112" s="20">
        <v>14</v>
      </c>
      <c r="N112" s="20">
        <v>2</v>
      </c>
      <c r="O112" s="20">
        <v>0</v>
      </c>
      <c r="P112" s="20">
        <v>0</v>
      </c>
      <c r="Q112" s="20">
        <v>0</v>
      </c>
      <c r="R112" s="20">
        <v>124</v>
      </c>
    </row>
    <row r="113" spans="1:18" s="19" customFormat="1" ht="12" customHeight="1" x14ac:dyDescent="0.2">
      <c r="A113" s="157" t="s">
        <v>117</v>
      </c>
      <c r="B113" s="157"/>
      <c r="C113" s="20">
        <v>112</v>
      </c>
      <c r="D113" s="20">
        <v>52</v>
      </c>
      <c r="E113" s="20">
        <v>1</v>
      </c>
      <c r="F113" s="20">
        <v>0</v>
      </c>
      <c r="G113" s="20">
        <v>51</v>
      </c>
      <c r="H113" s="20">
        <v>8</v>
      </c>
      <c r="I113" s="20">
        <v>9</v>
      </c>
      <c r="J113" s="20">
        <v>2</v>
      </c>
      <c r="K113" s="20">
        <v>20</v>
      </c>
      <c r="L113" s="20">
        <v>5</v>
      </c>
      <c r="M113" s="20">
        <v>0</v>
      </c>
      <c r="N113" s="20">
        <v>0</v>
      </c>
      <c r="O113" s="20">
        <v>1</v>
      </c>
      <c r="P113" s="20">
        <v>0</v>
      </c>
      <c r="Q113" s="20">
        <v>0</v>
      </c>
      <c r="R113" s="20">
        <v>6</v>
      </c>
    </row>
    <row r="114" spans="1:18" s="19" customFormat="1" ht="12" customHeight="1" x14ac:dyDescent="0.2">
      <c r="A114" s="157" t="s">
        <v>118</v>
      </c>
      <c r="B114" s="157"/>
      <c r="C114" s="20">
        <v>634</v>
      </c>
      <c r="D114" s="20">
        <v>315</v>
      </c>
      <c r="E114" s="20">
        <v>0</v>
      </c>
      <c r="F114" s="20">
        <v>2</v>
      </c>
      <c r="G114" s="20">
        <v>313</v>
      </c>
      <c r="H114" s="20">
        <v>86</v>
      </c>
      <c r="I114" s="20">
        <v>49</v>
      </c>
      <c r="J114" s="20">
        <v>51</v>
      </c>
      <c r="K114" s="20">
        <v>56</v>
      </c>
      <c r="L114" s="20">
        <v>6</v>
      </c>
      <c r="M114" s="20">
        <v>9</v>
      </c>
      <c r="N114" s="20">
        <v>1</v>
      </c>
      <c r="O114" s="20">
        <v>0</v>
      </c>
      <c r="P114" s="20">
        <v>1</v>
      </c>
      <c r="Q114" s="20">
        <v>0</v>
      </c>
      <c r="R114" s="20">
        <v>54</v>
      </c>
    </row>
    <row r="115" spans="1:18" s="19" customFormat="1" ht="12" customHeight="1" x14ac:dyDescent="0.2">
      <c r="A115" s="157" t="s">
        <v>119</v>
      </c>
      <c r="B115" s="157"/>
      <c r="C115" s="20">
        <v>892</v>
      </c>
      <c r="D115" s="20">
        <v>629</v>
      </c>
      <c r="E115" s="20">
        <v>4</v>
      </c>
      <c r="F115" s="20">
        <v>3</v>
      </c>
      <c r="G115" s="20">
        <v>622</v>
      </c>
      <c r="H115" s="20">
        <v>177</v>
      </c>
      <c r="I115" s="20">
        <v>118</v>
      </c>
      <c r="J115" s="20">
        <v>103</v>
      </c>
      <c r="K115" s="20">
        <v>103</v>
      </c>
      <c r="L115" s="20">
        <v>16</v>
      </c>
      <c r="M115" s="20">
        <v>12</v>
      </c>
      <c r="N115" s="20">
        <v>2</v>
      </c>
      <c r="O115" s="20">
        <v>2</v>
      </c>
      <c r="P115" s="20">
        <v>1</v>
      </c>
      <c r="Q115" s="20">
        <v>0</v>
      </c>
      <c r="R115" s="20">
        <v>88</v>
      </c>
    </row>
    <row r="116" spans="1:18" s="19" customFormat="1" ht="12" customHeight="1" x14ac:dyDescent="0.2">
      <c r="A116" s="157" t="s">
        <v>120</v>
      </c>
      <c r="B116" s="157"/>
      <c r="C116" s="20">
        <v>400</v>
      </c>
      <c r="D116" s="20">
        <v>248</v>
      </c>
      <c r="E116" s="20">
        <v>3</v>
      </c>
      <c r="F116" s="20">
        <v>0</v>
      </c>
      <c r="G116" s="20">
        <v>245</v>
      </c>
      <c r="H116" s="20">
        <v>24</v>
      </c>
      <c r="I116" s="20">
        <v>69</v>
      </c>
      <c r="J116" s="20">
        <v>51</v>
      </c>
      <c r="K116" s="20">
        <v>44</v>
      </c>
      <c r="L116" s="20">
        <v>9</v>
      </c>
      <c r="M116" s="20">
        <v>9</v>
      </c>
      <c r="N116" s="20">
        <v>1</v>
      </c>
      <c r="O116" s="20">
        <v>0</v>
      </c>
      <c r="P116" s="20">
        <v>1</v>
      </c>
      <c r="Q116" s="20">
        <v>0</v>
      </c>
      <c r="R116" s="20">
        <v>37</v>
      </c>
    </row>
    <row r="117" spans="1:18" s="19" customFormat="1" ht="12" customHeight="1" x14ac:dyDescent="0.2">
      <c r="A117" s="157" t="s">
        <v>121</v>
      </c>
      <c r="B117" s="157"/>
      <c r="C117" s="20">
        <v>222</v>
      </c>
      <c r="D117" s="20">
        <v>151</v>
      </c>
      <c r="E117" s="20">
        <v>1</v>
      </c>
      <c r="F117" s="20">
        <v>1</v>
      </c>
      <c r="G117" s="20">
        <v>149</v>
      </c>
      <c r="H117" s="20">
        <v>20</v>
      </c>
      <c r="I117" s="20">
        <v>22</v>
      </c>
      <c r="J117" s="20">
        <v>75</v>
      </c>
      <c r="K117" s="20">
        <v>12</v>
      </c>
      <c r="L117" s="20">
        <v>4</v>
      </c>
      <c r="M117" s="20">
        <v>4</v>
      </c>
      <c r="N117" s="20">
        <v>0</v>
      </c>
      <c r="O117" s="20">
        <v>0</v>
      </c>
      <c r="P117" s="20">
        <v>0</v>
      </c>
      <c r="Q117" s="20">
        <v>0</v>
      </c>
      <c r="R117" s="20">
        <v>12</v>
      </c>
    </row>
    <row r="118" spans="1:18" s="19" customFormat="1" ht="12" customHeight="1" x14ac:dyDescent="0.2">
      <c r="A118" s="157" t="s">
        <v>122</v>
      </c>
      <c r="B118" s="157"/>
      <c r="C118" s="20">
        <v>775</v>
      </c>
      <c r="D118" s="20">
        <v>489</v>
      </c>
      <c r="E118" s="20">
        <v>2</v>
      </c>
      <c r="F118" s="20">
        <v>2</v>
      </c>
      <c r="G118" s="20">
        <v>485</v>
      </c>
      <c r="H118" s="20">
        <v>151</v>
      </c>
      <c r="I118" s="20">
        <v>124</v>
      </c>
      <c r="J118" s="20">
        <v>59</v>
      </c>
      <c r="K118" s="20">
        <v>48</v>
      </c>
      <c r="L118" s="20">
        <v>12</v>
      </c>
      <c r="M118" s="20">
        <v>9</v>
      </c>
      <c r="N118" s="20">
        <v>9</v>
      </c>
      <c r="O118" s="20">
        <v>5</v>
      </c>
      <c r="P118" s="20">
        <v>6</v>
      </c>
      <c r="Q118" s="20">
        <v>0</v>
      </c>
      <c r="R118" s="20">
        <v>62</v>
      </c>
    </row>
    <row r="119" spans="1:18" s="19" customFormat="1" ht="12" customHeight="1" x14ac:dyDescent="0.2">
      <c r="A119" s="157" t="s">
        <v>123</v>
      </c>
      <c r="B119" s="157"/>
      <c r="C119" s="20">
        <v>81</v>
      </c>
      <c r="D119" s="20">
        <v>52</v>
      </c>
      <c r="E119" s="20">
        <v>0</v>
      </c>
      <c r="F119" s="20">
        <v>0</v>
      </c>
      <c r="G119" s="20">
        <v>52</v>
      </c>
      <c r="H119" s="20">
        <v>12</v>
      </c>
      <c r="I119" s="20">
        <v>13</v>
      </c>
      <c r="J119" s="20">
        <v>15</v>
      </c>
      <c r="K119" s="20">
        <v>5</v>
      </c>
      <c r="L119" s="20">
        <v>3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4</v>
      </c>
    </row>
    <row r="120" spans="1:18" s="19" customFormat="1" ht="12" customHeight="1" x14ac:dyDescent="0.2">
      <c r="A120" s="157" t="s">
        <v>124</v>
      </c>
      <c r="B120" s="157"/>
      <c r="C120" s="20">
        <v>776</v>
      </c>
      <c r="D120" s="20">
        <v>486</v>
      </c>
      <c r="E120" s="20">
        <v>9</v>
      </c>
      <c r="F120" s="20">
        <v>2</v>
      </c>
      <c r="G120" s="20">
        <v>475</v>
      </c>
      <c r="H120" s="20">
        <v>120</v>
      </c>
      <c r="I120" s="20">
        <v>103</v>
      </c>
      <c r="J120" s="20">
        <v>104</v>
      </c>
      <c r="K120" s="20">
        <v>65</v>
      </c>
      <c r="L120" s="20">
        <v>11</v>
      </c>
      <c r="M120" s="20">
        <v>8</v>
      </c>
      <c r="N120" s="20">
        <v>2</v>
      </c>
      <c r="O120" s="20">
        <v>5</v>
      </c>
      <c r="P120" s="20">
        <v>0</v>
      </c>
      <c r="Q120" s="20">
        <v>0</v>
      </c>
      <c r="R120" s="20">
        <v>57</v>
      </c>
    </row>
    <row r="121" spans="1:18" s="19" customFormat="1" ht="12" customHeight="1" x14ac:dyDescent="0.2">
      <c r="A121" s="157" t="s">
        <v>125</v>
      </c>
      <c r="B121" s="157"/>
      <c r="C121" s="31">
        <v>611</v>
      </c>
      <c r="D121" s="31">
        <v>339</v>
      </c>
      <c r="E121" s="31">
        <v>0</v>
      </c>
      <c r="F121" s="31">
        <v>3</v>
      </c>
      <c r="G121" s="31">
        <v>336</v>
      </c>
      <c r="H121" s="31">
        <v>35</v>
      </c>
      <c r="I121" s="31">
        <v>83</v>
      </c>
      <c r="J121" s="31">
        <v>80</v>
      </c>
      <c r="K121" s="31">
        <v>78</v>
      </c>
      <c r="L121" s="31">
        <v>5</v>
      </c>
      <c r="M121" s="31">
        <v>8</v>
      </c>
      <c r="N121" s="31">
        <v>2</v>
      </c>
      <c r="O121" s="31">
        <v>1</v>
      </c>
      <c r="P121" s="31">
        <v>0</v>
      </c>
      <c r="Q121" s="31">
        <v>1</v>
      </c>
      <c r="R121" s="31">
        <v>43</v>
      </c>
    </row>
    <row r="122" spans="1:18" s="19" customFormat="1" ht="12" customHeight="1" x14ac:dyDescent="0.2">
      <c r="A122" s="157" t="s">
        <v>126</v>
      </c>
      <c r="B122" s="157"/>
      <c r="C122" s="32">
        <v>27557</v>
      </c>
      <c r="D122" s="32">
        <v>15217</v>
      </c>
      <c r="E122" s="32">
        <v>158</v>
      </c>
      <c r="F122" s="32">
        <v>79</v>
      </c>
      <c r="G122" s="32">
        <v>14980</v>
      </c>
      <c r="H122" s="32">
        <v>3596</v>
      </c>
      <c r="I122" s="32">
        <v>3839</v>
      </c>
      <c r="J122" s="32">
        <v>1993</v>
      </c>
      <c r="K122" s="32">
        <v>2496</v>
      </c>
      <c r="L122" s="32">
        <v>428</v>
      </c>
      <c r="M122" s="32">
        <v>346</v>
      </c>
      <c r="N122" s="32">
        <v>49</v>
      </c>
      <c r="O122" s="32">
        <v>49</v>
      </c>
      <c r="P122" s="32">
        <v>12</v>
      </c>
      <c r="Q122" s="32">
        <v>3</v>
      </c>
      <c r="R122" s="32">
        <v>2169</v>
      </c>
    </row>
    <row r="123" spans="1:18" s="19" customFormat="1" ht="12" customHeight="1" x14ac:dyDescent="0.2">
      <c r="A123" s="157" t="s">
        <v>127</v>
      </c>
      <c r="B123" s="157"/>
      <c r="C123" s="20">
        <v>966</v>
      </c>
      <c r="D123" s="20">
        <v>504</v>
      </c>
      <c r="E123" s="20">
        <v>7</v>
      </c>
      <c r="F123" s="20">
        <v>0</v>
      </c>
      <c r="G123" s="20">
        <v>497</v>
      </c>
      <c r="H123" s="20">
        <v>96</v>
      </c>
      <c r="I123" s="20">
        <v>113</v>
      </c>
      <c r="J123" s="20">
        <v>96</v>
      </c>
      <c r="K123" s="20">
        <v>87</v>
      </c>
      <c r="L123" s="20">
        <v>18</v>
      </c>
      <c r="M123" s="20">
        <v>5</v>
      </c>
      <c r="N123" s="20">
        <v>5</v>
      </c>
      <c r="O123" s="20">
        <v>1</v>
      </c>
      <c r="P123" s="20">
        <v>0</v>
      </c>
      <c r="Q123" s="20">
        <v>0</v>
      </c>
      <c r="R123" s="20">
        <v>76</v>
      </c>
    </row>
    <row r="124" spans="1:18" s="19" customFormat="1" ht="12" customHeight="1" x14ac:dyDescent="0.2">
      <c r="A124" s="157" t="s">
        <v>128</v>
      </c>
      <c r="B124" s="157"/>
      <c r="C124" s="20">
        <v>785</v>
      </c>
      <c r="D124" s="20">
        <v>523</v>
      </c>
      <c r="E124" s="20">
        <v>4</v>
      </c>
      <c r="F124" s="20">
        <v>2</v>
      </c>
      <c r="G124" s="20">
        <v>517</v>
      </c>
      <c r="H124" s="20">
        <v>87</v>
      </c>
      <c r="I124" s="20">
        <v>137</v>
      </c>
      <c r="J124" s="20">
        <v>110</v>
      </c>
      <c r="K124" s="20">
        <v>57</v>
      </c>
      <c r="L124" s="20">
        <v>18</v>
      </c>
      <c r="M124" s="20">
        <v>10</v>
      </c>
      <c r="N124" s="20">
        <v>4</v>
      </c>
      <c r="O124" s="20">
        <v>0</v>
      </c>
      <c r="P124" s="20">
        <v>2</v>
      </c>
      <c r="Q124" s="20">
        <v>0</v>
      </c>
      <c r="R124" s="20">
        <v>92</v>
      </c>
    </row>
    <row r="125" spans="1:18" s="19" customFormat="1" ht="12" customHeight="1" x14ac:dyDescent="0.2">
      <c r="A125" s="157" t="s">
        <v>129</v>
      </c>
      <c r="B125" s="157"/>
      <c r="C125" s="20">
        <v>386</v>
      </c>
      <c r="D125" s="20">
        <v>243</v>
      </c>
      <c r="E125" s="20">
        <v>2</v>
      </c>
      <c r="F125" s="20">
        <v>0</v>
      </c>
      <c r="G125" s="20">
        <v>241</v>
      </c>
      <c r="H125" s="20">
        <v>44</v>
      </c>
      <c r="I125" s="20">
        <v>43</v>
      </c>
      <c r="J125" s="20">
        <v>42</v>
      </c>
      <c r="K125" s="20">
        <v>55</v>
      </c>
      <c r="L125" s="20">
        <v>5</v>
      </c>
      <c r="M125" s="20">
        <v>11</v>
      </c>
      <c r="N125" s="20">
        <v>2</v>
      </c>
      <c r="O125" s="20">
        <v>0</v>
      </c>
      <c r="P125" s="20">
        <v>0</v>
      </c>
      <c r="Q125" s="20">
        <v>0</v>
      </c>
      <c r="R125" s="20">
        <v>39</v>
      </c>
    </row>
    <row r="126" spans="1:18" s="19" customFormat="1" ht="12" customHeight="1" x14ac:dyDescent="0.2">
      <c r="A126" s="157" t="s">
        <v>130</v>
      </c>
      <c r="B126" s="157"/>
      <c r="C126" s="20">
        <v>3098</v>
      </c>
      <c r="D126" s="20">
        <v>1893</v>
      </c>
      <c r="E126" s="20">
        <v>18</v>
      </c>
      <c r="F126" s="20">
        <v>8</v>
      </c>
      <c r="G126" s="20">
        <v>1867</v>
      </c>
      <c r="H126" s="20">
        <v>258</v>
      </c>
      <c r="I126" s="20">
        <v>384</v>
      </c>
      <c r="J126" s="20">
        <v>619</v>
      </c>
      <c r="K126" s="20">
        <v>305</v>
      </c>
      <c r="L126" s="20">
        <v>46</v>
      </c>
      <c r="M126" s="20">
        <v>29</v>
      </c>
      <c r="N126" s="20">
        <v>8</v>
      </c>
      <c r="O126" s="20">
        <v>9</v>
      </c>
      <c r="P126" s="20">
        <v>5</v>
      </c>
      <c r="Q126" s="20">
        <v>0</v>
      </c>
      <c r="R126" s="20">
        <v>204</v>
      </c>
    </row>
    <row r="127" spans="1:18" s="19" customFormat="1" ht="12" customHeight="1" x14ac:dyDescent="0.2">
      <c r="A127" s="157" t="s">
        <v>131</v>
      </c>
      <c r="B127" s="157"/>
      <c r="C127" s="20">
        <v>780</v>
      </c>
      <c r="D127" s="20">
        <v>432</v>
      </c>
      <c r="E127" s="20">
        <v>9</v>
      </c>
      <c r="F127" s="20">
        <v>1</v>
      </c>
      <c r="G127" s="20">
        <v>422</v>
      </c>
      <c r="H127" s="20">
        <v>107</v>
      </c>
      <c r="I127" s="20">
        <v>70</v>
      </c>
      <c r="J127" s="20">
        <v>64</v>
      </c>
      <c r="K127" s="20">
        <v>94</v>
      </c>
      <c r="L127" s="20">
        <v>11</v>
      </c>
      <c r="M127" s="20">
        <v>13</v>
      </c>
      <c r="N127" s="20">
        <v>2</v>
      </c>
      <c r="O127" s="20">
        <v>0</v>
      </c>
      <c r="P127" s="20">
        <v>0</v>
      </c>
      <c r="Q127" s="20">
        <v>0</v>
      </c>
      <c r="R127" s="20">
        <v>61</v>
      </c>
    </row>
    <row r="128" spans="1:18" s="19" customFormat="1" ht="12" customHeight="1" x14ac:dyDescent="0.2">
      <c r="A128" s="157" t="s">
        <v>132</v>
      </c>
      <c r="B128" s="157"/>
      <c r="C128" s="20">
        <v>904</v>
      </c>
      <c r="D128" s="20">
        <v>566</v>
      </c>
      <c r="E128" s="20">
        <v>3</v>
      </c>
      <c r="F128" s="20">
        <v>2</v>
      </c>
      <c r="G128" s="20">
        <v>561</v>
      </c>
      <c r="H128" s="20">
        <v>182</v>
      </c>
      <c r="I128" s="20">
        <v>106</v>
      </c>
      <c r="J128" s="20">
        <v>60</v>
      </c>
      <c r="K128" s="20">
        <v>118</v>
      </c>
      <c r="L128" s="20">
        <v>9</v>
      </c>
      <c r="M128" s="20">
        <v>15</v>
      </c>
      <c r="N128" s="20">
        <v>2</v>
      </c>
      <c r="O128" s="20">
        <v>0</v>
      </c>
      <c r="P128" s="20">
        <v>3</v>
      </c>
      <c r="Q128" s="20">
        <v>0</v>
      </c>
      <c r="R128" s="20">
        <v>66</v>
      </c>
    </row>
    <row r="129" spans="1:18" s="19" customFormat="1" ht="12" customHeight="1" x14ac:dyDescent="0.2">
      <c r="A129" s="157" t="s">
        <v>133</v>
      </c>
      <c r="B129" s="157"/>
      <c r="C129" s="20">
        <v>733</v>
      </c>
      <c r="D129" s="20">
        <v>551</v>
      </c>
      <c r="E129" s="20">
        <v>7</v>
      </c>
      <c r="F129" s="20">
        <v>0</v>
      </c>
      <c r="G129" s="20">
        <v>544</v>
      </c>
      <c r="H129" s="20">
        <v>92</v>
      </c>
      <c r="I129" s="20">
        <v>140</v>
      </c>
      <c r="J129" s="20">
        <v>148</v>
      </c>
      <c r="K129" s="20">
        <v>66</v>
      </c>
      <c r="L129" s="20">
        <v>2</v>
      </c>
      <c r="M129" s="20">
        <v>6</v>
      </c>
      <c r="N129" s="20">
        <v>7</v>
      </c>
      <c r="O129" s="20">
        <v>1</v>
      </c>
      <c r="P129" s="20">
        <v>1</v>
      </c>
      <c r="Q129" s="20">
        <v>0</v>
      </c>
      <c r="R129" s="20">
        <v>81</v>
      </c>
    </row>
    <row r="130" spans="1:18" s="19" customFormat="1" ht="12" customHeight="1" x14ac:dyDescent="0.2">
      <c r="A130" s="157" t="s">
        <v>134</v>
      </c>
      <c r="B130" s="157"/>
      <c r="C130" s="20">
        <v>195</v>
      </c>
      <c r="D130" s="20">
        <v>121</v>
      </c>
      <c r="E130" s="20">
        <v>2</v>
      </c>
      <c r="F130" s="20">
        <v>0</v>
      </c>
      <c r="G130" s="20">
        <v>119</v>
      </c>
      <c r="H130" s="20">
        <v>20</v>
      </c>
      <c r="I130" s="20">
        <v>25</v>
      </c>
      <c r="J130" s="20">
        <v>7</v>
      </c>
      <c r="K130" s="20">
        <v>37</v>
      </c>
      <c r="L130" s="20">
        <v>4</v>
      </c>
      <c r="M130" s="20">
        <v>5</v>
      </c>
      <c r="N130" s="20">
        <v>1</v>
      </c>
      <c r="O130" s="20">
        <v>0</v>
      </c>
      <c r="P130" s="20">
        <v>0</v>
      </c>
      <c r="Q130" s="20">
        <v>0</v>
      </c>
      <c r="R130" s="20">
        <v>20</v>
      </c>
    </row>
    <row r="131" spans="1:18" s="19" customFormat="1" ht="12" customHeight="1" x14ac:dyDescent="0.2">
      <c r="A131" s="157" t="s">
        <v>135</v>
      </c>
      <c r="B131" s="157"/>
      <c r="C131" s="20">
        <v>655</v>
      </c>
      <c r="D131" s="20">
        <v>303</v>
      </c>
      <c r="E131" s="20">
        <v>5</v>
      </c>
      <c r="F131" s="20">
        <v>0</v>
      </c>
      <c r="G131" s="20">
        <v>298</v>
      </c>
      <c r="H131" s="20">
        <v>84</v>
      </c>
      <c r="I131" s="20">
        <v>66</v>
      </c>
      <c r="J131" s="20">
        <v>43</v>
      </c>
      <c r="K131" s="20">
        <v>32</v>
      </c>
      <c r="L131" s="20">
        <v>13</v>
      </c>
      <c r="M131" s="20">
        <v>10</v>
      </c>
      <c r="N131" s="20">
        <v>2</v>
      </c>
      <c r="O131" s="20">
        <v>0</v>
      </c>
      <c r="P131" s="20">
        <v>2</v>
      </c>
      <c r="Q131" s="20">
        <v>1</v>
      </c>
      <c r="R131" s="20">
        <v>45</v>
      </c>
    </row>
    <row r="132" spans="1:18" s="19" customFormat="1" ht="12" customHeight="1" x14ac:dyDescent="0.2">
      <c r="A132" s="157" t="s">
        <v>136</v>
      </c>
      <c r="B132" s="157"/>
      <c r="C132" s="20">
        <v>446</v>
      </c>
      <c r="D132" s="20">
        <v>297</v>
      </c>
      <c r="E132" s="20">
        <v>5</v>
      </c>
      <c r="F132" s="20">
        <v>1</v>
      </c>
      <c r="G132" s="20">
        <v>291</v>
      </c>
      <c r="H132" s="20">
        <v>139</v>
      </c>
      <c r="I132" s="20">
        <v>35</v>
      </c>
      <c r="J132" s="20">
        <v>12</v>
      </c>
      <c r="K132" s="20">
        <v>56</v>
      </c>
      <c r="L132" s="20">
        <v>4</v>
      </c>
      <c r="M132" s="20">
        <v>2</v>
      </c>
      <c r="N132" s="20">
        <v>3</v>
      </c>
      <c r="O132" s="20">
        <v>2</v>
      </c>
      <c r="P132" s="20">
        <v>0</v>
      </c>
      <c r="Q132" s="20">
        <v>0</v>
      </c>
      <c r="R132" s="20">
        <v>38</v>
      </c>
    </row>
    <row r="133" spans="1:18" s="19" customFormat="1" ht="12" customHeight="1" x14ac:dyDescent="0.2">
      <c r="A133" s="157" t="s">
        <v>137</v>
      </c>
      <c r="B133" s="157"/>
      <c r="C133" s="20">
        <v>540</v>
      </c>
      <c r="D133" s="20">
        <v>345</v>
      </c>
      <c r="E133" s="20">
        <v>2</v>
      </c>
      <c r="F133" s="20">
        <v>1</v>
      </c>
      <c r="G133" s="20">
        <v>342</v>
      </c>
      <c r="H133" s="20">
        <v>80</v>
      </c>
      <c r="I133" s="20">
        <v>64</v>
      </c>
      <c r="J133" s="20">
        <v>54</v>
      </c>
      <c r="K133" s="20">
        <v>70</v>
      </c>
      <c r="L133" s="20">
        <v>17</v>
      </c>
      <c r="M133" s="20">
        <v>11</v>
      </c>
      <c r="N133" s="20">
        <v>0</v>
      </c>
      <c r="O133" s="20">
        <v>0</v>
      </c>
      <c r="P133" s="20">
        <v>2</v>
      </c>
      <c r="Q133" s="20">
        <v>0</v>
      </c>
      <c r="R133" s="20">
        <v>44</v>
      </c>
    </row>
    <row r="134" spans="1:18" s="19" customFormat="1" ht="12" customHeight="1" x14ac:dyDescent="0.2">
      <c r="A134" s="157" t="s">
        <v>138</v>
      </c>
      <c r="B134" s="157"/>
      <c r="C134" s="20">
        <v>254</v>
      </c>
      <c r="D134" s="20">
        <v>187</v>
      </c>
      <c r="E134" s="20">
        <v>0</v>
      </c>
      <c r="F134" s="20">
        <v>0</v>
      </c>
      <c r="G134" s="20">
        <v>187</v>
      </c>
      <c r="H134" s="20">
        <v>20</v>
      </c>
      <c r="I134" s="20">
        <v>29</v>
      </c>
      <c r="J134" s="20">
        <v>79</v>
      </c>
      <c r="K134" s="20">
        <v>26</v>
      </c>
      <c r="L134" s="20">
        <v>2</v>
      </c>
      <c r="M134" s="20">
        <v>6</v>
      </c>
      <c r="N134" s="20">
        <v>1</v>
      </c>
      <c r="O134" s="20">
        <v>0</v>
      </c>
      <c r="P134" s="20">
        <v>0</v>
      </c>
      <c r="Q134" s="20">
        <v>0</v>
      </c>
      <c r="R134" s="20">
        <v>24</v>
      </c>
    </row>
    <row r="135" spans="1:18" s="19" customFormat="1" ht="12" customHeight="1" x14ac:dyDescent="0.2">
      <c r="A135" s="157" t="s">
        <v>139</v>
      </c>
      <c r="B135" s="157"/>
      <c r="C135" s="20">
        <v>614</v>
      </c>
      <c r="D135" s="20">
        <v>388</v>
      </c>
      <c r="E135" s="20">
        <v>2</v>
      </c>
      <c r="F135" s="20">
        <v>1</v>
      </c>
      <c r="G135" s="20">
        <v>385</v>
      </c>
      <c r="H135" s="20">
        <v>81</v>
      </c>
      <c r="I135" s="20">
        <v>70</v>
      </c>
      <c r="J135" s="20">
        <v>75</v>
      </c>
      <c r="K135" s="20">
        <v>68</v>
      </c>
      <c r="L135" s="20">
        <v>8</v>
      </c>
      <c r="M135" s="20">
        <v>17</v>
      </c>
      <c r="N135" s="20">
        <v>4</v>
      </c>
      <c r="O135" s="20">
        <v>0</v>
      </c>
      <c r="P135" s="20">
        <v>1</v>
      </c>
      <c r="Q135" s="20">
        <v>0</v>
      </c>
      <c r="R135" s="20">
        <v>61</v>
      </c>
    </row>
    <row r="136" spans="1:18" s="19" customFormat="1" ht="12" customHeight="1" x14ac:dyDescent="0.2">
      <c r="A136" s="157" t="s">
        <v>140</v>
      </c>
      <c r="B136" s="157"/>
      <c r="C136" s="20">
        <v>857</v>
      </c>
      <c r="D136" s="20">
        <v>538</v>
      </c>
      <c r="E136" s="20">
        <v>3</v>
      </c>
      <c r="F136" s="20">
        <v>3</v>
      </c>
      <c r="G136" s="20">
        <v>532</v>
      </c>
      <c r="H136" s="20">
        <v>131</v>
      </c>
      <c r="I136" s="20">
        <v>140</v>
      </c>
      <c r="J136" s="20">
        <v>39</v>
      </c>
      <c r="K136" s="20">
        <v>115</v>
      </c>
      <c r="L136" s="20">
        <v>13</v>
      </c>
      <c r="M136" s="20">
        <v>14</v>
      </c>
      <c r="N136" s="20">
        <v>2</v>
      </c>
      <c r="O136" s="20">
        <v>2</v>
      </c>
      <c r="P136" s="20">
        <v>2</v>
      </c>
      <c r="Q136" s="20">
        <v>0</v>
      </c>
      <c r="R136" s="20">
        <v>74</v>
      </c>
    </row>
    <row r="137" spans="1:18" s="19" customFormat="1" ht="12" customHeight="1" x14ac:dyDescent="0.2">
      <c r="A137" s="157" t="s">
        <v>141</v>
      </c>
      <c r="B137" s="157"/>
      <c r="C137" s="20">
        <v>1517</v>
      </c>
      <c r="D137" s="20">
        <v>759</v>
      </c>
      <c r="E137" s="20">
        <v>6</v>
      </c>
      <c r="F137" s="20">
        <v>4</v>
      </c>
      <c r="G137" s="20">
        <v>749</v>
      </c>
      <c r="H137" s="20">
        <v>170</v>
      </c>
      <c r="I137" s="20">
        <v>186</v>
      </c>
      <c r="J137" s="20">
        <v>101</v>
      </c>
      <c r="K137" s="20">
        <v>131</v>
      </c>
      <c r="L137" s="20">
        <v>22</v>
      </c>
      <c r="M137" s="20">
        <v>11</v>
      </c>
      <c r="N137" s="20">
        <v>3</v>
      </c>
      <c r="O137" s="20">
        <v>4</v>
      </c>
      <c r="P137" s="20">
        <v>0</v>
      </c>
      <c r="Q137" s="20">
        <v>0</v>
      </c>
      <c r="R137" s="20">
        <v>121</v>
      </c>
    </row>
    <row r="138" spans="1:18" s="19" customFormat="1" ht="12" customHeight="1" x14ac:dyDescent="0.2">
      <c r="A138" s="157" t="s">
        <v>142</v>
      </c>
      <c r="B138" s="157"/>
      <c r="C138" s="20">
        <v>1114</v>
      </c>
      <c r="D138" s="20">
        <v>689</v>
      </c>
      <c r="E138" s="20">
        <v>5</v>
      </c>
      <c r="F138" s="20">
        <v>3</v>
      </c>
      <c r="G138" s="20">
        <v>681</v>
      </c>
      <c r="H138" s="20">
        <v>156</v>
      </c>
      <c r="I138" s="20">
        <v>193</v>
      </c>
      <c r="J138" s="20">
        <v>59</v>
      </c>
      <c r="K138" s="20">
        <v>126</v>
      </c>
      <c r="L138" s="20">
        <v>23</v>
      </c>
      <c r="M138" s="20">
        <v>18</v>
      </c>
      <c r="N138" s="20">
        <v>0</v>
      </c>
      <c r="O138" s="20">
        <v>3</v>
      </c>
      <c r="P138" s="20">
        <v>0</v>
      </c>
      <c r="Q138" s="20">
        <v>0</v>
      </c>
      <c r="R138" s="20">
        <v>103</v>
      </c>
    </row>
    <row r="139" spans="1:18" s="19" customFormat="1" ht="12" customHeight="1" x14ac:dyDescent="0.2">
      <c r="A139" s="157" t="s">
        <v>143</v>
      </c>
      <c r="B139" s="157"/>
      <c r="C139" s="20">
        <v>524</v>
      </c>
      <c r="D139" s="20">
        <v>278</v>
      </c>
      <c r="E139" s="20">
        <v>7</v>
      </c>
      <c r="F139" s="20">
        <v>1</v>
      </c>
      <c r="G139" s="20">
        <v>270</v>
      </c>
      <c r="H139" s="20">
        <v>109</v>
      </c>
      <c r="I139" s="20">
        <v>55</v>
      </c>
      <c r="J139" s="20">
        <v>26</v>
      </c>
      <c r="K139" s="20">
        <v>23</v>
      </c>
      <c r="L139" s="20">
        <v>5</v>
      </c>
      <c r="M139" s="20">
        <v>6</v>
      </c>
      <c r="N139" s="20">
        <v>2</v>
      </c>
      <c r="O139" s="20">
        <v>2</v>
      </c>
      <c r="P139" s="20">
        <v>1</v>
      </c>
      <c r="Q139" s="20">
        <v>0</v>
      </c>
      <c r="R139" s="20">
        <v>41</v>
      </c>
    </row>
    <row r="140" spans="1:18" s="19" customFormat="1" ht="12" customHeight="1" x14ac:dyDescent="0.2">
      <c r="A140" s="157" t="s">
        <v>144</v>
      </c>
      <c r="B140" s="157"/>
      <c r="C140" s="20">
        <v>954</v>
      </c>
      <c r="D140" s="20">
        <v>682</v>
      </c>
      <c r="E140" s="20">
        <v>6</v>
      </c>
      <c r="F140" s="20">
        <v>0</v>
      </c>
      <c r="G140" s="20">
        <v>676</v>
      </c>
      <c r="H140" s="20">
        <v>170</v>
      </c>
      <c r="I140" s="20">
        <v>144</v>
      </c>
      <c r="J140" s="20">
        <v>149</v>
      </c>
      <c r="K140" s="20">
        <v>90</v>
      </c>
      <c r="L140" s="20">
        <v>7</v>
      </c>
      <c r="M140" s="20">
        <v>9</v>
      </c>
      <c r="N140" s="20">
        <v>1</v>
      </c>
      <c r="O140" s="20">
        <v>0</v>
      </c>
      <c r="P140" s="20">
        <v>0</v>
      </c>
      <c r="Q140" s="20">
        <v>0</v>
      </c>
      <c r="R140" s="20">
        <v>106</v>
      </c>
    </row>
    <row r="141" spans="1:18" s="19" customFormat="1" ht="12" customHeight="1" x14ac:dyDescent="0.2">
      <c r="A141" s="157" t="s">
        <v>145</v>
      </c>
      <c r="B141" s="157"/>
      <c r="C141" s="20">
        <v>907</v>
      </c>
      <c r="D141" s="20">
        <v>500</v>
      </c>
      <c r="E141" s="20">
        <v>7</v>
      </c>
      <c r="F141" s="20">
        <v>1</v>
      </c>
      <c r="G141" s="20">
        <v>492</v>
      </c>
      <c r="H141" s="20">
        <v>90</v>
      </c>
      <c r="I141" s="20">
        <v>102</v>
      </c>
      <c r="J141" s="20">
        <v>105</v>
      </c>
      <c r="K141" s="20">
        <v>106</v>
      </c>
      <c r="L141" s="20">
        <v>14</v>
      </c>
      <c r="M141" s="20">
        <v>13</v>
      </c>
      <c r="N141" s="20">
        <v>3</v>
      </c>
      <c r="O141" s="20">
        <v>3</v>
      </c>
      <c r="P141" s="20">
        <v>1</v>
      </c>
      <c r="Q141" s="20">
        <v>0</v>
      </c>
      <c r="R141" s="20">
        <v>55</v>
      </c>
    </row>
    <row r="142" spans="1:18" s="19" customFormat="1" ht="12" customHeight="1" x14ac:dyDescent="0.2">
      <c r="A142" s="157" t="s">
        <v>146</v>
      </c>
      <c r="B142" s="157"/>
      <c r="C142" s="20">
        <v>1022</v>
      </c>
      <c r="D142" s="20">
        <v>722</v>
      </c>
      <c r="E142" s="20">
        <v>8</v>
      </c>
      <c r="F142" s="20">
        <v>1</v>
      </c>
      <c r="G142" s="20">
        <v>713</v>
      </c>
      <c r="H142" s="20">
        <v>234</v>
      </c>
      <c r="I142" s="20">
        <v>145</v>
      </c>
      <c r="J142" s="20">
        <v>134</v>
      </c>
      <c r="K142" s="20">
        <v>95</v>
      </c>
      <c r="L142" s="20">
        <v>18</v>
      </c>
      <c r="M142" s="20">
        <v>6</v>
      </c>
      <c r="N142" s="20">
        <v>2</v>
      </c>
      <c r="O142" s="20">
        <v>0</v>
      </c>
      <c r="P142" s="20">
        <v>0</v>
      </c>
      <c r="Q142" s="20">
        <v>0</v>
      </c>
      <c r="R142" s="20">
        <v>79</v>
      </c>
    </row>
    <row r="143" spans="1:18" s="19" customFormat="1" ht="12" customHeight="1" x14ac:dyDescent="0.2">
      <c r="A143" s="157" t="s">
        <v>147</v>
      </c>
      <c r="B143" s="157"/>
      <c r="C143" s="20">
        <v>521</v>
      </c>
      <c r="D143" s="20">
        <v>359</v>
      </c>
      <c r="E143" s="20">
        <v>1</v>
      </c>
      <c r="F143" s="20">
        <v>2</v>
      </c>
      <c r="G143" s="20">
        <v>356</v>
      </c>
      <c r="H143" s="20">
        <v>59</v>
      </c>
      <c r="I143" s="20">
        <v>76</v>
      </c>
      <c r="J143" s="20">
        <v>21</v>
      </c>
      <c r="K143" s="20">
        <v>128</v>
      </c>
      <c r="L143" s="20">
        <v>7</v>
      </c>
      <c r="M143" s="20">
        <v>18</v>
      </c>
      <c r="N143" s="20">
        <v>0</v>
      </c>
      <c r="O143" s="20">
        <v>2</v>
      </c>
      <c r="P143" s="20">
        <v>0</v>
      </c>
      <c r="Q143" s="20">
        <v>0</v>
      </c>
      <c r="R143" s="20">
        <v>45</v>
      </c>
    </row>
    <row r="144" spans="1:18" s="19" customFormat="1" ht="12" customHeight="1" x14ac:dyDescent="0.2">
      <c r="A144" s="157" t="s">
        <v>148</v>
      </c>
      <c r="B144" s="157"/>
      <c r="C144" s="20">
        <v>1247</v>
      </c>
      <c r="D144" s="20">
        <v>798</v>
      </c>
      <c r="E144" s="20">
        <v>4</v>
      </c>
      <c r="F144" s="20">
        <v>5</v>
      </c>
      <c r="G144" s="20">
        <v>789</v>
      </c>
      <c r="H144" s="20">
        <v>134</v>
      </c>
      <c r="I144" s="20">
        <v>158</v>
      </c>
      <c r="J144" s="20">
        <v>214</v>
      </c>
      <c r="K144" s="20">
        <v>117</v>
      </c>
      <c r="L144" s="20">
        <v>19</v>
      </c>
      <c r="M144" s="20">
        <v>12</v>
      </c>
      <c r="N144" s="20">
        <v>3</v>
      </c>
      <c r="O144" s="20">
        <v>6</v>
      </c>
      <c r="P144" s="20">
        <v>2</v>
      </c>
      <c r="Q144" s="20">
        <v>0</v>
      </c>
      <c r="R144" s="20">
        <v>124</v>
      </c>
    </row>
    <row r="145" spans="1:18" s="19" customFormat="1" ht="12" customHeight="1" x14ac:dyDescent="0.2">
      <c r="A145" s="157" t="s">
        <v>149</v>
      </c>
      <c r="B145" s="157"/>
      <c r="C145" s="20">
        <v>475</v>
      </c>
      <c r="D145" s="20">
        <v>300</v>
      </c>
      <c r="E145" s="20">
        <v>1</v>
      </c>
      <c r="F145" s="20">
        <v>0</v>
      </c>
      <c r="G145" s="20">
        <v>299</v>
      </c>
      <c r="H145" s="20">
        <v>58</v>
      </c>
      <c r="I145" s="20">
        <v>51</v>
      </c>
      <c r="J145" s="20">
        <v>74</v>
      </c>
      <c r="K145" s="20">
        <v>47</v>
      </c>
      <c r="L145" s="20">
        <v>4</v>
      </c>
      <c r="M145" s="20">
        <v>18</v>
      </c>
      <c r="N145" s="20">
        <v>2</v>
      </c>
      <c r="O145" s="20">
        <v>2</v>
      </c>
      <c r="P145" s="20">
        <v>0</v>
      </c>
      <c r="Q145" s="20">
        <v>0</v>
      </c>
      <c r="R145" s="20">
        <v>43</v>
      </c>
    </row>
    <row r="146" spans="1:18" s="19" customFormat="1" ht="12" customHeight="1" x14ac:dyDescent="0.2">
      <c r="A146" s="157" t="s">
        <v>150</v>
      </c>
      <c r="B146" s="157"/>
      <c r="C146" s="20">
        <v>297</v>
      </c>
      <c r="D146" s="20">
        <v>189</v>
      </c>
      <c r="E146" s="20">
        <v>0</v>
      </c>
      <c r="F146" s="20">
        <v>0</v>
      </c>
      <c r="G146" s="20">
        <v>189</v>
      </c>
      <c r="H146" s="20">
        <v>42</v>
      </c>
      <c r="I146" s="20">
        <v>63</v>
      </c>
      <c r="J146" s="20">
        <v>33</v>
      </c>
      <c r="K146" s="20">
        <v>18</v>
      </c>
      <c r="L146" s="20">
        <v>3</v>
      </c>
      <c r="M146" s="20">
        <v>1</v>
      </c>
      <c r="N146" s="20">
        <v>5</v>
      </c>
      <c r="O146" s="20">
        <v>0</v>
      </c>
      <c r="P146" s="20">
        <v>2</v>
      </c>
      <c r="Q146" s="20">
        <v>0</v>
      </c>
      <c r="R146" s="20">
        <v>22</v>
      </c>
    </row>
    <row r="147" spans="1:18" s="19" customFormat="1" ht="12" customHeight="1" x14ac:dyDescent="0.2">
      <c r="A147" s="157" t="s">
        <v>151</v>
      </c>
      <c r="B147" s="157"/>
      <c r="C147" s="20">
        <v>1333</v>
      </c>
      <c r="D147" s="20">
        <v>850</v>
      </c>
      <c r="E147" s="20">
        <v>14</v>
      </c>
      <c r="F147" s="20">
        <v>2</v>
      </c>
      <c r="G147" s="20">
        <v>834</v>
      </c>
      <c r="H147" s="20">
        <v>130</v>
      </c>
      <c r="I147" s="20">
        <v>259</v>
      </c>
      <c r="J147" s="20">
        <v>123</v>
      </c>
      <c r="K147" s="20">
        <v>158</v>
      </c>
      <c r="L147" s="20">
        <v>29</v>
      </c>
      <c r="M147" s="20">
        <v>24</v>
      </c>
      <c r="N147" s="20">
        <v>1</v>
      </c>
      <c r="O147" s="20">
        <v>1</v>
      </c>
      <c r="P147" s="20">
        <v>1</v>
      </c>
      <c r="Q147" s="20">
        <v>0</v>
      </c>
      <c r="R147" s="20">
        <v>108</v>
      </c>
    </row>
    <row r="148" spans="1:18" s="19" customFormat="1" ht="12" customHeight="1" x14ac:dyDescent="0.2">
      <c r="A148" s="157" t="s">
        <v>152</v>
      </c>
      <c r="B148" s="157"/>
      <c r="C148" s="20">
        <v>964</v>
      </c>
      <c r="D148" s="20">
        <v>668</v>
      </c>
      <c r="E148" s="20">
        <v>6</v>
      </c>
      <c r="F148" s="20">
        <v>2</v>
      </c>
      <c r="G148" s="20">
        <v>660</v>
      </c>
      <c r="H148" s="20">
        <v>141</v>
      </c>
      <c r="I148" s="20">
        <v>109</v>
      </c>
      <c r="J148" s="20">
        <v>164</v>
      </c>
      <c r="K148" s="20">
        <v>133</v>
      </c>
      <c r="L148" s="20">
        <v>18</v>
      </c>
      <c r="M148" s="20">
        <v>11</v>
      </c>
      <c r="N148" s="20">
        <v>2</v>
      </c>
      <c r="O148" s="20">
        <v>2</v>
      </c>
      <c r="P148" s="20">
        <v>1</v>
      </c>
      <c r="Q148" s="20">
        <v>0</v>
      </c>
      <c r="R148" s="20">
        <v>79</v>
      </c>
    </row>
    <row r="149" spans="1:18" s="19" customFormat="1" ht="12" customHeight="1" x14ac:dyDescent="0.2">
      <c r="A149" s="157" t="s">
        <v>153</v>
      </c>
      <c r="B149" s="157"/>
      <c r="C149" s="20">
        <v>1651</v>
      </c>
      <c r="D149" s="20">
        <v>1015</v>
      </c>
      <c r="E149" s="20">
        <v>12</v>
      </c>
      <c r="F149" s="20">
        <v>6</v>
      </c>
      <c r="G149" s="20">
        <v>997</v>
      </c>
      <c r="H149" s="20">
        <v>238</v>
      </c>
      <c r="I149" s="20">
        <v>221</v>
      </c>
      <c r="J149" s="20">
        <v>160</v>
      </c>
      <c r="K149" s="20">
        <v>165</v>
      </c>
      <c r="L149" s="20">
        <v>13</v>
      </c>
      <c r="M149" s="20">
        <v>28</v>
      </c>
      <c r="N149" s="20">
        <v>11</v>
      </c>
      <c r="O149" s="20">
        <v>9</v>
      </c>
      <c r="P149" s="20">
        <v>2</v>
      </c>
      <c r="Q149" s="20">
        <v>0</v>
      </c>
      <c r="R149" s="20">
        <v>150</v>
      </c>
    </row>
    <row r="150" spans="1:18" s="19" customFormat="1" ht="12" customHeight="1" x14ac:dyDescent="0.2">
      <c r="A150" s="157" t="s">
        <v>154</v>
      </c>
      <c r="B150" s="157"/>
      <c r="C150" s="20">
        <v>510</v>
      </c>
      <c r="D150" s="20">
        <v>312</v>
      </c>
      <c r="E150" s="20">
        <v>2</v>
      </c>
      <c r="F150" s="20">
        <v>2</v>
      </c>
      <c r="G150" s="20">
        <v>308</v>
      </c>
      <c r="H150" s="20">
        <v>42</v>
      </c>
      <c r="I150" s="20">
        <v>84</v>
      </c>
      <c r="J150" s="20">
        <v>67</v>
      </c>
      <c r="K150" s="20">
        <v>66</v>
      </c>
      <c r="L150" s="20">
        <v>4</v>
      </c>
      <c r="M150" s="20">
        <v>8</v>
      </c>
      <c r="N150" s="20">
        <v>0</v>
      </c>
      <c r="O150" s="20">
        <v>2</v>
      </c>
      <c r="P150" s="20">
        <v>1</v>
      </c>
      <c r="Q150" s="20">
        <v>0</v>
      </c>
      <c r="R150" s="20">
        <v>34</v>
      </c>
    </row>
    <row r="151" spans="1:18" s="19" customFormat="1" ht="12" customHeight="1" x14ac:dyDescent="0.2">
      <c r="A151" s="157" t="s">
        <v>155</v>
      </c>
      <c r="B151" s="157"/>
      <c r="C151" s="20">
        <v>301</v>
      </c>
      <c r="D151" s="20">
        <v>191</v>
      </c>
      <c r="E151" s="20">
        <v>4</v>
      </c>
      <c r="F151" s="20">
        <v>0</v>
      </c>
      <c r="G151" s="20">
        <v>187</v>
      </c>
      <c r="H151" s="20">
        <v>59</v>
      </c>
      <c r="I151" s="20">
        <v>24</v>
      </c>
      <c r="J151" s="20">
        <v>29</v>
      </c>
      <c r="K151" s="20">
        <v>28</v>
      </c>
      <c r="L151" s="20">
        <v>7</v>
      </c>
      <c r="M151" s="20">
        <v>6</v>
      </c>
      <c r="N151" s="20">
        <v>0</v>
      </c>
      <c r="O151" s="20">
        <v>0</v>
      </c>
      <c r="P151" s="20">
        <v>0</v>
      </c>
      <c r="Q151" s="20">
        <v>0</v>
      </c>
      <c r="R151" s="20">
        <v>34</v>
      </c>
    </row>
    <row r="152" spans="1:18" s="19" customFormat="1" ht="12" customHeight="1" x14ac:dyDescent="0.2">
      <c r="A152" s="157" t="s">
        <v>156</v>
      </c>
      <c r="B152" s="157"/>
      <c r="C152" s="20">
        <v>1104</v>
      </c>
      <c r="D152" s="20">
        <v>712</v>
      </c>
      <c r="E152" s="20">
        <v>8</v>
      </c>
      <c r="F152" s="20">
        <v>0</v>
      </c>
      <c r="G152" s="20">
        <v>704</v>
      </c>
      <c r="H152" s="20">
        <v>175</v>
      </c>
      <c r="I152" s="20">
        <v>191</v>
      </c>
      <c r="J152" s="20">
        <v>93</v>
      </c>
      <c r="K152" s="20">
        <v>108</v>
      </c>
      <c r="L152" s="20">
        <v>20</v>
      </c>
      <c r="M152" s="20">
        <v>17</v>
      </c>
      <c r="N152" s="20">
        <v>2</v>
      </c>
      <c r="O152" s="20">
        <v>0</v>
      </c>
      <c r="P152" s="20">
        <v>0</v>
      </c>
      <c r="Q152" s="20">
        <v>0</v>
      </c>
      <c r="R152" s="20">
        <v>98</v>
      </c>
    </row>
    <row r="153" spans="1:18" s="19" customFormat="1" ht="12" customHeight="1" x14ac:dyDescent="0.2">
      <c r="A153" s="157" t="s">
        <v>157</v>
      </c>
      <c r="B153" s="157"/>
      <c r="C153" s="20">
        <v>176</v>
      </c>
      <c r="D153" s="20">
        <v>102</v>
      </c>
      <c r="E153" s="20">
        <v>2</v>
      </c>
      <c r="F153" s="20">
        <v>0</v>
      </c>
      <c r="G153" s="20">
        <v>100</v>
      </c>
      <c r="H153" s="20">
        <v>37</v>
      </c>
      <c r="I153" s="20">
        <v>20</v>
      </c>
      <c r="J153" s="20">
        <v>3</v>
      </c>
      <c r="K153" s="20">
        <v>17</v>
      </c>
      <c r="L153" s="20">
        <v>10</v>
      </c>
      <c r="M153" s="20">
        <v>3</v>
      </c>
      <c r="N153" s="20">
        <v>0</v>
      </c>
      <c r="O153" s="20">
        <v>0</v>
      </c>
      <c r="P153" s="20">
        <v>3</v>
      </c>
      <c r="Q153" s="20">
        <v>0</v>
      </c>
      <c r="R153" s="20">
        <v>7</v>
      </c>
    </row>
    <row r="154" spans="1:18" s="19" customFormat="1" ht="12" customHeight="1" x14ac:dyDescent="0.2">
      <c r="A154" s="158" t="s">
        <v>158</v>
      </c>
      <c r="B154" s="158"/>
      <c r="C154" s="26">
        <v>412</v>
      </c>
      <c r="D154" s="26">
        <v>277</v>
      </c>
      <c r="E154" s="26">
        <v>0</v>
      </c>
      <c r="F154" s="26">
        <v>0</v>
      </c>
      <c r="G154" s="26">
        <v>277</v>
      </c>
      <c r="H154" s="26">
        <v>79</v>
      </c>
      <c r="I154" s="26">
        <v>79</v>
      </c>
      <c r="J154" s="26">
        <v>34</v>
      </c>
      <c r="K154" s="26">
        <v>41</v>
      </c>
      <c r="L154" s="26">
        <v>1</v>
      </c>
      <c r="M154" s="26">
        <v>4</v>
      </c>
      <c r="N154" s="26">
        <v>1</v>
      </c>
      <c r="O154" s="26">
        <v>3</v>
      </c>
      <c r="P154" s="26">
        <v>1</v>
      </c>
      <c r="Q154" s="26">
        <v>0</v>
      </c>
      <c r="R154" s="26">
        <v>34</v>
      </c>
    </row>
    <row r="155" spans="1:18" s="19" customFormat="1" ht="12" customHeight="1" x14ac:dyDescent="0.2">
      <c r="A155" s="25"/>
      <c r="B155" s="25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s="19" customFormat="1" ht="12" customHeight="1" x14ac:dyDescent="0.2">
      <c r="A156" s="156" t="s">
        <v>159</v>
      </c>
      <c r="B156" s="156"/>
      <c r="C156" s="18">
        <f t="shared" ref="C156:J156" si="85">SUM(C157:C196)</f>
        <v>39570</v>
      </c>
      <c r="D156" s="18">
        <f t="shared" si="85"/>
        <v>21978</v>
      </c>
      <c r="E156" s="18">
        <f t="shared" si="85"/>
        <v>242</v>
      </c>
      <c r="F156" s="18">
        <f t="shared" si="85"/>
        <v>99</v>
      </c>
      <c r="G156" s="18">
        <f t="shared" si="85"/>
        <v>21637</v>
      </c>
      <c r="H156" s="18">
        <f t="shared" si="85"/>
        <v>4349</v>
      </c>
      <c r="I156" s="18">
        <f t="shared" si="85"/>
        <v>4057</v>
      </c>
      <c r="J156" s="18">
        <f t="shared" si="85"/>
        <v>4076</v>
      </c>
      <c r="K156" s="18">
        <f t="shared" ref="K156:R156" si="86">SUM(K157:K196)</f>
        <v>4243</v>
      </c>
      <c r="L156" s="18">
        <f t="shared" si="86"/>
        <v>784</v>
      </c>
      <c r="M156" s="18">
        <f t="shared" si="86"/>
        <v>371</v>
      </c>
      <c r="N156" s="18">
        <f t="shared" si="86"/>
        <v>38</v>
      </c>
      <c r="O156" s="18">
        <f t="shared" si="86"/>
        <v>80</v>
      </c>
      <c r="P156" s="18">
        <f t="shared" si="86"/>
        <v>140</v>
      </c>
      <c r="Q156" s="18">
        <f t="shared" si="86"/>
        <v>42</v>
      </c>
      <c r="R156" s="18">
        <f t="shared" si="86"/>
        <v>3457</v>
      </c>
    </row>
    <row r="157" spans="1:18" s="19" customFormat="1" ht="12" customHeight="1" x14ac:dyDescent="0.2">
      <c r="A157" s="157" t="s">
        <v>160</v>
      </c>
      <c r="B157" s="157"/>
      <c r="C157" s="20">
        <v>3346</v>
      </c>
      <c r="D157" s="20">
        <v>1763</v>
      </c>
      <c r="E157" s="20">
        <v>29</v>
      </c>
      <c r="F157" s="20">
        <v>8</v>
      </c>
      <c r="G157" s="20">
        <v>1726</v>
      </c>
      <c r="H157" s="20">
        <v>409</v>
      </c>
      <c r="I157" s="20">
        <v>311</v>
      </c>
      <c r="J157" s="20">
        <v>338</v>
      </c>
      <c r="K157" s="20">
        <v>252</v>
      </c>
      <c r="L157" s="20">
        <v>102</v>
      </c>
      <c r="M157" s="20">
        <v>34</v>
      </c>
      <c r="N157" s="20">
        <v>4</v>
      </c>
      <c r="O157" s="20">
        <v>4</v>
      </c>
      <c r="P157" s="20">
        <v>8</v>
      </c>
      <c r="Q157" s="20">
        <v>10</v>
      </c>
      <c r="R157" s="20">
        <v>254</v>
      </c>
    </row>
    <row r="158" spans="1:18" s="19" customFormat="1" ht="12" customHeight="1" x14ac:dyDescent="0.2">
      <c r="A158" s="157" t="s">
        <v>161</v>
      </c>
      <c r="B158" s="157"/>
      <c r="C158" s="20">
        <v>120</v>
      </c>
      <c r="D158" s="20">
        <v>65</v>
      </c>
      <c r="E158" s="20">
        <v>0</v>
      </c>
      <c r="F158" s="20">
        <v>0</v>
      </c>
      <c r="G158" s="20">
        <v>65</v>
      </c>
      <c r="H158" s="20">
        <v>10</v>
      </c>
      <c r="I158" s="20">
        <v>11</v>
      </c>
      <c r="J158" s="20">
        <v>22</v>
      </c>
      <c r="K158" s="20">
        <v>4</v>
      </c>
      <c r="L158" s="20">
        <v>1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17</v>
      </c>
    </row>
    <row r="159" spans="1:18" s="19" customFormat="1" ht="12" customHeight="1" x14ac:dyDescent="0.2">
      <c r="A159" s="157" t="s">
        <v>162</v>
      </c>
      <c r="B159" s="157"/>
      <c r="C159" s="20">
        <v>163</v>
      </c>
      <c r="D159" s="20">
        <v>91</v>
      </c>
      <c r="E159" s="20">
        <v>1</v>
      </c>
      <c r="F159" s="20">
        <v>0</v>
      </c>
      <c r="G159" s="20">
        <v>90</v>
      </c>
      <c r="H159" s="20">
        <v>13</v>
      </c>
      <c r="I159" s="20">
        <v>22</v>
      </c>
      <c r="J159" s="20">
        <v>25</v>
      </c>
      <c r="K159" s="20">
        <v>16</v>
      </c>
      <c r="L159" s="20">
        <v>0</v>
      </c>
      <c r="M159" s="20">
        <v>0</v>
      </c>
      <c r="N159" s="20">
        <v>0</v>
      </c>
      <c r="O159" s="20">
        <v>1</v>
      </c>
      <c r="P159" s="20">
        <v>0</v>
      </c>
      <c r="Q159" s="20">
        <v>0</v>
      </c>
      <c r="R159" s="20">
        <v>13</v>
      </c>
    </row>
    <row r="160" spans="1:18" s="19" customFormat="1" ht="12" customHeight="1" x14ac:dyDescent="0.2">
      <c r="A160" s="157" t="s">
        <v>163</v>
      </c>
      <c r="B160" s="157"/>
      <c r="C160" s="20">
        <v>413</v>
      </c>
      <c r="D160" s="20">
        <v>213</v>
      </c>
      <c r="E160" s="20">
        <v>4</v>
      </c>
      <c r="F160" s="20">
        <v>0</v>
      </c>
      <c r="G160" s="20">
        <v>209</v>
      </c>
      <c r="H160" s="20">
        <v>42</v>
      </c>
      <c r="I160" s="20">
        <v>27</v>
      </c>
      <c r="J160" s="20">
        <v>53</v>
      </c>
      <c r="K160" s="20">
        <v>40</v>
      </c>
      <c r="L160" s="20">
        <v>9</v>
      </c>
      <c r="M160" s="20">
        <v>1</v>
      </c>
      <c r="N160" s="20">
        <v>0</v>
      </c>
      <c r="O160" s="20">
        <v>0</v>
      </c>
      <c r="P160" s="20">
        <v>1</v>
      </c>
      <c r="Q160" s="20">
        <v>1</v>
      </c>
      <c r="R160" s="20">
        <v>35</v>
      </c>
    </row>
    <row r="161" spans="1:18" s="19" customFormat="1" ht="12" customHeight="1" x14ac:dyDescent="0.2">
      <c r="A161" s="157" t="s">
        <v>164</v>
      </c>
      <c r="B161" s="157"/>
      <c r="C161" s="20">
        <v>1407</v>
      </c>
      <c r="D161" s="20">
        <v>716</v>
      </c>
      <c r="E161" s="20">
        <v>9</v>
      </c>
      <c r="F161" s="20">
        <v>0</v>
      </c>
      <c r="G161" s="20">
        <v>707</v>
      </c>
      <c r="H161" s="20">
        <v>218</v>
      </c>
      <c r="I161" s="20">
        <v>102</v>
      </c>
      <c r="J161" s="20">
        <v>67</v>
      </c>
      <c r="K161" s="20">
        <v>201</v>
      </c>
      <c r="L161" s="20">
        <v>25</v>
      </c>
      <c r="M161" s="20">
        <v>9</v>
      </c>
      <c r="N161" s="20">
        <v>2</v>
      </c>
      <c r="O161" s="20">
        <v>0</v>
      </c>
      <c r="P161" s="20">
        <v>6</v>
      </c>
      <c r="Q161" s="20">
        <v>0</v>
      </c>
      <c r="R161" s="20">
        <v>77</v>
      </c>
    </row>
    <row r="162" spans="1:18" s="19" customFormat="1" ht="12" customHeight="1" x14ac:dyDescent="0.2">
      <c r="A162" s="157" t="s">
        <v>165</v>
      </c>
      <c r="B162" s="157"/>
      <c r="C162" s="20">
        <v>109</v>
      </c>
      <c r="D162" s="20">
        <v>53</v>
      </c>
      <c r="E162" s="20">
        <v>2</v>
      </c>
      <c r="F162" s="20">
        <v>0</v>
      </c>
      <c r="G162" s="20">
        <v>51</v>
      </c>
      <c r="H162" s="20">
        <v>12</v>
      </c>
      <c r="I162" s="20">
        <v>5</v>
      </c>
      <c r="J162" s="20">
        <v>9</v>
      </c>
      <c r="K162" s="20">
        <v>10</v>
      </c>
      <c r="L162" s="20">
        <v>3</v>
      </c>
      <c r="M162" s="20">
        <v>2</v>
      </c>
      <c r="N162" s="20">
        <v>1</v>
      </c>
      <c r="O162" s="20">
        <v>0</v>
      </c>
      <c r="P162" s="20">
        <v>0</v>
      </c>
      <c r="Q162" s="20">
        <v>0</v>
      </c>
      <c r="R162" s="20">
        <v>9</v>
      </c>
    </row>
    <row r="163" spans="1:18" s="19" customFormat="1" ht="12" customHeight="1" x14ac:dyDescent="0.2">
      <c r="A163" s="157" t="s">
        <v>166</v>
      </c>
      <c r="B163" s="157"/>
      <c r="C163" s="20">
        <v>529</v>
      </c>
      <c r="D163" s="20">
        <v>342</v>
      </c>
      <c r="E163" s="20">
        <v>0</v>
      </c>
      <c r="F163" s="20">
        <v>0</v>
      </c>
      <c r="G163" s="20">
        <v>342</v>
      </c>
      <c r="H163" s="20">
        <v>76</v>
      </c>
      <c r="I163" s="20">
        <v>35</v>
      </c>
      <c r="J163" s="20">
        <v>83</v>
      </c>
      <c r="K163" s="20">
        <v>93</v>
      </c>
      <c r="L163" s="20">
        <v>6</v>
      </c>
      <c r="M163" s="20">
        <v>6</v>
      </c>
      <c r="N163" s="20">
        <v>0</v>
      </c>
      <c r="O163" s="20">
        <v>1</v>
      </c>
      <c r="P163" s="20">
        <v>2</v>
      </c>
      <c r="Q163" s="20">
        <v>0</v>
      </c>
      <c r="R163" s="20">
        <v>40</v>
      </c>
    </row>
    <row r="164" spans="1:18" s="19" customFormat="1" ht="12" customHeight="1" x14ac:dyDescent="0.2">
      <c r="A164" s="157" t="s">
        <v>167</v>
      </c>
      <c r="B164" s="157"/>
      <c r="C164" s="20">
        <v>455</v>
      </c>
      <c r="D164" s="20">
        <v>273</v>
      </c>
      <c r="E164" s="20">
        <v>1</v>
      </c>
      <c r="F164" s="20">
        <v>2</v>
      </c>
      <c r="G164" s="20">
        <v>270</v>
      </c>
      <c r="H164" s="20">
        <v>62</v>
      </c>
      <c r="I164" s="20">
        <v>40</v>
      </c>
      <c r="J164" s="20">
        <v>77</v>
      </c>
      <c r="K164" s="20">
        <v>36</v>
      </c>
      <c r="L164" s="20">
        <v>7</v>
      </c>
      <c r="M164" s="20">
        <v>5</v>
      </c>
      <c r="N164" s="20">
        <v>0</v>
      </c>
      <c r="O164" s="20">
        <v>0</v>
      </c>
      <c r="P164" s="20">
        <v>1</v>
      </c>
      <c r="Q164" s="20">
        <v>0</v>
      </c>
      <c r="R164" s="20">
        <v>42</v>
      </c>
    </row>
    <row r="165" spans="1:18" s="19" customFormat="1" ht="12" customHeight="1" x14ac:dyDescent="0.2">
      <c r="A165" s="157" t="s">
        <v>168</v>
      </c>
      <c r="B165" s="157"/>
      <c r="C165" s="20">
        <v>18</v>
      </c>
      <c r="D165" s="20">
        <v>12</v>
      </c>
      <c r="E165" s="20">
        <v>0</v>
      </c>
      <c r="F165" s="20">
        <v>0</v>
      </c>
      <c r="G165" s="20">
        <v>12</v>
      </c>
      <c r="H165" s="20">
        <v>0</v>
      </c>
      <c r="I165" s="20">
        <v>3</v>
      </c>
      <c r="J165" s="20">
        <v>5</v>
      </c>
      <c r="K165" s="20">
        <v>1</v>
      </c>
      <c r="L165" s="20">
        <v>1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2</v>
      </c>
    </row>
    <row r="166" spans="1:18" s="19" customFormat="1" ht="12" customHeight="1" x14ac:dyDescent="0.2">
      <c r="A166" s="157" t="s">
        <v>169</v>
      </c>
      <c r="B166" s="157"/>
      <c r="C166" s="20">
        <v>933</v>
      </c>
      <c r="D166" s="20">
        <v>564</v>
      </c>
      <c r="E166" s="20">
        <v>7</v>
      </c>
      <c r="F166" s="20">
        <v>4</v>
      </c>
      <c r="G166" s="20">
        <v>553</v>
      </c>
      <c r="H166" s="20">
        <v>101</v>
      </c>
      <c r="I166" s="20">
        <v>97</v>
      </c>
      <c r="J166" s="20">
        <v>141</v>
      </c>
      <c r="K166" s="20">
        <v>77</v>
      </c>
      <c r="L166" s="20">
        <v>19</v>
      </c>
      <c r="M166" s="20">
        <v>13</v>
      </c>
      <c r="N166" s="20">
        <v>3</v>
      </c>
      <c r="O166" s="20">
        <v>3</v>
      </c>
      <c r="P166" s="20">
        <v>1</v>
      </c>
      <c r="Q166" s="20">
        <v>0</v>
      </c>
      <c r="R166" s="20">
        <v>98</v>
      </c>
    </row>
    <row r="167" spans="1:18" s="19" customFormat="1" ht="12" customHeight="1" x14ac:dyDescent="0.2">
      <c r="A167" s="157" t="s">
        <v>170</v>
      </c>
      <c r="B167" s="157"/>
      <c r="C167" s="20">
        <v>90</v>
      </c>
      <c r="D167" s="20">
        <v>65</v>
      </c>
      <c r="E167" s="20">
        <v>0</v>
      </c>
      <c r="F167" s="20">
        <v>0</v>
      </c>
      <c r="G167" s="20">
        <v>65</v>
      </c>
      <c r="H167" s="20">
        <v>6</v>
      </c>
      <c r="I167" s="20">
        <v>23</v>
      </c>
      <c r="J167" s="20">
        <v>13</v>
      </c>
      <c r="K167" s="20">
        <v>9</v>
      </c>
      <c r="L167" s="20">
        <v>2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12</v>
      </c>
    </row>
    <row r="168" spans="1:18" s="19" customFormat="1" ht="12" customHeight="1" x14ac:dyDescent="0.2">
      <c r="A168" s="157" t="s">
        <v>171</v>
      </c>
      <c r="B168" s="157"/>
      <c r="C168" s="20">
        <v>224</v>
      </c>
      <c r="D168" s="20">
        <v>121</v>
      </c>
      <c r="E168" s="20">
        <v>2</v>
      </c>
      <c r="F168" s="20">
        <v>0</v>
      </c>
      <c r="G168" s="20">
        <v>119</v>
      </c>
      <c r="H168" s="20">
        <v>36</v>
      </c>
      <c r="I168" s="20">
        <v>22</v>
      </c>
      <c r="J168" s="20">
        <v>16</v>
      </c>
      <c r="K168" s="20">
        <v>21</v>
      </c>
      <c r="L168" s="20">
        <v>2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22</v>
      </c>
    </row>
    <row r="169" spans="1:18" s="19" customFormat="1" ht="12" customHeight="1" x14ac:dyDescent="0.2">
      <c r="A169" s="157" t="s">
        <v>172</v>
      </c>
      <c r="B169" s="157"/>
      <c r="C169" s="20">
        <v>863</v>
      </c>
      <c r="D169" s="20">
        <v>477</v>
      </c>
      <c r="E169" s="20">
        <v>1</v>
      </c>
      <c r="F169" s="20">
        <v>2</v>
      </c>
      <c r="G169" s="20">
        <v>474</v>
      </c>
      <c r="H169" s="20">
        <v>59</v>
      </c>
      <c r="I169" s="20">
        <v>115</v>
      </c>
      <c r="J169" s="20">
        <v>91</v>
      </c>
      <c r="K169" s="20">
        <v>84</v>
      </c>
      <c r="L169" s="20">
        <v>17</v>
      </c>
      <c r="M169" s="20">
        <v>11</v>
      </c>
      <c r="N169" s="20">
        <v>1</v>
      </c>
      <c r="O169" s="20">
        <v>4</v>
      </c>
      <c r="P169" s="20">
        <v>0</v>
      </c>
      <c r="Q169" s="20">
        <v>0</v>
      </c>
      <c r="R169" s="20">
        <v>92</v>
      </c>
    </row>
    <row r="170" spans="1:18" s="19" customFormat="1" ht="12" customHeight="1" x14ac:dyDescent="0.2">
      <c r="A170" s="157" t="s">
        <v>173</v>
      </c>
      <c r="B170" s="157"/>
      <c r="C170" s="20">
        <v>2790</v>
      </c>
      <c r="D170" s="20">
        <v>1713</v>
      </c>
      <c r="E170" s="20">
        <v>13</v>
      </c>
      <c r="F170" s="20">
        <v>2</v>
      </c>
      <c r="G170" s="20">
        <v>1698</v>
      </c>
      <c r="H170" s="20">
        <v>274</v>
      </c>
      <c r="I170" s="20">
        <v>387</v>
      </c>
      <c r="J170" s="20">
        <v>376</v>
      </c>
      <c r="K170" s="20">
        <v>299</v>
      </c>
      <c r="L170" s="20">
        <v>52</v>
      </c>
      <c r="M170" s="20">
        <v>21</v>
      </c>
      <c r="N170" s="20">
        <v>1</v>
      </c>
      <c r="O170" s="20">
        <v>3</v>
      </c>
      <c r="P170" s="20">
        <v>4</v>
      </c>
      <c r="Q170" s="20">
        <v>4</v>
      </c>
      <c r="R170" s="20">
        <v>277</v>
      </c>
    </row>
    <row r="171" spans="1:18" s="19" customFormat="1" ht="12" customHeight="1" x14ac:dyDescent="0.2">
      <c r="A171" s="157" t="s">
        <v>174</v>
      </c>
      <c r="B171" s="157"/>
      <c r="C171" s="20">
        <v>37</v>
      </c>
      <c r="D171" s="20">
        <v>19</v>
      </c>
      <c r="E171" s="20">
        <v>0</v>
      </c>
      <c r="F171" s="20">
        <v>0</v>
      </c>
      <c r="G171" s="20">
        <v>19</v>
      </c>
      <c r="H171" s="20">
        <v>13</v>
      </c>
      <c r="I171" s="20">
        <v>1</v>
      </c>
      <c r="J171" s="20">
        <v>1</v>
      </c>
      <c r="K171" s="20">
        <v>4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</row>
    <row r="172" spans="1:18" s="19" customFormat="1" ht="12" customHeight="1" x14ac:dyDescent="0.2">
      <c r="A172" s="157" t="s">
        <v>175</v>
      </c>
      <c r="B172" s="157"/>
      <c r="C172" s="20">
        <v>51</v>
      </c>
      <c r="D172" s="20">
        <v>24</v>
      </c>
      <c r="E172" s="20">
        <v>0</v>
      </c>
      <c r="F172" s="20">
        <v>0</v>
      </c>
      <c r="G172" s="20">
        <v>24</v>
      </c>
      <c r="H172" s="20">
        <v>8</v>
      </c>
      <c r="I172" s="20">
        <v>2</v>
      </c>
      <c r="J172" s="20">
        <v>4</v>
      </c>
      <c r="K172" s="20">
        <v>8</v>
      </c>
      <c r="L172" s="20">
        <v>0</v>
      </c>
      <c r="M172" s="20">
        <v>0</v>
      </c>
      <c r="N172" s="20">
        <v>0</v>
      </c>
      <c r="O172" s="20">
        <v>2</v>
      </c>
      <c r="P172" s="20">
        <v>0</v>
      </c>
      <c r="Q172" s="20">
        <v>0</v>
      </c>
      <c r="R172" s="20">
        <v>0</v>
      </c>
    </row>
    <row r="173" spans="1:18" s="19" customFormat="1" ht="12" customHeight="1" x14ac:dyDescent="0.2">
      <c r="A173" s="157" t="s">
        <v>176</v>
      </c>
      <c r="B173" s="157"/>
      <c r="C173" s="20">
        <v>713</v>
      </c>
      <c r="D173" s="20">
        <v>458</v>
      </c>
      <c r="E173" s="20">
        <v>2</v>
      </c>
      <c r="F173" s="20">
        <v>1</v>
      </c>
      <c r="G173" s="20">
        <v>455</v>
      </c>
      <c r="H173" s="20">
        <v>106</v>
      </c>
      <c r="I173" s="20">
        <v>108</v>
      </c>
      <c r="J173" s="20">
        <v>73</v>
      </c>
      <c r="K173" s="20">
        <v>91</v>
      </c>
      <c r="L173" s="20">
        <v>7</v>
      </c>
      <c r="M173" s="20">
        <v>13</v>
      </c>
      <c r="N173" s="20">
        <v>1</v>
      </c>
      <c r="O173" s="20">
        <v>4</v>
      </c>
      <c r="P173" s="20">
        <v>1</v>
      </c>
      <c r="Q173" s="20">
        <v>0</v>
      </c>
      <c r="R173" s="20">
        <v>51</v>
      </c>
    </row>
    <row r="174" spans="1:18" s="19" customFormat="1" ht="12" customHeight="1" x14ac:dyDescent="0.2">
      <c r="A174" s="157" t="s">
        <v>177</v>
      </c>
      <c r="B174" s="157"/>
      <c r="C174" s="20">
        <v>267</v>
      </c>
      <c r="D174" s="20">
        <v>119</v>
      </c>
      <c r="E174" s="20">
        <v>2</v>
      </c>
      <c r="F174" s="20">
        <v>0</v>
      </c>
      <c r="G174" s="20">
        <v>117</v>
      </c>
      <c r="H174" s="20">
        <v>23</v>
      </c>
      <c r="I174" s="20">
        <v>11</v>
      </c>
      <c r="J174" s="20">
        <v>17</v>
      </c>
      <c r="K174" s="20">
        <v>30</v>
      </c>
      <c r="L174" s="20">
        <v>4</v>
      </c>
      <c r="M174" s="20">
        <v>5</v>
      </c>
      <c r="N174" s="20">
        <v>0</v>
      </c>
      <c r="O174" s="20">
        <v>0</v>
      </c>
      <c r="P174" s="20">
        <v>0</v>
      </c>
      <c r="Q174" s="20">
        <v>0</v>
      </c>
      <c r="R174" s="20">
        <v>27</v>
      </c>
    </row>
    <row r="175" spans="1:18" s="19" customFormat="1" ht="12" customHeight="1" x14ac:dyDescent="0.2">
      <c r="A175" s="157" t="s">
        <v>178</v>
      </c>
      <c r="B175" s="157"/>
      <c r="C175" s="20">
        <v>713</v>
      </c>
      <c r="D175" s="20">
        <v>401</v>
      </c>
      <c r="E175" s="20">
        <v>2</v>
      </c>
      <c r="F175" s="20">
        <v>3</v>
      </c>
      <c r="G175" s="20">
        <v>396</v>
      </c>
      <c r="H175" s="20">
        <v>69</v>
      </c>
      <c r="I175" s="20">
        <v>93</v>
      </c>
      <c r="J175" s="20">
        <v>97</v>
      </c>
      <c r="K175" s="20">
        <v>62</v>
      </c>
      <c r="L175" s="20">
        <v>7</v>
      </c>
      <c r="M175" s="20">
        <v>6</v>
      </c>
      <c r="N175" s="20">
        <v>0</v>
      </c>
      <c r="O175" s="20">
        <v>1</v>
      </c>
      <c r="P175" s="20">
        <v>0</v>
      </c>
      <c r="Q175" s="20">
        <v>1</v>
      </c>
      <c r="R175" s="20">
        <v>60</v>
      </c>
    </row>
    <row r="176" spans="1:18" s="19" customFormat="1" ht="12" customHeight="1" x14ac:dyDescent="0.2">
      <c r="A176" s="157" t="s">
        <v>179</v>
      </c>
      <c r="B176" s="157"/>
      <c r="C176" s="20">
        <v>8555</v>
      </c>
      <c r="D176" s="20">
        <v>4291</v>
      </c>
      <c r="E176" s="20">
        <v>66</v>
      </c>
      <c r="F176" s="20">
        <v>23</v>
      </c>
      <c r="G176" s="20">
        <v>4202</v>
      </c>
      <c r="H176" s="20">
        <v>837</v>
      </c>
      <c r="I176" s="20">
        <v>701</v>
      </c>
      <c r="J176" s="20">
        <v>714</v>
      </c>
      <c r="K176" s="20">
        <v>946</v>
      </c>
      <c r="L176" s="20">
        <v>112</v>
      </c>
      <c r="M176" s="20">
        <v>66</v>
      </c>
      <c r="N176" s="20">
        <v>5</v>
      </c>
      <c r="O176" s="20">
        <v>24</v>
      </c>
      <c r="P176" s="20">
        <v>22</v>
      </c>
      <c r="Q176" s="20">
        <v>7</v>
      </c>
      <c r="R176" s="20">
        <v>768</v>
      </c>
    </row>
    <row r="177" spans="1:18" s="19" customFormat="1" ht="12" customHeight="1" x14ac:dyDescent="0.2">
      <c r="A177" s="157" t="s">
        <v>180</v>
      </c>
      <c r="B177" s="157"/>
      <c r="C177" s="20">
        <v>4080</v>
      </c>
      <c r="D177" s="20">
        <v>2415</v>
      </c>
      <c r="E177" s="20">
        <v>25</v>
      </c>
      <c r="F177" s="20">
        <v>14</v>
      </c>
      <c r="G177" s="20">
        <v>2376</v>
      </c>
      <c r="H177" s="20">
        <v>395</v>
      </c>
      <c r="I177" s="20">
        <v>493</v>
      </c>
      <c r="J177" s="20">
        <v>399</v>
      </c>
      <c r="K177" s="20">
        <v>422</v>
      </c>
      <c r="L177" s="20">
        <v>178</v>
      </c>
      <c r="M177" s="20">
        <v>44</v>
      </c>
      <c r="N177" s="20">
        <v>5</v>
      </c>
      <c r="O177" s="20">
        <v>4</v>
      </c>
      <c r="P177" s="20">
        <v>64</v>
      </c>
      <c r="Q177" s="20">
        <v>11</v>
      </c>
      <c r="R177" s="20">
        <v>361</v>
      </c>
    </row>
    <row r="178" spans="1:18" s="19" customFormat="1" ht="12" customHeight="1" x14ac:dyDescent="0.2">
      <c r="A178" s="157" t="s">
        <v>181</v>
      </c>
      <c r="B178" s="157"/>
      <c r="C178" s="20">
        <v>1065</v>
      </c>
      <c r="D178" s="20">
        <v>645</v>
      </c>
      <c r="E178" s="20">
        <v>2</v>
      </c>
      <c r="F178" s="20">
        <v>4</v>
      </c>
      <c r="G178" s="20">
        <v>639</v>
      </c>
      <c r="H178" s="20">
        <v>159</v>
      </c>
      <c r="I178" s="20">
        <v>147</v>
      </c>
      <c r="J178" s="20">
        <v>97</v>
      </c>
      <c r="K178" s="20">
        <v>120</v>
      </c>
      <c r="L178" s="20">
        <v>15</v>
      </c>
      <c r="M178" s="20">
        <v>5</v>
      </c>
      <c r="N178" s="20">
        <v>3</v>
      </c>
      <c r="O178" s="20">
        <v>1</v>
      </c>
      <c r="P178" s="20">
        <v>2</v>
      </c>
      <c r="Q178" s="20">
        <v>0</v>
      </c>
      <c r="R178" s="20">
        <v>90</v>
      </c>
    </row>
    <row r="179" spans="1:18" s="19" customFormat="1" ht="12" customHeight="1" x14ac:dyDescent="0.2">
      <c r="A179" s="157" t="s">
        <v>182</v>
      </c>
      <c r="B179" s="157"/>
      <c r="C179" s="20">
        <v>154</v>
      </c>
      <c r="D179" s="20">
        <v>84</v>
      </c>
      <c r="E179" s="20">
        <v>2</v>
      </c>
      <c r="F179" s="20">
        <v>0</v>
      </c>
      <c r="G179" s="20">
        <v>82</v>
      </c>
      <c r="H179" s="20">
        <v>15</v>
      </c>
      <c r="I179" s="20">
        <v>14</v>
      </c>
      <c r="J179" s="20">
        <v>2</v>
      </c>
      <c r="K179" s="20">
        <v>28</v>
      </c>
      <c r="L179" s="20">
        <v>2</v>
      </c>
      <c r="M179" s="20">
        <v>8</v>
      </c>
      <c r="N179" s="20">
        <v>0</v>
      </c>
      <c r="O179" s="20">
        <v>0</v>
      </c>
      <c r="P179" s="20">
        <v>0</v>
      </c>
      <c r="Q179" s="20">
        <v>0</v>
      </c>
      <c r="R179" s="20">
        <v>13</v>
      </c>
    </row>
    <row r="180" spans="1:18" s="19" customFormat="1" ht="12" customHeight="1" x14ac:dyDescent="0.2">
      <c r="A180" s="157" t="s">
        <v>183</v>
      </c>
      <c r="B180" s="157"/>
      <c r="C180" s="20">
        <v>4574</v>
      </c>
      <c r="D180" s="20">
        <v>2629</v>
      </c>
      <c r="E180" s="20">
        <v>30</v>
      </c>
      <c r="F180" s="20">
        <v>9</v>
      </c>
      <c r="G180" s="20">
        <v>2590</v>
      </c>
      <c r="H180" s="20">
        <v>536</v>
      </c>
      <c r="I180" s="20">
        <v>453</v>
      </c>
      <c r="J180" s="20">
        <v>553</v>
      </c>
      <c r="K180" s="20">
        <v>504</v>
      </c>
      <c r="L180" s="20">
        <v>59</v>
      </c>
      <c r="M180" s="20">
        <v>47</v>
      </c>
      <c r="N180" s="20">
        <v>2</v>
      </c>
      <c r="O180" s="20">
        <v>12</v>
      </c>
      <c r="P180" s="20">
        <v>11</v>
      </c>
      <c r="Q180" s="20">
        <v>4</v>
      </c>
      <c r="R180" s="20">
        <v>409</v>
      </c>
    </row>
    <row r="181" spans="1:18" s="19" customFormat="1" ht="12" customHeight="1" x14ac:dyDescent="0.2">
      <c r="A181" s="157" t="s">
        <v>184</v>
      </c>
      <c r="B181" s="157"/>
      <c r="C181" s="20">
        <v>51</v>
      </c>
      <c r="D181" s="20">
        <v>20</v>
      </c>
      <c r="E181" s="20">
        <v>0</v>
      </c>
      <c r="F181" s="20">
        <v>0</v>
      </c>
      <c r="G181" s="20">
        <v>20</v>
      </c>
      <c r="H181" s="20">
        <v>3</v>
      </c>
      <c r="I181" s="20">
        <v>5</v>
      </c>
      <c r="J181" s="20">
        <v>2</v>
      </c>
      <c r="K181" s="20">
        <v>2</v>
      </c>
      <c r="L181" s="20">
        <v>0</v>
      </c>
      <c r="M181" s="20">
        <v>3</v>
      </c>
      <c r="N181" s="20">
        <v>0</v>
      </c>
      <c r="O181" s="20">
        <v>0</v>
      </c>
      <c r="P181" s="20">
        <v>0</v>
      </c>
      <c r="Q181" s="20">
        <v>0</v>
      </c>
      <c r="R181" s="20">
        <v>5</v>
      </c>
    </row>
    <row r="182" spans="1:18" s="19" customFormat="1" ht="12" customHeight="1" x14ac:dyDescent="0.2">
      <c r="A182" s="157" t="s">
        <v>185</v>
      </c>
      <c r="B182" s="157"/>
      <c r="C182" s="20">
        <v>1897</v>
      </c>
      <c r="D182" s="20">
        <v>998</v>
      </c>
      <c r="E182" s="20">
        <v>15</v>
      </c>
      <c r="F182" s="20">
        <v>7</v>
      </c>
      <c r="G182" s="20">
        <v>976</v>
      </c>
      <c r="H182" s="20">
        <v>160</v>
      </c>
      <c r="I182" s="20">
        <v>165</v>
      </c>
      <c r="J182" s="20">
        <v>280</v>
      </c>
      <c r="K182" s="20">
        <v>147</v>
      </c>
      <c r="L182" s="20">
        <v>33</v>
      </c>
      <c r="M182" s="20">
        <v>12</v>
      </c>
      <c r="N182" s="20">
        <v>1</v>
      </c>
      <c r="O182" s="20">
        <v>6</v>
      </c>
      <c r="P182" s="20">
        <v>11</v>
      </c>
      <c r="Q182" s="20">
        <v>2</v>
      </c>
      <c r="R182" s="20">
        <v>159</v>
      </c>
    </row>
    <row r="183" spans="1:18" s="19" customFormat="1" ht="12" customHeight="1" x14ac:dyDescent="0.2">
      <c r="A183" s="157" t="s">
        <v>186</v>
      </c>
      <c r="B183" s="157"/>
      <c r="C183" s="20">
        <v>312</v>
      </c>
      <c r="D183" s="20">
        <v>131</v>
      </c>
      <c r="E183" s="20">
        <v>0</v>
      </c>
      <c r="F183" s="20">
        <v>1</v>
      </c>
      <c r="G183" s="20">
        <v>130</v>
      </c>
      <c r="H183" s="20">
        <v>26</v>
      </c>
      <c r="I183" s="20">
        <v>22</v>
      </c>
      <c r="J183" s="20">
        <v>7</v>
      </c>
      <c r="K183" s="20">
        <v>43</v>
      </c>
      <c r="L183" s="20">
        <v>1</v>
      </c>
      <c r="M183" s="20">
        <v>3</v>
      </c>
      <c r="N183" s="20">
        <v>0</v>
      </c>
      <c r="O183" s="20">
        <v>0</v>
      </c>
      <c r="P183" s="20">
        <v>0</v>
      </c>
      <c r="Q183" s="20">
        <v>2</v>
      </c>
      <c r="R183" s="20">
        <v>26</v>
      </c>
    </row>
    <row r="184" spans="1:18" s="19" customFormat="1" ht="12" customHeight="1" x14ac:dyDescent="0.2">
      <c r="A184" s="157" t="s">
        <v>187</v>
      </c>
      <c r="B184" s="157"/>
      <c r="C184" s="20">
        <v>570</v>
      </c>
      <c r="D184" s="20">
        <v>272</v>
      </c>
      <c r="E184" s="20">
        <v>3</v>
      </c>
      <c r="F184" s="20">
        <v>3</v>
      </c>
      <c r="G184" s="20">
        <v>266</v>
      </c>
      <c r="H184" s="20">
        <v>62</v>
      </c>
      <c r="I184" s="20">
        <v>21</v>
      </c>
      <c r="J184" s="20">
        <v>56</v>
      </c>
      <c r="K184" s="20">
        <v>45</v>
      </c>
      <c r="L184" s="20">
        <v>15</v>
      </c>
      <c r="M184" s="20">
        <v>10</v>
      </c>
      <c r="N184" s="20">
        <v>4</v>
      </c>
      <c r="O184" s="20">
        <v>6</v>
      </c>
      <c r="P184" s="20">
        <v>1</v>
      </c>
      <c r="Q184" s="20">
        <v>0</v>
      </c>
      <c r="R184" s="20">
        <v>46</v>
      </c>
    </row>
    <row r="185" spans="1:18" s="19" customFormat="1" ht="12" customHeight="1" x14ac:dyDescent="0.2">
      <c r="A185" s="157" t="s">
        <v>188</v>
      </c>
      <c r="B185" s="157"/>
      <c r="C185" s="20">
        <v>92</v>
      </c>
      <c r="D185" s="20">
        <v>68</v>
      </c>
      <c r="E185" s="20">
        <v>0</v>
      </c>
      <c r="F185" s="20">
        <v>0</v>
      </c>
      <c r="G185" s="20">
        <v>68</v>
      </c>
      <c r="H185" s="20">
        <v>6</v>
      </c>
      <c r="I185" s="20">
        <v>15</v>
      </c>
      <c r="J185" s="20">
        <v>16</v>
      </c>
      <c r="K185" s="20">
        <v>16</v>
      </c>
      <c r="L185" s="20">
        <v>4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11</v>
      </c>
    </row>
    <row r="186" spans="1:18" s="19" customFormat="1" ht="12" customHeight="1" x14ac:dyDescent="0.2">
      <c r="A186" s="157" t="s">
        <v>189</v>
      </c>
      <c r="B186" s="157"/>
      <c r="C186" s="20">
        <v>303</v>
      </c>
      <c r="D186" s="20">
        <v>199</v>
      </c>
      <c r="E186" s="20">
        <v>0</v>
      </c>
      <c r="F186" s="20">
        <v>1</v>
      </c>
      <c r="G186" s="20">
        <v>198</v>
      </c>
      <c r="H186" s="20">
        <v>33</v>
      </c>
      <c r="I186" s="20">
        <v>64</v>
      </c>
      <c r="J186" s="20">
        <v>20</v>
      </c>
      <c r="K186" s="20">
        <v>44</v>
      </c>
      <c r="L186" s="20">
        <v>2</v>
      </c>
      <c r="M186" s="20">
        <v>3</v>
      </c>
      <c r="N186" s="20">
        <v>1</v>
      </c>
      <c r="O186" s="20">
        <v>0</v>
      </c>
      <c r="P186" s="20">
        <v>1</v>
      </c>
      <c r="Q186" s="20">
        <v>0</v>
      </c>
      <c r="R186" s="20">
        <v>30</v>
      </c>
    </row>
    <row r="187" spans="1:18" s="19" customFormat="1" ht="12" customHeight="1" x14ac:dyDescent="0.2">
      <c r="A187" s="157" t="s">
        <v>190</v>
      </c>
      <c r="B187" s="157"/>
      <c r="C187" s="20">
        <v>482</v>
      </c>
      <c r="D187" s="20">
        <v>242</v>
      </c>
      <c r="E187" s="20">
        <v>1</v>
      </c>
      <c r="F187" s="20">
        <v>1</v>
      </c>
      <c r="G187" s="20">
        <v>240</v>
      </c>
      <c r="H187" s="20">
        <v>54</v>
      </c>
      <c r="I187" s="20">
        <v>53</v>
      </c>
      <c r="J187" s="20">
        <v>21</v>
      </c>
      <c r="K187" s="20">
        <v>55</v>
      </c>
      <c r="L187" s="20">
        <v>25</v>
      </c>
      <c r="M187" s="20">
        <v>3</v>
      </c>
      <c r="N187" s="20">
        <v>1</v>
      </c>
      <c r="O187" s="20">
        <v>0</v>
      </c>
      <c r="P187" s="20">
        <v>0</v>
      </c>
      <c r="Q187" s="20">
        <v>0</v>
      </c>
      <c r="R187" s="20">
        <v>28</v>
      </c>
    </row>
    <row r="188" spans="1:18" s="19" customFormat="1" ht="12" customHeight="1" x14ac:dyDescent="0.2">
      <c r="A188" s="157" t="s">
        <v>191</v>
      </c>
      <c r="B188" s="157"/>
      <c r="C188" s="20">
        <v>512</v>
      </c>
      <c r="D188" s="20">
        <v>265</v>
      </c>
      <c r="E188" s="20">
        <v>3</v>
      </c>
      <c r="F188" s="20">
        <v>0</v>
      </c>
      <c r="G188" s="20">
        <v>262</v>
      </c>
      <c r="H188" s="20">
        <v>71</v>
      </c>
      <c r="I188" s="20">
        <v>36</v>
      </c>
      <c r="J188" s="20">
        <v>36</v>
      </c>
      <c r="K188" s="20">
        <v>53</v>
      </c>
      <c r="L188" s="20">
        <v>11</v>
      </c>
      <c r="M188" s="20">
        <v>1</v>
      </c>
      <c r="N188" s="20">
        <v>1</v>
      </c>
      <c r="O188" s="20">
        <v>3</v>
      </c>
      <c r="P188" s="20">
        <v>0</v>
      </c>
      <c r="Q188" s="20">
        <v>0</v>
      </c>
      <c r="R188" s="20">
        <v>50</v>
      </c>
    </row>
    <row r="189" spans="1:18" s="19" customFormat="1" ht="12" customHeight="1" x14ac:dyDescent="0.2">
      <c r="A189" s="157" t="s">
        <v>192</v>
      </c>
      <c r="B189" s="157"/>
      <c r="C189" s="20">
        <v>112</v>
      </c>
      <c r="D189" s="20">
        <v>68</v>
      </c>
      <c r="E189" s="20">
        <v>1</v>
      </c>
      <c r="F189" s="20">
        <v>0</v>
      </c>
      <c r="G189" s="20">
        <v>67</v>
      </c>
      <c r="H189" s="20">
        <v>12</v>
      </c>
      <c r="I189" s="20">
        <v>5</v>
      </c>
      <c r="J189" s="20">
        <v>18</v>
      </c>
      <c r="K189" s="20">
        <v>17</v>
      </c>
      <c r="L189" s="20">
        <v>1</v>
      </c>
      <c r="M189" s="20">
        <v>0</v>
      </c>
      <c r="N189" s="20">
        <v>0</v>
      </c>
      <c r="O189" s="20">
        <v>1</v>
      </c>
      <c r="P189" s="20">
        <v>0</v>
      </c>
      <c r="Q189" s="20">
        <v>0</v>
      </c>
      <c r="R189" s="20">
        <v>13</v>
      </c>
    </row>
    <row r="190" spans="1:18" s="19" customFormat="1" ht="12" customHeight="1" x14ac:dyDescent="0.2">
      <c r="A190" s="157" t="s">
        <v>193</v>
      </c>
      <c r="B190" s="157"/>
      <c r="C190" s="20">
        <v>89</v>
      </c>
      <c r="D190" s="20">
        <v>51</v>
      </c>
      <c r="E190" s="20">
        <v>0</v>
      </c>
      <c r="F190" s="20">
        <v>0</v>
      </c>
      <c r="G190" s="20">
        <v>51</v>
      </c>
      <c r="H190" s="20">
        <v>3</v>
      </c>
      <c r="I190" s="20">
        <v>10</v>
      </c>
      <c r="J190" s="20">
        <v>12</v>
      </c>
      <c r="K190" s="20">
        <v>13</v>
      </c>
      <c r="L190" s="20">
        <v>3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10</v>
      </c>
    </row>
    <row r="191" spans="1:18" s="19" customFormat="1" ht="12" customHeight="1" x14ac:dyDescent="0.2">
      <c r="A191" s="157" t="s">
        <v>194</v>
      </c>
      <c r="B191" s="157"/>
      <c r="C191" s="20">
        <v>524</v>
      </c>
      <c r="D191" s="20">
        <v>322</v>
      </c>
      <c r="E191" s="20">
        <v>2</v>
      </c>
      <c r="F191" s="20">
        <v>0</v>
      </c>
      <c r="G191" s="20">
        <v>320</v>
      </c>
      <c r="H191" s="20">
        <v>78</v>
      </c>
      <c r="I191" s="20">
        <v>59</v>
      </c>
      <c r="J191" s="20">
        <v>57</v>
      </c>
      <c r="K191" s="20">
        <v>72</v>
      </c>
      <c r="L191" s="20">
        <v>7</v>
      </c>
      <c r="M191" s="20">
        <v>9</v>
      </c>
      <c r="N191" s="20">
        <v>1</v>
      </c>
      <c r="O191" s="20">
        <v>0</v>
      </c>
      <c r="P191" s="20">
        <v>0</v>
      </c>
      <c r="Q191" s="20">
        <v>0</v>
      </c>
      <c r="R191" s="20">
        <v>37</v>
      </c>
    </row>
    <row r="192" spans="1:18" s="19" customFormat="1" ht="12" customHeight="1" x14ac:dyDescent="0.2">
      <c r="A192" s="157" t="s">
        <v>195</v>
      </c>
      <c r="B192" s="157"/>
      <c r="C192" s="20">
        <v>1390</v>
      </c>
      <c r="D192" s="20">
        <v>844</v>
      </c>
      <c r="E192" s="20">
        <v>6</v>
      </c>
      <c r="F192" s="20">
        <v>6</v>
      </c>
      <c r="G192" s="20">
        <v>832</v>
      </c>
      <c r="H192" s="20">
        <v>136</v>
      </c>
      <c r="I192" s="20">
        <v>176</v>
      </c>
      <c r="J192" s="20">
        <v>131</v>
      </c>
      <c r="K192" s="20">
        <v>198</v>
      </c>
      <c r="L192" s="20">
        <v>27</v>
      </c>
      <c r="M192" s="20">
        <v>23</v>
      </c>
      <c r="N192" s="20">
        <v>1</v>
      </c>
      <c r="O192" s="20">
        <v>0</v>
      </c>
      <c r="P192" s="20">
        <v>3</v>
      </c>
      <c r="Q192" s="20">
        <v>0</v>
      </c>
      <c r="R192" s="20">
        <v>137</v>
      </c>
    </row>
    <row r="193" spans="1:18" s="19" customFormat="1" ht="12" customHeight="1" x14ac:dyDescent="0.2">
      <c r="A193" s="157" t="s">
        <v>196</v>
      </c>
      <c r="B193" s="157"/>
      <c r="C193" s="20">
        <v>78</v>
      </c>
      <c r="D193" s="20">
        <v>47</v>
      </c>
      <c r="E193" s="20">
        <v>3</v>
      </c>
      <c r="F193" s="20">
        <v>0</v>
      </c>
      <c r="G193" s="20">
        <v>44</v>
      </c>
      <c r="H193" s="20">
        <v>14</v>
      </c>
      <c r="I193" s="20">
        <v>5</v>
      </c>
      <c r="J193" s="20">
        <v>13</v>
      </c>
      <c r="K193" s="20">
        <v>4</v>
      </c>
      <c r="L193" s="20">
        <v>2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6</v>
      </c>
    </row>
    <row r="194" spans="1:18" s="19" customFormat="1" ht="12" customHeight="1" x14ac:dyDescent="0.2">
      <c r="A194" s="157" t="s">
        <v>197</v>
      </c>
      <c r="B194" s="157"/>
      <c r="C194" s="20">
        <v>715</v>
      </c>
      <c r="D194" s="20">
        <v>478</v>
      </c>
      <c r="E194" s="20">
        <v>4</v>
      </c>
      <c r="F194" s="20">
        <v>5</v>
      </c>
      <c r="G194" s="20">
        <v>469</v>
      </c>
      <c r="H194" s="20">
        <v>106</v>
      </c>
      <c r="I194" s="20">
        <v>109</v>
      </c>
      <c r="J194" s="20">
        <v>59</v>
      </c>
      <c r="K194" s="20">
        <v>110</v>
      </c>
      <c r="L194" s="20">
        <v>13</v>
      </c>
      <c r="M194" s="20">
        <v>6</v>
      </c>
      <c r="N194" s="20">
        <v>0</v>
      </c>
      <c r="O194" s="20">
        <v>0</v>
      </c>
      <c r="P194" s="20">
        <v>0</v>
      </c>
      <c r="Q194" s="20">
        <v>0</v>
      </c>
      <c r="R194" s="20">
        <v>66</v>
      </c>
    </row>
    <row r="195" spans="1:18" s="19" customFormat="1" ht="12" customHeight="1" x14ac:dyDescent="0.2">
      <c r="A195" s="157" t="s">
        <v>198</v>
      </c>
      <c r="B195" s="157"/>
      <c r="C195" s="20">
        <v>500</v>
      </c>
      <c r="D195" s="20">
        <v>279</v>
      </c>
      <c r="E195" s="20">
        <v>3</v>
      </c>
      <c r="F195" s="20">
        <v>2</v>
      </c>
      <c r="G195" s="20">
        <v>274</v>
      </c>
      <c r="H195" s="20">
        <v>71</v>
      </c>
      <c r="I195" s="20">
        <v>50</v>
      </c>
      <c r="J195" s="20">
        <v>58</v>
      </c>
      <c r="K195" s="20">
        <v>33</v>
      </c>
      <c r="L195" s="20">
        <v>7</v>
      </c>
      <c r="M195" s="20">
        <v>2</v>
      </c>
      <c r="N195" s="20">
        <v>0</v>
      </c>
      <c r="O195" s="20">
        <v>0</v>
      </c>
      <c r="P195" s="20">
        <v>1</v>
      </c>
      <c r="Q195" s="20">
        <v>0</v>
      </c>
      <c r="R195" s="20">
        <v>52</v>
      </c>
    </row>
    <row r="196" spans="1:18" s="19" customFormat="1" ht="12" customHeight="1" x14ac:dyDescent="0.2">
      <c r="A196" s="158" t="s">
        <v>199</v>
      </c>
      <c r="B196" s="158"/>
      <c r="C196" s="26">
        <v>274</v>
      </c>
      <c r="D196" s="26">
        <v>141</v>
      </c>
      <c r="E196" s="26">
        <v>1</v>
      </c>
      <c r="F196" s="26">
        <v>1</v>
      </c>
      <c r="G196" s="26">
        <v>139</v>
      </c>
      <c r="H196" s="26">
        <v>35</v>
      </c>
      <c r="I196" s="26">
        <v>39</v>
      </c>
      <c r="J196" s="26">
        <v>17</v>
      </c>
      <c r="K196" s="26">
        <v>33</v>
      </c>
      <c r="L196" s="26">
        <v>3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12</v>
      </c>
    </row>
    <row r="197" spans="1:18" s="19" customFormat="1" ht="12" customHeight="1" x14ac:dyDescent="0.2">
      <c r="A197" s="25"/>
      <c r="B197" s="25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</row>
    <row r="198" spans="1:18" s="19" customFormat="1" ht="12" customHeight="1" x14ac:dyDescent="0.2">
      <c r="A198" s="156" t="s">
        <v>200</v>
      </c>
      <c r="B198" s="156"/>
      <c r="C198" s="18">
        <f t="shared" ref="C198:J198" si="87">SUM(C199:C207)</f>
        <v>4190</v>
      </c>
      <c r="D198" s="18">
        <f t="shared" si="87"/>
        <v>2778</v>
      </c>
      <c r="E198" s="18">
        <f t="shared" si="87"/>
        <v>22</v>
      </c>
      <c r="F198" s="18">
        <f t="shared" si="87"/>
        <v>9</v>
      </c>
      <c r="G198" s="18">
        <f t="shared" si="87"/>
        <v>2747</v>
      </c>
      <c r="H198" s="18">
        <f t="shared" si="87"/>
        <v>484</v>
      </c>
      <c r="I198" s="18">
        <f t="shared" si="87"/>
        <v>518</v>
      </c>
      <c r="J198" s="18">
        <f t="shared" si="87"/>
        <v>701</v>
      </c>
      <c r="K198" s="18">
        <f t="shared" ref="K198:R198" si="88">SUM(K199:K207)</f>
        <v>511</v>
      </c>
      <c r="L198" s="18">
        <f t="shared" si="88"/>
        <v>59</v>
      </c>
      <c r="M198" s="18">
        <f t="shared" si="88"/>
        <v>37</v>
      </c>
      <c r="N198" s="18">
        <f t="shared" si="88"/>
        <v>4</v>
      </c>
      <c r="O198" s="18">
        <f t="shared" si="88"/>
        <v>4</v>
      </c>
      <c r="P198" s="18">
        <f t="shared" si="88"/>
        <v>4</v>
      </c>
      <c r="Q198" s="18">
        <f t="shared" si="88"/>
        <v>4</v>
      </c>
      <c r="R198" s="18">
        <f t="shared" si="88"/>
        <v>421</v>
      </c>
    </row>
    <row r="199" spans="1:18" s="19" customFormat="1" ht="12" customHeight="1" x14ac:dyDescent="0.2">
      <c r="A199" s="157" t="s">
        <v>201</v>
      </c>
      <c r="B199" s="157"/>
      <c r="C199" s="20">
        <v>402</v>
      </c>
      <c r="D199" s="20">
        <v>296</v>
      </c>
      <c r="E199" s="20">
        <v>4</v>
      </c>
      <c r="F199" s="20">
        <v>1</v>
      </c>
      <c r="G199" s="20">
        <v>291</v>
      </c>
      <c r="H199" s="20">
        <v>54</v>
      </c>
      <c r="I199" s="20">
        <v>39</v>
      </c>
      <c r="J199" s="20">
        <v>65</v>
      </c>
      <c r="K199" s="20">
        <v>67</v>
      </c>
      <c r="L199" s="20">
        <v>7</v>
      </c>
      <c r="M199" s="20">
        <v>6</v>
      </c>
      <c r="N199" s="20">
        <v>1</v>
      </c>
      <c r="O199" s="20">
        <v>0</v>
      </c>
      <c r="P199" s="20">
        <v>0</v>
      </c>
      <c r="Q199" s="20">
        <v>0</v>
      </c>
      <c r="R199" s="20">
        <v>52</v>
      </c>
    </row>
    <row r="200" spans="1:18" s="19" customFormat="1" ht="12" customHeight="1" x14ac:dyDescent="0.2">
      <c r="A200" s="157" t="s">
        <v>202</v>
      </c>
      <c r="B200" s="157"/>
      <c r="C200" s="20">
        <v>49</v>
      </c>
      <c r="D200" s="20">
        <v>26</v>
      </c>
      <c r="E200" s="20">
        <v>0</v>
      </c>
      <c r="F200" s="20">
        <v>0</v>
      </c>
      <c r="G200" s="20">
        <v>26</v>
      </c>
      <c r="H200" s="20">
        <v>3</v>
      </c>
      <c r="I200" s="20">
        <v>1</v>
      </c>
      <c r="J200" s="20">
        <v>10</v>
      </c>
      <c r="K200" s="20">
        <v>5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7</v>
      </c>
    </row>
    <row r="201" spans="1:18" s="19" customFormat="1" ht="12" customHeight="1" x14ac:dyDescent="0.2">
      <c r="A201" s="157" t="s">
        <v>203</v>
      </c>
      <c r="B201" s="157"/>
      <c r="C201" s="20">
        <v>53</v>
      </c>
      <c r="D201" s="20">
        <v>37</v>
      </c>
      <c r="E201" s="20">
        <v>1</v>
      </c>
      <c r="F201" s="20">
        <v>0</v>
      </c>
      <c r="G201" s="20">
        <v>36</v>
      </c>
      <c r="H201" s="20">
        <v>3</v>
      </c>
      <c r="I201" s="20">
        <v>1</v>
      </c>
      <c r="J201" s="20">
        <v>11</v>
      </c>
      <c r="K201" s="20">
        <v>10</v>
      </c>
      <c r="L201" s="20">
        <v>2</v>
      </c>
      <c r="M201" s="20">
        <v>0</v>
      </c>
      <c r="N201" s="20">
        <v>0</v>
      </c>
      <c r="O201" s="20">
        <v>0</v>
      </c>
      <c r="P201" s="20">
        <v>0</v>
      </c>
      <c r="Q201" s="20">
        <v>1</v>
      </c>
      <c r="R201" s="20">
        <v>8</v>
      </c>
    </row>
    <row r="202" spans="1:18" s="19" customFormat="1" ht="12" customHeight="1" x14ac:dyDescent="0.2">
      <c r="A202" s="157" t="s">
        <v>204</v>
      </c>
      <c r="B202" s="157"/>
      <c r="C202" s="20">
        <v>55</v>
      </c>
      <c r="D202" s="20">
        <v>29</v>
      </c>
      <c r="E202" s="20">
        <v>0</v>
      </c>
      <c r="F202" s="20">
        <v>1</v>
      </c>
      <c r="G202" s="20">
        <v>28</v>
      </c>
      <c r="H202" s="20">
        <v>5</v>
      </c>
      <c r="I202" s="20">
        <v>6</v>
      </c>
      <c r="J202" s="20">
        <v>4</v>
      </c>
      <c r="K202" s="20">
        <v>8</v>
      </c>
      <c r="L202" s="20">
        <v>1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4</v>
      </c>
    </row>
    <row r="203" spans="1:18" s="19" customFormat="1" ht="12" customHeight="1" x14ac:dyDescent="0.2">
      <c r="A203" s="157" t="s">
        <v>205</v>
      </c>
      <c r="B203" s="157"/>
      <c r="C203" s="20">
        <v>847</v>
      </c>
      <c r="D203" s="20">
        <v>575</v>
      </c>
      <c r="E203" s="20">
        <v>2</v>
      </c>
      <c r="F203" s="20">
        <v>2</v>
      </c>
      <c r="G203" s="20">
        <v>571</v>
      </c>
      <c r="H203" s="20">
        <v>90</v>
      </c>
      <c r="I203" s="20">
        <v>116</v>
      </c>
      <c r="J203" s="20">
        <v>171</v>
      </c>
      <c r="K203" s="20">
        <v>79</v>
      </c>
      <c r="L203" s="20">
        <v>8</v>
      </c>
      <c r="M203" s="20">
        <v>8</v>
      </c>
      <c r="N203" s="20">
        <v>1</v>
      </c>
      <c r="O203" s="20">
        <v>0</v>
      </c>
      <c r="P203" s="20">
        <v>0</v>
      </c>
      <c r="Q203" s="20">
        <v>1</v>
      </c>
      <c r="R203" s="20">
        <v>97</v>
      </c>
    </row>
    <row r="204" spans="1:18" s="19" customFormat="1" ht="12" customHeight="1" x14ac:dyDescent="0.2">
      <c r="A204" s="157" t="s">
        <v>206</v>
      </c>
      <c r="B204" s="157"/>
      <c r="C204" s="20">
        <v>576</v>
      </c>
      <c r="D204" s="20">
        <v>358</v>
      </c>
      <c r="E204" s="20">
        <v>4</v>
      </c>
      <c r="F204" s="20">
        <v>1</v>
      </c>
      <c r="G204" s="20">
        <v>353</v>
      </c>
      <c r="H204" s="20">
        <v>33</v>
      </c>
      <c r="I204" s="20">
        <v>73</v>
      </c>
      <c r="J204" s="20">
        <v>88</v>
      </c>
      <c r="K204" s="20">
        <v>97</v>
      </c>
      <c r="L204" s="20">
        <v>6</v>
      </c>
      <c r="M204" s="20">
        <v>5</v>
      </c>
      <c r="N204" s="20">
        <v>0</v>
      </c>
      <c r="O204" s="20">
        <v>0</v>
      </c>
      <c r="P204" s="20">
        <v>1</v>
      </c>
      <c r="Q204" s="20">
        <v>0</v>
      </c>
      <c r="R204" s="20">
        <v>50</v>
      </c>
    </row>
    <row r="205" spans="1:18" s="19" customFormat="1" ht="12" customHeight="1" x14ac:dyDescent="0.2">
      <c r="A205" s="157" t="s">
        <v>207</v>
      </c>
      <c r="B205" s="157"/>
      <c r="C205" s="20">
        <v>454</v>
      </c>
      <c r="D205" s="20">
        <v>331</v>
      </c>
      <c r="E205" s="20">
        <v>2</v>
      </c>
      <c r="F205" s="20">
        <v>1</v>
      </c>
      <c r="G205" s="20">
        <v>328</v>
      </c>
      <c r="H205" s="20">
        <v>40</v>
      </c>
      <c r="I205" s="20">
        <v>77</v>
      </c>
      <c r="J205" s="20">
        <v>115</v>
      </c>
      <c r="K205" s="20">
        <v>40</v>
      </c>
      <c r="L205" s="20">
        <v>11</v>
      </c>
      <c r="M205" s="20">
        <v>1</v>
      </c>
      <c r="N205" s="20">
        <v>0</v>
      </c>
      <c r="O205" s="20">
        <v>1</v>
      </c>
      <c r="P205" s="20">
        <v>0</v>
      </c>
      <c r="Q205" s="20">
        <v>0</v>
      </c>
      <c r="R205" s="20">
        <v>43</v>
      </c>
    </row>
    <row r="206" spans="1:18" s="19" customFormat="1" ht="12" customHeight="1" x14ac:dyDescent="0.2">
      <c r="A206" s="157" t="s">
        <v>208</v>
      </c>
      <c r="B206" s="157"/>
      <c r="C206" s="20">
        <v>45</v>
      </c>
      <c r="D206" s="20">
        <v>23</v>
      </c>
      <c r="E206" s="20">
        <v>0</v>
      </c>
      <c r="F206" s="20">
        <v>0</v>
      </c>
      <c r="G206" s="20">
        <v>23</v>
      </c>
      <c r="H206" s="20">
        <v>13</v>
      </c>
      <c r="I206" s="20">
        <v>0</v>
      </c>
      <c r="J206" s="20">
        <v>2</v>
      </c>
      <c r="K206" s="20">
        <v>5</v>
      </c>
      <c r="L206" s="20">
        <v>0</v>
      </c>
      <c r="M206" s="20">
        <v>0</v>
      </c>
      <c r="N206" s="20">
        <v>0</v>
      </c>
      <c r="O206" s="20">
        <v>0</v>
      </c>
      <c r="P206" s="20">
        <v>1</v>
      </c>
      <c r="Q206" s="20">
        <v>0</v>
      </c>
      <c r="R206" s="20">
        <v>2</v>
      </c>
    </row>
    <row r="207" spans="1:18" s="19" customFormat="1" ht="12" customHeight="1" x14ac:dyDescent="0.2">
      <c r="A207" s="158" t="s">
        <v>209</v>
      </c>
      <c r="B207" s="158"/>
      <c r="C207" s="26">
        <v>1709</v>
      </c>
      <c r="D207" s="26">
        <v>1103</v>
      </c>
      <c r="E207" s="26">
        <v>9</v>
      </c>
      <c r="F207" s="26">
        <v>3</v>
      </c>
      <c r="G207" s="26">
        <v>1091</v>
      </c>
      <c r="H207" s="26">
        <v>243</v>
      </c>
      <c r="I207" s="26">
        <v>205</v>
      </c>
      <c r="J207" s="26">
        <v>235</v>
      </c>
      <c r="K207" s="26">
        <v>200</v>
      </c>
      <c r="L207" s="26">
        <v>24</v>
      </c>
      <c r="M207" s="26">
        <v>17</v>
      </c>
      <c r="N207" s="26">
        <v>2</v>
      </c>
      <c r="O207" s="26">
        <v>3</v>
      </c>
      <c r="P207" s="26">
        <v>2</v>
      </c>
      <c r="Q207" s="26">
        <v>2</v>
      </c>
      <c r="R207" s="26">
        <v>158</v>
      </c>
    </row>
    <row r="208" spans="1:18" s="19" customFormat="1" ht="12" customHeight="1" x14ac:dyDescent="0.2">
      <c r="A208" s="25"/>
      <c r="B208" s="25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</row>
    <row r="209" spans="1:18" s="19" customFormat="1" ht="12" customHeight="1" x14ac:dyDescent="0.2">
      <c r="A209" s="156" t="s">
        <v>210</v>
      </c>
      <c r="B209" s="156"/>
      <c r="C209" s="18">
        <f t="shared" ref="C209:J209" si="89">SUM(C210:C227)</f>
        <v>28519</v>
      </c>
      <c r="D209" s="18">
        <f t="shared" si="89"/>
        <v>19512</v>
      </c>
      <c r="E209" s="18">
        <f t="shared" si="89"/>
        <v>209</v>
      </c>
      <c r="F209" s="18">
        <f t="shared" si="89"/>
        <v>56</v>
      </c>
      <c r="G209" s="18">
        <f t="shared" si="89"/>
        <v>19247</v>
      </c>
      <c r="H209" s="18">
        <f t="shared" si="89"/>
        <v>4975</v>
      </c>
      <c r="I209" s="18">
        <f t="shared" si="89"/>
        <v>2987</v>
      </c>
      <c r="J209" s="18">
        <f t="shared" si="89"/>
        <v>3459</v>
      </c>
      <c r="K209" s="18">
        <f t="shared" ref="K209:R209" si="90">SUM(K210:K227)</f>
        <v>3799</v>
      </c>
      <c r="L209" s="18">
        <f t="shared" si="90"/>
        <v>430</v>
      </c>
      <c r="M209" s="18">
        <f t="shared" si="90"/>
        <v>342</v>
      </c>
      <c r="N209" s="18">
        <f t="shared" si="90"/>
        <v>35</v>
      </c>
      <c r="O209" s="18">
        <f t="shared" si="90"/>
        <v>35</v>
      </c>
      <c r="P209" s="18">
        <f t="shared" si="90"/>
        <v>21</v>
      </c>
      <c r="Q209" s="18">
        <f t="shared" si="90"/>
        <v>2</v>
      </c>
      <c r="R209" s="18">
        <f t="shared" si="90"/>
        <v>3162</v>
      </c>
    </row>
    <row r="210" spans="1:18" s="19" customFormat="1" ht="12" customHeight="1" x14ac:dyDescent="0.2">
      <c r="A210" s="157" t="s">
        <v>211</v>
      </c>
      <c r="B210" s="157"/>
      <c r="C210" s="20">
        <v>2312</v>
      </c>
      <c r="D210" s="20">
        <v>1585</v>
      </c>
      <c r="E210" s="20">
        <v>13</v>
      </c>
      <c r="F210" s="20">
        <v>6</v>
      </c>
      <c r="G210" s="20">
        <v>1566</v>
      </c>
      <c r="H210" s="20">
        <v>333</v>
      </c>
      <c r="I210" s="20">
        <v>314</v>
      </c>
      <c r="J210" s="20">
        <v>221</v>
      </c>
      <c r="K210" s="20">
        <v>329</v>
      </c>
      <c r="L210" s="20">
        <v>27</v>
      </c>
      <c r="M210" s="20">
        <v>25</v>
      </c>
      <c r="N210" s="20">
        <v>3</v>
      </c>
      <c r="O210" s="20">
        <v>1</v>
      </c>
      <c r="P210" s="20">
        <v>2</v>
      </c>
      <c r="Q210" s="20">
        <v>0</v>
      </c>
      <c r="R210" s="20">
        <v>311</v>
      </c>
    </row>
    <row r="211" spans="1:18" s="19" customFormat="1" ht="12" customHeight="1" x14ac:dyDescent="0.2">
      <c r="A211" s="157" t="s">
        <v>212</v>
      </c>
      <c r="B211" s="157"/>
      <c r="C211" s="20">
        <v>10187</v>
      </c>
      <c r="D211" s="20">
        <v>6487</v>
      </c>
      <c r="E211" s="20">
        <v>60</v>
      </c>
      <c r="F211" s="20">
        <v>22</v>
      </c>
      <c r="G211" s="20">
        <v>6405</v>
      </c>
      <c r="H211" s="20">
        <v>1453</v>
      </c>
      <c r="I211" s="20">
        <v>1074</v>
      </c>
      <c r="J211" s="20">
        <v>950</v>
      </c>
      <c r="K211" s="20">
        <v>1472</v>
      </c>
      <c r="L211" s="20">
        <v>177</v>
      </c>
      <c r="M211" s="20">
        <v>145</v>
      </c>
      <c r="N211" s="20">
        <v>10</v>
      </c>
      <c r="O211" s="20">
        <v>11</v>
      </c>
      <c r="P211" s="20">
        <v>9</v>
      </c>
      <c r="Q211" s="20">
        <v>1</v>
      </c>
      <c r="R211" s="20">
        <v>1103</v>
      </c>
    </row>
    <row r="212" spans="1:18" s="19" customFormat="1" ht="12" customHeight="1" x14ac:dyDescent="0.2">
      <c r="A212" s="157" t="s">
        <v>213</v>
      </c>
      <c r="B212" s="157"/>
      <c r="C212" s="20">
        <v>1113</v>
      </c>
      <c r="D212" s="20">
        <v>731</v>
      </c>
      <c r="E212" s="20">
        <v>5</v>
      </c>
      <c r="F212" s="20">
        <v>2</v>
      </c>
      <c r="G212" s="20">
        <v>724</v>
      </c>
      <c r="H212" s="20">
        <v>236</v>
      </c>
      <c r="I212" s="20">
        <v>152</v>
      </c>
      <c r="J212" s="20">
        <v>130</v>
      </c>
      <c r="K212" s="20">
        <v>87</v>
      </c>
      <c r="L212" s="20">
        <v>15</v>
      </c>
      <c r="M212" s="20">
        <v>11</v>
      </c>
      <c r="N212" s="20">
        <v>2</v>
      </c>
      <c r="O212" s="20">
        <v>1</v>
      </c>
      <c r="P212" s="20">
        <v>2</v>
      </c>
      <c r="Q212" s="20">
        <v>0</v>
      </c>
      <c r="R212" s="20">
        <v>88</v>
      </c>
    </row>
    <row r="213" spans="1:18" s="19" customFormat="1" ht="12" customHeight="1" x14ac:dyDescent="0.2">
      <c r="A213" s="157" t="s">
        <v>214</v>
      </c>
      <c r="B213" s="157"/>
      <c r="C213" s="20">
        <v>1701</v>
      </c>
      <c r="D213" s="20">
        <v>1239</v>
      </c>
      <c r="E213" s="20">
        <v>18</v>
      </c>
      <c r="F213" s="20">
        <v>2</v>
      </c>
      <c r="G213" s="20">
        <v>1219</v>
      </c>
      <c r="H213" s="20">
        <v>273</v>
      </c>
      <c r="I213" s="20">
        <v>173</v>
      </c>
      <c r="J213" s="20">
        <v>246</v>
      </c>
      <c r="K213" s="20">
        <v>268</v>
      </c>
      <c r="L213" s="20">
        <v>30</v>
      </c>
      <c r="M213" s="20">
        <v>17</v>
      </c>
      <c r="N213" s="20">
        <v>4</v>
      </c>
      <c r="O213" s="20">
        <v>1</v>
      </c>
      <c r="P213" s="20">
        <v>0</v>
      </c>
      <c r="Q213" s="20">
        <v>0</v>
      </c>
      <c r="R213" s="20">
        <v>207</v>
      </c>
    </row>
    <row r="214" spans="1:18" s="19" customFormat="1" ht="12" customHeight="1" x14ac:dyDescent="0.2">
      <c r="A214" s="157" t="s">
        <v>215</v>
      </c>
      <c r="B214" s="157"/>
      <c r="C214" s="20">
        <v>4653</v>
      </c>
      <c r="D214" s="20">
        <v>3132</v>
      </c>
      <c r="E214" s="20">
        <v>34</v>
      </c>
      <c r="F214" s="20">
        <v>9</v>
      </c>
      <c r="G214" s="20">
        <v>3089</v>
      </c>
      <c r="H214" s="20">
        <v>805</v>
      </c>
      <c r="I214" s="20">
        <v>481</v>
      </c>
      <c r="J214" s="20">
        <v>492</v>
      </c>
      <c r="K214" s="20">
        <v>622</v>
      </c>
      <c r="L214" s="20">
        <v>70</v>
      </c>
      <c r="M214" s="20">
        <v>68</v>
      </c>
      <c r="N214" s="20">
        <v>8</v>
      </c>
      <c r="O214" s="20">
        <v>6</v>
      </c>
      <c r="P214" s="20">
        <v>3</v>
      </c>
      <c r="Q214" s="20">
        <v>0</v>
      </c>
      <c r="R214" s="20">
        <v>534</v>
      </c>
    </row>
    <row r="215" spans="1:18" s="19" customFormat="1" ht="12" customHeight="1" x14ac:dyDescent="0.2">
      <c r="A215" s="157" t="s">
        <v>216</v>
      </c>
      <c r="B215" s="157"/>
      <c r="C215" s="20">
        <v>433</v>
      </c>
      <c r="D215" s="20">
        <v>348</v>
      </c>
      <c r="E215" s="20">
        <v>3</v>
      </c>
      <c r="F215" s="20">
        <v>1</v>
      </c>
      <c r="G215" s="20">
        <v>344</v>
      </c>
      <c r="H215" s="20">
        <v>62</v>
      </c>
      <c r="I215" s="20">
        <v>48</v>
      </c>
      <c r="J215" s="20">
        <v>103</v>
      </c>
      <c r="K215" s="20">
        <v>66</v>
      </c>
      <c r="L215" s="20">
        <v>1</v>
      </c>
      <c r="M215" s="20">
        <v>4</v>
      </c>
      <c r="N215" s="20">
        <v>0</v>
      </c>
      <c r="O215" s="20">
        <v>0</v>
      </c>
      <c r="P215" s="20">
        <v>0</v>
      </c>
      <c r="Q215" s="20">
        <v>0</v>
      </c>
      <c r="R215" s="20">
        <v>60</v>
      </c>
    </row>
    <row r="216" spans="1:18" s="19" customFormat="1" ht="12" customHeight="1" x14ac:dyDescent="0.2">
      <c r="A216" s="157" t="s">
        <v>217</v>
      </c>
      <c r="B216" s="157"/>
      <c r="C216" s="20">
        <v>490</v>
      </c>
      <c r="D216" s="20">
        <v>388</v>
      </c>
      <c r="E216" s="20">
        <v>4</v>
      </c>
      <c r="F216" s="20">
        <v>2</v>
      </c>
      <c r="G216" s="20">
        <v>382</v>
      </c>
      <c r="H216" s="20">
        <v>115</v>
      </c>
      <c r="I216" s="20">
        <v>41</v>
      </c>
      <c r="J216" s="20">
        <v>95</v>
      </c>
      <c r="K216" s="20">
        <v>67</v>
      </c>
      <c r="L216" s="20">
        <v>4</v>
      </c>
      <c r="M216" s="20">
        <v>3</v>
      </c>
      <c r="N216" s="20">
        <v>0</v>
      </c>
      <c r="O216" s="20">
        <v>0</v>
      </c>
      <c r="P216" s="20">
        <v>0</v>
      </c>
      <c r="Q216" s="20">
        <v>0</v>
      </c>
      <c r="R216" s="20">
        <v>57</v>
      </c>
    </row>
    <row r="217" spans="1:18" s="19" customFormat="1" ht="12" customHeight="1" x14ac:dyDescent="0.2">
      <c r="A217" s="157" t="s">
        <v>218</v>
      </c>
      <c r="B217" s="157"/>
      <c r="C217" s="20">
        <v>558</v>
      </c>
      <c r="D217" s="20">
        <v>353</v>
      </c>
      <c r="E217" s="20">
        <v>5</v>
      </c>
      <c r="F217" s="20">
        <v>0</v>
      </c>
      <c r="G217" s="20">
        <v>348</v>
      </c>
      <c r="H217" s="20">
        <v>88</v>
      </c>
      <c r="I217" s="20">
        <v>50</v>
      </c>
      <c r="J217" s="20">
        <v>84</v>
      </c>
      <c r="K217" s="20">
        <v>56</v>
      </c>
      <c r="L217" s="20">
        <v>7</v>
      </c>
      <c r="M217" s="20">
        <v>9</v>
      </c>
      <c r="N217" s="20">
        <v>0</v>
      </c>
      <c r="O217" s="20">
        <v>2</v>
      </c>
      <c r="P217" s="20">
        <v>0</v>
      </c>
      <c r="Q217" s="20">
        <v>0</v>
      </c>
      <c r="R217" s="20">
        <v>52</v>
      </c>
    </row>
    <row r="218" spans="1:18" s="19" customFormat="1" ht="12" customHeight="1" x14ac:dyDescent="0.2">
      <c r="A218" s="157" t="s">
        <v>219</v>
      </c>
      <c r="B218" s="157"/>
      <c r="C218" s="20">
        <v>314</v>
      </c>
      <c r="D218" s="20">
        <v>256</v>
      </c>
      <c r="E218" s="20">
        <v>3</v>
      </c>
      <c r="F218" s="20">
        <v>1</v>
      </c>
      <c r="G218" s="20">
        <v>252</v>
      </c>
      <c r="H218" s="20">
        <v>36</v>
      </c>
      <c r="I218" s="20">
        <v>42</v>
      </c>
      <c r="J218" s="20">
        <v>127</v>
      </c>
      <c r="K218" s="20">
        <v>14</v>
      </c>
      <c r="L218" s="20">
        <v>9</v>
      </c>
      <c r="M218" s="20">
        <v>1</v>
      </c>
      <c r="N218" s="20">
        <v>0</v>
      </c>
      <c r="O218" s="20">
        <v>0</v>
      </c>
      <c r="P218" s="20">
        <v>0</v>
      </c>
      <c r="Q218" s="20">
        <v>1</v>
      </c>
      <c r="R218" s="20">
        <v>22</v>
      </c>
    </row>
    <row r="219" spans="1:18" s="19" customFormat="1" ht="12" customHeight="1" x14ac:dyDescent="0.2">
      <c r="A219" s="157" t="s">
        <v>220</v>
      </c>
      <c r="B219" s="157"/>
      <c r="C219" s="20">
        <v>873</v>
      </c>
      <c r="D219" s="20">
        <v>651</v>
      </c>
      <c r="E219" s="20">
        <v>8</v>
      </c>
      <c r="F219" s="20">
        <v>1</v>
      </c>
      <c r="G219" s="20">
        <v>642</v>
      </c>
      <c r="H219" s="20">
        <v>212</v>
      </c>
      <c r="I219" s="20">
        <v>60</v>
      </c>
      <c r="J219" s="20">
        <v>106</v>
      </c>
      <c r="K219" s="20">
        <v>152</v>
      </c>
      <c r="L219" s="20">
        <v>17</v>
      </c>
      <c r="M219" s="20">
        <v>5</v>
      </c>
      <c r="N219" s="20">
        <v>2</v>
      </c>
      <c r="O219" s="20">
        <v>2</v>
      </c>
      <c r="P219" s="20">
        <v>0</v>
      </c>
      <c r="Q219" s="20">
        <v>0</v>
      </c>
      <c r="R219" s="20">
        <v>86</v>
      </c>
    </row>
    <row r="220" spans="1:18" s="19" customFormat="1" ht="12" customHeight="1" x14ac:dyDescent="0.2">
      <c r="A220" s="157" t="s">
        <v>221</v>
      </c>
      <c r="B220" s="157"/>
      <c r="C220" s="20">
        <v>296</v>
      </c>
      <c r="D220" s="20">
        <v>243</v>
      </c>
      <c r="E220" s="20">
        <v>0</v>
      </c>
      <c r="F220" s="20">
        <v>1</v>
      </c>
      <c r="G220" s="20">
        <v>242</v>
      </c>
      <c r="H220" s="20">
        <v>73</v>
      </c>
      <c r="I220" s="20">
        <v>17</v>
      </c>
      <c r="J220" s="20">
        <v>81</v>
      </c>
      <c r="K220" s="20">
        <v>44</v>
      </c>
      <c r="L220" s="20">
        <v>1</v>
      </c>
      <c r="M220" s="20">
        <v>2</v>
      </c>
      <c r="N220" s="20">
        <v>1</v>
      </c>
      <c r="O220" s="20">
        <v>0</v>
      </c>
      <c r="P220" s="20">
        <v>0</v>
      </c>
      <c r="Q220" s="20">
        <v>0</v>
      </c>
      <c r="R220" s="20">
        <v>23</v>
      </c>
    </row>
    <row r="221" spans="1:18" s="19" customFormat="1" ht="12" customHeight="1" x14ac:dyDescent="0.2">
      <c r="A221" s="157" t="s">
        <v>222</v>
      </c>
      <c r="B221" s="157"/>
      <c r="C221" s="20">
        <v>73</v>
      </c>
      <c r="D221" s="20">
        <v>54</v>
      </c>
      <c r="E221" s="20">
        <v>0</v>
      </c>
      <c r="F221" s="20">
        <v>0</v>
      </c>
      <c r="G221" s="20">
        <v>54</v>
      </c>
      <c r="H221" s="20">
        <v>9</v>
      </c>
      <c r="I221" s="20">
        <v>8</v>
      </c>
      <c r="J221" s="20">
        <v>5</v>
      </c>
      <c r="K221" s="20">
        <v>21</v>
      </c>
      <c r="L221" s="20">
        <v>3</v>
      </c>
      <c r="M221" s="20">
        <v>1</v>
      </c>
      <c r="N221" s="20">
        <v>0</v>
      </c>
      <c r="O221" s="20">
        <v>0</v>
      </c>
      <c r="P221" s="20">
        <v>0</v>
      </c>
      <c r="Q221" s="20">
        <v>0</v>
      </c>
      <c r="R221" s="20">
        <v>7</v>
      </c>
    </row>
    <row r="222" spans="1:18" s="19" customFormat="1" ht="12" customHeight="1" x14ac:dyDescent="0.2">
      <c r="A222" s="157" t="s">
        <v>223</v>
      </c>
      <c r="B222" s="157"/>
      <c r="C222" s="20">
        <v>1510</v>
      </c>
      <c r="D222" s="20">
        <v>1111</v>
      </c>
      <c r="E222" s="20">
        <v>22</v>
      </c>
      <c r="F222" s="20">
        <v>4</v>
      </c>
      <c r="G222" s="20">
        <v>1085</v>
      </c>
      <c r="H222" s="20">
        <v>238</v>
      </c>
      <c r="I222" s="20">
        <v>157</v>
      </c>
      <c r="J222" s="20">
        <v>313</v>
      </c>
      <c r="K222" s="20">
        <v>185</v>
      </c>
      <c r="L222" s="20">
        <v>11</v>
      </c>
      <c r="M222" s="20">
        <v>4</v>
      </c>
      <c r="N222" s="20">
        <v>3</v>
      </c>
      <c r="O222" s="20">
        <v>3</v>
      </c>
      <c r="P222" s="20">
        <v>0</v>
      </c>
      <c r="Q222" s="20">
        <v>0</v>
      </c>
      <c r="R222" s="20">
        <v>171</v>
      </c>
    </row>
    <row r="223" spans="1:18" s="19" customFormat="1" ht="12" customHeight="1" x14ac:dyDescent="0.2">
      <c r="A223" s="157" t="s">
        <v>224</v>
      </c>
      <c r="B223" s="157"/>
      <c r="C223" s="20">
        <v>438</v>
      </c>
      <c r="D223" s="20">
        <v>319</v>
      </c>
      <c r="E223" s="20">
        <v>0</v>
      </c>
      <c r="F223" s="20">
        <v>0</v>
      </c>
      <c r="G223" s="20">
        <v>319</v>
      </c>
      <c r="H223" s="20">
        <v>104</v>
      </c>
      <c r="I223" s="20">
        <v>35</v>
      </c>
      <c r="J223" s="20">
        <v>57</v>
      </c>
      <c r="K223" s="20">
        <v>61</v>
      </c>
      <c r="L223" s="20">
        <v>10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52</v>
      </c>
    </row>
    <row r="224" spans="1:18" s="19" customFormat="1" ht="12" customHeight="1" x14ac:dyDescent="0.2">
      <c r="A224" s="157" t="s">
        <v>225</v>
      </c>
      <c r="B224" s="157"/>
      <c r="C224" s="20">
        <v>420</v>
      </c>
      <c r="D224" s="20">
        <v>299</v>
      </c>
      <c r="E224" s="20">
        <v>5</v>
      </c>
      <c r="F224" s="20">
        <v>0</v>
      </c>
      <c r="G224" s="20">
        <v>294</v>
      </c>
      <c r="H224" s="20">
        <v>123</v>
      </c>
      <c r="I224" s="20">
        <v>41</v>
      </c>
      <c r="J224" s="20">
        <v>32</v>
      </c>
      <c r="K224" s="20">
        <v>57</v>
      </c>
      <c r="L224" s="20">
        <v>3</v>
      </c>
      <c r="M224" s="20">
        <v>2</v>
      </c>
      <c r="N224" s="20">
        <v>0</v>
      </c>
      <c r="O224" s="20">
        <v>0</v>
      </c>
      <c r="P224" s="20">
        <v>0</v>
      </c>
      <c r="Q224" s="20">
        <v>0</v>
      </c>
      <c r="R224" s="20">
        <v>36</v>
      </c>
    </row>
    <row r="225" spans="1:18" s="19" customFormat="1" ht="12" customHeight="1" x14ac:dyDescent="0.2">
      <c r="A225" s="157" t="s">
        <v>226</v>
      </c>
      <c r="B225" s="157"/>
      <c r="C225" s="20">
        <v>1234</v>
      </c>
      <c r="D225" s="20">
        <v>877</v>
      </c>
      <c r="E225" s="20">
        <v>8</v>
      </c>
      <c r="F225" s="20">
        <v>1</v>
      </c>
      <c r="G225" s="20">
        <v>868</v>
      </c>
      <c r="H225" s="20">
        <v>290</v>
      </c>
      <c r="I225" s="20">
        <v>101</v>
      </c>
      <c r="J225" s="20">
        <v>202</v>
      </c>
      <c r="K225" s="20">
        <v>101</v>
      </c>
      <c r="L225" s="20">
        <v>19</v>
      </c>
      <c r="M225" s="20">
        <v>17</v>
      </c>
      <c r="N225" s="20">
        <v>0</v>
      </c>
      <c r="O225" s="20">
        <v>2</v>
      </c>
      <c r="P225" s="20">
        <v>2</v>
      </c>
      <c r="Q225" s="20">
        <v>0</v>
      </c>
      <c r="R225" s="20">
        <v>134</v>
      </c>
    </row>
    <row r="226" spans="1:18" s="19" customFormat="1" ht="12" customHeight="1" x14ac:dyDescent="0.2">
      <c r="A226" s="157" t="s">
        <v>227</v>
      </c>
      <c r="B226" s="157"/>
      <c r="C226" s="20">
        <v>165</v>
      </c>
      <c r="D226" s="20">
        <v>110</v>
      </c>
      <c r="E226" s="20">
        <v>2</v>
      </c>
      <c r="F226" s="20">
        <v>0</v>
      </c>
      <c r="G226" s="20">
        <v>108</v>
      </c>
      <c r="H226" s="20">
        <v>38</v>
      </c>
      <c r="I226" s="20">
        <v>11</v>
      </c>
      <c r="J226" s="20">
        <v>13</v>
      </c>
      <c r="K226" s="20">
        <v>15</v>
      </c>
      <c r="L226" s="20">
        <v>5</v>
      </c>
      <c r="M226" s="20">
        <v>3</v>
      </c>
      <c r="N226" s="20">
        <v>1</v>
      </c>
      <c r="O226" s="20">
        <v>0</v>
      </c>
      <c r="P226" s="20">
        <v>0</v>
      </c>
      <c r="Q226" s="20">
        <v>0</v>
      </c>
      <c r="R226" s="20">
        <v>22</v>
      </c>
    </row>
    <row r="227" spans="1:18" s="19" customFormat="1" ht="12" customHeight="1" x14ac:dyDescent="0.2">
      <c r="A227" s="158" t="s">
        <v>228</v>
      </c>
      <c r="B227" s="158"/>
      <c r="C227" s="26">
        <v>1749</v>
      </c>
      <c r="D227" s="26">
        <v>1329</v>
      </c>
      <c r="E227" s="26">
        <v>19</v>
      </c>
      <c r="F227" s="26">
        <v>4</v>
      </c>
      <c r="G227" s="26">
        <v>1306</v>
      </c>
      <c r="H227" s="26">
        <v>487</v>
      </c>
      <c r="I227" s="26">
        <v>182</v>
      </c>
      <c r="J227" s="26">
        <v>202</v>
      </c>
      <c r="K227" s="26">
        <v>182</v>
      </c>
      <c r="L227" s="26">
        <v>21</v>
      </c>
      <c r="M227" s="26">
        <v>25</v>
      </c>
      <c r="N227" s="26">
        <v>1</v>
      </c>
      <c r="O227" s="26">
        <v>6</v>
      </c>
      <c r="P227" s="26">
        <v>3</v>
      </c>
      <c r="Q227" s="26">
        <v>0</v>
      </c>
      <c r="R227" s="26">
        <v>197</v>
      </c>
    </row>
    <row r="228" spans="1:18" s="19" customFormat="1" ht="12" customHeight="1" x14ac:dyDescent="0.2">
      <c r="A228" s="25"/>
      <c r="B228" s="25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</row>
    <row r="229" spans="1:18" s="19" customFormat="1" ht="12" customHeight="1" x14ac:dyDescent="0.2">
      <c r="A229" s="156" t="s">
        <v>229</v>
      </c>
      <c r="B229" s="156"/>
      <c r="C229" s="18">
        <f t="shared" ref="C229:J229" si="91">SUM(C230:C235)</f>
        <v>6836</v>
      </c>
      <c r="D229" s="18">
        <f t="shared" si="91"/>
        <v>4551</v>
      </c>
      <c r="E229" s="18">
        <f t="shared" si="91"/>
        <v>40</v>
      </c>
      <c r="F229" s="18">
        <f t="shared" si="91"/>
        <v>8</v>
      </c>
      <c r="G229" s="18">
        <f t="shared" si="91"/>
        <v>4503</v>
      </c>
      <c r="H229" s="18">
        <f t="shared" si="91"/>
        <v>984</v>
      </c>
      <c r="I229" s="18">
        <f t="shared" si="91"/>
        <v>930</v>
      </c>
      <c r="J229" s="18">
        <f t="shared" si="91"/>
        <v>841</v>
      </c>
      <c r="K229" s="18">
        <f t="shared" ref="K229:R229" si="92">SUM(K230:K235)</f>
        <v>959</v>
      </c>
      <c r="L229" s="18">
        <f t="shared" si="92"/>
        <v>60</v>
      </c>
      <c r="M229" s="18">
        <f t="shared" si="92"/>
        <v>42</v>
      </c>
      <c r="N229" s="18">
        <f t="shared" si="92"/>
        <v>3</v>
      </c>
      <c r="O229" s="18">
        <f t="shared" si="92"/>
        <v>8</v>
      </c>
      <c r="P229" s="18">
        <f t="shared" si="92"/>
        <v>6</v>
      </c>
      <c r="Q229" s="18">
        <f t="shared" si="92"/>
        <v>2</v>
      </c>
      <c r="R229" s="18">
        <f t="shared" si="92"/>
        <v>668</v>
      </c>
    </row>
    <row r="230" spans="1:18" s="19" customFormat="1" ht="12" customHeight="1" x14ac:dyDescent="0.2">
      <c r="A230" s="157" t="s">
        <v>230</v>
      </c>
      <c r="B230" s="157"/>
      <c r="C230" s="20">
        <v>3093</v>
      </c>
      <c r="D230" s="20">
        <v>2029</v>
      </c>
      <c r="E230" s="20">
        <v>22</v>
      </c>
      <c r="F230" s="20">
        <v>4</v>
      </c>
      <c r="G230" s="20">
        <v>2003</v>
      </c>
      <c r="H230" s="20">
        <v>488</v>
      </c>
      <c r="I230" s="20">
        <v>439</v>
      </c>
      <c r="J230" s="20">
        <v>233</v>
      </c>
      <c r="K230" s="20">
        <v>495</v>
      </c>
      <c r="L230" s="20">
        <v>17</v>
      </c>
      <c r="M230" s="20">
        <v>14</v>
      </c>
      <c r="N230" s="20">
        <v>0</v>
      </c>
      <c r="O230" s="20">
        <v>0</v>
      </c>
      <c r="P230" s="20">
        <v>2</v>
      </c>
      <c r="Q230" s="20">
        <v>1</v>
      </c>
      <c r="R230" s="20">
        <v>314</v>
      </c>
    </row>
    <row r="231" spans="1:18" s="19" customFormat="1" ht="12" customHeight="1" x14ac:dyDescent="0.2">
      <c r="A231" s="157" t="s">
        <v>231</v>
      </c>
      <c r="B231" s="157"/>
      <c r="C231" s="20">
        <v>1590</v>
      </c>
      <c r="D231" s="20">
        <v>1051</v>
      </c>
      <c r="E231" s="20">
        <v>7</v>
      </c>
      <c r="F231" s="20">
        <v>3</v>
      </c>
      <c r="G231" s="20">
        <v>1041</v>
      </c>
      <c r="H231" s="20">
        <v>210</v>
      </c>
      <c r="I231" s="20">
        <v>229</v>
      </c>
      <c r="J231" s="20">
        <v>209</v>
      </c>
      <c r="K231" s="20">
        <v>186</v>
      </c>
      <c r="L231" s="20">
        <v>26</v>
      </c>
      <c r="M231" s="20">
        <v>13</v>
      </c>
      <c r="N231" s="20">
        <v>1</v>
      </c>
      <c r="O231" s="20">
        <v>7</v>
      </c>
      <c r="P231" s="20">
        <v>3</v>
      </c>
      <c r="Q231" s="20">
        <v>0</v>
      </c>
      <c r="R231" s="20">
        <v>157</v>
      </c>
    </row>
    <row r="232" spans="1:18" s="19" customFormat="1" ht="12" customHeight="1" x14ac:dyDescent="0.2">
      <c r="A232" s="157" t="s">
        <v>232</v>
      </c>
      <c r="B232" s="157"/>
      <c r="C232" s="20">
        <v>350</v>
      </c>
      <c r="D232" s="20">
        <v>213</v>
      </c>
      <c r="E232" s="20">
        <v>2</v>
      </c>
      <c r="F232" s="20">
        <v>0</v>
      </c>
      <c r="G232" s="20">
        <v>211</v>
      </c>
      <c r="H232" s="20">
        <v>41</v>
      </c>
      <c r="I232" s="20">
        <v>55</v>
      </c>
      <c r="J232" s="20">
        <v>48</v>
      </c>
      <c r="K232" s="20">
        <v>40</v>
      </c>
      <c r="L232" s="20">
        <v>1</v>
      </c>
      <c r="M232" s="20">
        <v>3</v>
      </c>
      <c r="N232" s="20">
        <v>0</v>
      </c>
      <c r="O232" s="20">
        <v>0</v>
      </c>
      <c r="P232" s="20">
        <v>1</v>
      </c>
      <c r="Q232" s="20">
        <v>0</v>
      </c>
      <c r="R232" s="20">
        <v>22</v>
      </c>
    </row>
    <row r="233" spans="1:18" s="19" customFormat="1" ht="12" customHeight="1" x14ac:dyDescent="0.2">
      <c r="A233" s="157" t="s">
        <v>233</v>
      </c>
      <c r="B233" s="157"/>
      <c r="C233" s="20">
        <v>340</v>
      </c>
      <c r="D233" s="20">
        <v>215</v>
      </c>
      <c r="E233" s="20">
        <v>0</v>
      </c>
      <c r="F233" s="20">
        <v>0</v>
      </c>
      <c r="G233" s="20">
        <v>215</v>
      </c>
      <c r="H233" s="20">
        <v>42</v>
      </c>
      <c r="I233" s="20">
        <v>34</v>
      </c>
      <c r="J233" s="20">
        <v>35</v>
      </c>
      <c r="K233" s="20">
        <v>76</v>
      </c>
      <c r="L233" s="20">
        <v>1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27</v>
      </c>
    </row>
    <row r="234" spans="1:18" s="19" customFormat="1" ht="12" customHeight="1" x14ac:dyDescent="0.2">
      <c r="A234" s="157" t="s">
        <v>234</v>
      </c>
      <c r="B234" s="157"/>
      <c r="C234" s="20">
        <v>941</v>
      </c>
      <c r="D234" s="20">
        <v>696</v>
      </c>
      <c r="E234" s="20">
        <v>5</v>
      </c>
      <c r="F234" s="20">
        <v>1</v>
      </c>
      <c r="G234" s="20">
        <v>690</v>
      </c>
      <c r="H234" s="20">
        <v>101</v>
      </c>
      <c r="I234" s="20">
        <v>111</v>
      </c>
      <c r="J234" s="20">
        <v>237</v>
      </c>
      <c r="K234" s="20">
        <v>123</v>
      </c>
      <c r="L234" s="20">
        <v>12</v>
      </c>
      <c r="M234" s="20">
        <v>4</v>
      </c>
      <c r="N234" s="20">
        <v>1</v>
      </c>
      <c r="O234" s="20">
        <v>0</v>
      </c>
      <c r="P234" s="20">
        <v>0</v>
      </c>
      <c r="Q234" s="20">
        <v>0</v>
      </c>
      <c r="R234" s="20">
        <v>101</v>
      </c>
    </row>
    <row r="235" spans="1:18" s="19" customFormat="1" ht="12" customHeight="1" x14ac:dyDescent="0.2">
      <c r="A235" s="158" t="s">
        <v>235</v>
      </c>
      <c r="B235" s="158"/>
      <c r="C235" s="26">
        <v>522</v>
      </c>
      <c r="D235" s="26">
        <v>347</v>
      </c>
      <c r="E235" s="26">
        <v>4</v>
      </c>
      <c r="F235" s="26">
        <v>0</v>
      </c>
      <c r="G235" s="26">
        <v>343</v>
      </c>
      <c r="H235" s="26">
        <v>102</v>
      </c>
      <c r="I235" s="26">
        <v>62</v>
      </c>
      <c r="J235" s="26">
        <v>79</v>
      </c>
      <c r="K235" s="26">
        <v>39</v>
      </c>
      <c r="L235" s="26">
        <v>3</v>
      </c>
      <c r="M235" s="26">
        <v>8</v>
      </c>
      <c r="N235" s="26">
        <v>1</v>
      </c>
      <c r="O235" s="26">
        <v>1</v>
      </c>
      <c r="P235" s="26">
        <v>0</v>
      </c>
      <c r="Q235" s="26">
        <v>1</v>
      </c>
      <c r="R235" s="26">
        <v>47</v>
      </c>
    </row>
    <row r="236" spans="1:18" s="19" customFormat="1" ht="12" customHeight="1" x14ac:dyDescent="0.2">
      <c r="A236" s="25"/>
      <c r="B236" s="25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</row>
    <row r="237" spans="1:18" s="19" customFormat="1" ht="12" customHeight="1" x14ac:dyDescent="0.2">
      <c r="A237" s="156" t="s">
        <v>236</v>
      </c>
      <c r="B237" s="156"/>
      <c r="C237" s="18">
        <f t="shared" ref="C237:J237" si="93">SUM(C238:C242)</f>
        <v>5182</v>
      </c>
      <c r="D237" s="18">
        <f t="shared" si="93"/>
        <v>2873</v>
      </c>
      <c r="E237" s="18">
        <f t="shared" si="93"/>
        <v>31</v>
      </c>
      <c r="F237" s="18">
        <f t="shared" si="93"/>
        <v>7</v>
      </c>
      <c r="G237" s="18">
        <f t="shared" si="93"/>
        <v>2835</v>
      </c>
      <c r="H237" s="18">
        <f t="shared" si="93"/>
        <v>609</v>
      </c>
      <c r="I237" s="18">
        <f t="shared" si="93"/>
        <v>596</v>
      </c>
      <c r="J237" s="18">
        <f t="shared" si="93"/>
        <v>587</v>
      </c>
      <c r="K237" s="18">
        <f t="shared" ref="K237:R237" si="94">SUM(K238:K242)</f>
        <v>525</v>
      </c>
      <c r="L237" s="18">
        <f t="shared" si="94"/>
        <v>65</v>
      </c>
      <c r="M237" s="18">
        <f t="shared" si="94"/>
        <v>26</v>
      </c>
      <c r="N237" s="18">
        <f t="shared" si="94"/>
        <v>4</v>
      </c>
      <c r="O237" s="18">
        <f t="shared" si="94"/>
        <v>3</v>
      </c>
      <c r="P237" s="18">
        <f t="shared" si="94"/>
        <v>4</v>
      </c>
      <c r="Q237" s="18">
        <f t="shared" si="94"/>
        <v>1</v>
      </c>
      <c r="R237" s="18">
        <f t="shared" si="94"/>
        <v>415</v>
      </c>
    </row>
    <row r="238" spans="1:18" s="19" customFormat="1" ht="12" customHeight="1" x14ac:dyDescent="0.2">
      <c r="A238" s="157" t="s">
        <v>237</v>
      </c>
      <c r="B238" s="157"/>
      <c r="C238" s="20">
        <v>1446</v>
      </c>
      <c r="D238" s="20">
        <v>771</v>
      </c>
      <c r="E238" s="20">
        <v>6</v>
      </c>
      <c r="F238" s="20">
        <v>1</v>
      </c>
      <c r="G238" s="20">
        <v>764</v>
      </c>
      <c r="H238" s="20">
        <v>143</v>
      </c>
      <c r="I238" s="20">
        <v>173</v>
      </c>
      <c r="J238" s="20">
        <v>198</v>
      </c>
      <c r="K238" s="20">
        <v>121</v>
      </c>
      <c r="L238" s="20">
        <v>12</v>
      </c>
      <c r="M238" s="20">
        <v>6</v>
      </c>
      <c r="N238" s="20">
        <v>2</v>
      </c>
      <c r="O238" s="20">
        <v>2</v>
      </c>
      <c r="P238" s="20">
        <v>1</v>
      </c>
      <c r="Q238" s="20">
        <v>0</v>
      </c>
      <c r="R238" s="20">
        <v>106</v>
      </c>
    </row>
    <row r="239" spans="1:18" s="19" customFormat="1" ht="12" customHeight="1" x14ac:dyDescent="0.2">
      <c r="A239" s="157" t="s">
        <v>238</v>
      </c>
      <c r="B239" s="157"/>
      <c r="C239" s="20">
        <v>1496</v>
      </c>
      <c r="D239" s="20">
        <v>924</v>
      </c>
      <c r="E239" s="20">
        <v>11</v>
      </c>
      <c r="F239" s="20">
        <v>3</v>
      </c>
      <c r="G239" s="20">
        <v>910</v>
      </c>
      <c r="H239" s="20">
        <v>238</v>
      </c>
      <c r="I239" s="20">
        <v>181</v>
      </c>
      <c r="J239" s="20">
        <v>122</v>
      </c>
      <c r="K239" s="20">
        <v>183</v>
      </c>
      <c r="L239" s="20">
        <v>37</v>
      </c>
      <c r="M239" s="20">
        <v>6</v>
      </c>
      <c r="N239" s="20">
        <v>0</v>
      </c>
      <c r="O239" s="20">
        <v>0</v>
      </c>
      <c r="P239" s="20">
        <v>2</v>
      </c>
      <c r="Q239" s="20">
        <v>0</v>
      </c>
      <c r="R239" s="20">
        <v>141</v>
      </c>
    </row>
    <row r="240" spans="1:18" s="19" customFormat="1" ht="12" customHeight="1" x14ac:dyDescent="0.2">
      <c r="A240" s="157" t="s">
        <v>239</v>
      </c>
      <c r="B240" s="157"/>
      <c r="C240" s="32">
        <v>260</v>
      </c>
      <c r="D240" s="32">
        <v>195</v>
      </c>
      <c r="E240" s="32">
        <v>2</v>
      </c>
      <c r="F240" s="32">
        <v>0</v>
      </c>
      <c r="G240" s="32">
        <v>193</v>
      </c>
      <c r="H240" s="32">
        <v>18</v>
      </c>
      <c r="I240" s="32">
        <v>39</v>
      </c>
      <c r="J240" s="32">
        <v>55</v>
      </c>
      <c r="K240" s="32">
        <v>51</v>
      </c>
      <c r="L240" s="32">
        <v>0</v>
      </c>
      <c r="M240" s="32">
        <v>4</v>
      </c>
      <c r="N240" s="32">
        <v>0</v>
      </c>
      <c r="O240" s="32">
        <v>0</v>
      </c>
      <c r="P240" s="32">
        <v>1</v>
      </c>
      <c r="Q240" s="32">
        <v>0</v>
      </c>
      <c r="R240" s="32">
        <v>25</v>
      </c>
    </row>
    <row r="241" spans="1:18" s="19" customFormat="1" ht="12" customHeight="1" x14ac:dyDescent="0.2">
      <c r="A241" s="157" t="s">
        <v>240</v>
      </c>
      <c r="B241" s="157"/>
      <c r="C241" s="20">
        <v>1690</v>
      </c>
      <c r="D241" s="20">
        <v>823</v>
      </c>
      <c r="E241" s="20">
        <v>11</v>
      </c>
      <c r="F241" s="20">
        <v>3</v>
      </c>
      <c r="G241" s="20">
        <v>809</v>
      </c>
      <c r="H241" s="20">
        <v>187</v>
      </c>
      <c r="I241" s="20">
        <v>164</v>
      </c>
      <c r="J241" s="20">
        <v>194</v>
      </c>
      <c r="K241" s="20">
        <v>127</v>
      </c>
      <c r="L241" s="20">
        <v>14</v>
      </c>
      <c r="M241" s="20">
        <v>8</v>
      </c>
      <c r="N241" s="20">
        <v>1</v>
      </c>
      <c r="O241" s="20">
        <v>1</v>
      </c>
      <c r="P241" s="20">
        <v>0</v>
      </c>
      <c r="Q241" s="20">
        <v>1</v>
      </c>
      <c r="R241" s="20">
        <v>112</v>
      </c>
    </row>
    <row r="242" spans="1:18" s="19" customFormat="1" ht="12" customHeight="1" x14ac:dyDescent="0.2">
      <c r="A242" s="158" t="s">
        <v>241</v>
      </c>
      <c r="B242" s="158"/>
      <c r="C242" s="26">
        <v>290</v>
      </c>
      <c r="D242" s="26">
        <v>160</v>
      </c>
      <c r="E242" s="26">
        <v>1</v>
      </c>
      <c r="F242" s="26">
        <v>0</v>
      </c>
      <c r="G242" s="26">
        <v>159</v>
      </c>
      <c r="H242" s="26">
        <v>23</v>
      </c>
      <c r="I242" s="26">
        <v>39</v>
      </c>
      <c r="J242" s="26">
        <v>18</v>
      </c>
      <c r="K242" s="26">
        <v>43</v>
      </c>
      <c r="L242" s="26">
        <v>2</v>
      </c>
      <c r="M242" s="26">
        <v>2</v>
      </c>
      <c r="N242" s="26">
        <v>1</v>
      </c>
      <c r="O242" s="26">
        <v>0</v>
      </c>
      <c r="P242" s="26">
        <v>0</v>
      </c>
      <c r="Q242" s="26">
        <v>0</v>
      </c>
      <c r="R242" s="26">
        <v>31</v>
      </c>
    </row>
    <row r="243" spans="1:18" s="19" customFormat="1" ht="12" customHeight="1" x14ac:dyDescent="0.2">
      <c r="A243" s="25"/>
      <c r="B243" s="25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</row>
    <row r="244" spans="1:18" s="19" customFormat="1" ht="12" customHeight="1" x14ac:dyDescent="0.2">
      <c r="A244" s="156" t="s">
        <v>242</v>
      </c>
      <c r="B244" s="156"/>
      <c r="C244" s="18">
        <f t="shared" ref="C244:J244" si="95">SUM(C245:C262)</f>
        <v>6292</v>
      </c>
      <c r="D244" s="18">
        <f t="shared" si="95"/>
        <v>4600</v>
      </c>
      <c r="E244" s="18">
        <f t="shared" si="95"/>
        <v>35</v>
      </c>
      <c r="F244" s="18">
        <f t="shared" si="95"/>
        <v>10</v>
      </c>
      <c r="G244" s="18">
        <f t="shared" si="95"/>
        <v>4555</v>
      </c>
      <c r="H244" s="18">
        <f t="shared" si="95"/>
        <v>1114</v>
      </c>
      <c r="I244" s="18">
        <f t="shared" si="95"/>
        <v>700</v>
      </c>
      <c r="J244" s="18">
        <f t="shared" si="95"/>
        <v>1328</v>
      </c>
      <c r="K244" s="18">
        <f t="shared" ref="K244:R244" si="96">SUM(K245:K262)</f>
        <v>637</v>
      </c>
      <c r="L244" s="18">
        <f t="shared" si="96"/>
        <v>72</v>
      </c>
      <c r="M244" s="18">
        <f t="shared" si="96"/>
        <v>39</v>
      </c>
      <c r="N244" s="18">
        <f t="shared" si="96"/>
        <v>7</v>
      </c>
      <c r="O244" s="18">
        <f t="shared" si="96"/>
        <v>3</v>
      </c>
      <c r="P244" s="18">
        <f t="shared" si="96"/>
        <v>3</v>
      </c>
      <c r="Q244" s="18">
        <f t="shared" si="96"/>
        <v>0</v>
      </c>
      <c r="R244" s="18">
        <f t="shared" si="96"/>
        <v>652</v>
      </c>
    </row>
    <row r="245" spans="1:18" s="19" customFormat="1" ht="12" customHeight="1" x14ac:dyDescent="0.2">
      <c r="A245" s="157" t="s">
        <v>243</v>
      </c>
      <c r="B245" s="157"/>
      <c r="C245" s="20">
        <v>1109</v>
      </c>
      <c r="D245" s="20">
        <v>869</v>
      </c>
      <c r="E245" s="20">
        <v>9</v>
      </c>
      <c r="F245" s="20">
        <v>3</v>
      </c>
      <c r="G245" s="20">
        <v>857</v>
      </c>
      <c r="H245" s="20">
        <v>239</v>
      </c>
      <c r="I245" s="20">
        <v>140</v>
      </c>
      <c r="J245" s="20">
        <v>290</v>
      </c>
      <c r="K245" s="20">
        <v>55</v>
      </c>
      <c r="L245" s="20">
        <v>22</v>
      </c>
      <c r="M245" s="20">
        <v>5</v>
      </c>
      <c r="N245" s="20">
        <v>0</v>
      </c>
      <c r="O245" s="20">
        <v>1</v>
      </c>
      <c r="P245" s="20">
        <v>0</v>
      </c>
      <c r="Q245" s="20">
        <v>0</v>
      </c>
      <c r="R245" s="20">
        <v>105</v>
      </c>
    </row>
    <row r="246" spans="1:18" s="19" customFormat="1" ht="12" customHeight="1" x14ac:dyDescent="0.2">
      <c r="A246" s="157" t="s">
        <v>244</v>
      </c>
      <c r="B246" s="157"/>
      <c r="C246" s="20">
        <v>86</v>
      </c>
      <c r="D246" s="20">
        <v>64</v>
      </c>
      <c r="E246" s="20">
        <v>1</v>
      </c>
      <c r="F246" s="20">
        <v>0</v>
      </c>
      <c r="G246" s="20">
        <v>63</v>
      </c>
      <c r="H246" s="20">
        <v>21</v>
      </c>
      <c r="I246" s="20">
        <v>4</v>
      </c>
      <c r="J246" s="20">
        <v>19</v>
      </c>
      <c r="K246" s="20">
        <v>12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7</v>
      </c>
    </row>
    <row r="247" spans="1:18" s="19" customFormat="1" ht="12" customHeight="1" x14ac:dyDescent="0.2">
      <c r="A247" s="157" t="s">
        <v>245</v>
      </c>
      <c r="B247" s="157"/>
      <c r="C247" s="20">
        <v>83</v>
      </c>
      <c r="D247" s="20">
        <v>58</v>
      </c>
      <c r="E247" s="20">
        <v>1</v>
      </c>
      <c r="F247" s="20">
        <v>0</v>
      </c>
      <c r="G247" s="20">
        <v>57</v>
      </c>
      <c r="H247" s="20">
        <v>7</v>
      </c>
      <c r="I247" s="20">
        <v>7</v>
      </c>
      <c r="J247" s="20">
        <v>29</v>
      </c>
      <c r="K247" s="20">
        <v>3</v>
      </c>
      <c r="L247" s="20">
        <v>1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10</v>
      </c>
    </row>
    <row r="248" spans="1:18" s="19" customFormat="1" ht="12" customHeight="1" x14ac:dyDescent="0.2">
      <c r="A248" s="157" t="s">
        <v>246</v>
      </c>
      <c r="B248" s="157"/>
      <c r="C248" s="20">
        <v>521</v>
      </c>
      <c r="D248" s="20">
        <v>332</v>
      </c>
      <c r="E248" s="20">
        <v>3</v>
      </c>
      <c r="F248" s="20">
        <v>1</v>
      </c>
      <c r="G248" s="20">
        <v>328</v>
      </c>
      <c r="H248" s="20">
        <v>37</v>
      </c>
      <c r="I248" s="20">
        <v>43</v>
      </c>
      <c r="J248" s="20">
        <v>113</v>
      </c>
      <c r="K248" s="20">
        <v>74</v>
      </c>
      <c r="L248" s="20">
        <v>3</v>
      </c>
      <c r="M248" s="20">
        <v>5</v>
      </c>
      <c r="N248" s="20">
        <v>0</v>
      </c>
      <c r="O248" s="20">
        <v>0</v>
      </c>
      <c r="P248" s="20">
        <v>0</v>
      </c>
      <c r="Q248" s="20">
        <v>0</v>
      </c>
      <c r="R248" s="20">
        <v>53</v>
      </c>
    </row>
    <row r="249" spans="1:18" s="19" customFormat="1" ht="12" customHeight="1" x14ac:dyDescent="0.2">
      <c r="A249" s="157" t="s">
        <v>247</v>
      </c>
      <c r="B249" s="157"/>
      <c r="C249" s="20">
        <v>125</v>
      </c>
      <c r="D249" s="20">
        <v>25</v>
      </c>
      <c r="E249" s="20">
        <v>0</v>
      </c>
      <c r="F249" s="20">
        <v>1</v>
      </c>
      <c r="G249" s="20">
        <v>24</v>
      </c>
      <c r="H249" s="20">
        <v>2</v>
      </c>
      <c r="I249" s="20">
        <v>1</v>
      </c>
      <c r="J249" s="20">
        <v>15</v>
      </c>
      <c r="K249" s="20">
        <v>1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5</v>
      </c>
    </row>
    <row r="250" spans="1:18" s="19" customFormat="1" ht="12" customHeight="1" x14ac:dyDescent="0.2">
      <c r="A250" s="157" t="s">
        <v>248</v>
      </c>
      <c r="B250" s="157"/>
      <c r="C250" s="20">
        <v>55</v>
      </c>
      <c r="D250" s="20">
        <v>41</v>
      </c>
      <c r="E250" s="20">
        <v>0</v>
      </c>
      <c r="F250" s="20">
        <v>0</v>
      </c>
      <c r="G250" s="20">
        <v>41</v>
      </c>
      <c r="H250" s="20">
        <v>9</v>
      </c>
      <c r="I250" s="20">
        <v>7</v>
      </c>
      <c r="J250" s="20">
        <v>14</v>
      </c>
      <c r="K250" s="20">
        <v>7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4</v>
      </c>
    </row>
    <row r="251" spans="1:18" s="19" customFormat="1" ht="12" customHeight="1" x14ac:dyDescent="0.2">
      <c r="A251" s="157" t="s">
        <v>249</v>
      </c>
      <c r="B251" s="157"/>
      <c r="C251" s="20">
        <v>87</v>
      </c>
      <c r="D251" s="20">
        <v>57</v>
      </c>
      <c r="E251" s="20">
        <v>0</v>
      </c>
      <c r="F251" s="20">
        <v>0</v>
      </c>
      <c r="G251" s="20">
        <v>57</v>
      </c>
      <c r="H251" s="20">
        <v>13</v>
      </c>
      <c r="I251" s="20">
        <v>0</v>
      </c>
      <c r="J251" s="20">
        <v>16</v>
      </c>
      <c r="K251" s="20">
        <v>15</v>
      </c>
      <c r="L251" s="20">
        <v>1</v>
      </c>
      <c r="M251" s="20">
        <v>2</v>
      </c>
      <c r="N251" s="20">
        <v>0</v>
      </c>
      <c r="O251" s="20">
        <v>0</v>
      </c>
      <c r="P251" s="20">
        <v>0</v>
      </c>
      <c r="Q251" s="20">
        <v>0</v>
      </c>
      <c r="R251" s="20">
        <v>10</v>
      </c>
    </row>
    <row r="252" spans="1:18" s="19" customFormat="1" ht="12" customHeight="1" x14ac:dyDescent="0.2">
      <c r="A252" s="157" t="s">
        <v>250</v>
      </c>
      <c r="B252" s="157"/>
      <c r="C252" s="20">
        <v>340</v>
      </c>
      <c r="D252" s="20">
        <v>271</v>
      </c>
      <c r="E252" s="20">
        <v>2</v>
      </c>
      <c r="F252" s="20">
        <v>0</v>
      </c>
      <c r="G252" s="20">
        <v>269</v>
      </c>
      <c r="H252" s="20">
        <v>38</v>
      </c>
      <c r="I252" s="20">
        <v>34</v>
      </c>
      <c r="J252" s="20">
        <v>117</v>
      </c>
      <c r="K252" s="20">
        <v>47</v>
      </c>
      <c r="L252" s="20">
        <v>4</v>
      </c>
      <c r="M252" s="20">
        <v>1</v>
      </c>
      <c r="N252" s="20">
        <v>2</v>
      </c>
      <c r="O252" s="20">
        <v>0</v>
      </c>
      <c r="P252" s="20">
        <v>0</v>
      </c>
      <c r="Q252" s="20">
        <v>0</v>
      </c>
      <c r="R252" s="20">
        <v>26</v>
      </c>
    </row>
    <row r="253" spans="1:18" s="19" customFormat="1" ht="12" customHeight="1" x14ac:dyDescent="0.2">
      <c r="A253" s="157" t="s">
        <v>251</v>
      </c>
      <c r="B253" s="157"/>
      <c r="C253" s="20">
        <v>148</v>
      </c>
      <c r="D253" s="20">
        <v>116</v>
      </c>
      <c r="E253" s="20">
        <v>1</v>
      </c>
      <c r="F253" s="20">
        <v>0</v>
      </c>
      <c r="G253" s="20">
        <v>115</v>
      </c>
      <c r="H253" s="20">
        <v>27</v>
      </c>
      <c r="I253" s="20">
        <v>23</v>
      </c>
      <c r="J253" s="20">
        <v>28</v>
      </c>
      <c r="K253" s="20">
        <v>10</v>
      </c>
      <c r="L253" s="20">
        <v>3</v>
      </c>
      <c r="M253" s="20">
        <v>1</v>
      </c>
      <c r="N253" s="20">
        <v>0</v>
      </c>
      <c r="O253" s="20">
        <v>0</v>
      </c>
      <c r="P253" s="20">
        <v>0</v>
      </c>
      <c r="Q253" s="20">
        <v>0</v>
      </c>
      <c r="R253" s="20">
        <v>23</v>
      </c>
    </row>
    <row r="254" spans="1:18" s="19" customFormat="1" ht="12" customHeight="1" x14ac:dyDescent="0.2">
      <c r="A254" s="157" t="s">
        <v>252</v>
      </c>
      <c r="B254" s="157"/>
      <c r="C254" s="20">
        <v>1151</v>
      </c>
      <c r="D254" s="20">
        <v>892</v>
      </c>
      <c r="E254" s="20">
        <v>4</v>
      </c>
      <c r="F254" s="20">
        <v>0</v>
      </c>
      <c r="G254" s="20">
        <v>888</v>
      </c>
      <c r="H254" s="20">
        <v>224</v>
      </c>
      <c r="I254" s="20">
        <v>120</v>
      </c>
      <c r="J254" s="20">
        <v>261</v>
      </c>
      <c r="K254" s="20">
        <v>116</v>
      </c>
      <c r="L254" s="20">
        <v>13</v>
      </c>
      <c r="M254" s="20">
        <v>6</v>
      </c>
      <c r="N254" s="20">
        <v>1</v>
      </c>
      <c r="O254" s="20">
        <v>0</v>
      </c>
      <c r="P254" s="20">
        <v>2</v>
      </c>
      <c r="Q254" s="20">
        <v>0</v>
      </c>
      <c r="R254" s="20">
        <v>145</v>
      </c>
    </row>
    <row r="255" spans="1:18" s="19" customFormat="1" ht="12" customHeight="1" x14ac:dyDescent="0.2">
      <c r="A255" s="157" t="s">
        <v>253</v>
      </c>
      <c r="B255" s="157"/>
      <c r="C255" s="20">
        <v>585</v>
      </c>
      <c r="D255" s="20">
        <v>422</v>
      </c>
      <c r="E255" s="20">
        <v>3</v>
      </c>
      <c r="F255" s="20">
        <v>0</v>
      </c>
      <c r="G255" s="20">
        <v>419</v>
      </c>
      <c r="H255" s="20">
        <v>98</v>
      </c>
      <c r="I255" s="20">
        <v>65</v>
      </c>
      <c r="J255" s="20">
        <v>108</v>
      </c>
      <c r="K255" s="20">
        <v>77</v>
      </c>
      <c r="L255" s="20">
        <v>3</v>
      </c>
      <c r="M255" s="20">
        <v>3</v>
      </c>
      <c r="N255" s="20">
        <v>1</v>
      </c>
      <c r="O255" s="20">
        <v>0</v>
      </c>
      <c r="P255" s="20">
        <v>0</v>
      </c>
      <c r="Q255" s="20">
        <v>0</v>
      </c>
      <c r="R255" s="20">
        <v>64</v>
      </c>
    </row>
    <row r="256" spans="1:18" s="19" customFormat="1" ht="12" customHeight="1" x14ac:dyDescent="0.2">
      <c r="A256" s="157" t="s">
        <v>254</v>
      </c>
      <c r="B256" s="157"/>
      <c r="C256" s="20">
        <v>170</v>
      </c>
      <c r="D256" s="20">
        <v>117</v>
      </c>
      <c r="E256" s="20">
        <v>0</v>
      </c>
      <c r="F256" s="20">
        <v>2</v>
      </c>
      <c r="G256" s="20">
        <v>115</v>
      </c>
      <c r="H256" s="20">
        <v>44</v>
      </c>
      <c r="I256" s="20">
        <v>18</v>
      </c>
      <c r="J256" s="20">
        <v>14</v>
      </c>
      <c r="K256" s="20">
        <v>16</v>
      </c>
      <c r="L256" s="20">
        <v>4</v>
      </c>
      <c r="M256" s="20">
        <v>0</v>
      </c>
      <c r="N256" s="20">
        <v>1</v>
      </c>
      <c r="O256" s="20">
        <v>0</v>
      </c>
      <c r="P256" s="20">
        <v>1</v>
      </c>
      <c r="Q256" s="20">
        <v>0</v>
      </c>
      <c r="R256" s="20">
        <v>17</v>
      </c>
    </row>
    <row r="257" spans="1:18" s="19" customFormat="1" ht="12" customHeight="1" x14ac:dyDescent="0.2">
      <c r="A257" s="157" t="s">
        <v>255</v>
      </c>
      <c r="B257" s="157"/>
      <c r="C257" s="20">
        <v>125</v>
      </c>
      <c r="D257" s="20">
        <v>94</v>
      </c>
      <c r="E257" s="20">
        <v>1</v>
      </c>
      <c r="F257" s="20">
        <v>2</v>
      </c>
      <c r="G257" s="20">
        <v>91</v>
      </c>
      <c r="H257" s="20">
        <v>25</v>
      </c>
      <c r="I257" s="20">
        <v>13</v>
      </c>
      <c r="J257" s="20">
        <v>25</v>
      </c>
      <c r="K257" s="20">
        <v>10</v>
      </c>
      <c r="L257" s="20">
        <v>0</v>
      </c>
      <c r="M257" s="20">
        <v>1</v>
      </c>
      <c r="N257" s="20">
        <v>0</v>
      </c>
      <c r="O257" s="20">
        <v>0</v>
      </c>
      <c r="P257" s="20">
        <v>0</v>
      </c>
      <c r="Q257" s="20">
        <v>0</v>
      </c>
      <c r="R257" s="20">
        <v>17</v>
      </c>
    </row>
    <row r="258" spans="1:18" s="19" customFormat="1" ht="12" customHeight="1" x14ac:dyDescent="0.2">
      <c r="A258" s="157" t="s">
        <v>256</v>
      </c>
      <c r="B258" s="157"/>
      <c r="C258" s="20">
        <v>245</v>
      </c>
      <c r="D258" s="20">
        <v>162</v>
      </c>
      <c r="E258" s="20">
        <v>0</v>
      </c>
      <c r="F258" s="20">
        <v>1</v>
      </c>
      <c r="G258" s="20">
        <v>161</v>
      </c>
      <c r="H258" s="20">
        <v>61</v>
      </c>
      <c r="I258" s="20">
        <v>14</v>
      </c>
      <c r="J258" s="20">
        <v>35</v>
      </c>
      <c r="K258" s="20">
        <v>30</v>
      </c>
      <c r="L258" s="20">
        <v>0</v>
      </c>
      <c r="M258" s="20">
        <v>1</v>
      </c>
      <c r="N258" s="20">
        <v>0</v>
      </c>
      <c r="O258" s="20">
        <v>0</v>
      </c>
      <c r="P258" s="20">
        <v>0</v>
      </c>
      <c r="Q258" s="20">
        <v>0</v>
      </c>
      <c r="R258" s="20">
        <v>20</v>
      </c>
    </row>
    <row r="259" spans="1:18" s="19" customFormat="1" ht="12" customHeight="1" x14ac:dyDescent="0.2">
      <c r="A259" s="157" t="s">
        <v>257</v>
      </c>
      <c r="B259" s="157"/>
      <c r="C259" s="20">
        <v>373</v>
      </c>
      <c r="D259" s="20">
        <v>264</v>
      </c>
      <c r="E259" s="20">
        <v>1</v>
      </c>
      <c r="F259" s="20">
        <v>0</v>
      </c>
      <c r="G259" s="20">
        <v>263</v>
      </c>
      <c r="H259" s="20">
        <v>31</v>
      </c>
      <c r="I259" s="20">
        <v>40</v>
      </c>
      <c r="J259" s="20">
        <v>64</v>
      </c>
      <c r="K259" s="20">
        <v>90</v>
      </c>
      <c r="L259" s="20">
        <v>5</v>
      </c>
      <c r="M259" s="20">
        <v>1</v>
      </c>
      <c r="N259" s="20">
        <v>1</v>
      </c>
      <c r="O259" s="20">
        <v>1</v>
      </c>
      <c r="P259" s="20">
        <v>0</v>
      </c>
      <c r="Q259" s="20">
        <v>0</v>
      </c>
      <c r="R259" s="20">
        <v>30</v>
      </c>
    </row>
    <row r="260" spans="1:18" s="19" customFormat="1" ht="12" customHeight="1" x14ac:dyDescent="0.2">
      <c r="A260" s="157" t="s">
        <v>258</v>
      </c>
      <c r="B260" s="157"/>
      <c r="C260" s="20">
        <v>296</v>
      </c>
      <c r="D260" s="20">
        <v>224</v>
      </c>
      <c r="E260" s="20">
        <v>3</v>
      </c>
      <c r="F260" s="20">
        <v>0</v>
      </c>
      <c r="G260" s="20">
        <v>221</v>
      </c>
      <c r="H260" s="20">
        <v>57</v>
      </c>
      <c r="I260" s="20">
        <v>56</v>
      </c>
      <c r="J260" s="20">
        <v>52</v>
      </c>
      <c r="K260" s="20">
        <v>22</v>
      </c>
      <c r="L260" s="20">
        <v>1</v>
      </c>
      <c r="M260" s="20">
        <v>4</v>
      </c>
      <c r="N260" s="20">
        <v>1</v>
      </c>
      <c r="O260" s="20">
        <v>1</v>
      </c>
      <c r="P260" s="20">
        <v>0</v>
      </c>
      <c r="Q260" s="20">
        <v>0</v>
      </c>
      <c r="R260" s="20">
        <v>27</v>
      </c>
    </row>
    <row r="261" spans="1:18" s="19" customFormat="1" ht="12" customHeight="1" x14ac:dyDescent="0.2">
      <c r="A261" s="157" t="s">
        <v>259</v>
      </c>
      <c r="B261" s="157"/>
      <c r="C261" s="20">
        <v>735</v>
      </c>
      <c r="D261" s="20">
        <v>547</v>
      </c>
      <c r="E261" s="20">
        <v>6</v>
      </c>
      <c r="F261" s="20">
        <v>0</v>
      </c>
      <c r="G261" s="20">
        <v>541</v>
      </c>
      <c r="H261" s="20">
        <v>171</v>
      </c>
      <c r="I261" s="20">
        <v>112</v>
      </c>
      <c r="J261" s="20">
        <v>112</v>
      </c>
      <c r="K261" s="20">
        <v>49</v>
      </c>
      <c r="L261" s="20">
        <v>10</v>
      </c>
      <c r="M261" s="20">
        <v>9</v>
      </c>
      <c r="N261" s="20">
        <v>0</v>
      </c>
      <c r="O261" s="20">
        <v>0</v>
      </c>
      <c r="P261" s="20">
        <v>0</v>
      </c>
      <c r="Q261" s="20">
        <v>0</v>
      </c>
      <c r="R261" s="20">
        <v>78</v>
      </c>
    </row>
    <row r="262" spans="1:18" s="19" customFormat="1" ht="12" customHeight="1" x14ac:dyDescent="0.2">
      <c r="A262" s="158" t="s">
        <v>260</v>
      </c>
      <c r="B262" s="158"/>
      <c r="C262" s="26">
        <v>58</v>
      </c>
      <c r="D262" s="26">
        <v>45</v>
      </c>
      <c r="E262" s="26">
        <v>0</v>
      </c>
      <c r="F262" s="26">
        <v>0</v>
      </c>
      <c r="G262" s="26">
        <v>45</v>
      </c>
      <c r="H262" s="26">
        <v>10</v>
      </c>
      <c r="I262" s="26">
        <v>3</v>
      </c>
      <c r="J262" s="26">
        <v>16</v>
      </c>
      <c r="K262" s="26">
        <v>3</v>
      </c>
      <c r="L262" s="26">
        <v>2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11</v>
      </c>
    </row>
    <row r="263" spans="1:18" s="19" customFormat="1" ht="12" customHeight="1" x14ac:dyDescent="0.2">
      <c r="A263" s="25"/>
      <c r="B263" s="25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</row>
    <row r="264" spans="1:18" s="19" customFormat="1" ht="12" customHeight="1" x14ac:dyDescent="0.2">
      <c r="A264" s="156" t="s">
        <v>261</v>
      </c>
      <c r="B264" s="156"/>
      <c r="C264" s="18">
        <f t="shared" ref="C264:J264" si="97">SUM(C265:C272)</f>
        <v>206078</v>
      </c>
      <c r="D264" s="18">
        <f t="shared" si="97"/>
        <v>127990</v>
      </c>
      <c r="E264" s="18">
        <f t="shared" si="97"/>
        <v>1367</v>
      </c>
      <c r="F264" s="18">
        <f t="shared" si="97"/>
        <v>490</v>
      </c>
      <c r="G264" s="18">
        <f t="shared" si="97"/>
        <v>126133</v>
      </c>
      <c r="H264" s="18">
        <f t="shared" si="97"/>
        <v>29042</v>
      </c>
      <c r="I264" s="18">
        <f t="shared" si="97"/>
        <v>24826</v>
      </c>
      <c r="J264" s="18">
        <f t="shared" si="97"/>
        <v>23961</v>
      </c>
      <c r="K264" s="18">
        <f t="shared" ref="K264:R264" si="98">SUM(K265:K272)</f>
        <v>23221</v>
      </c>
      <c r="L264" s="18">
        <f t="shared" si="98"/>
        <v>3060</v>
      </c>
      <c r="M264" s="18">
        <f t="shared" si="98"/>
        <v>2319</v>
      </c>
      <c r="N264" s="18">
        <f t="shared" si="98"/>
        <v>378</v>
      </c>
      <c r="O264" s="18">
        <f t="shared" si="98"/>
        <v>373</v>
      </c>
      <c r="P264" s="18">
        <f t="shared" si="98"/>
        <v>306</v>
      </c>
      <c r="Q264" s="18">
        <f t="shared" si="98"/>
        <v>63</v>
      </c>
      <c r="R264" s="18">
        <f t="shared" si="98"/>
        <v>18584</v>
      </c>
    </row>
    <row r="265" spans="1:18" s="19" customFormat="1" ht="12" customHeight="1" x14ac:dyDescent="0.2">
      <c r="A265" s="157" t="s">
        <v>262</v>
      </c>
      <c r="B265" s="157"/>
      <c r="C265" s="20">
        <f t="shared" ref="C265:J265" si="99">SUM(C59:C82)</f>
        <v>32293</v>
      </c>
      <c r="D265" s="20">
        <f t="shared" si="99"/>
        <v>21845</v>
      </c>
      <c r="E265" s="20">
        <f t="shared" si="99"/>
        <v>301</v>
      </c>
      <c r="F265" s="20">
        <f t="shared" si="99"/>
        <v>103</v>
      </c>
      <c r="G265" s="20">
        <f t="shared" si="99"/>
        <v>21441</v>
      </c>
      <c r="H265" s="20">
        <f t="shared" si="99"/>
        <v>5175</v>
      </c>
      <c r="I265" s="20">
        <f t="shared" si="99"/>
        <v>3667</v>
      </c>
      <c r="J265" s="20">
        <f t="shared" si="99"/>
        <v>4764</v>
      </c>
      <c r="K265" s="20">
        <f t="shared" ref="K265:R265" si="100">SUM(K59:K82)</f>
        <v>3962</v>
      </c>
      <c r="L265" s="20">
        <f t="shared" si="100"/>
        <v>339</v>
      </c>
      <c r="M265" s="20">
        <f t="shared" si="100"/>
        <v>354</v>
      </c>
      <c r="N265" s="20">
        <f t="shared" si="100"/>
        <v>73</v>
      </c>
      <c r="O265" s="20">
        <f t="shared" si="100"/>
        <v>58</v>
      </c>
      <c r="P265" s="20">
        <f t="shared" si="100"/>
        <v>48</v>
      </c>
      <c r="Q265" s="20">
        <f t="shared" si="100"/>
        <v>7</v>
      </c>
      <c r="R265" s="20">
        <f t="shared" si="100"/>
        <v>2994</v>
      </c>
    </row>
    <row r="266" spans="1:18" s="19" customFormat="1" ht="12" customHeight="1" x14ac:dyDescent="0.2">
      <c r="A266" s="157" t="s">
        <v>263</v>
      </c>
      <c r="B266" s="157"/>
      <c r="C266" s="20">
        <f t="shared" ref="C266:J266" si="101">SUM(C85:C154)</f>
        <v>83196</v>
      </c>
      <c r="D266" s="20">
        <f t="shared" si="101"/>
        <v>49853</v>
      </c>
      <c r="E266" s="20">
        <f t="shared" si="101"/>
        <v>487</v>
      </c>
      <c r="F266" s="20">
        <f t="shared" si="101"/>
        <v>198</v>
      </c>
      <c r="G266" s="20">
        <f t="shared" si="101"/>
        <v>49168</v>
      </c>
      <c r="H266" s="20">
        <f t="shared" si="101"/>
        <v>11352</v>
      </c>
      <c r="I266" s="20">
        <f t="shared" si="101"/>
        <v>11371</v>
      </c>
      <c r="J266" s="20">
        <f t="shared" si="101"/>
        <v>8205</v>
      </c>
      <c r="K266" s="20">
        <f t="shared" ref="K266:R266" si="102">SUM(K85:K154)</f>
        <v>8585</v>
      </c>
      <c r="L266" s="20">
        <f t="shared" si="102"/>
        <v>1251</v>
      </c>
      <c r="M266" s="20">
        <f t="shared" si="102"/>
        <v>1108</v>
      </c>
      <c r="N266" s="20">
        <f t="shared" si="102"/>
        <v>214</v>
      </c>
      <c r="O266" s="20">
        <f t="shared" si="102"/>
        <v>182</v>
      </c>
      <c r="P266" s="20">
        <f t="shared" si="102"/>
        <v>80</v>
      </c>
      <c r="Q266" s="20">
        <f t="shared" si="102"/>
        <v>5</v>
      </c>
      <c r="R266" s="20">
        <f t="shared" si="102"/>
        <v>6815</v>
      </c>
    </row>
    <row r="267" spans="1:18" s="19" customFormat="1" ht="12" customHeight="1" x14ac:dyDescent="0.2">
      <c r="A267" s="157" t="s">
        <v>264</v>
      </c>
      <c r="B267" s="157"/>
      <c r="C267" s="20">
        <f t="shared" ref="C267:J267" si="103">SUM(C157:C196)</f>
        <v>39570</v>
      </c>
      <c r="D267" s="20">
        <f t="shared" si="103"/>
        <v>21978</v>
      </c>
      <c r="E267" s="20">
        <f t="shared" si="103"/>
        <v>242</v>
      </c>
      <c r="F267" s="20">
        <f t="shared" si="103"/>
        <v>99</v>
      </c>
      <c r="G267" s="20">
        <f t="shared" si="103"/>
        <v>21637</v>
      </c>
      <c r="H267" s="20">
        <f t="shared" si="103"/>
        <v>4349</v>
      </c>
      <c r="I267" s="20">
        <f t="shared" si="103"/>
        <v>4057</v>
      </c>
      <c r="J267" s="20">
        <f t="shared" si="103"/>
        <v>4076</v>
      </c>
      <c r="K267" s="20">
        <f t="shared" ref="K267:R267" si="104">SUM(K157:K196)</f>
        <v>4243</v>
      </c>
      <c r="L267" s="20">
        <f t="shared" si="104"/>
        <v>784</v>
      </c>
      <c r="M267" s="20">
        <f t="shared" si="104"/>
        <v>371</v>
      </c>
      <c r="N267" s="20">
        <f t="shared" si="104"/>
        <v>38</v>
      </c>
      <c r="O267" s="20">
        <f t="shared" si="104"/>
        <v>80</v>
      </c>
      <c r="P267" s="20">
        <f t="shared" si="104"/>
        <v>140</v>
      </c>
      <c r="Q267" s="20">
        <f t="shared" si="104"/>
        <v>42</v>
      </c>
      <c r="R267" s="20">
        <f t="shared" si="104"/>
        <v>3457</v>
      </c>
    </row>
    <row r="268" spans="1:18" s="19" customFormat="1" ht="12" customHeight="1" x14ac:dyDescent="0.2">
      <c r="A268" s="157" t="s">
        <v>265</v>
      </c>
      <c r="B268" s="157"/>
      <c r="C268" s="20">
        <f t="shared" ref="C268:J268" si="105">SUM(C199:C207)</f>
        <v>4190</v>
      </c>
      <c r="D268" s="20">
        <f t="shared" si="105"/>
        <v>2778</v>
      </c>
      <c r="E268" s="20">
        <f t="shared" si="105"/>
        <v>22</v>
      </c>
      <c r="F268" s="20">
        <f t="shared" si="105"/>
        <v>9</v>
      </c>
      <c r="G268" s="20">
        <f t="shared" si="105"/>
        <v>2747</v>
      </c>
      <c r="H268" s="20">
        <f t="shared" si="105"/>
        <v>484</v>
      </c>
      <c r="I268" s="20">
        <f t="shared" si="105"/>
        <v>518</v>
      </c>
      <c r="J268" s="20">
        <f t="shared" si="105"/>
        <v>701</v>
      </c>
      <c r="K268" s="20">
        <f t="shared" ref="K268:R268" si="106">SUM(K199:K207)</f>
        <v>511</v>
      </c>
      <c r="L268" s="20">
        <f t="shared" si="106"/>
        <v>59</v>
      </c>
      <c r="M268" s="20">
        <f t="shared" si="106"/>
        <v>37</v>
      </c>
      <c r="N268" s="20">
        <f t="shared" si="106"/>
        <v>4</v>
      </c>
      <c r="O268" s="20">
        <f t="shared" si="106"/>
        <v>4</v>
      </c>
      <c r="P268" s="20">
        <f t="shared" si="106"/>
        <v>4</v>
      </c>
      <c r="Q268" s="20">
        <f t="shared" si="106"/>
        <v>4</v>
      </c>
      <c r="R268" s="20">
        <f t="shared" si="106"/>
        <v>421</v>
      </c>
    </row>
    <row r="269" spans="1:18" s="19" customFormat="1" ht="12" customHeight="1" x14ac:dyDescent="0.2">
      <c r="A269" s="157" t="s">
        <v>266</v>
      </c>
      <c r="B269" s="157"/>
      <c r="C269" s="20">
        <f t="shared" ref="C269:J269" si="107">SUM(C210:C227)</f>
        <v>28519</v>
      </c>
      <c r="D269" s="20">
        <f t="shared" si="107"/>
        <v>19512</v>
      </c>
      <c r="E269" s="20">
        <f t="shared" si="107"/>
        <v>209</v>
      </c>
      <c r="F269" s="20">
        <f t="shared" si="107"/>
        <v>56</v>
      </c>
      <c r="G269" s="20">
        <f t="shared" si="107"/>
        <v>19247</v>
      </c>
      <c r="H269" s="20">
        <f t="shared" si="107"/>
        <v>4975</v>
      </c>
      <c r="I269" s="20">
        <f t="shared" si="107"/>
        <v>2987</v>
      </c>
      <c r="J269" s="20">
        <f t="shared" si="107"/>
        <v>3459</v>
      </c>
      <c r="K269" s="20">
        <f t="shared" ref="K269:R269" si="108">SUM(K210:K227)</f>
        <v>3799</v>
      </c>
      <c r="L269" s="20">
        <f t="shared" si="108"/>
        <v>430</v>
      </c>
      <c r="M269" s="20">
        <f t="shared" si="108"/>
        <v>342</v>
      </c>
      <c r="N269" s="20">
        <f t="shared" si="108"/>
        <v>35</v>
      </c>
      <c r="O269" s="20">
        <f t="shared" si="108"/>
        <v>35</v>
      </c>
      <c r="P269" s="20">
        <f t="shared" si="108"/>
        <v>21</v>
      </c>
      <c r="Q269" s="20">
        <f t="shared" si="108"/>
        <v>2</v>
      </c>
      <c r="R269" s="20">
        <f t="shared" si="108"/>
        <v>3162</v>
      </c>
    </row>
    <row r="270" spans="1:18" s="19" customFormat="1" ht="12" customHeight="1" x14ac:dyDescent="0.2">
      <c r="A270" s="157" t="s">
        <v>267</v>
      </c>
      <c r="B270" s="157"/>
      <c r="C270" s="20">
        <f t="shared" ref="C270:J270" si="109">SUM(C230:C235)</f>
        <v>6836</v>
      </c>
      <c r="D270" s="20">
        <f t="shared" si="109"/>
        <v>4551</v>
      </c>
      <c r="E270" s="20">
        <f t="shared" si="109"/>
        <v>40</v>
      </c>
      <c r="F270" s="20">
        <f t="shared" si="109"/>
        <v>8</v>
      </c>
      <c r="G270" s="20">
        <f t="shared" si="109"/>
        <v>4503</v>
      </c>
      <c r="H270" s="20">
        <f t="shared" si="109"/>
        <v>984</v>
      </c>
      <c r="I270" s="20">
        <f t="shared" si="109"/>
        <v>930</v>
      </c>
      <c r="J270" s="20">
        <f t="shared" si="109"/>
        <v>841</v>
      </c>
      <c r="K270" s="20">
        <f t="shared" ref="K270:R270" si="110">SUM(K230:K235)</f>
        <v>959</v>
      </c>
      <c r="L270" s="20">
        <f t="shared" si="110"/>
        <v>60</v>
      </c>
      <c r="M270" s="20">
        <f t="shared" si="110"/>
        <v>42</v>
      </c>
      <c r="N270" s="20">
        <f t="shared" si="110"/>
        <v>3</v>
      </c>
      <c r="O270" s="20">
        <f t="shared" si="110"/>
        <v>8</v>
      </c>
      <c r="P270" s="20">
        <f t="shared" si="110"/>
        <v>6</v>
      </c>
      <c r="Q270" s="20">
        <f t="shared" si="110"/>
        <v>2</v>
      </c>
      <c r="R270" s="20">
        <f t="shared" si="110"/>
        <v>668</v>
      </c>
    </row>
    <row r="271" spans="1:18" s="19" customFormat="1" ht="12" customHeight="1" x14ac:dyDescent="0.2">
      <c r="A271" s="157" t="s">
        <v>268</v>
      </c>
      <c r="B271" s="157"/>
      <c r="C271" s="20">
        <f t="shared" ref="C271:J271" si="111">SUM(C238:C242)</f>
        <v>5182</v>
      </c>
      <c r="D271" s="20">
        <f t="shared" si="111"/>
        <v>2873</v>
      </c>
      <c r="E271" s="20">
        <f t="shared" si="111"/>
        <v>31</v>
      </c>
      <c r="F271" s="20">
        <f t="shared" si="111"/>
        <v>7</v>
      </c>
      <c r="G271" s="20">
        <f t="shared" si="111"/>
        <v>2835</v>
      </c>
      <c r="H271" s="20">
        <f t="shared" si="111"/>
        <v>609</v>
      </c>
      <c r="I271" s="20">
        <f t="shared" si="111"/>
        <v>596</v>
      </c>
      <c r="J271" s="20">
        <f t="shared" si="111"/>
        <v>587</v>
      </c>
      <c r="K271" s="20">
        <f t="shared" ref="K271:R271" si="112">SUM(K238:K242)</f>
        <v>525</v>
      </c>
      <c r="L271" s="20">
        <f t="shared" si="112"/>
        <v>65</v>
      </c>
      <c r="M271" s="20">
        <f t="shared" si="112"/>
        <v>26</v>
      </c>
      <c r="N271" s="20">
        <f t="shared" si="112"/>
        <v>4</v>
      </c>
      <c r="O271" s="20">
        <f t="shared" si="112"/>
        <v>3</v>
      </c>
      <c r="P271" s="20">
        <f t="shared" si="112"/>
        <v>4</v>
      </c>
      <c r="Q271" s="20">
        <f t="shared" si="112"/>
        <v>1</v>
      </c>
      <c r="R271" s="20">
        <f t="shared" si="112"/>
        <v>415</v>
      </c>
    </row>
    <row r="272" spans="1:18" s="19" customFormat="1" ht="12" customHeight="1" x14ac:dyDescent="0.2">
      <c r="A272" s="158" t="s">
        <v>269</v>
      </c>
      <c r="B272" s="158"/>
      <c r="C272" s="26">
        <f t="shared" ref="C272:J272" si="113">SUM(C245:C262)</f>
        <v>6292</v>
      </c>
      <c r="D272" s="26">
        <f t="shared" si="113"/>
        <v>4600</v>
      </c>
      <c r="E272" s="26">
        <f t="shared" si="113"/>
        <v>35</v>
      </c>
      <c r="F272" s="26">
        <f t="shared" si="113"/>
        <v>10</v>
      </c>
      <c r="G272" s="26">
        <f t="shared" si="113"/>
        <v>4555</v>
      </c>
      <c r="H272" s="26">
        <f t="shared" si="113"/>
        <v>1114</v>
      </c>
      <c r="I272" s="26">
        <f t="shared" si="113"/>
        <v>700</v>
      </c>
      <c r="J272" s="26">
        <f t="shared" si="113"/>
        <v>1328</v>
      </c>
      <c r="K272" s="26">
        <f t="shared" ref="K272:R272" si="114">SUM(K245:K262)</f>
        <v>637</v>
      </c>
      <c r="L272" s="26">
        <f t="shared" si="114"/>
        <v>72</v>
      </c>
      <c r="M272" s="26">
        <f t="shared" si="114"/>
        <v>39</v>
      </c>
      <c r="N272" s="26">
        <f t="shared" si="114"/>
        <v>7</v>
      </c>
      <c r="O272" s="26">
        <f t="shared" si="114"/>
        <v>3</v>
      </c>
      <c r="P272" s="26">
        <f t="shared" si="114"/>
        <v>3</v>
      </c>
      <c r="Q272" s="26">
        <f t="shared" si="114"/>
        <v>0</v>
      </c>
      <c r="R272" s="26">
        <f t="shared" si="114"/>
        <v>652</v>
      </c>
    </row>
    <row r="273" spans="1:18" s="19" customFormat="1" ht="12" customHeight="1" x14ac:dyDescent="0.2">
      <c r="A273" s="25"/>
      <c r="B273" s="25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</row>
    <row r="274" spans="1:18" s="19" customFormat="1" ht="12" customHeight="1" x14ac:dyDescent="0.2">
      <c r="A274" s="156" t="s">
        <v>270</v>
      </c>
      <c r="B274" s="156"/>
      <c r="C274" s="18">
        <f t="shared" ref="C274:J274" si="115">SUM(C275:C278)</f>
        <v>175668</v>
      </c>
      <c r="D274" s="18">
        <f t="shared" si="115"/>
        <v>108668</v>
      </c>
      <c r="E274" s="18">
        <f t="shared" si="115"/>
        <v>1236</v>
      </c>
      <c r="F274" s="18">
        <f t="shared" si="115"/>
        <v>441</v>
      </c>
      <c r="G274" s="18">
        <f t="shared" si="115"/>
        <v>106991</v>
      </c>
      <c r="H274" s="18">
        <f t="shared" si="115"/>
        <v>24779</v>
      </c>
      <c r="I274" s="18">
        <f t="shared" si="115"/>
        <v>21219</v>
      </c>
      <c r="J274" s="18">
        <f t="shared" si="115"/>
        <v>19941</v>
      </c>
      <c r="K274" s="18">
        <f t="shared" ref="K274:R274" si="116">SUM(K275:K278)</f>
        <v>18909</v>
      </c>
      <c r="L274" s="18">
        <f t="shared" si="116"/>
        <v>2704</v>
      </c>
      <c r="M274" s="18">
        <f t="shared" si="116"/>
        <v>2227</v>
      </c>
      <c r="N274" s="18">
        <f t="shared" si="116"/>
        <v>399</v>
      </c>
      <c r="O274" s="18">
        <f t="shared" si="116"/>
        <v>440</v>
      </c>
      <c r="P274" s="18">
        <f t="shared" si="116"/>
        <v>287</v>
      </c>
      <c r="Q274" s="18">
        <f t="shared" si="116"/>
        <v>64</v>
      </c>
      <c r="R274" s="18">
        <f t="shared" si="116"/>
        <v>14769</v>
      </c>
    </row>
    <row r="275" spans="1:18" s="19" customFormat="1" ht="12" customHeight="1" x14ac:dyDescent="0.2">
      <c r="A275" s="157" t="s">
        <v>266</v>
      </c>
      <c r="B275" s="157"/>
      <c r="C275" s="20">
        <v>29716</v>
      </c>
      <c r="D275" s="20">
        <v>20172</v>
      </c>
      <c r="E275" s="20">
        <v>261</v>
      </c>
      <c r="F275" s="20">
        <v>53</v>
      </c>
      <c r="G275" s="20">
        <v>19858</v>
      </c>
      <c r="H275" s="20">
        <v>5207</v>
      </c>
      <c r="I275" s="20">
        <v>3061</v>
      </c>
      <c r="J275" s="20">
        <v>3779</v>
      </c>
      <c r="K275" s="20">
        <v>3124</v>
      </c>
      <c r="L275" s="20">
        <v>471</v>
      </c>
      <c r="M275" s="20">
        <v>505</v>
      </c>
      <c r="N275" s="20">
        <v>87</v>
      </c>
      <c r="O275" s="20">
        <v>131</v>
      </c>
      <c r="P275" s="20">
        <v>32</v>
      </c>
      <c r="Q275" s="20">
        <v>11</v>
      </c>
      <c r="R275" s="20">
        <v>2197</v>
      </c>
    </row>
    <row r="276" spans="1:18" s="19" customFormat="1" ht="12" customHeight="1" x14ac:dyDescent="0.2">
      <c r="A276" s="157" t="s">
        <v>271</v>
      </c>
      <c r="B276" s="157"/>
      <c r="C276" s="20">
        <f t="shared" ref="C276:J276" si="117">C59+C60+C61+C65+C66+C67+C68+C69+C70+C71+C73+C74+C76+C77+C78+C79+C80+C81+C82+C98</f>
        <v>31609</v>
      </c>
      <c r="D276" s="20">
        <f t="shared" si="117"/>
        <v>21367</v>
      </c>
      <c r="E276" s="20">
        <f t="shared" si="117"/>
        <v>297</v>
      </c>
      <c r="F276" s="20">
        <f t="shared" si="117"/>
        <v>101</v>
      </c>
      <c r="G276" s="20">
        <f t="shared" si="117"/>
        <v>20969</v>
      </c>
      <c r="H276" s="20">
        <f t="shared" si="117"/>
        <v>5038</v>
      </c>
      <c r="I276" s="20">
        <f t="shared" si="117"/>
        <v>3650</v>
      </c>
      <c r="J276" s="20">
        <f t="shared" si="117"/>
        <v>4630</v>
      </c>
      <c r="K276" s="20">
        <f t="shared" ref="K276:R276" si="118">K59+K60+K61+K65+K66+K67+K68+K69+K70+K71+K73+K74+K76+K77+K78+K79+K80+K81+K82+K98</f>
        <v>3850</v>
      </c>
      <c r="L276" s="20">
        <f t="shared" si="118"/>
        <v>335</v>
      </c>
      <c r="M276" s="20">
        <f t="shared" si="118"/>
        <v>342</v>
      </c>
      <c r="N276" s="20">
        <f t="shared" si="118"/>
        <v>72</v>
      </c>
      <c r="O276" s="20">
        <f t="shared" si="118"/>
        <v>58</v>
      </c>
      <c r="P276" s="20">
        <f t="shared" si="118"/>
        <v>48</v>
      </c>
      <c r="Q276" s="20">
        <f t="shared" si="118"/>
        <v>7</v>
      </c>
      <c r="R276" s="20">
        <f t="shared" si="118"/>
        <v>2939</v>
      </c>
    </row>
    <row r="277" spans="1:18" s="19" customFormat="1" ht="12" customHeight="1" x14ac:dyDescent="0.2">
      <c r="A277" s="157" t="s">
        <v>264</v>
      </c>
      <c r="B277" s="157"/>
      <c r="C277" s="20">
        <f t="shared" ref="C277:J277" si="119">C157+C160+C163+C166+C170+C176+C177+C180+C182+C184+C187+C191+C192+C194+C199+C204+C207+C169+C173+C175+C178</f>
        <v>36839</v>
      </c>
      <c r="D277" s="20">
        <f t="shared" si="119"/>
        <v>20824</v>
      </c>
      <c r="E277" s="20">
        <f t="shared" si="119"/>
        <v>229</v>
      </c>
      <c r="F277" s="20">
        <f t="shared" si="119"/>
        <v>97</v>
      </c>
      <c r="G277" s="20">
        <f t="shared" si="119"/>
        <v>20498</v>
      </c>
      <c r="H277" s="20">
        <f t="shared" si="119"/>
        <v>3989</v>
      </c>
      <c r="I277" s="20">
        <f t="shared" si="119"/>
        <v>3867</v>
      </c>
      <c r="J277" s="20">
        <f t="shared" si="119"/>
        <v>4007</v>
      </c>
      <c r="K277" s="20">
        <f t="shared" ref="K277:R277" si="120">K157+K160+K163+K166+K170+K176+K177+K180+K182+K184+K187+K191+K192+K194+K199+K204+K207+K169+K173+K175+K178</f>
        <v>3981</v>
      </c>
      <c r="L277" s="20">
        <f t="shared" si="120"/>
        <v>740</v>
      </c>
      <c r="M277" s="20">
        <f t="shared" si="120"/>
        <v>358</v>
      </c>
      <c r="N277" s="20">
        <f t="shared" si="120"/>
        <v>36</v>
      </c>
      <c r="O277" s="20">
        <f t="shared" si="120"/>
        <v>76</v>
      </c>
      <c r="P277" s="20">
        <f t="shared" si="120"/>
        <v>134</v>
      </c>
      <c r="Q277" s="20">
        <f t="shared" si="120"/>
        <v>42</v>
      </c>
      <c r="R277" s="20">
        <f t="shared" si="120"/>
        <v>3268</v>
      </c>
    </row>
    <row r="278" spans="1:18" s="19" customFormat="1" ht="12" customHeight="1" x14ac:dyDescent="0.2">
      <c r="A278" s="158" t="s">
        <v>263</v>
      </c>
      <c r="B278" s="158"/>
      <c r="C278" s="26">
        <f t="shared" ref="C278:J278" si="121">+C85+C86+C87+C90+C91+C92+C96+C94+C100+C99+C104+C101+C106+C103+C107+C105+C108+C114+C112+C111+C115+C116+C117+C118+C119+C120+C121+C123+C122+C124+C125+C127+C126+C129+C128+C132+C134+C133+C136+C135+C137+C138+C139+C140+C141+C143+C144+C147+C146+C148+C149+C151+C152+C153+C154</f>
        <v>77504</v>
      </c>
      <c r="D278" s="26">
        <f t="shared" si="121"/>
        <v>46305</v>
      </c>
      <c r="E278" s="26">
        <f t="shared" si="121"/>
        <v>449</v>
      </c>
      <c r="F278" s="26">
        <f t="shared" si="121"/>
        <v>190</v>
      </c>
      <c r="G278" s="26">
        <f t="shared" si="121"/>
        <v>45666</v>
      </c>
      <c r="H278" s="26">
        <f t="shared" si="121"/>
        <v>10545</v>
      </c>
      <c r="I278" s="26">
        <f t="shared" si="121"/>
        <v>10641</v>
      </c>
      <c r="J278" s="26">
        <f t="shared" si="121"/>
        <v>7525</v>
      </c>
      <c r="K278" s="26">
        <f t="shared" ref="K278:R278" si="122">+K85+K86+K87+K90+K91+K92+K96+K94+K100+K99+K104+K101+K106+K103+K107+K105+K108+K114+K112+K111+K115+K116+K117+K118+K119+K120+K121+K123+K122+K124+K125+K127+K126+K129+K128+K132+K134+K133+K136+K135+K137+K138+K139+K140+K141+K143+K144+K147+K146+K148+K149+K151+K152+K153+K154</f>
        <v>7954</v>
      </c>
      <c r="L278" s="26">
        <f t="shared" si="122"/>
        <v>1158</v>
      </c>
      <c r="M278" s="26">
        <f t="shared" si="122"/>
        <v>1022</v>
      </c>
      <c r="N278" s="26">
        <f t="shared" si="122"/>
        <v>204</v>
      </c>
      <c r="O278" s="26">
        <f t="shared" si="122"/>
        <v>175</v>
      </c>
      <c r="P278" s="26">
        <f t="shared" si="122"/>
        <v>73</v>
      </c>
      <c r="Q278" s="26">
        <f t="shared" si="122"/>
        <v>4</v>
      </c>
      <c r="R278" s="26">
        <f t="shared" si="122"/>
        <v>6365</v>
      </c>
    </row>
    <row r="279" spans="1:18" s="33" customFormat="1" ht="4.5" customHeight="1" x14ac:dyDescent="0.15">
      <c r="A279" s="200"/>
      <c r="B279" s="200"/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</row>
    <row r="280" spans="1:18" s="34" customFormat="1" ht="12" customHeight="1" x14ac:dyDescent="0.15">
      <c r="A280" s="209" t="s">
        <v>272</v>
      </c>
      <c r="B280" s="209"/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</row>
    <row r="281" spans="1:18" s="35" customFormat="1" ht="3.75" customHeight="1" x14ac:dyDescent="0.15">
      <c r="A281" s="203"/>
      <c r="B281" s="203"/>
      <c r="C281" s="203"/>
      <c r="D281" s="203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</row>
    <row r="282" spans="1:18" s="36" customFormat="1" ht="12" customHeight="1" x14ac:dyDescent="0.15">
      <c r="A282" s="204" t="s">
        <v>273</v>
      </c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</row>
    <row r="283" spans="1:18" s="33" customFormat="1" ht="4.5" customHeight="1" x14ac:dyDescent="0.15">
      <c r="A283" s="200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</row>
    <row r="284" spans="1:18" s="37" customFormat="1" ht="12" customHeight="1" x14ac:dyDescent="0.2">
      <c r="A284" s="201" t="s">
        <v>274</v>
      </c>
      <c r="B284" s="201"/>
      <c r="C284" s="201"/>
      <c r="D284" s="201"/>
      <c r="E284" s="201"/>
      <c r="F284" s="201"/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</row>
    <row r="285" spans="1:18" s="37" customFormat="1" ht="12" customHeight="1" x14ac:dyDescent="0.2">
      <c r="A285" s="201" t="s">
        <v>339</v>
      </c>
      <c r="B285" s="201"/>
      <c r="C285" s="201"/>
      <c r="D285" s="201"/>
      <c r="E285" s="201"/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  <c r="R285" s="201"/>
    </row>
  </sheetData>
  <mergeCells count="259">
    <mergeCell ref="A1:R1"/>
    <mergeCell ref="A3:J3"/>
    <mergeCell ref="K3:R3"/>
    <mergeCell ref="A4:J4"/>
    <mergeCell ref="K4:R4"/>
    <mergeCell ref="A5:B5"/>
    <mergeCell ref="E5:G5"/>
    <mergeCell ref="H5:R5"/>
    <mergeCell ref="A2:J2"/>
    <mergeCell ref="K2:R2"/>
    <mergeCell ref="A12:B12"/>
    <mergeCell ref="A13:B13"/>
    <mergeCell ref="A17:B17"/>
    <mergeCell ref="A21:B21"/>
    <mergeCell ref="A8:O8"/>
    <mergeCell ref="Q8:R8"/>
    <mergeCell ref="A9:D9"/>
    <mergeCell ref="A10:B10"/>
    <mergeCell ref="A6:B6"/>
    <mergeCell ref="E6:G6"/>
    <mergeCell ref="H6:R6"/>
    <mergeCell ref="A7:R7"/>
    <mergeCell ref="A39:B39"/>
    <mergeCell ref="A40:B40"/>
    <mergeCell ref="A42:B42"/>
    <mergeCell ref="A43:B43"/>
    <mergeCell ref="A29:B29"/>
    <mergeCell ref="A32:B32"/>
    <mergeCell ref="A33:B33"/>
    <mergeCell ref="A38:B38"/>
    <mergeCell ref="A23:B23"/>
    <mergeCell ref="A24:B24"/>
    <mergeCell ref="A25:B25"/>
    <mergeCell ref="A26:B26"/>
    <mergeCell ref="A60:B60"/>
    <mergeCell ref="A61:B61"/>
    <mergeCell ref="A62:B62"/>
    <mergeCell ref="A63:B63"/>
    <mergeCell ref="A55:B55"/>
    <mergeCell ref="A56:B56"/>
    <mergeCell ref="A58:B58"/>
    <mergeCell ref="A59:B59"/>
    <mergeCell ref="A44:B44"/>
    <mergeCell ref="A48:B48"/>
    <mergeCell ref="A53:B53"/>
    <mergeCell ref="A54:B54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85:B85"/>
    <mergeCell ref="A86:B86"/>
    <mergeCell ref="A87:B87"/>
    <mergeCell ref="A88:B88"/>
    <mergeCell ref="A80:B80"/>
    <mergeCell ref="A81:B81"/>
    <mergeCell ref="A82:B82"/>
    <mergeCell ref="A84:B84"/>
    <mergeCell ref="A76:B76"/>
    <mergeCell ref="A77:B77"/>
    <mergeCell ref="A78:B78"/>
    <mergeCell ref="A79:B79"/>
    <mergeCell ref="A97:B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58:B158"/>
    <mergeCell ref="A159:B159"/>
    <mergeCell ref="A160:B160"/>
    <mergeCell ref="A161:B161"/>
    <mergeCell ref="A153:B153"/>
    <mergeCell ref="A154:B154"/>
    <mergeCell ref="A156:B156"/>
    <mergeCell ref="A157:B157"/>
    <mergeCell ref="A149:B149"/>
    <mergeCell ref="A150:B150"/>
    <mergeCell ref="A151:B151"/>
    <mergeCell ref="A152:B152"/>
    <mergeCell ref="A170:B170"/>
    <mergeCell ref="A171:B171"/>
    <mergeCell ref="A172:B172"/>
    <mergeCell ref="A173:B173"/>
    <mergeCell ref="A166:B166"/>
    <mergeCell ref="A167:B167"/>
    <mergeCell ref="A168:B168"/>
    <mergeCell ref="A169:B169"/>
    <mergeCell ref="A162:B162"/>
    <mergeCell ref="A163:B163"/>
    <mergeCell ref="A164:B164"/>
    <mergeCell ref="A165:B165"/>
    <mergeCell ref="A182:B182"/>
    <mergeCell ref="A183:B183"/>
    <mergeCell ref="A184:B184"/>
    <mergeCell ref="A185:B185"/>
    <mergeCell ref="A178:B178"/>
    <mergeCell ref="A179:B179"/>
    <mergeCell ref="A180:B180"/>
    <mergeCell ref="A181:B181"/>
    <mergeCell ref="A174:B174"/>
    <mergeCell ref="A175:B175"/>
    <mergeCell ref="A176:B176"/>
    <mergeCell ref="A177:B177"/>
    <mergeCell ref="A194:B194"/>
    <mergeCell ref="A195:B195"/>
    <mergeCell ref="A196:B196"/>
    <mergeCell ref="A198:B198"/>
    <mergeCell ref="A190:B190"/>
    <mergeCell ref="A191:B191"/>
    <mergeCell ref="A192:B192"/>
    <mergeCell ref="A193:B193"/>
    <mergeCell ref="A186:B186"/>
    <mergeCell ref="A187:B187"/>
    <mergeCell ref="A188:B188"/>
    <mergeCell ref="A189:B189"/>
    <mergeCell ref="A207:B207"/>
    <mergeCell ref="A209:B209"/>
    <mergeCell ref="A210:B210"/>
    <mergeCell ref="A211:B211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20:B220"/>
    <mergeCell ref="A221:B221"/>
    <mergeCell ref="A222:B222"/>
    <mergeCell ref="A223:B223"/>
    <mergeCell ref="A216:B216"/>
    <mergeCell ref="A217:B217"/>
    <mergeCell ref="A218:B218"/>
    <mergeCell ref="A219:B219"/>
    <mergeCell ref="A212:B212"/>
    <mergeCell ref="A213:B213"/>
    <mergeCell ref="A214:B214"/>
    <mergeCell ref="A215:B215"/>
    <mergeCell ref="A233:B233"/>
    <mergeCell ref="A234:B234"/>
    <mergeCell ref="A235:B235"/>
    <mergeCell ref="A237:B237"/>
    <mergeCell ref="A229:B229"/>
    <mergeCell ref="A230:B230"/>
    <mergeCell ref="A231:B231"/>
    <mergeCell ref="A232:B232"/>
    <mergeCell ref="A224:B224"/>
    <mergeCell ref="A225:B225"/>
    <mergeCell ref="A226:B226"/>
    <mergeCell ref="A227:B227"/>
    <mergeCell ref="A247:B247"/>
    <mergeCell ref="A248:B248"/>
    <mergeCell ref="A249:B249"/>
    <mergeCell ref="A250:B250"/>
    <mergeCell ref="A242:B242"/>
    <mergeCell ref="A244:B244"/>
    <mergeCell ref="A245:B245"/>
    <mergeCell ref="A246:B246"/>
    <mergeCell ref="A238:B238"/>
    <mergeCell ref="A239:B239"/>
    <mergeCell ref="A240:B240"/>
    <mergeCell ref="A241:B241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72:B272"/>
    <mergeCell ref="A274:B274"/>
    <mergeCell ref="A275:B275"/>
    <mergeCell ref="A276:B276"/>
    <mergeCell ref="A268:B268"/>
    <mergeCell ref="A269:B269"/>
    <mergeCell ref="A270:B270"/>
    <mergeCell ref="A271:B271"/>
    <mergeCell ref="A264:B264"/>
    <mergeCell ref="A265:B265"/>
    <mergeCell ref="A266:B266"/>
    <mergeCell ref="A267:B267"/>
    <mergeCell ref="A285:R285"/>
    <mergeCell ref="A281:R281"/>
    <mergeCell ref="A282:R282"/>
    <mergeCell ref="A283:R283"/>
    <mergeCell ref="A284:R284"/>
    <mergeCell ref="A277:B277"/>
    <mergeCell ref="A278:B278"/>
    <mergeCell ref="A279:R279"/>
    <mergeCell ref="A280:R280"/>
  </mergeCells>
  <phoneticPr fontId="0" type="noConversion"/>
  <pageMargins left="0" right="0" top="0" bottom="0" header="0" footer="0"/>
  <pageSetup paperSize="9" scale="75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>
      <selection sqref="A1:Q1"/>
    </sheetView>
  </sheetViews>
  <sheetFormatPr defaultRowHeight="12.75" x14ac:dyDescent="0.2"/>
  <cols>
    <col min="1" max="1" width="3.7109375" style="67" customWidth="1"/>
    <col min="2" max="2" width="3.7109375" style="38" customWidth="1"/>
    <col min="3" max="3" width="25.7109375" style="38" customWidth="1"/>
    <col min="4" max="10" width="9.140625" style="38"/>
    <col min="11" max="11" width="9.140625" style="2" hidden="1" customWidth="1"/>
    <col min="12" max="17" width="14" style="38" customWidth="1"/>
    <col min="18" max="16384" width="9.140625" style="38"/>
  </cols>
  <sheetData>
    <row r="1" spans="1:17" x14ac:dyDescent="0.2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14.25" customHeight="1" x14ac:dyDescent="0.2">
      <c r="A2" s="206" t="s">
        <v>275</v>
      </c>
      <c r="B2" s="206"/>
      <c r="C2" s="206"/>
      <c r="D2" s="206"/>
      <c r="E2" s="206"/>
      <c r="F2" s="206"/>
      <c r="G2" s="206"/>
      <c r="H2" s="206"/>
      <c r="I2" s="206"/>
      <c r="J2" s="206"/>
      <c r="L2" s="216"/>
      <c r="M2" s="216"/>
      <c r="N2" s="216"/>
      <c r="O2" s="216"/>
      <c r="P2" s="216"/>
      <c r="Q2" s="216"/>
    </row>
    <row r="3" spans="1:17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L3" s="216"/>
      <c r="M3" s="216"/>
      <c r="N3" s="216"/>
      <c r="O3" s="216"/>
      <c r="P3" s="216"/>
      <c r="Q3" s="216"/>
    </row>
    <row r="4" spans="1:17" x14ac:dyDescent="0.2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3"/>
      <c r="L4" s="218"/>
      <c r="M4" s="218"/>
      <c r="N4" s="218"/>
      <c r="O4" s="218"/>
      <c r="P4" s="218"/>
      <c r="Q4" s="218"/>
    </row>
    <row r="5" spans="1:17" s="4" customFormat="1" ht="12" customHeight="1" x14ac:dyDescent="0.2">
      <c r="A5" s="39"/>
      <c r="B5" s="39"/>
      <c r="C5" s="39"/>
      <c r="D5" s="5" t="s">
        <v>1</v>
      </c>
      <c r="E5" s="5" t="s">
        <v>2</v>
      </c>
      <c r="F5" s="220" t="s">
        <v>3</v>
      </c>
      <c r="G5" s="219"/>
      <c r="H5" s="221"/>
      <c r="I5" s="220" t="s">
        <v>4</v>
      </c>
      <c r="J5" s="219"/>
      <c r="K5" s="40"/>
      <c r="L5" s="220" t="s">
        <v>4</v>
      </c>
      <c r="M5" s="219"/>
      <c r="N5" s="219"/>
      <c r="O5" s="219"/>
      <c r="P5" s="219"/>
      <c r="Q5" s="219"/>
    </row>
    <row r="6" spans="1:17" s="4" customFormat="1" ht="12" customHeight="1" x14ac:dyDescent="0.2">
      <c r="D6" s="6" t="s">
        <v>5</v>
      </c>
      <c r="E6" s="6"/>
      <c r="F6" s="214"/>
      <c r="G6" s="211"/>
      <c r="H6" s="215"/>
      <c r="I6" s="214"/>
      <c r="J6" s="211"/>
      <c r="K6" s="41"/>
      <c r="L6" s="214"/>
      <c r="M6" s="211"/>
      <c r="N6" s="211"/>
      <c r="O6" s="211"/>
      <c r="P6" s="211"/>
      <c r="Q6" s="211"/>
    </row>
    <row r="7" spans="1:17" s="4" customFormat="1" ht="12" customHeight="1" x14ac:dyDescent="0.2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41"/>
      <c r="L7" s="211"/>
      <c r="M7" s="211"/>
      <c r="N7" s="211"/>
      <c r="O7" s="211"/>
      <c r="P7" s="211"/>
      <c r="Q7" s="211"/>
    </row>
    <row r="8" spans="1:17" s="1" customFormat="1" ht="12" customHeight="1" x14ac:dyDescent="0.2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42"/>
      <c r="L8" s="230"/>
      <c r="M8" s="230"/>
      <c r="N8" s="230"/>
      <c r="O8" s="230"/>
      <c r="P8" s="230"/>
      <c r="Q8" s="230"/>
    </row>
    <row r="9" spans="1:17" s="8" customFormat="1" ht="12" customHeight="1" x14ac:dyDescent="0.2">
      <c r="A9" s="43"/>
      <c r="B9" s="43"/>
      <c r="C9" s="43"/>
      <c r="D9" s="43"/>
      <c r="E9" s="43"/>
      <c r="F9" s="9" t="s">
        <v>276</v>
      </c>
      <c r="G9" s="9" t="s">
        <v>277</v>
      </c>
      <c r="H9" s="9" t="s">
        <v>278</v>
      </c>
      <c r="I9" s="9" t="s">
        <v>10</v>
      </c>
      <c r="J9" s="9" t="s">
        <v>11</v>
      </c>
      <c r="K9" s="44"/>
      <c r="L9" s="9" t="s">
        <v>12</v>
      </c>
      <c r="M9" s="9" t="s">
        <v>13</v>
      </c>
      <c r="N9" s="9" t="s">
        <v>14</v>
      </c>
      <c r="O9" s="9" t="s">
        <v>15</v>
      </c>
      <c r="P9" s="9" t="s">
        <v>279</v>
      </c>
      <c r="Q9" s="9" t="s">
        <v>280</v>
      </c>
    </row>
    <row r="10" spans="1:17" s="19" customFormat="1" ht="11.25" customHeight="1" x14ac:dyDescent="0.2">
      <c r="A10" s="222" t="s">
        <v>22</v>
      </c>
      <c r="B10" s="222"/>
      <c r="C10" s="222"/>
      <c r="D10" s="15">
        <v>19347</v>
      </c>
      <c r="E10" s="15">
        <v>12017</v>
      </c>
      <c r="F10" s="15">
        <v>313</v>
      </c>
      <c r="G10" s="15">
        <v>221</v>
      </c>
      <c r="H10" s="15">
        <v>11483</v>
      </c>
      <c r="I10" s="15">
        <v>3605</v>
      </c>
      <c r="J10" s="15">
        <v>1524</v>
      </c>
      <c r="K10" s="16"/>
      <c r="L10" s="15">
        <v>3402</v>
      </c>
      <c r="M10" s="15">
        <v>2230</v>
      </c>
      <c r="N10" s="15">
        <v>474</v>
      </c>
      <c r="O10" s="15">
        <v>149</v>
      </c>
      <c r="P10" s="15">
        <v>67</v>
      </c>
      <c r="Q10" s="15">
        <v>32</v>
      </c>
    </row>
    <row r="11" spans="1:17" s="19" customFormat="1" ht="11.25" customHeight="1" x14ac:dyDescent="0.2">
      <c r="A11" s="45"/>
      <c r="B11" s="226" t="s">
        <v>23</v>
      </c>
      <c r="C11" s="226"/>
      <c r="D11" s="20">
        <v>6482</v>
      </c>
      <c r="E11" s="20">
        <v>4395</v>
      </c>
      <c r="F11" s="20">
        <v>76</v>
      </c>
      <c r="G11" s="20">
        <v>78</v>
      </c>
      <c r="H11" s="20">
        <v>4241</v>
      </c>
      <c r="I11" s="20">
        <v>1346</v>
      </c>
      <c r="J11" s="20">
        <v>459</v>
      </c>
      <c r="K11" s="21"/>
      <c r="L11" s="20">
        <v>1529</v>
      </c>
      <c r="M11" s="20">
        <v>678</v>
      </c>
      <c r="N11" s="20">
        <v>155</v>
      </c>
      <c r="O11" s="20">
        <v>53</v>
      </c>
      <c r="P11" s="20">
        <v>15</v>
      </c>
      <c r="Q11" s="20">
        <v>6</v>
      </c>
    </row>
    <row r="12" spans="1:17" s="19" customFormat="1" ht="11.25" customHeight="1" x14ac:dyDescent="0.2">
      <c r="A12" s="45"/>
      <c r="B12" s="48"/>
      <c r="C12" s="47" t="s">
        <v>24</v>
      </c>
      <c r="D12" s="20">
        <v>2500</v>
      </c>
      <c r="E12" s="20">
        <v>1702</v>
      </c>
      <c r="F12" s="20">
        <v>33</v>
      </c>
      <c r="G12" s="20">
        <v>23</v>
      </c>
      <c r="H12" s="20">
        <v>1646</v>
      </c>
      <c r="I12" s="20">
        <v>621</v>
      </c>
      <c r="J12" s="20">
        <v>183</v>
      </c>
      <c r="K12" s="21"/>
      <c r="L12" s="20">
        <v>576</v>
      </c>
      <c r="M12" s="20">
        <v>155</v>
      </c>
      <c r="N12" s="20">
        <v>83</v>
      </c>
      <c r="O12" s="20">
        <v>24</v>
      </c>
      <c r="P12" s="20">
        <v>3</v>
      </c>
      <c r="Q12" s="20">
        <v>1</v>
      </c>
    </row>
    <row r="13" spans="1:17" s="19" customFormat="1" ht="11.25" customHeight="1" x14ac:dyDescent="0.2">
      <c r="A13" s="45"/>
      <c r="B13" s="48"/>
      <c r="C13" s="47" t="s">
        <v>25</v>
      </c>
      <c r="D13" s="20">
        <v>2188</v>
      </c>
      <c r="E13" s="20">
        <v>1506</v>
      </c>
      <c r="F13" s="20">
        <v>16</v>
      </c>
      <c r="G13" s="20">
        <v>22</v>
      </c>
      <c r="H13" s="20">
        <v>1468</v>
      </c>
      <c r="I13" s="20">
        <v>480</v>
      </c>
      <c r="J13" s="20">
        <v>114</v>
      </c>
      <c r="K13" s="21"/>
      <c r="L13" s="20">
        <v>558</v>
      </c>
      <c r="M13" s="20">
        <v>242</v>
      </c>
      <c r="N13" s="20">
        <v>45</v>
      </c>
      <c r="O13" s="20">
        <v>19</v>
      </c>
      <c r="P13" s="20">
        <v>5</v>
      </c>
      <c r="Q13" s="20">
        <v>5</v>
      </c>
    </row>
    <row r="14" spans="1:17" s="19" customFormat="1" ht="11.25" customHeight="1" x14ac:dyDescent="0.2">
      <c r="A14" s="45"/>
      <c r="B14" s="30"/>
      <c r="C14" s="30" t="s">
        <v>26</v>
      </c>
      <c r="D14" s="20">
        <v>1794</v>
      </c>
      <c r="E14" s="20">
        <v>1187</v>
      </c>
      <c r="F14" s="20">
        <v>27</v>
      </c>
      <c r="G14" s="20">
        <v>33</v>
      </c>
      <c r="H14" s="20">
        <v>1127</v>
      </c>
      <c r="I14" s="20">
        <v>245</v>
      </c>
      <c r="J14" s="20">
        <v>162</v>
      </c>
      <c r="K14" s="21"/>
      <c r="L14" s="20">
        <v>395</v>
      </c>
      <c r="M14" s="20">
        <v>281</v>
      </c>
      <c r="N14" s="20">
        <v>27</v>
      </c>
      <c r="O14" s="20">
        <v>10</v>
      </c>
      <c r="P14" s="20">
        <v>7</v>
      </c>
      <c r="Q14" s="20">
        <v>0</v>
      </c>
    </row>
    <row r="15" spans="1:17" s="19" customFormat="1" ht="11.25" customHeight="1" x14ac:dyDescent="0.2">
      <c r="A15" s="45"/>
      <c r="B15" s="226" t="s">
        <v>27</v>
      </c>
      <c r="C15" s="226"/>
      <c r="D15" s="20">
        <v>5273</v>
      </c>
      <c r="E15" s="20">
        <v>2834</v>
      </c>
      <c r="F15" s="20">
        <v>88</v>
      </c>
      <c r="G15" s="20">
        <v>62</v>
      </c>
      <c r="H15" s="20">
        <v>2684</v>
      </c>
      <c r="I15" s="20">
        <v>775</v>
      </c>
      <c r="J15" s="20">
        <v>427</v>
      </c>
      <c r="K15" s="21"/>
      <c r="L15" s="20">
        <v>740</v>
      </c>
      <c r="M15" s="20">
        <v>508</v>
      </c>
      <c r="N15" s="20">
        <v>181</v>
      </c>
      <c r="O15" s="20">
        <v>29</v>
      </c>
      <c r="P15" s="20">
        <v>17</v>
      </c>
      <c r="Q15" s="20">
        <v>7</v>
      </c>
    </row>
    <row r="16" spans="1:17" s="19" customFormat="1" ht="11.25" customHeight="1" x14ac:dyDescent="0.2">
      <c r="A16" s="45"/>
      <c r="B16" s="48"/>
      <c r="C16" s="47" t="s">
        <v>28</v>
      </c>
      <c r="D16" s="20">
        <v>1480</v>
      </c>
      <c r="E16" s="20">
        <v>901</v>
      </c>
      <c r="F16" s="20">
        <v>18</v>
      </c>
      <c r="G16" s="20">
        <v>26</v>
      </c>
      <c r="H16" s="20">
        <v>857</v>
      </c>
      <c r="I16" s="20">
        <v>310</v>
      </c>
      <c r="J16" s="20">
        <v>138</v>
      </c>
      <c r="K16" s="21"/>
      <c r="L16" s="20">
        <v>142</v>
      </c>
      <c r="M16" s="20">
        <v>173</v>
      </c>
      <c r="N16" s="20">
        <v>83</v>
      </c>
      <c r="O16" s="20">
        <v>7</v>
      </c>
      <c r="P16" s="20">
        <v>3</v>
      </c>
      <c r="Q16" s="20">
        <v>1</v>
      </c>
    </row>
    <row r="17" spans="1:17" s="19" customFormat="1" ht="11.25" customHeight="1" x14ac:dyDescent="0.2">
      <c r="A17" s="45"/>
      <c r="B17" s="48"/>
      <c r="C17" s="47" t="s">
        <v>29</v>
      </c>
      <c r="D17" s="20">
        <v>1467</v>
      </c>
      <c r="E17" s="20">
        <v>748</v>
      </c>
      <c r="F17" s="20">
        <v>25</v>
      </c>
      <c r="G17" s="20">
        <v>20</v>
      </c>
      <c r="H17" s="20">
        <v>703</v>
      </c>
      <c r="I17" s="20">
        <v>165</v>
      </c>
      <c r="J17" s="20">
        <v>132</v>
      </c>
      <c r="K17" s="21"/>
      <c r="L17" s="20">
        <v>240</v>
      </c>
      <c r="M17" s="20">
        <v>109</v>
      </c>
      <c r="N17" s="20">
        <v>39</v>
      </c>
      <c r="O17" s="20">
        <v>8</v>
      </c>
      <c r="P17" s="20">
        <v>6</v>
      </c>
      <c r="Q17" s="20">
        <v>4</v>
      </c>
    </row>
    <row r="18" spans="1:17" s="19" customFormat="1" ht="11.25" customHeight="1" x14ac:dyDescent="0.2">
      <c r="A18" s="45"/>
      <c r="B18" s="30"/>
      <c r="C18" s="47" t="s">
        <v>30</v>
      </c>
      <c r="D18" s="20">
        <v>2326</v>
      </c>
      <c r="E18" s="20">
        <v>1185</v>
      </c>
      <c r="F18" s="20">
        <v>45</v>
      </c>
      <c r="G18" s="20">
        <v>16</v>
      </c>
      <c r="H18" s="20">
        <v>1124</v>
      </c>
      <c r="I18" s="20">
        <v>300</v>
      </c>
      <c r="J18" s="20">
        <v>157</v>
      </c>
      <c r="K18" s="21"/>
      <c r="L18" s="20">
        <v>358</v>
      </c>
      <c r="M18" s="20">
        <v>226</v>
      </c>
      <c r="N18" s="20">
        <v>59</v>
      </c>
      <c r="O18" s="20">
        <v>14</v>
      </c>
      <c r="P18" s="20">
        <v>8</v>
      </c>
      <c r="Q18" s="20">
        <v>2</v>
      </c>
    </row>
    <row r="19" spans="1:17" s="19" customFormat="1" ht="11.25" customHeight="1" x14ac:dyDescent="0.2">
      <c r="A19" s="45"/>
      <c r="B19" s="228" t="s">
        <v>31</v>
      </c>
      <c r="C19" s="228"/>
      <c r="D19" s="49">
        <v>7592</v>
      </c>
      <c r="E19" s="49">
        <v>4788</v>
      </c>
      <c r="F19" s="49">
        <v>149</v>
      </c>
      <c r="G19" s="49">
        <v>81</v>
      </c>
      <c r="H19" s="49">
        <v>4558</v>
      </c>
      <c r="I19" s="49">
        <v>1484</v>
      </c>
      <c r="J19" s="49">
        <v>638</v>
      </c>
      <c r="K19" s="50"/>
      <c r="L19" s="49">
        <v>1133</v>
      </c>
      <c r="M19" s="49">
        <v>1044</v>
      </c>
      <c r="N19" s="49">
        <v>138</v>
      </c>
      <c r="O19" s="49">
        <v>67</v>
      </c>
      <c r="P19" s="49">
        <v>35</v>
      </c>
      <c r="Q19" s="49">
        <v>19</v>
      </c>
    </row>
    <row r="20" spans="1:17" s="19" customFormat="1" ht="11.25" customHeight="1" x14ac:dyDescent="0.2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</row>
    <row r="21" spans="1:17" s="19" customFormat="1" ht="11.25" customHeight="1" x14ac:dyDescent="0.2">
      <c r="A21" s="222" t="s">
        <v>32</v>
      </c>
      <c r="B21" s="222"/>
      <c r="C21" s="222"/>
      <c r="D21" s="15">
        <v>42140</v>
      </c>
      <c r="E21" s="15">
        <v>22853</v>
      </c>
      <c r="F21" s="15">
        <v>558</v>
      </c>
      <c r="G21" s="15">
        <v>626</v>
      </c>
      <c r="H21" s="15">
        <v>21669</v>
      </c>
      <c r="I21" s="15">
        <v>6354</v>
      </c>
      <c r="J21" s="15">
        <v>3248</v>
      </c>
      <c r="K21" s="16"/>
      <c r="L21" s="15">
        <v>5652</v>
      </c>
      <c r="M21" s="15">
        <v>4487</v>
      </c>
      <c r="N21" s="15">
        <v>1308</v>
      </c>
      <c r="O21" s="15">
        <v>386</v>
      </c>
      <c r="P21" s="15">
        <v>159</v>
      </c>
      <c r="Q21" s="15">
        <v>75</v>
      </c>
    </row>
    <row r="22" spans="1:17" s="19" customFormat="1" ht="11.25" customHeight="1" x14ac:dyDescent="0.2">
      <c r="A22" s="45"/>
      <c r="B22" s="226" t="s">
        <v>33</v>
      </c>
      <c r="C22" s="226"/>
      <c r="D22" s="20">
        <v>24753</v>
      </c>
      <c r="E22" s="20">
        <v>12821</v>
      </c>
      <c r="F22" s="20">
        <v>344</v>
      </c>
      <c r="G22" s="20">
        <v>411</v>
      </c>
      <c r="H22" s="20">
        <v>12066</v>
      </c>
      <c r="I22" s="20">
        <v>3609</v>
      </c>
      <c r="J22" s="20">
        <v>1710</v>
      </c>
      <c r="K22" s="21"/>
      <c r="L22" s="20">
        <v>3097</v>
      </c>
      <c r="M22" s="20">
        <v>2477</v>
      </c>
      <c r="N22" s="20">
        <v>836</v>
      </c>
      <c r="O22" s="20">
        <v>209</v>
      </c>
      <c r="P22" s="20">
        <v>86</v>
      </c>
      <c r="Q22" s="20">
        <v>42</v>
      </c>
    </row>
    <row r="23" spans="1:17" s="19" customFormat="1" ht="11.25" customHeight="1" x14ac:dyDescent="0.2">
      <c r="A23" s="45"/>
      <c r="B23" s="226" t="s">
        <v>34</v>
      </c>
      <c r="C23" s="226"/>
      <c r="D23" s="20">
        <v>2779</v>
      </c>
      <c r="E23" s="20">
        <v>1507</v>
      </c>
      <c r="F23" s="20">
        <v>26</v>
      </c>
      <c r="G23" s="20">
        <v>36</v>
      </c>
      <c r="H23" s="20">
        <v>1445</v>
      </c>
      <c r="I23" s="20">
        <v>526</v>
      </c>
      <c r="J23" s="20">
        <v>224</v>
      </c>
      <c r="K23" s="21"/>
      <c r="L23" s="20">
        <v>304</v>
      </c>
      <c r="M23" s="20">
        <v>293</v>
      </c>
      <c r="N23" s="20">
        <v>55</v>
      </c>
      <c r="O23" s="20">
        <v>26</v>
      </c>
      <c r="P23" s="20">
        <v>11</v>
      </c>
      <c r="Q23" s="20">
        <v>6</v>
      </c>
    </row>
    <row r="24" spans="1:17" s="19" customFormat="1" ht="11.25" customHeight="1" x14ac:dyDescent="0.2">
      <c r="A24" s="45"/>
      <c r="B24" s="226" t="s">
        <v>35</v>
      </c>
      <c r="C24" s="226"/>
      <c r="D24" s="20">
        <v>7181</v>
      </c>
      <c r="E24" s="20">
        <v>3937</v>
      </c>
      <c r="F24" s="20">
        <v>73</v>
      </c>
      <c r="G24" s="20">
        <v>97</v>
      </c>
      <c r="H24" s="20">
        <v>3767</v>
      </c>
      <c r="I24" s="20">
        <v>973</v>
      </c>
      <c r="J24" s="20">
        <v>653</v>
      </c>
      <c r="K24" s="21"/>
      <c r="L24" s="20">
        <v>1035</v>
      </c>
      <c r="M24" s="20">
        <v>776</v>
      </c>
      <c r="N24" s="20">
        <v>197</v>
      </c>
      <c r="O24" s="20">
        <v>83</v>
      </c>
      <c r="P24" s="20">
        <v>30</v>
      </c>
      <c r="Q24" s="20">
        <v>20</v>
      </c>
    </row>
    <row r="25" spans="1:17" s="19" customFormat="1" ht="11.25" customHeight="1" x14ac:dyDescent="0.2">
      <c r="A25" s="45"/>
      <c r="B25" s="48"/>
      <c r="C25" s="47" t="s">
        <v>36</v>
      </c>
      <c r="D25" s="20">
        <v>833</v>
      </c>
      <c r="E25" s="20">
        <v>397</v>
      </c>
      <c r="F25" s="20">
        <v>8</v>
      </c>
      <c r="G25" s="20">
        <v>9</v>
      </c>
      <c r="H25" s="20">
        <v>380</v>
      </c>
      <c r="I25" s="20">
        <v>100</v>
      </c>
      <c r="J25" s="20">
        <v>67</v>
      </c>
      <c r="K25" s="21"/>
      <c r="L25" s="20">
        <v>90</v>
      </c>
      <c r="M25" s="20">
        <v>93</v>
      </c>
      <c r="N25" s="20">
        <v>14</v>
      </c>
      <c r="O25" s="20">
        <v>10</v>
      </c>
      <c r="P25" s="20">
        <v>2</v>
      </c>
      <c r="Q25" s="20">
        <v>4</v>
      </c>
    </row>
    <row r="26" spans="1:17" s="19" customFormat="1" ht="11.25" customHeight="1" x14ac:dyDescent="0.2">
      <c r="A26" s="45"/>
      <c r="B26" s="30"/>
      <c r="C26" s="30" t="s">
        <v>37</v>
      </c>
      <c r="D26" s="20">
        <v>6348</v>
      </c>
      <c r="E26" s="20">
        <v>3540</v>
      </c>
      <c r="F26" s="20">
        <v>65</v>
      </c>
      <c r="G26" s="20">
        <v>88</v>
      </c>
      <c r="H26" s="20">
        <v>3387</v>
      </c>
      <c r="I26" s="20">
        <v>873</v>
      </c>
      <c r="J26" s="20">
        <v>586</v>
      </c>
      <c r="K26" s="21"/>
      <c r="L26" s="20">
        <v>945</v>
      </c>
      <c r="M26" s="20">
        <v>683</v>
      </c>
      <c r="N26" s="20">
        <v>183</v>
      </c>
      <c r="O26" s="20">
        <v>73</v>
      </c>
      <c r="P26" s="20">
        <v>28</v>
      </c>
      <c r="Q26" s="20">
        <v>16</v>
      </c>
    </row>
    <row r="27" spans="1:17" s="19" customFormat="1" ht="11.25" customHeight="1" x14ac:dyDescent="0.2">
      <c r="A27" s="45"/>
      <c r="B27" s="226" t="s">
        <v>38</v>
      </c>
      <c r="C27" s="226"/>
      <c r="D27" s="20">
        <v>2652</v>
      </c>
      <c r="E27" s="20">
        <v>1667</v>
      </c>
      <c r="F27" s="20">
        <v>55</v>
      </c>
      <c r="G27" s="20">
        <v>39</v>
      </c>
      <c r="H27" s="20">
        <v>1573</v>
      </c>
      <c r="I27" s="20">
        <v>478</v>
      </c>
      <c r="J27" s="20">
        <v>236</v>
      </c>
      <c r="K27" s="21"/>
      <c r="L27" s="20">
        <v>332</v>
      </c>
      <c r="M27" s="20">
        <v>379</v>
      </c>
      <c r="N27" s="20">
        <v>107</v>
      </c>
      <c r="O27" s="20">
        <v>31</v>
      </c>
      <c r="P27" s="20">
        <v>7</v>
      </c>
      <c r="Q27" s="20">
        <v>3</v>
      </c>
    </row>
    <row r="28" spans="1:17" s="19" customFormat="1" ht="11.25" customHeight="1" x14ac:dyDescent="0.2">
      <c r="A28" s="45"/>
      <c r="B28" s="48"/>
      <c r="C28" s="47" t="s">
        <v>39</v>
      </c>
      <c r="D28" s="20">
        <v>939</v>
      </c>
      <c r="E28" s="20">
        <v>544</v>
      </c>
      <c r="F28" s="20">
        <v>14</v>
      </c>
      <c r="G28" s="20">
        <v>12</v>
      </c>
      <c r="H28" s="20">
        <v>518</v>
      </c>
      <c r="I28" s="20">
        <v>148</v>
      </c>
      <c r="J28" s="20">
        <v>80</v>
      </c>
      <c r="K28" s="21"/>
      <c r="L28" s="20">
        <v>120</v>
      </c>
      <c r="M28" s="20">
        <v>103</v>
      </c>
      <c r="N28" s="20">
        <v>53</v>
      </c>
      <c r="O28" s="20">
        <v>11</v>
      </c>
      <c r="P28" s="20">
        <v>2</v>
      </c>
      <c r="Q28" s="20">
        <v>1</v>
      </c>
    </row>
    <row r="29" spans="1:17" s="19" customFormat="1" ht="11.25" customHeight="1" x14ac:dyDescent="0.2">
      <c r="A29" s="45"/>
      <c r="B29" s="30"/>
      <c r="C29" s="30" t="s">
        <v>40</v>
      </c>
      <c r="D29" s="20">
        <v>1713</v>
      </c>
      <c r="E29" s="20">
        <v>1123</v>
      </c>
      <c r="F29" s="20">
        <v>41</v>
      </c>
      <c r="G29" s="20">
        <v>27</v>
      </c>
      <c r="H29" s="20">
        <v>1055</v>
      </c>
      <c r="I29" s="20">
        <v>330</v>
      </c>
      <c r="J29" s="20">
        <v>156</v>
      </c>
      <c r="K29" s="21"/>
      <c r="L29" s="20">
        <v>212</v>
      </c>
      <c r="M29" s="20">
        <v>276</v>
      </c>
      <c r="N29" s="20">
        <v>54</v>
      </c>
      <c r="O29" s="20">
        <v>20</v>
      </c>
      <c r="P29" s="20">
        <v>5</v>
      </c>
      <c r="Q29" s="20">
        <v>2</v>
      </c>
    </row>
    <row r="30" spans="1:17" s="19" customFormat="1" ht="11.25" customHeight="1" x14ac:dyDescent="0.2">
      <c r="A30" s="45"/>
      <c r="B30" s="226" t="s">
        <v>41</v>
      </c>
      <c r="C30" s="226"/>
      <c r="D30" s="20">
        <v>713</v>
      </c>
      <c r="E30" s="20">
        <v>326</v>
      </c>
      <c r="F30" s="20">
        <v>2</v>
      </c>
      <c r="G30" s="20">
        <v>8</v>
      </c>
      <c r="H30" s="20">
        <v>316</v>
      </c>
      <c r="I30" s="20">
        <v>113</v>
      </c>
      <c r="J30" s="20">
        <v>43</v>
      </c>
      <c r="K30" s="21"/>
      <c r="L30" s="20">
        <v>54</v>
      </c>
      <c r="M30" s="20">
        <v>91</v>
      </c>
      <c r="N30" s="20">
        <v>8</v>
      </c>
      <c r="O30" s="20">
        <v>3</v>
      </c>
      <c r="P30" s="20">
        <v>3</v>
      </c>
      <c r="Q30" s="20">
        <v>1</v>
      </c>
    </row>
    <row r="31" spans="1:17" s="19" customFormat="1" ht="11.25" customHeight="1" x14ac:dyDescent="0.2">
      <c r="A31" s="45"/>
      <c r="B31" s="226" t="s">
        <v>42</v>
      </c>
      <c r="C31" s="226"/>
      <c r="D31" s="20">
        <v>4062</v>
      </c>
      <c r="E31" s="20">
        <v>2595</v>
      </c>
      <c r="F31" s="20">
        <v>58</v>
      </c>
      <c r="G31" s="20">
        <v>35</v>
      </c>
      <c r="H31" s="20">
        <v>2502</v>
      </c>
      <c r="I31" s="20">
        <v>655</v>
      </c>
      <c r="J31" s="20">
        <v>382</v>
      </c>
      <c r="K31" s="21"/>
      <c r="L31" s="20">
        <v>830</v>
      </c>
      <c r="M31" s="20">
        <v>471</v>
      </c>
      <c r="N31" s="20">
        <v>105</v>
      </c>
      <c r="O31" s="20">
        <v>34</v>
      </c>
      <c r="P31" s="20">
        <v>22</v>
      </c>
      <c r="Q31" s="20">
        <v>3</v>
      </c>
    </row>
    <row r="32" spans="1:17" s="19" customFormat="1" ht="11.25" customHeight="1" x14ac:dyDescent="0.2">
      <c r="A32" s="45"/>
      <c r="B32" s="48"/>
      <c r="C32" s="47" t="s">
        <v>43</v>
      </c>
      <c r="D32" s="20">
        <v>451</v>
      </c>
      <c r="E32" s="20">
        <v>303</v>
      </c>
      <c r="F32" s="20">
        <v>9</v>
      </c>
      <c r="G32" s="20">
        <v>1</v>
      </c>
      <c r="H32" s="20">
        <v>293</v>
      </c>
      <c r="I32" s="20">
        <v>71</v>
      </c>
      <c r="J32" s="20">
        <v>45</v>
      </c>
      <c r="K32" s="21"/>
      <c r="L32" s="20">
        <v>113</v>
      </c>
      <c r="M32" s="20">
        <v>47</v>
      </c>
      <c r="N32" s="20">
        <v>15</v>
      </c>
      <c r="O32" s="20">
        <v>1</v>
      </c>
      <c r="P32" s="20">
        <v>1</v>
      </c>
      <c r="Q32" s="20">
        <v>0</v>
      </c>
    </row>
    <row r="33" spans="1:17" s="19" customFormat="1" ht="11.25" customHeight="1" x14ac:dyDescent="0.2">
      <c r="A33" s="45"/>
      <c r="B33" s="48"/>
      <c r="C33" s="30" t="s">
        <v>44</v>
      </c>
      <c r="D33" s="20">
        <v>206</v>
      </c>
      <c r="E33" s="20">
        <v>120</v>
      </c>
      <c r="F33" s="20">
        <v>1</v>
      </c>
      <c r="G33" s="20">
        <v>0</v>
      </c>
      <c r="H33" s="20">
        <v>119</v>
      </c>
      <c r="I33" s="20">
        <v>31</v>
      </c>
      <c r="J33" s="20">
        <v>10</v>
      </c>
      <c r="K33" s="21"/>
      <c r="L33" s="20">
        <v>39</v>
      </c>
      <c r="M33" s="20">
        <v>26</v>
      </c>
      <c r="N33" s="20">
        <v>9</v>
      </c>
      <c r="O33" s="20">
        <v>1</v>
      </c>
      <c r="P33" s="20">
        <v>2</v>
      </c>
      <c r="Q33" s="20">
        <v>1</v>
      </c>
    </row>
    <row r="34" spans="1:17" s="19" customFormat="1" ht="11.25" customHeight="1" x14ac:dyDescent="0.2">
      <c r="A34" s="45"/>
      <c r="B34" s="48"/>
      <c r="C34" s="48" t="s">
        <v>45</v>
      </c>
      <c r="D34" s="49">
        <v>3405</v>
      </c>
      <c r="E34" s="49">
        <v>2172</v>
      </c>
      <c r="F34" s="49">
        <v>48</v>
      </c>
      <c r="G34" s="49">
        <v>34</v>
      </c>
      <c r="H34" s="49">
        <v>2090</v>
      </c>
      <c r="I34" s="49">
        <v>553</v>
      </c>
      <c r="J34" s="49">
        <v>327</v>
      </c>
      <c r="K34" s="50"/>
      <c r="L34" s="49">
        <v>678</v>
      </c>
      <c r="M34" s="49">
        <v>398</v>
      </c>
      <c r="N34" s="49">
        <v>81</v>
      </c>
      <c r="O34" s="49">
        <v>32</v>
      </c>
      <c r="P34" s="49">
        <v>19</v>
      </c>
      <c r="Q34" s="49">
        <v>2</v>
      </c>
    </row>
    <row r="35" spans="1:17" s="19" customFormat="1" ht="11.25" customHeight="1" x14ac:dyDescent="0.2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</row>
    <row r="36" spans="1:17" s="19" customFormat="1" ht="11.25" customHeight="1" x14ac:dyDescent="0.2">
      <c r="A36" s="222" t="s">
        <v>46</v>
      </c>
      <c r="B36" s="222"/>
      <c r="C36" s="222"/>
      <c r="D36" s="15">
        <v>26895</v>
      </c>
      <c r="E36" s="15">
        <v>16927</v>
      </c>
      <c r="F36" s="15">
        <v>360</v>
      </c>
      <c r="G36" s="15">
        <v>401</v>
      </c>
      <c r="H36" s="15">
        <v>16166</v>
      </c>
      <c r="I36" s="15">
        <v>6179</v>
      </c>
      <c r="J36" s="15">
        <v>1975</v>
      </c>
      <c r="K36" s="16"/>
      <c r="L36" s="15">
        <v>3459</v>
      </c>
      <c r="M36" s="15">
        <v>3497</v>
      </c>
      <c r="N36" s="15">
        <v>504</v>
      </c>
      <c r="O36" s="15">
        <v>250</v>
      </c>
      <c r="P36" s="15">
        <v>246</v>
      </c>
      <c r="Q36" s="15">
        <v>56</v>
      </c>
    </row>
    <row r="37" spans="1:17" s="19" customFormat="1" ht="11.25" customHeight="1" x14ac:dyDescent="0.2">
      <c r="A37" s="45"/>
      <c r="B37" s="226" t="s">
        <v>47</v>
      </c>
      <c r="C37" s="226"/>
      <c r="D37" s="20">
        <v>23693</v>
      </c>
      <c r="E37" s="20">
        <v>14882</v>
      </c>
      <c r="F37" s="20">
        <v>323</v>
      </c>
      <c r="G37" s="20">
        <v>362</v>
      </c>
      <c r="H37" s="20">
        <v>14197</v>
      </c>
      <c r="I37" s="20">
        <v>5343</v>
      </c>
      <c r="J37" s="20">
        <v>1758</v>
      </c>
      <c r="K37" s="21"/>
      <c r="L37" s="20">
        <v>2924</v>
      </c>
      <c r="M37" s="20">
        <v>3226</v>
      </c>
      <c r="N37" s="20">
        <v>437</v>
      </c>
      <c r="O37" s="20">
        <v>233</v>
      </c>
      <c r="P37" s="20">
        <v>231</v>
      </c>
      <c r="Q37" s="20">
        <v>45</v>
      </c>
    </row>
    <row r="38" spans="1:17" s="19" customFormat="1" ht="11.25" customHeight="1" x14ac:dyDescent="0.2">
      <c r="A38" s="45"/>
      <c r="B38" s="227" t="s">
        <v>48</v>
      </c>
      <c r="C38" s="227"/>
      <c r="D38" s="49">
        <v>3202</v>
      </c>
      <c r="E38" s="49">
        <v>2045</v>
      </c>
      <c r="F38" s="49">
        <v>37</v>
      </c>
      <c r="G38" s="49">
        <v>39</v>
      </c>
      <c r="H38" s="49">
        <v>1969</v>
      </c>
      <c r="I38" s="49">
        <v>836</v>
      </c>
      <c r="J38" s="49">
        <v>217</v>
      </c>
      <c r="K38" s="50"/>
      <c r="L38" s="49">
        <v>535</v>
      </c>
      <c r="M38" s="49">
        <v>271</v>
      </c>
      <c r="N38" s="49">
        <v>67</v>
      </c>
      <c r="O38" s="49">
        <v>17</v>
      </c>
      <c r="P38" s="49">
        <v>15</v>
      </c>
      <c r="Q38" s="49">
        <v>11</v>
      </c>
    </row>
    <row r="39" spans="1:17" s="19" customFormat="1" ht="11.25" customHeight="1" x14ac:dyDescent="0.2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</row>
    <row r="40" spans="1:17" s="19" customFormat="1" ht="11.25" customHeight="1" x14ac:dyDescent="0.2">
      <c r="A40" s="222" t="s">
        <v>49</v>
      </c>
      <c r="B40" s="222"/>
      <c r="C40" s="222"/>
      <c r="D40" s="15">
        <v>78197</v>
      </c>
      <c r="E40" s="15">
        <v>45091</v>
      </c>
      <c r="F40" s="15">
        <v>823</v>
      </c>
      <c r="G40" s="15">
        <v>1314</v>
      </c>
      <c r="H40" s="15">
        <v>42954</v>
      </c>
      <c r="I40" s="15">
        <v>13530</v>
      </c>
      <c r="J40" s="15">
        <v>7598</v>
      </c>
      <c r="K40" s="16"/>
      <c r="L40" s="15">
        <v>9381</v>
      </c>
      <c r="M40" s="15">
        <v>8452</v>
      </c>
      <c r="N40" s="15">
        <v>2231</v>
      </c>
      <c r="O40" s="15">
        <v>1031</v>
      </c>
      <c r="P40" s="15">
        <v>372</v>
      </c>
      <c r="Q40" s="15">
        <v>359</v>
      </c>
    </row>
    <row r="41" spans="1:17" s="19" customFormat="1" ht="11.25" customHeight="1" x14ac:dyDescent="0.2">
      <c r="A41" s="45"/>
      <c r="B41" s="226" t="s">
        <v>50</v>
      </c>
      <c r="C41" s="226"/>
      <c r="D41" s="20">
        <v>48613</v>
      </c>
      <c r="E41" s="20">
        <v>27681</v>
      </c>
      <c r="F41" s="20">
        <v>502</v>
      </c>
      <c r="G41" s="20">
        <v>920</v>
      </c>
      <c r="H41" s="20">
        <v>26259</v>
      </c>
      <c r="I41" s="20">
        <v>8496</v>
      </c>
      <c r="J41" s="20">
        <v>4776</v>
      </c>
      <c r="K41" s="21"/>
      <c r="L41" s="20">
        <v>5375</v>
      </c>
      <c r="M41" s="20">
        <v>5164</v>
      </c>
      <c r="N41" s="20">
        <v>1469</v>
      </c>
      <c r="O41" s="20">
        <v>572</v>
      </c>
      <c r="P41" s="20">
        <v>210</v>
      </c>
      <c r="Q41" s="20">
        <v>197</v>
      </c>
    </row>
    <row r="42" spans="1:17" s="19" customFormat="1" ht="11.25" customHeight="1" x14ac:dyDescent="0.2">
      <c r="A42" s="45"/>
      <c r="B42" s="226" t="s">
        <v>51</v>
      </c>
      <c r="C42" s="226"/>
      <c r="D42" s="20">
        <v>15663</v>
      </c>
      <c r="E42" s="20">
        <v>9757</v>
      </c>
      <c r="F42" s="20">
        <v>170</v>
      </c>
      <c r="G42" s="20">
        <v>189</v>
      </c>
      <c r="H42" s="20">
        <v>9398</v>
      </c>
      <c r="I42" s="20">
        <v>2834</v>
      </c>
      <c r="J42" s="20">
        <v>1646</v>
      </c>
      <c r="K42" s="21"/>
      <c r="L42" s="20">
        <v>2283</v>
      </c>
      <c r="M42" s="20">
        <v>1790</v>
      </c>
      <c r="N42" s="20">
        <v>403</v>
      </c>
      <c r="O42" s="20">
        <v>221</v>
      </c>
      <c r="P42" s="20">
        <v>105</v>
      </c>
      <c r="Q42" s="20">
        <v>116</v>
      </c>
    </row>
    <row r="43" spans="1:17" s="19" customFormat="1" ht="11.25" customHeight="1" x14ac:dyDescent="0.2">
      <c r="A43" s="45"/>
      <c r="B43" s="48"/>
      <c r="C43" s="47" t="s">
        <v>52</v>
      </c>
      <c r="D43" s="20">
        <v>7120</v>
      </c>
      <c r="E43" s="20">
        <v>4765</v>
      </c>
      <c r="F43" s="20">
        <v>88</v>
      </c>
      <c r="G43" s="20">
        <v>75</v>
      </c>
      <c r="H43" s="20">
        <v>4602</v>
      </c>
      <c r="I43" s="20">
        <v>1500</v>
      </c>
      <c r="J43" s="20">
        <v>733</v>
      </c>
      <c r="K43" s="21"/>
      <c r="L43" s="20">
        <v>1272</v>
      </c>
      <c r="M43" s="20">
        <v>712</v>
      </c>
      <c r="N43" s="20">
        <v>215</v>
      </c>
      <c r="O43" s="20">
        <v>65</v>
      </c>
      <c r="P43" s="20">
        <v>30</v>
      </c>
      <c r="Q43" s="20">
        <v>75</v>
      </c>
    </row>
    <row r="44" spans="1:17" s="19" customFormat="1" ht="11.25" customHeight="1" x14ac:dyDescent="0.2">
      <c r="A44" s="45"/>
      <c r="B44" s="48"/>
      <c r="C44" s="47" t="s">
        <v>53</v>
      </c>
      <c r="D44" s="20">
        <v>7798</v>
      </c>
      <c r="E44" s="20">
        <v>4564</v>
      </c>
      <c r="F44" s="20">
        <v>75</v>
      </c>
      <c r="G44" s="20">
        <v>100</v>
      </c>
      <c r="H44" s="20">
        <v>4389</v>
      </c>
      <c r="I44" s="20">
        <v>1250</v>
      </c>
      <c r="J44" s="20">
        <v>836</v>
      </c>
      <c r="K44" s="21"/>
      <c r="L44" s="20">
        <v>876</v>
      </c>
      <c r="M44" s="20">
        <v>998</v>
      </c>
      <c r="N44" s="20">
        <v>176</v>
      </c>
      <c r="O44" s="20">
        <v>144</v>
      </c>
      <c r="P44" s="20">
        <v>69</v>
      </c>
      <c r="Q44" s="20">
        <v>40</v>
      </c>
    </row>
    <row r="45" spans="1:17" s="19" customFormat="1" ht="11.25" customHeight="1" x14ac:dyDescent="0.2">
      <c r="A45" s="45"/>
      <c r="B45" s="30"/>
      <c r="C45" s="30" t="s">
        <v>54</v>
      </c>
      <c r="D45" s="20">
        <v>745</v>
      </c>
      <c r="E45" s="20">
        <v>428</v>
      </c>
      <c r="F45" s="20">
        <v>7</v>
      </c>
      <c r="G45" s="20">
        <v>14</v>
      </c>
      <c r="H45" s="20">
        <v>407</v>
      </c>
      <c r="I45" s="20">
        <v>84</v>
      </c>
      <c r="J45" s="20">
        <v>77</v>
      </c>
      <c r="K45" s="21"/>
      <c r="L45" s="20">
        <v>135</v>
      </c>
      <c r="M45" s="20">
        <v>80</v>
      </c>
      <c r="N45" s="20">
        <v>12</v>
      </c>
      <c r="O45" s="20">
        <v>12</v>
      </c>
      <c r="P45" s="20">
        <v>6</v>
      </c>
      <c r="Q45" s="20">
        <v>1</v>
      </c>
    </row>
    <row r="46" spans="1:17" s="19" customFormat="1" ht="11.25" customHeight="1" x14ac:dyDescent="0.2">
      <c r="A46" s="45"/>
      <c r="B46" s="226" t="s">
        <v>55</v>
      </c>
      <c r="C46" s="226"/>
      <c r="D46" s="20">
        <v>13921</v>
      </c>
      <c r="E46" s="20">
        <v>7653</v>
      </c>
      <c r="F46" s="20">
        <v>151</v>
      </c>
      <c r="G46" s="20">
        <v>205</v>
      </c>
      <c r="H46" s="20">
        <v>7297</v>
      </c>
      <c r="I46" s="20">
        <v>2200</v>
      </c>
      <c r="J46" s="20">
        <v>1176</v>
      </c>
      <c r="K46" s="21"/>
      <c r="L46" s="20">
        <v>1723</v>
      </c>
      <c r="M46" s="20">
        <v>1498</v>
      </c>
      <c r="N46" s="20">
        <v>359</v>
      </c>
      <c r="O46" s="20">
        <v>238</v>
      </c>
      <c r="P46" s="20">
        <v>57</v>
      </c>
      <c r="Q46" s="20">
        <v>46</v>
      </c>
    </row>
    <row r="47" spans="1:17" s="19" customFormat="1" ht="11.25" customHeight="1" x14ac:dyDescent="0.2">
      <c r="A47" s="45"/>
      <c r="B47" s="48"/>
      <c r="C47" s="47" t="s">
        <v>56</v>
      </c>
      <c r="D47" s="20">
        <v>1833</v>
      </c>
      <c r="E47" s="20">
        <v>1166</v>
      </c>
      <c r="F47" s="20">
        <v>37</v>
      </c>
      <c r="G47" s="20">
        <v>28</v>
      </c>
      <c r="H47" s="20">
        <v>1101</v>
      </c>
      <c r="I47" s="20">
        <v>376</v>
      </c>
      <c r="J47" s="20">
        <v>162</v>
      </c>
      <c r="K47" s="21"/>
      <c r="L47" s="20">
        <v>196</v>
      </c>
      <c r="M47" s="20">
        <v>270</v>
      </c>
      <c r="N47" s="20">
        <v>52</v>
      </c>
      <c r="O47" s="20">
        <v>33</v>
      </c>
      <c r="P47" s="20">
        <v>7</v>
      </c>
      <c r="Q47" s="20">
        <v>5</v>
      </c>
    </row>
    <row r="48" spans="1:17" s="19" customFormat="1" ht="11.25" customHeight="1" x14ac:dyDescent="0.2">
      <c r="A48" s="45"/>
      <c r="B48" s="48"/>
      <c r="C48" s="47" t="s">
        <v>57</v>
      </c>
      <c r="D48" s="20">
        <v>4228</v>
      </c>
      <c r="E48" s="20">
        <v>2248</v>
      </c>
      <c r="F48" s="20">
        <v>43</v>
      </c>
      <c r="G48" s="20">
        <v>47</v>
      </c>
      <c r="H48" s="20">
        <v>2158</v>
      </c>
      <c r="I48" s="20">
        <v>558</v>
      </c>
      <c r="J48" s="20">
        <v>340</v>
      </c>
      <c r="K48" s="21"/>
      <c r="L48" s="20">
        <v>554</v>
      </c>
      <c r="M48" s="20">
        <v>453</v>
      </c>
      <c r="N48" s="20">
        <v>117</v>
      </c>
      <c r="O48" s="20">
        <v>112</v>
      </c>
      <c r="P48" s="20">
        <v>16</v>
      </c>
      <c r="Q48" s="20">
        <v>8</v>
      </c>
    </row>
    <row r="49" spans="1:17" s="19" customFormat="1" ht="11.25" customHeight="1" x14ac:dyDescent="0.2">
      <c r="A49" s="45"/>
      <c r="B49" s="48"/>
      <c r="C49" s="48" t="s">
        <v>58</v>
      </c>
      <c r="D49" s="49">
        <v>7860</v>
      </c>
      <c r="E49" s="49">
        <v>4239</v>
      </c>
      <c r="F49" s="49">
        <v>71</v>
      </c>
      <c r="G49" s="49">
        <v>130</v>
      </c>
      <c r="H49" s="49">
        <v>4038</v>
      </c>
      <c r="I49" s="49">
        <v>1266</v>
      </c>
      <c r="J49" s="49">
        <v>674</v>
      </c>
      <c r="K49" s="50"/>
      <c r="L49" s="49">
        <v>973</v>
      </c>
      <c r="M49" s="49">
        <v>775</v>
      </c>
      <c r="N49" s="49">
        <v>190</v>
      </c>
      <c r="O49" s="49">
        <v>93</v>
      </c>
      <c r="P49" s="49">
        <v>34</v>
      </c>
      <c r="Q49" s="49">
        <v>33</v>
      </c>
    </row>
    <row r="50" spans="1:17" s="19" customFormat="1" ht="11.25" customHeight="1" x14ac:dyDescent="0.2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</row>
    <row r="51" spans="1:17" s="19" customFormat="1" ht="11.25" customHeight="1" x14ac:dyDescent="0.2">
      <c r="A51" s="222" t="s">
        <v>59</v>
      </c>
      <c r="B51" s="222"/>
      <c r="C51" s="222"/>
      <c r="D51" s="15">
        <v>35175</v>
      </c>
      <c r="E51" s="15">
        <v>23048</v>
      </c>
      <c r="F51" s="15">
        <v>526</v>
      </c>
      <c r="G51" s="15">
        <v>669</v>
      </c>
      <c r="H51" s="15">
        <v>21853</v>
      </c>
      <c r="I51" s="15">
        <v>6913</v>
      </c>
      <c r="J51" s="15">
        <v>2899</v>
      </c>
      <c r="K51" s="16"/>
      <c r="L51" s="15">
        <v>6000</v>
      </c>
      <c r="M51" s="15">
        <v>4565</v>
      </c>
      <c r="N51" s="15">
        <v>774</v>
      </c>
      <c r="O51" s="15">
        <v>486</v>
      </c>
      <c r="P51" s="15">
        <v>129</v>
      </c>
      <c r="Q51" s="15">
        <v>87</v>
      </c>
    </row>
    <row r="52" spans="1:17" s="19" customFormat="1" ht="11.25" customHeight="1" x14ac:dyDescent="0.2">
      <c r="A52" s="45"/>
      <c r="B52" s="226" t="s">
        <v>60</v>
      </c>
      <c r="C52" s="226"/>
      <c r="D52" s="20">
        <v>11574</v>
      </c>
      <c r="E52" s="20">
        <v>7065</v>
      </c>
      <c r="F52" s="20">
        <v>142</v>
      </c>
      <c r="G52" s="20">
        <v>248</v>
      </c>
      <c r="H52" s="20">
        <v>6675</v>
      </c>
      <c r="I52" s="20">
        <v>2053</v>
      </c>
      <c r="J52" s="20">
        <v>1013</v>
      </c>
      <c r="K52" s="21"/>
      <c r="L52" s="20">
        <v>1541</v>
      </c>
      <c r="M52" s="20">
        <v>1556</v>
      </c>
      <c r="N52" s="20">
        <v>294</v>
      </c>
      <c r="O52" s="20">
        <v>150</v>
      </c>
      <c r="P52" s="20">
        <v>41</v>
      </c>
      <c r="Q52" s="20">
        <v>27</v>
      </c>
    </row>
    <row r="53" spans="1:17" s="19" customFormat="1" ht="11.25" customHeight="1" x14ac:dyDescent="0.2">
      <c r="A53" s="45"/>
      <c r="B53" s="226" t="s">
        <v>61</v>
      </c>
      <c r="C53" s="226"/>
      <c r="D53" s="20">
        <v>20524</v>
      </c>
      <c r="E53" s="20">
        <v>13921</v>
      </c>
      <c r="F53" s="20">
        <v>343</v>
      </c>
      <c r="G53" s="20">
        <v>381</v>
      </c>
      <c r="H53" s="20">
        <v>13197</v>
      </c>
      <c r="I53" s="20">
        <v>4277</v>
      </c>
      <c r="J53" s="20">
        <v>1631</v>
      </c>
      <c r="K53" s="21"/>
      <c r="L53" s="20">
        <v>3799</v>
      </c>
      <c r="M53" s="20">
        <v>2660</v>
      </c>
      <c r="N53" s="20">
        <v>415</v>
      </c>
      <c r="O53" s="20">
        <v>283</v>
      </c>
      <c r="P53" s="20">
        <v>82</v>
      </c>
      <c r="Q53" s="20">
        <v>50</v>
      </c>
    </row>
    <row r="54" spans="1:17" s="19" customFormat="1" ht="11.25" customHeight="1" x14ac:dyDescent="0.2">
      <c r="A54" s="45"/>
      <c r="B54" s="227" t="s">
        <v>62</v>
      </c>
      <c r="C54" s="227"/>
      <c r="D54" s="49">
        <v>3077</v>
      </c>
      <c r="E54" s="49">
        <v>2062</v>
      </c>
      <c r="F54" s="49">
        <v>41</v>
      </c>
      <c r="G54" s="49">
        <v>40</v>
      </c>
      <c r="H54" s="49">
        <v>1981</v>
      </c>
      <c r="I54" s="49">
        <v>583</v>
      </c>
      <c r="J54" s="49">
        <v>255</v>
      </c>
      <c r="K54" s="50"/>
      <c r="L54" s="49">
        <v>660</v>
      </c>
      <c r="M54" s="49">
        <v>349</v>
      </c>
      <c r="N54" s="49">
        <v>65</v>
      </c>
      <c r="O54" s="49">
        <v>53</v>
      </c>
      <c r="P54" s="49">
        <v>6</v>
      </c>
      <c r="Q54" s="49">
        <v>10</v>
      </c>
    </row>
    <row r="55" spans="1:17" s="19" customFormat="1" ht="11.25" customHeight="1" x14ac:dyDescent="0.2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</row>
    <row r="56" spans="1:17" s="17" customFormat="1" ht="11.25" customHeight="1" x14ac:dyDescent="0.2">
      <c r="A56" s="222" t="s">
        <v>281</v>
      </c>
      <c r="B56" s="222"/>
      <c r="C56" s="222"/>
      <c r="D56" s="15">
        <v>201754</v>
      </c>
      <c r="E56" s="15">
        <v>119936</v>
      </c>
      <c r="F56" s="15">
        <v>2580</v>
      </c>
      <c r="G56" s="15">
        <v>3231</v>
      </c>
      <c r="H56" s="15">
        <v>114125</v>
      </c>
      <c r="I56" s="15">
        <v>36581</v>
      </c>
      <c r="J56" s="15">
        <v>17244</v>
      </c>
      <c r="K56" s="16"/>
      <c r="L56" s="15">
        <v>27894</v>
      </c>
      <c r="M56" s="15">
        <v>23231</v>
      </c>
      <c r="N56" s="15">
        <v>5291</v>
      </c>
      <c r="O56" s="15">
        <v>2302</v>
      </c>
      <c r="P56" s="15">
        <v>973</v>
      </c>
      <c r="Q56" s="15">
        <v>609</v>
      </c>
    </row>
    <row r="57" spans="1:17" s="17" customFormat="1" ht="11.25" customHeight="1" x14ac:dyDescent="0.2">
      <c r="A57" s="225" t="s">
        <v>63</v>
      </c>
      <c r="B57" s="225"/>
      <c r="C57" s="225"/>
      <c r="D57" s="15">
        <v>32047</v>
      </c>
      <c r="E57" s="15">
        <v>21153</v>
      </c>
      <c r="F57" s="15">
        <v>488</v>
      </c>
      <c r="G57" s="15">
        <v>614</v>
      </c>
      <c r="H57" s="15">
        <v>20051</v>
      </c>
      <c r="I57" s="15">
        <v>6323</v>
      </c>
      <c r="J57" s="15">
        <v>2609</v>
      </c>
      <c r="K57" s="16"/>
      <c r="L57" s="15">
        <v>5692</v>
      </c>
      <c r="M57" s="15">
        <v>4119</v>
      </c>
      <c r="N57" s="15">
        <v>678</v>
      </c>
      <c r="O57" s="15">
        <v>432</v>
      </c>
      <c r="P57" s="15">
        <v>119</v>
      </c>
      <c r="Q57" s="15">
        <v>79</v>
      </c>
    </row>
    <row r="58" spans="1:17" s="19" customFormat="1" ht="11.25" customHeight="1" x14ac:dyDescent="0.2">
      <c r="A58" s="17"/>
      <c r="B58" s="51"/>
      <c r="C58" s="46" t="s">
        <v>64</v>
      </c>
      <c r="D58" s="20">
        <v>772</v>
      </c>
      <c r="E58" s="20">
        <v>594</v>
      </c>
      <c r="F58" s="20">
        <v>6</v>
      </c>
      <c r="G58" s="20">
        <v>6</v>
      </c>
      <c r="H58" s="20">
        <v>582</v>
      </c>
      <c r="I58" s="20">
        <v>109</v>
      </c>
      <c r="J58" s="20">
        <v>33</v>
      </c>
      <c r="K58" s="21"/>
      <c r="L58" s="20">
        <v>270</v>
      </c>
      <c r="M58" s="20">
        <v>131</v>
      </c>
      <c r="N58" s="20">
        <v>19</v>
      </c>
      <c r="O58" s="20">
        <v>13</v>
      </c>
      <c r="P58" s="20">
        <v>6</v>
      </c>
      <c r="Q58" s="20">
        <v>1</v>
      </c>
    </row>
    <row r="59" spans="1:17" s="19" customFormat="1" ht="11.25" customHeight="1" x14ac:dyDescent="0.2">
      <c r="A59" s="17"/>
      <c r="B59" s="51"/>
      <c r="C59" s="46" t="s">
        <v>65</v>
      </c>
      <c r="D59" s="20">
        <v>2370</v>
      </c>
      <c r="E59" s="20">
        <v>1551</v>
      </c>
      <c r="F59" s="20">
        <v>30</v>
      </c>
      <c r="G59" s="20">
        <v>42</v>
      </c>
      <c r="H59" s="20">
        <v>1479</v>
      </c>
      <c r="I59" s="20">
        <v>466</v>
      </c>
      <c r="J59" s="20">
        <v>202</v>
      </c>
      <c r="K59" s="21"/>
      <c r="L59" s="20">
        <v>328</v>
      </c>
      <c r="M59" s="20">
        <v>391</v>
      </c>
      <c r="N59" s="20">
        <v>42</v>
      </c>
      <c r="O59" s="20">
        <v>38</v>
      </c>
      <c r="P59" s="20">
        <v>7</v>
      </c>
      <c r="Q59" s="20">
        <v>5</v>
      </c>
    </row>
    <row r="60" spans="1:17" s="19" customFormat="1" ht="11.25" customHeight="1" x14ac:dyDescent="0.2">
      <c r="A60" s="17"/>
      <c r="B60" s="51"/>
      <c r="C60" s="46" t="s">
        <v>66</v>
      </c>
      <c r="D60" s="20">
        <v>423</v>
      </c>
      <c r="E60" s="20">
        <v>297</v>
      </c>
      <c r="F60" s="20">
        <v>2</v>
      </c>
      <c r="G60" s="20">
        <v>5</v>
      </c>
      <c r="H60" s="20">
        <v>290</v>
      </c>
      <c r="I60" s="20">
        <v>136</v>
      </c>
      <c r="J60" s="20">
        <v>22</v>
      </c>
      <c r="K60" s="21"/>
      <c r="L60" s="20">
        <v>59</v>
      </c>
      <c r="M60" s="20">
        <v>48</v>
      </c>
      <c r="N60" s="20">
        <v>12</v>
      </c>
      <c r="O60" s="20">
        <v>6</v>
      </c>
      <c r="P60" s="20">
        <v>3</v>
      </c>
      <c r="Q60" s="20">
        <v>4</v>
      </c>
    </row>
    <row r="61" spans="1:17" s="19" customFormat="1" ht="11.25" customHeight="1" x14ac:dyDescent="0.2">
      <c r="A61" s="17"/>
      <c r="B61" s="51"/>
      <c r="C61" s="46" t="s">
        <v>67</v>
      </c>
      <c r="D61" s="20">
        <v>163</v>
      </c>
      <c r="E61" s="20">
        <v>115</v>
      </c>
      <c r="F61" s="20">
        <v>5</v>
      </c>
      <c r="G61" s="20">
        <v>2</v>
      </c>
      <c r="H61" s="20">
        <v>108</v>
      </c>
      <c r="I61" s="20">
        <v>47</v>
      </c>
      <c r="J61" s="20">
        <v>5</v>
      </c>
      <c r="K61" s="21"/>
      <c r="L61" s="20">
        <v>21</v>
      </c>
      <c r="M61" s="20">
        <v>25</v>
      </c>
      <c r="N61" s="20">
        <v>1</v>
      </c>
      <c r="O61" s="20">
        <v>5</v>
      </c>
      <c r="P61" s="20">
        <v>3</v>
      </c>
      <c r="Q61" s="20">
        <v>1</v>
      </c>
    </row>
    <row r="62" spans="1:17" s="19" customFormat="1" ht="11.25" customHeight="1" x14ac:dyDescent="0.2">
      <c r="A62" s="17"/>
      <c r="B62" s="51"/>
      <c r="C62" s="46" t="s">
        <v>68</v>
      </c>
      <c r="D62" s="20">
        <v>134</v>
      </c>
      <c r="E62" s="20">
        <v>70</v>
      </c>
      <c r="F62" s="20">
        <v>2</v>
      </c>
      <c r="G62" s="20">
        <v>2</v>
      </c>
      <c r="H62" s="20">
        <v>66</v>
      </c>
      <c r="I62" s="20">
        <v>30</v>
      </c>
      <c r="J62" s="20">
        <v>4</v>
      </c>
      <c r="K62" s="21"/>
      <c r="L62" s="20">
        <v>10</v>
      </c>
      <c r="M62" s="20">
        <v>16</v>
      </c>
      <c r="N62" s="20">
        <v>1</v>
      </c>
      <c r="O62" s="20">
        <v>1</v>
      </c>
      <c r="P62" s="20">
        <v>1</v>
      </c>
      <c r="Q62" s="20">
        <v>3</v>
      </c>
    </row>
    <row r="63" spans="1:17" s="19" customFormat="1" ht="11.25" customHeight="1" x14ac:dyDescent="0.2">
      <c r="A63" s="17"/>
      <c r="B63" s="51"/>
      <c r="C63" s="46" t="s">
        <v>69</v>
      </c>
      <c r="D63" s="20">
        <v>283</v>
      </c>
      <c r="E63" s="20">
        <v>181</v>
      </c>
      <c r="F63" s="20">
        <v>6</v>
      </c>
      <c r="G63" s="20">
        <v>0</v>
      </c>
      <c r="H63" s="20">
        <v>175</v>
      </c>
      <c r="I63" s="20">
        <v>65</v>
      </c>
      <c r="J63" s="20">
        <v>16</v>
      </c>
      <c r="K63" s="21"/>
      <c r="L63" s="20">
        <v>56</v>
      </c>
      <c r="M63" s="20">
        <v>32</v>
      </c>
      <c r="N63" s="20">
        <v>0</v>
      </c>
      <c r="O63" s="20">
        <v>6</v>
      </c>
      <c r="P63" s="20">
        <v>0</v>
      </c>
      <c r="Q63" s="20">
        <v>0</v>
      </c>
    </row>
    <row r="64" spans="1:17" s="19" customFormat="1" ht="11.25" customHeight="1" x14ac:dyDescent="0.2">
      <c r="A64" s="17"/>
      <c r="B64" s="51"/>
      <c r="C64" s="46" t="s">
        <v>70</v>
      </c>
      <c r="D64" s="20">
        <v>481</v>
      </c>
      <c r="E64" s="20">
        <v>328</v>
      </c>
      <c r="F64" s="20">
        <v>7</v>
      </c>
      <c r="G64" s="20">
        <v>7</v>
      </c>
      <c r="H64" s="20">
        <v>314</v>
      </c>
      <c r="I64" s="20">
        <v>150</v>
      </c>
      <c r="J64" s="20">
        <v>34</v>
      </c>
      <c r="K64" s="21"/>
      <c r="L64" s="20">
        <v>62</v>
      </c>
      <c r="M64" s="20">
        <v>50</v>
      </c>
      <c r="N64" s="20">
        <v>8</v>
      </c>
      <c r="O64" s="20">
        <v>4</v>
      </c>
      <c r="P64" s="20">
        <v>3</v>
      </c>
      <c r="Q64" s="20">
        <v>3</v>
      </c>
    </row>
    <row r="65" spans="1:17" s="19" customFormat="1" ht="11.25" customHeight="1" x14ac:dyDescent="0.2">
      <c r="A65" s="17"/>
      <c r="B65" s="51"/>
      <c r="C65" s="46" t="s">
        <v>282</v>
      </c>
      <c r="D65" s="20">
        <v>64</v>
      </c>
      <c r="E65" s="20">
        <v>43</v>
      </c>
      <c r="F65" s="20">
        <v>1</v>
      </c>
      <c r="G65" s="20">
        <v>1</v>
      </c>
      <c r="H65" s="20">
        <v>41</v>
      </c>
      <c r="I65" s="20">
        <v>15</v>
      </c>
      <c r="J65" s="20">
        <v>9</v>
      </c>
      <c r="K65" s="21"/>
      <c r="L65" s="20">
        <v>7</v>
      </c>
      <c r="M65" s="20">
        <v>10</v>
      </c>
      <c r="N65" s="20">
        <v>0</v>
      </c>
      <c r="O65" s="20">
        <v>0</v>
      </c>
      <c r="P65" s="20">
        <v>0</v>
      </c>
      <c r="Q65" s="20">
        <v>0</v>
      </c>
    </row>
    <row r="66" spans="1:17" s="19" customFormat="1" ht="11.25" customHeight="1" x14ac:dyDescent="0.2">
      <c r="A66" s="17"/>
      <c r="B66" s="51"/>
      <c r="C66" s="46" t="s">
        <v>71</v>
      </c>
      <c r="D66" s="20">
        <v>1380</v>
      </c>
      <c r="E66" s="20">
        <v>954</v>
      </c>
      <c r="F66" s="20">
        <v>14</v>
      </c>
      <c r="G66" s="20">
        <v>22</v>
      </c>
      <c r="H66" s="20">
        <v>918</v>
      </c>
      <c r="I66" s="20">
        <v>213</v>
      </c>
      <c r="J66" s="20">
        <v>139</v>
      </c>
      <c r="K66" s="21"/>
      <c r="L66" s="20">
        <v>344</v>
      </c>
      <c r="M66" s="20">
        <v>149</v>
      </c>
      <c r="N66" s="20">
        <v>50</v>
      </c>
      <c r="O66" s="20">
        <v>18</v>
      </c>
      <c r="P66" s="20">
        <v>2</v>
      </c>
      <c r="Q66" s="20">
        <v>3</v>
      </c>
    </row>
    <row r="67" spans="1:17" s="19" customFormat="1" ht="11.25" customHeight="1" x14ac:dyDescent="0.2">
      <c r="A67" s="17"/>
      <c r="B67" s="51"/>
      <c r="C67" s="46" t="s">
        <v>72</v>
      </c>
      <c r="D67" s="20">
        <v>4504</v>
      </c>
      <c r="E67" s="20">
        <v>2579</v>
      </c>
      <c r="F67" s="20">
        <v>58</v>
      </c>
      <c r="G67" s="20">
        <v>112</v>
      </c>
      <c r="H67" s="20">
        <v>2409</v>
      </c>
      <c r="I67" s="20">
        <v>831</v>
      </c>
      <c r="J67" s="20">
        <v>356</v>
      </c>
      <c r="K67" s="21"/>
      <c r="L67" s="20">
        <v>434</v>
      </c>
      <c r="M67" s="20">
        <v>576</v>
      </c>
      <c r="N67" s="20">
        <v>125</v>
      </c>
      <c r="O67" s="20">
        <v>60</v>
      </c>
      <c r="P67" s="20">
        <v>19</v>
      </c>
      <c r="Q67" s="20">
        <v>8</v>
      </c>
    </row>
    <row r="68" spans="1:17" s="19" customFormat="1" ht="11.25" customHeight="1" x14ac:dyDescent="0.2">
      <c r="A68" s="17"/>
      <c r="B68" s="51"/>
      <c r="C68" s="46" t="s">
        <v>73</v>
      </c>
      <c r="D68" s="20">
        <v>1829</v>
      </c>
      <c r="E68" s="20">
        <v>1271</v>
      </c>
      <c r="F68" s="20">
        <v>40</v>
      </c>
      <c r="G68" s="20">
        <v>43</v>
      </c>
      <c r="H68" s="20">
        <v>1188</v>
      </c>
      <c r="I68" s="20">
        <v>496</v>
      </c>
      <c r="J68" s="20">
        <v>159</v>
      </c>
      <c r="K68" s="21"/>
      <c r="L68" s="20">
        <v>166</v>
      </c>
      <c r="M68" s="20">
        <v>312</v>
      </c>
      <c r="N68" s="20">
        <v>27</v>
      </c>
      <c r="O68" s="20">
        <v>21</v>
      </c>
      <c r="P68" s="20">
        <v>5</v>
      </c>
      <c r="Q68" s="20">
        <v>2</v>
      </c>
    </row>
    <row r="69" spans="1:17" s="19" customFormat="1" ht="11.25" customHeight="1" x14ac:dyDescent="0.2">
      <c r="A69" s="17"/>
      <c r="B69" s="51"/>
      <c r="C69" s="46" t="s">
        <v>74</v>
      </c>
      <c r="D69" s="20">
        <v>605</v>
      </c>
      <c r="E69" s="20">
        <v>436</v>
      </c>
      <c r="F69" s="20">
        <v>12</v>
      </c>
      <c r="G69" s="20">
        <v>11</v>
      </c>
      <c r="H69" s="20">
        <v>413</v>
      </c>
      <c r="I69" s="20">
        <v>188</v>
      </c>
      <c r="J69" s="20">
        <v>37</v>
      </c>
      <c r="K69" s="21"/>
      <c r="L69" s="20">
        <v>110</v>
      </c>
      <c r="M69" s="20">
        <v>54</v>
      </c>
      <c r="N69" s="20">
        <v>13</v>
      </c>
      <c r="O69" s="20">
        <v>8</v>
      </c>
      <c r="P69" s="20">
        <v>1</v>
      </c>
      <c r="Q69" s="20">
        <v>2</v>
      </c>
    </row>
    <row r="70" spans="1:17" s="19" customFormat="1" ht="11.25" customHeight="1" x14ac:dyDescent="0.2">
      <c r="A70" s="17"/>
      <c r="B70" s="51"/>
      <c r="C70" s="46" t="s">
        <v>75</v>
      </c>
      <c r="D70" s="20">
        <v>1144</v>
      </c>
      <c r="E70" s="20">
        <v>707</v>
      </c>
      <c r="F70" s="20">
        <v>13</v>
      </c>
      <c r="G70" s="20">
        <v>22</v>
      </c>
      <c r="H70" s="20">
        <v>672</v>
      </c>
      <c r="I70" s="20">
        <v>196</v>
      </c>
      <c r="J70" s="20">
        <v>77</v>
      </c>
      <c r="K70" s="21"/>
      <c r="L70" s="20">
        <v>220</v>
      </c>
      <c r="M70" s="20">
        <v>135</v>
      </c>
      <c r="N70" s="20">
        <v>18</v>
      </c>
      <c r="O70" s="20">
        <v>19</v>
      </c>
      <c r="P70" s="20">
        <v>7</v>
      </c>
      <c r="Q70" s="20">
        <v>0</v>
      </c>
    </row>
    <row r="71" spans="1:17" s="19" customFormat="1" ht="11.25" customHeight="1" x14ac:dyDescent="0.2">
      <c r="A71" s="17"/>
      <c r="B71" s="51"/>
      <c r="C71" s="46" t="s">
        <v>76</v>
      </c>
      <c r="D71" s="20">
        <v>4203</v>
      </c>
      <c r="E71" s="20">
        <v>3013</v>
      </c>
      <c r="F71" s="20">
        <v>90</v>
      </c>
      <c r="G71" s="20">
        <v>96</v>
      </c>
      <c r="H71" s="20">
        <v>2827</v>
      </c>
      <c r="I71" s="20">
        <v>884</v>
      </c>
      <c r="J71" s="20">
        <v>280</v>
      </c>
      <c r="K71" s="21"/>
      <c r="L71" s="20">
        <v>1075</v>
      </c>
      <c r="M71" s="20">
        <v>441</v>
      </c>
      <c r="N71" s="20">
        <v>67</v>
      </c>
      <c r="O71" s="20">
        <v>58</v>
      </c>
      <c r="P71" s="20">
        <v>16</v>
      </c>
      <c r="Q71" s="20">
        <v>6</v>
      </c>
    </row>
    <row r="72" spans="1:17" s="19" customFormat="1" ht="11.25" customHeight="1" x14ac:dyDescent="0.2">
      <c r="A72" s="17"/>
      <c r="B72" s="51"/>
      <c r="C72" s="46" t="s">
        <v>77</v>
      </c>
      <c r="D72" s="20">
        <v>330</v>
      </c>
      <c r="E72" s="20">
        <v>203</v>
      </c>
      <c r="F72" s="20">
        <v>5</v>
      </c>
      <c r="G72" s="20">
        <v>4</v>
      </c>
      <c r="H72" s="20">
        <v>194</v>
      </c>
      <c r="I72" s="20">
        <v>13</v>
      </c>
      <c r="J72" s="20">
        <v>8</v>
      </c>
      <c r="K72" s="21"/>
      <c r="L72" s="20">
        <v>76</v>
      </c>
      <c r="M72" s="20">
        <v>84</v>
      </c>
      <c r="N72" s="20">
        <v>4</v>
      </c>
      <c r="O72" s="20">
        <v>7</v>
      </c>
      <c r="P72" s="20">
        <v>2</v>
      </c>
      <c r="Q72" s="20">
        <v>0</v>
      </c>
    </row>
    <row r="73" spans="1:17" s="19" customFormat="1" ht="11.25" customHeight="1" x14ac:dyDescent="0.2">
      <c r="A73" s="17"/>
      <c r="B73" s="51"/>
      <c r="C73" s="46" t="s">
        <v>283</v>
      </c>
      <c r="D73" s="20">
        <v>63</v>
      </c>
      <c r="E73" s="20">
        <v>31</v>
      </c>
      <c r="F73" s="20">
        <v>0</v>
      </c>
      <c r="G73" s="20">
        <v>0</v>
      </c>
      <c r="H73" s="20">
        <v>31</v>
      </c>
      <c r="I73" s="20">
        <v>15</v>
      </c>
      <c r="J73" s="20">
        <v>2</v>
      </c>
      <c r="K73" s="21"/>
      <c r="L73" s="20">
        <v>6</v>
      </c>
      <c r="M73" s="20">
        <v>6</v>
      </c>
      <c r="N73" s="20">
        <v>0</v>
      </c>
      <c r="O73" s="20">
        <v>2</v>
      </c>
      <c r="P73" s="20">
        <v>0</v>
      </c>
      <c r="Q73" s="20">
        <v>0</v>
      </c>
    </row>
    <row r="74" spans="1:17" s="19" customFormat="1" ht="11.25" customHeight="1" x14ac:dyDescent="0.2">
      <c r="A74" s="17"/>
      <c r="B74" s="51"/>
      <c r="C74" s="46" t="s">
        <v>78</v>
      </c>
      <c r="D74" s="20">
        <v>2758</v>
      </c>
      <c r="E74" s="20">
        <v>1690</v>
      </c>
      <c r="F74" s="20">
        <v>28</v>
      </c>
      <c r="G74" s="20">
        <v>66</v>
      </c>
      <c r="H74" s="20">
        <v>1596</v>
      </c>
      <c r="I74" s="20">
        <v>415</v>
      </c>
      <c r="J74" s="20">
        <v>290</v>
      </c>
      <c r="K74" s="21"/>
      <c r="L74" s="20">
        <v>442</v>
      </c>
      <c r="M74" s="20">
        <v>337</v>
      </c>
      <c r="N74" s="20">
        <v>70</v>
      </c>
      <c r="O74" s="20">
        <v>26</v>
      </c>
      <c r="P74" s="20">
        <v>7</v>
      </c>
      <c r="Q74" s="20">
        <v>9</v>
      </c>
    </row>
    <row r="75" spans="1:17" s="19" customFormat="1" ht="11.25" customHeight="1" x14ac:dyDescent="0.2">
      <c r="A75" s="17"/>
      <c r="B75" s="51"/>
      <c r="C75" s="46" t="s">
        <v>79</v>
      </c>
      <c r="D75" s="20">
        <v>538</v>
      </c>
      <c r="E75" s="20">
        <v>392</v>
      </c>
      <c r="F75" s="20">
        <v>10</v>
      </c>
      <c r="G75" s="20">
        <v>4</v>
      </c>
      <c r="H75" s="20">
        <v>378</v>
      </c>
      <c r="I75" s="20">
        <v>103</v>
      </c>
      <c r="J75" s="20">
        <v>57</v>
      </c>
      <c r="K75" s="21"/>
      <c r="L75" s="20">
        <v>124</v>
      </c>
      <c r="M75" s="20">
        <v>70</v>
      </c>
      <c r="N75" s="20">
        <v>7</v>
      </c>
      <c r="O75" s="20">
        <v>16</v>
      </c>
      <c r="P75" s="20">
        <v>0</v>
      </c>
      <c r="Q75" s="20">
        <v>1</v>
      </c>
    </row>
    <row r="76" spans="1:17" s="19" customFormat="1" ht="11.25" customHeight="1" x14ac:dyDescent="0.2">
      <c r="A76" s="17"/>
      <c r="B76" s="51"/>
      <c r="C76" s="46" t="s">
        <v>80</v>
      </c>
      <c r="D76" s="20">
        <v>222</v>
      </c>
      <c r="E76" s="20">
        <v>115</v>
      </c>
      <c r="F76" s="20">
        <v>1</v>
      </c>
      <c r="G76" s="20">
        <v>5</v>
      </c>
      <c r="H76" s="20">
        <v>109</v>
      </c>
      <c r="I76" s="20">
        <v>42</v>
      </c>
      <c r="J76" s="20">
        <v>10</v>
      </c>
      <c r="K76" s="21"/>
      <c r="L76" s="20">
        <v>35</v>
      </c>
      <c r="M76" s="20">
        <v>17</v>
      </c>
      <c r="N76" s="20">
        <v>3</v>
      </c>
      <c r="O76" s="20">
        <v>2</v>
      </c>
      <c r="P76" s="20">
        <v>0</v>
      </c>
      <c r="Q76" s="20">
        <v>0</v>
      </c>
    </row>
    <row r="77" spans="1:17" s="19" customFormat="1" ht="11.25" customHeight="1" x14ac:dyDescent="0.2">
      <c r="A77" s="17"/>
      <c r="B77" s="51"/>
      <c r="C77" s="46" t="s">
        <v>81</v>
      </c>
      <c r="D77" s="20">
        <v>1738</v>
      </c>
      <c r="E77" s="20">
        <v>1207</v>
      </c>
      <c r="F77" s="20">
        <v>20</v>
      </c>
      <c r="G77" s="20">
        <v>21</v>
      </c>
      <c r="H77" s="20">
        <v>1166</v>
      </c>
      <c r="I77" s="20">
        <v>415</v>
      </c>
      <c r="J77" s="20">
        <v>164</v>
      </c>
      <c r="K77" s="21"/>
      <c r="L77" s="20">
        <v>321</v>
      </c>
      <c r="M77" s="20">
        <v>202</v>
      </c>
      <c r="N77" s="20">
        <v>38</v>
      </c>
      <c r="O77" s="20">
        <v>13</v>
      </c>
      <c r="P77" s="20">
        <v>9</v>
      </c>
      <c r="Q77" s="20">
        <v>4</v>
      </c>
    </row>
    <row r="78" spans="1:17" s="19" customFormat="1" ht="11.25" customHeight="1" x14ac:dyDescent="0.2">
      <c r="A78" s="17"/>
      <c r="B78" s="51"/>
      <c r="C78" s="46" t="s">
        <v>82</v>
      </c>
      <c r="D78" s="20">
        <v>1002</v>
      </c>
      <c r="E78" s="20">
        <v>695</v>
      </c>
      <c r="F78" s="20">
        <v>11</v>
      </c>
      <c r="G78" s="20">
        <v>15</v>
      </c>
      <c r="H78" s="20">
        <v>669</v>
      </c>
      <c r="I78" s="20">
        <v>216</v>
      </c>
      <c r="J78" s="20">
        <v>71</v>
      </c>
      <c r="K78" s="21"/>
      <c r="L78" s="20">
        <v>224</v>
      </c>
      <c r="M78" s="20">
        <v>120</v>
      </c>
      <c r="N78" s="20">
        <v>21</v>
      </c>
      <c r="O78" s="20">
        <v>10</v>
      </c>
      <c r="P78" s="20">
        <v>3</v>
      </c>
      <c r="Q78" s="20">
        <v>4</v>
      </c>
    </row>
    <row r="79" spans="1:17" s="19" customFormat="1" ht="11.25" customHeight="1" x14ac:dyDescent="0.2">
      <c r="A79" s="17"/>
      <c r="B79" s="51"/>
      <c r="C79" s="46" t="s">
        <v>83</v>
      </c>
      <c r="D79" s="20">
        <v>1668</v>
      </c>
      <c r="E79" s="20">
        <v>1165</v>
      </c>
      <c r="F79" s="20">
        <v>43</v>
      </c>
      <c r="G79" s="20">
        <v>35</v>
      </c>
      <c r="H79" s="20">
        <v>1087</v>
      </c>
      <c r="I79" s="20">
        <v>284</v>
      </c>
      <c r="J79" s="20">
        <v>186</v>
      </c>
      <c r="K79" s="21"/>
      <c r="L79" s="20">
        <v>394</v>
      </c>
      <c r="M79" s="20">
        <v>166</v>
      </c>
      <c r="N79" s="20">
        <v>20</v>
      </c>
      <c r="O79" s="20">
        <v>30</v>
      </c>
      <c r="P79" s="20">
        <v>4</v>
      </c>
      <c r="Q79" s="20">
        <v>3</v>
      </c>
    </row>
    <row r="80" spans="1:17" s="19" customFormat="1" ht="11.25" customHeight="1" x14ac:dyDescent="0.2">
      <c r="A80" s="17"/>
      <c r="B80" s="51"/>
      <c r="C80" s="46" t="s">
        <v>84</v>
      </c>
      <c r="D80" s="20">
        <v>230</v>
      </c>
      <c r="E80" s="20">
        <v>161</v>
      </c>
      <c r="F80" s="20">
        <v>2</v>
      </c>
      <c r="G80" s="20">
        <v>4</v>
      </c>
      <c r="H80" s="20">
        <v>155</v>
      </c>
      <c r="I80" s="20">
        <v>53</v>
      </c>
      <c r="J80" s="20">
        <v>13</v>
      </c>
      <c r="K80" s="21"/>
      <c r="L80" s="20">
        <v>57</v>
      </c>
      <c r="M80" s="20">
        <v>24</v>
      </c>
      <c r="N80" s="20">
        <v>3</v>
      </c>
      <c r="O80" s="20">
        <v>3</v>
      </c>
      <c r="P80" s="20">
        <v>0</v>
      </c>
      <c r="Q80" s="20">
        <v>2</v>
      </c>
    </row>
    <row r="81" spans="1:17" s="19" customFormat="1" ht="11.25" customHeight="1" x14ac:dyDescent="0.2">
      <c r="A81" s="17"/>
      <c r="B81" s="51"/>
      <c r="C81" s="46" t="s">
        <v>284</v>
      </c>
      <c r="D81" s="20">
        <v>417</v>
      </c>
      <c r="E81" s="20">
        <v>326</v>
      </c>
      <c r="F81" s="20">
        <v>9</v>
      </c>
      <c r="G81" s="20">
        <v>6</v>
      </c>
      <c r="H81" s="20">
        <v>311</v>
      </c>
      <c r="I81" s="20">
        <v>108</v>
      </c>
      <c r="J81" s="20">
        <v>24</v>
      </c>
      <c r="K81" s="21"/>
      <c r="L81" s="20">
        <v>95</v>
      </c>
      <c r="M81" s="20">
        <v>67</v>
      </c>
      <c r="N81" s="20">
        <v>10</v>
      </c>
      <c r="O81" s="20">
        <v>5</v>
      </c>
      <c r="P81" s="20">
        <v>1</v>
      </c>
      <c r="Q81" s="20">
        <v>1</v>
      </c>
    </row>
    <row r="82" spans="1:17" s="19" customFormat="1" ht="11.25" customHeight="1" x14ac:dyDescent="0.2">
      <c r="A82" s="17"/>
      <c r="B82" s="51"/>
      <c r="C82" s="46" t="s">
        <v>85</v>
      </c>
      <c r="D82" s="20">
        <v>2455</v>
      </c>
      <c r="E82" s="20">
        <v>1566</v>
      </c>
      <c r="F82" s="20">
        <v>42</v>
      </c>
      <c r="G82" s="20">
        <v>52</v>
      </c>
      <c r="H82" s="20">
        <v>1472</v>
      </c>
      <c r="I82" s="20">
        <v>420</v>
      </c>
      <c r="J82" s="20">
        <v>235</v>
      </c>
      <c r="K82" s="21"/>
      <c r="L82" s="20">
        <v>364</v>
      </c>
      <c r="M82" s="20">
        <v>350</v>
      </c>
      <c r="N82" s="20">
        <v>54</v>
      </c>
      <c r="O82" s="20">
        <v>28</v>
      </c>
      <c r="P82" s="20">
        <v>10</v>
      </c>
      <c r="Q82" s="20">
        <v>11</v>
      </c>
    </row>
    <row r="83" spans="1:17" s="19" customFormat="1" ht="11.25" customHeight="1" x14ac:dyDescent="0.2">
      <c r="A83" s="17"/>
      <c r="B83" s="51"/>
      <c r="C83" s="46" t="s">
        <v>86</v>
      </c>
      <c r="D83" s="20">
        <v>329</v>
      </c>
      <c r="E83" s="20">
        <v>218</v>
      </c>
      <c r="F83" s="20">
        <v>5</v>
      </c>
      <c r="G83" s="20">
        <v>3</v>
      </c>
      <c r="H83" s="20">
        <v>210</v>
      </c>
      <c r="I83" s="20">
        <v>72</v>
      </c>
      <c r="J83" s="20">
        <v>11</v>
      </c>
      <c r="K83" s="21"/>
      <c r="L83" s="20">
        <v>55</v>
      </c>
      <c r="M83" s="20">
        <v>54</v>
      </c>
      <c r="N83" s="20">
        <v>8</v>
      </c>
      <c r="O83" s="20">
        <v>7</v>
      </c>
      <c r="P83" s="20">
        <v>2</v>
      </c>
      <c r="Q83" s="20">
        <v>1</v>
      </c>
    </row>
    <row r="84" spans="1:17" s="19" customFormat="1" ht="11.25" customHeight="1" x14ac:dyDescent="0.2">
      <c r="A84" s="17"/>
      <c r="B84" s="51"/>
      <c r="C84" s="51" t="s">
        <v>87</v>
      </c>
      <c r="D84" s="49">
        <v>1942</v>
      </c>
      <c r="E84" s="49">
        <v>1245</v>
      </c>
      <c r="F84" s="49">
        <v>26</v>
      </c>
      <c r="G84" s="49">
        <v>28</v>
      </c>
      <c r="H84" s="49">
        <v>1191</v>
      </c>
      <c r="I84" s="49">
        <v>341</v>
      </c>
      <c r="J84" s="49">
        <v>165</v>
      </c>
      <c r="K84" s="50"/>
      <c r="L84" s="49">
        <v>337</v>
      </c>
      <c r="M84" s="49">
        <v>252</v>
      </c>
      <c r="N84" s="49">
        <v>57</v>
      </c>
      <c r="O84" s="49">
        <v>26</v>
      </c>
      <c r="P84" s="49">
        <v>8</v>
      </c>
      <c r="Q84" s="49">
        <v>5</v>
      </c>
    </row>
    <row r="85" spans="1:17" s="19" customFormat="1" ht="11.25" customHeight="1" x14ac:dyDescent="0.2">
      <c r="A85" s="222"/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</row>
    <row r="86" spans="1:17" s="17" customFormat="1" ht="11.25" customHeight="1" x14ac:dyDescent="0.2">
      <c r="A86" s="222" t="s">
        <v>88</v>
      </c>
      <c r="B86" s="222"/>
      <c r="C86" s="222"/>
      <c r="D86" s="15">
        <v>80730</v>
      </c>
      <c r="E86" s="15">
        <v>46489</v>
      </c>
      <c r="F86" s="15">
        <v>850</v>
      </c>
      <c r="G86" s="15">
        <v>1365</v>
      </c>
      <c r="H86" s="15">
        <v>44274</v>
      </c>
      <c r="I86" s="15">
        <v>13980</v>
      </c>
      <c r="J86" s="15">
        <v>7856</v>
      </c>
      <c r="K86" s="16"/>
      <c r="L86" s="15">
        <v>9454</v>
      </c>
      <c r="M86" s="15">
        <v>8848</v>
      </c>
      <c r="N86" s="15">
        <v>2312</v>
      </c>
      <c r="O86" s="15">
        <v>1081</v>
      </c>
      <c r="P86" s="15">
        <v>381</v>
      </c>
      <c r="Q86" s="15">
        <v>362</v>
      </c>
    </row>
    <row r="87" spans="1:17" s="19" customFormat="1" ht="11.25" customHeight="1" x14ac:dyDescent="0.2">
      <c r="A87" s="17"/>
      <c r="B87" s="51"/>
      <c r="C87" s="46" t="s">
        <v>89</v>
      </c>
      <c r="D87" s="52">
        <v>2139</v>
      </c>
      <c r="E87" s="52">
        <v>1131</v>
      </c>
      <c r="F87" s="52">
        <v>28</v>
      </c>
      <c r="G87" s="52">
        <v>31</v>
      </c>
      <c r="H87" s="52">
        <v>1072</v>
      </c>
      <c r="I87" s="52">
        <v>319</v>
      </c>
      <c r="J87" s="52">
        <v>208</v>
      </c>
      <c r="K87" s="53"/>
      <c r="L87" s="52">
        <v>274</v>
      </c>
      <c r="M87" s="52">
        <v>171</v>
      </c>
      <c r="N87" s="52">
        <v>48</v>
      </c>
      <c r="O87" s="52">
        <v>34</v>
      </c>
      <c r="P87" s="52">
        <v>4</v>
      </c>
      <c r="Q87" s="52">
        <v>14</v>
      </c>
    </row>
    <row r="88" spans="1:17" s="19" customFormat="1" ht="11.25" customHeight="1" x14ac:dyDescent="0.2">
      <c r="A88" s="17"/>
      <c r="B88" s="51"/>
      <c r="C88" s="46" t="s">
        <v>285</v>
      </c>
      <c r="D88" s="52">
        <v>315</v>
      </c>
      <c r="E88" s="52">
        <v>230</v>
      </c>
      <c r="F88" s="52">
        <v>12</v>
      </c>
      <c r="G88" s="52">
        <v>10</v>
      </c>
      <c r="H88" s="52">
        <v>208</v>
      </c>
      <c r="I88" s="52">
        <v>103</v>
      </c>
      <c r="J88" s="52">
        <v>26</v>
      </c>
      <c r="K88" s="53"/>
      <c r="L88" s="52">
        <v>26</v>
      </c>
      <c r="M88" s="52">
        <v>28</v>
      </c>
      <c r="N88" s="52">
        <v>8</v>
      </c>
      <c r="O88" s="52">
        <v>14</v>
      </c>
      <c r="P88" s="52">
        <v>3</v>
      </c>
      <c r="Q88" s="52">
        <v>0</v>
      </c>
    </row>
    <row r="89" spans="1:17" s="19" customFormat="1" ht="11.25" customHeight="1" x14ac:dyDescent="0.2">
      <c r="A89" s="17"/>
      <c r="B89" s="51"/>
      <c r="C89" s="46" t="s">
        <v>91</v>
      </c>
      <c r="D89" s="52">
        <v>207</v>
      </c>
      <c r="E89" s="52">
        <v>133</v>
      </c>
      <c r="F89" s="52">
        <v>3</v>
      </c>
      <c r="G89" s="52">
        <v>2</v>
      </c>
      <c r="H89" s="52">
        <v>128</v>
      </c>
      <c r="I89" s="52">
        <v>43</v>
      </c>
      <c r="J89" s="52">
        <v>20</v>
      </c>
      <c r="K89" s="53"/>
      <c r="L89" s="52">
        <v>29</v>
      </c>
      <c r="M89" s="52">
        <v>27</v>
      </c>
      <c r="N89" s="52">
        <v>3</v>
      </c>
      <c r="O89" s="52">
        <v>5</v>
      </c>
      <c r="P89" s="52">
        <v>1</v>
      </c>
      <c r="Q89" s="52">
        <v>0</v>
      </c>
    </row>
    <row r="90" spans="1:17" s="19" customFormat="1" ht="11.25" customHeight="1" x14ac:dyDescent="0.2">
      <c r="A90" s="17"/>
      <c r="B90" s="51"/>
      <c r="C90" s="46" t="s">
        <v>92</v>
      </c>
      <c r="D90" s="52">
        <v>696</v>
      </c>
      <c r="E90" s="52">
        <v>378</v>
      </c>
      <c r="F90" s="52">
        <v>8</v>
      </c>
      <c r="G90" s="52">
        <v>12</v>
      </c>
      <c r="H90" s="52">
        <v>358</v>
      </c>
      <c r="I90" s="52">
        <v>113</v>
      </c>
      <c r="J90" s="52">
        <v>81</v>
      </c>
      <c r="K90" s="53"/>
      <c r="L90" s="52">
        <v>37</v>
      </c>
      <c r="M90" s="52">
        <v>95</v>
      </c>
      <c r="N90" s="52">
        <v>14</v>
      </c>
      <c r="O90" s="52">
        <v>12</v>
      </c>
      <c r="P90" s="52">
        <v>0</v>
      </c>
      <c r="Q90" s="52">
        <v>6</v>
      </c>
    </row>
    <row r="91" spans="1:17" s="19" customFormat="1" ht="11.25" customHeight="1" x14ac:dyDescent="0.2">
      <c r="A91" s="17"/>
      <c r="B91" s="51"/>
      <c r="C91" s="46" t="s">
        <v>286</v>
      </c>
      <c r="D91" s="52">
        <v>352</v>
      </c>
      <c r="E91" s="52">
        <v>218</v>
      </c>
      <c r="F91" s="52">
        <v>11</v>
      </c>
      <c r="G91" s="52">
        <v>3</v>
      </c>
      <c r="H91" s="52">
        <v>204</v>
      </c>
      <c r="I91" s="52">
        <v>93</v>
      </c>
      <c r="J91" s="52">
        <v>26</v>
      </c>
      <c r="K91" s="53"/>
      <c r="L91" s="52">
        <v>44</v>
      </c>
      <c r="M91" s="52">
        <v>27</v>
      </c>
      <c r="N91" s="52">
        <v>10</v>
      </c>
      <c r="O91" s="52">
        <v>3</v>
      </c>
      <c r="P91" s="52">
        <v>1</v>
      </c>
      <c r="Q91" s="52">
        <v>0</v>
      </c>
    </row>
    <row r="92" spans="1:17" s="19" customFormat="1" ht="11.25" customHeight="1" x14ac:dyDescent="0.2">
      <c r="A92" s="17"/>
      <c r="B92" s="51"/>
      <c r="C92" s="46" t="s">
        <v>93</v>
      </c>
      <c r="D92" s="52">
        <v>240</v>
      </c>
      <c r="E92" s="52">
        <v>105</v>
      </c>
      <c r="F92" s="52">
        <v>2</v>
      </c>
      <c r="G92" s="52">
        <v>4</v>
      </c>
      <c r="H92" s="52">
        <v>99</v>
      </c>
      <c r="I92" s="52">
        <v>28</v>
      </c>
      <c r="J92" s="52">
        <v>18</v>
      </c>
      <c r="K92" s="53"/>
      <c r="L92" s="52">
        <v>12</v>
      </c>
      <c r="M92" s="52">
        <v>24</v>
      </c>
      <c r="N92" s="52">
        <v>10</v>
      </c>
      <c r="O92" s="52">
        <v>5</v>
      </c>
      <c r="P92" s="52">
        <v>1</v>
      </c>
      <c r="Q92" s="52">
        <v>1</v>
      </c>
    </row>
    <row r="93" spans="1:17" s="19" customFormat="1" ht="11.25" customHeight="1" x14ac:dyDescent="0.2">
      <c r="A93" s="17"/>
      <c r="B93" s="51"/>
      <c r="C93" s="46" t="s">
        <v>94</v>
      </c>
      <c r="D93" s="52">
        <v>991</v>
      </c>
      <c r="E93" s="52">
        <v>497</v>
      </c>
      <c r="F93" s="52">
        <v>10</v>
      </c>
      <c r="G93" s="52">
        <v>22</v>
      </c>
      <c r="H93" s="52">
        <v>465</v>
      </c>
      <c r="I93" s="52">
        <v>112</v>
      </c>
      <c r="J93" s="52">
        <v>99</v>
      </c>
      <c r="K93" s="53"/>
      <c r="L93" s="52">
        <v>80</v>
      </c>
      <c r="M93" s="52">
        <v>127</v>
      </c>
      <c r="N93" s="52">
        <v>17</v>
      </c>
      <c r="O93" s="52">
        <v>10</v>
      </c>
      <c r="P93" s="52">
        <v>8</v>
      </c>
      <c r="Q93" s="52">
        <v>12</v>
      </c>
    </row>
    <row r="94" spans="1:17" s="19" customFormat="1" ht="11.25" customHeight="1" x14ac:dyDescent="0.2">
      <c r="A94" s="17"/>
      <c r="B94" s="51"/>
      <c r="C94" s="46" t="s">
        <v>95</v>
      </c>
      <c r="D94" s="52">
        <v>799</v>
      </c>
      <c r="E94" s="52">
        <v>504</v>
      </c>
      <c r="F94" s="52">
        <v>9</v>
      </c>
      <c r="G94" s="52">
        <v>8</v>
      </c>
      <c r="H94" s="52">
        <v>487</v>
      </c>
      <c r="I94" s="52">
        <v>152</v>
      </c>
      <c r="J94" s="52">
        <v>95</v>
      </c>
      <c r="K94" s="53"/>
      <c r="L94" s="52">
        <v>93</v>
      </c>
      <c r="M94" s="52">
        <v>102</v>
      </c>
      <c r="N94" s="52">
        <v>18</v>
      </c>
      <c r="O94" s="52">
        <v>6</v>
      </c>
      <c r="P94" s="52">
        <v>6</v>
      </c>
      <c r="Q94" s="52">
        <v>15</v>
      </c>
    </row>
    <row r="95" spans="1:17" s="19" customFormat="1" ht="11.25" customHeight="1" x14ac:dyDescent="0.2">
      <c r="A95" s="17"/>
      <c r="B95" s="51"/>
      <c r="C95" s="46" t="s">
        <v>96</v>
      </c>
      <c r="D95" s="52">
        <v>376</v>
      </c>
      <c r="E95" s="52">
        <v>227</v>
      </c>
      <c r="F95" s="52">
        <v>1</v>
      </c>
      <c r="G95" s="52">
        <v>3</v>
      </c>
      <c r="H95" s="52">
        <v>223</v>
      </c>
      <c r="I95" s="52">
        <v>60</v>
      </c>
      <c r="J95" s="52">
        <v>32</v>
      </c>
      <c r="K95" s="53"/>
      <c r="L95" s="52">
        <v>62</v>
      </c>
      <c r="M95" s="52">
        <v>47</v>
      </c>
      <c r="N95" s="52">
        <v>5</v>
      </c>
      <c r="O95" s="52">
        <v>14</v>
      </c>
      <c r="P95" s="52">
        <v>1</v>
      </c>
      <c r="Q95" s="52">
        <v>2</v>
      </c>
    </row>
    <row r="96" spans="1:17" s="19" customFormat="1" ht="11.25" customHeight="1" x14ac:dyDescent="0.2">
      <c r="A96" s="17"/>
      <c r="B96" s="51"/>
      <c r="C96" s="46" t="s">
        <v>97</v>
      </c>
      <c r="D96" s="52">
        <v>277</v>
      </c>
      <c r="E96" s="52">
        <v>178</v>
      </c>
      <c r="F96" s="52">
        <v>0</v>
      </c>
      <c r="G96" s="52">
        <v>4</v>
      </c>
      <c r="H96" s="52">
        <v>174</v>
      </c>
      <c r="I96" s="52">
        <v>38</v>
      </c>
      <c r="J96" s="52">
        <v>19</v>
      </c>
      <c r="K96" s="53"/>
      <c r="L96" s="52">
        <v>24</v>
      </c>
      <c r="M96" s="52">
        <v>76</v>
      </c>
      <c r="N96" s="52">
        <v>2</v>
      </c>
      <c r="O96" s="52">
        <v>13</v>
      </c>
      <c r="P96" s="52">
        <v>1</v>
      </c>
      <c r="Q96" s="52">
        <v>1</v>
      </c>
    </row>
    <row r="97" spans="1:17" s="19" customFormat="1" ht="11.25" customHeight="1" x14ac:dyDescent="0.2">
      <c r="A97" s="17"/>
      <c r="B97" s="51"/>
      <c r="C97" s="46" t="s">
        <v>98</v>
      </c>
      <c r="D97" s="52">
        <v>1048</v>
      </c>
      <c r="E97" s="52">
        <v>635</v>
      </c>
      <c r="F97" s="52">
        <v>10</v>
      </c>
      <c r="G97" s="52">
        <v>14</v>
      </c>
      <c r="H97" s="52">
        <v>611</v>
      </c>
      <c r="I97" s="52">
        <v>225</v>
      </c>
      <c r="J97" s="52">
        <v>98</v>
      </c>
      <c r="K97" s="53"/>
      <c r="L97" s="52">
        <v>146</v>
      </c>
      <c r="M97" s="52">
        <v>96</v>
      </c>
      <c r="N97" s="52">
        <v>21</v>
      </c>
      <c r="O97" s="52">
        <v>11</v>
      </c>
      <c r="P97" s="52">
        <v>5</v>
      </c>
      <c r="Q97" s="52">
        <v>9</v>
      </c>
    </row>
    <row r="98" spans="1:17" s="19" customFormat="1" ht="11.25" customHeight="1" x14ac:dyDescent="0.2">
      <c r="A98" s="17"/>
      <c r="B98" s="51"/>
      <c r="C98" s="46" t="s">
        <v>99</v>
      </c>
      <c r="D98" s="52">
        <v>361</v>
      </c>
      <c r="E98" s="52">
        <v>270</v>
      </c>
      <c r="F98" s="52">
        <v>2</v>
      </c>
      <c r="G98" s="52">
        <v>3</v>
      </c>
      <c r="H98" s="52">
        <v>265</v>
      </c>
      <c r="I98" s="52">
        <v>109</v>
      </c>
      <c r="J98" s="52">
        <v>37</v>
      </c>
      <c r="K98" s="53"/>
      <c r="L98" s="52">
        <v>76</v>
      </c>
      <c r="M98" s="52">
        <v>26</v>
      </c>
      <c r="N98" s="52">
        <v>16</v>
      </c>
      <c r="O98" s="52">
        <v>1</v>
      </c>
      <c r="P98" s="52">
        <v>0</v>
      </c>
      <c r="Q98" s="52">
        <v>0</v>
      </c>
    </row>
    <row r="99" spans="1:17" s="19" customFormat="1" ht="11.25" customHeight="1" x14ac:dyDescent="0.2">
      <c r="A99" s="17"/>
      <c r="B99" s="51"/>
      <c r="C99" s="46" t="s">
        <v>100</v>
      </c>
      <c r="D99" s="52">
        <v>501</v>
      </c>
      <c r="E99" s="52">
        <v>317</v>
      </c>
      <c r="F99" s="52">
        <v>5</v>
      </c>
      <c r="G99" s="52">
        <v>10</v>
      </c>
      <c r="H99" s="52">
        <v>302</v>
      </c>
      <c r="I99" s="52">
        <v>113</v>
      </c>
      <c r="J99" s="52">
        <v>46</v>
      </c>
      <c r="K99" s="53"/>
      <c r="L99" s="52">
        <v>55</v>
      </c>
      <c r="M99" s="52">
        <v>60</v>
      </c>
      <c r="N99" s="52">
        <v>20</v>
      </c>
      <c r="O99" s="52">
        <v>7</v>
      </c>
      <c r="P99" s="52">
        <v>1</v>
      </c>
      <c r="Q99" s="52">
        <v>0</v>
      </c>
    </row>
    <row r="100" spans="1:17" s="19" customFormat="1" ht="11.25" customHeight="1" x14ac:dyDescent="0.2">
      <c r="A100" s="17"/>
      <c r="B100" s="51"/>
      <c r="C100" s="46" t="s">
        <v>101</v>
      </c>
      <c r="D100" s="52">
        <v>93</v>
      </c>
      <c r="E100" s="52">
        <v>50</v>
      </c>
      <c r="F100" s="52">
        <v>0</v>
      </c>
      <c r="G100" s="52">
        <v>0</v>
      </c>
      <c r="H100" s="52">
        <v>50</v>
      </c>
      <c r="I100" s="52">
        <v>14</v>
      </c>
      <c r="J100" s="52">
        <v>15</v>
      </c>
      <c r="K100" s="53"/>
      <c r="L100" s="52">
        <v>7</v>
      </c>
      <c r="M100" s="52">
        <v>7</v>
      </c>
      <c r="N100" s="52">
        <v>3</v>
      </c>
      <c r="O100" s="52">
        <v>2</v>
      </c>
      <c r="P100" s="52">
        <v>2</v>
      </c>
      <c r="Q100" s="52">
        <v>0</v>
      </c>
    </row>
    <row r="101" spans="1:17" s="19" customFormat="1" ht="11.25" customHeight="1" x14ac:dyDescent="0.2">
      <c r="A101" s="17"/>
      <c r="B101" s="51"/>
      <c r="C101" s="46" t="s">
        <v>287</v>
      </c>
      <c r="D101" s="52">
        <v>251</v>
      </c>
      <c r="E101" s="52">
        <v>156</v>
      </c>
      <c r="F101" s="52">
        <v>3</v>
      </c>
      <c r="G101" s="52">
        <v>7</v>
      </c>
      <c r="H101" s="52">
        <v>146</v>
      </c>
      <c r="I101" s="52">
        <v>47</v>
      </c>
      <c r="J101" s="52">
        <v>20</v>
      </c>
      <c r="K101" s="53"/>
      <c r="L101" s="52">
        <v>35</v>
      </c>
      <c r="M101" s="52">
        <v>28</v>
      </c>
      <c r="N101" s="52">
        <v>7</v>
      </c>
      <c r="O101" s="52">
        <v>3</v>
      </c>
      <c r="P101" s="52">
        <v>5</v>
      </c>
      <c r="Q101" s="52">
        <v>1</v>
      </c>
    </row>
    <row r="102" spans="1:17" s="19" customFormat="1" ht="11.25" customHeight="1" x14ac:dyDescent="0.2">
      <c r="A102" s="17"/>
      <c r="B102" s="51"/>
      <c r="C102" s="46" t="s">
        <v>288</v>
      </c>
      <c r="D102" s="52">
        <v>2825</v>
      </c>
      <c r="E102" s="52">
        <v>1626</v>
      </c>
      <c r="F102" s="52">
        <v>24</v>
      </c>
      <c r="G102" s="52">
        <v>55</v>
      </c>
      <c r="H102" s="52">
        <v>1547</v>
      </c>
      <c r="I102" s="52">
        <v>401</v>
      </c>
      <c r="J102" s="52">
        <v>291</v>
      </c>
      <c r="K102" s="53"/>
      <c r="L102" s="52">
        <v>371</v>
      </c>
      <c r="M102" s="52">
        <v>340</v>
      </c>
      <c r="N102" s="52">
        <v>92</v>
      </c>
      <c r="O102" s="52">
        <v>33</v>
      </c>
      <c r="P102" s="52">
        <v>10</v>
      </c>
      <c r="Q102" s="52">
        <v>9</v>
      </c>
    </row>
    <row r="103" spans="1:17" s="19" customFormat="1" ht="11.25" customHeight="1" x14ac:dyDescent="0.2">
      <c r="A103" s="17"/>
      <c r="B103" s="51"/>
      <c r="C103" s="46" t="s">
        <v>289</v>
      </c>
      <c r="D103" s="52">
        <v>222</v>
      </c>
      <c r="E103" s="52">
        <v>149</v>
      </c>
      <c r="F103" s="52">
        <v>6</v>
      </c>
      <c r="G103" s="52">
        <v>2</v>
      </c>
      <c r="H103" s="52">
        <v>141</v>
      </c>
      <c r="I103" s="52">
        <v>30</v>
      </c>
      <c r="J103" s="52">
        <v>27</v>
      </c>
      <c r="K103" s="53"/>
      <c r="L103" s="52">
        <v>16</v>
      </c>
      <c r="M103" s="52">
        <v>56</v>
      </c>
      <c r="N103" s="52">
        <v>4</v>
      </c>
      <c r="O103" s="52">
        <v>7</v>
      </c>
      <c r="P103" s="52">
        <v>0</v>
      </c>
      <c r="Q103" s="52">
        <v>1</v>
      </c>
    </row>
    <row r="104" spans="1:17" s="19" customFormat="1" ht="11.25" customHeight="1" x14ac:dyDescent="0.2">
      <c r="A104" s="17"/>
      <c r="B104" s="51"/>
      <c r="C104" s="46" t="s">
        <v>102</v>
      </c>
      <c r="D104" s="52">
        <v>351</v>
      </c>
      <c r="E104" s="52">
        <v>219</v>
      </c>
      <c r="F104" s="52">
        <v>7</v>
      </c>
      <c r="G104" s="52">
        <v>2</v>
      </c>
      <c r="H104" s="52">
        <v>210</v>
      </c>
      <c r="I104" s="52">
        <v>67</v>
      </c>
      <c r="J104" s="52">
        <v>19</v>
      </c>
      <c r="K104" s="53"/>
      <c r="L104" s="52">
        <v>54</v>
      </c>
      <c r="M104" s="52">
        <v>45</v>
      </c>
      <c r="N104" s="52">
        <v>10</v>
      </c>
      <c r="O104" s="52">
        <v>9</v>
      </c>
      <c r="P104" s="52">
        <v>5</v>
      </c>
      <c r="Q104" s="52">
        <v>1</v>
      </c>
    </row>
    <row r="105" spans="1:17" s="19" customFormat="1" ht="11.25" customHeight="1" x14ac:dyDescent="0.2">
      <c r="A105" s="17"/>
      <c r="B105" s="51"/>
      <c r="C105" s="46" t="s">
        <v>103</v>
      </c>
      <c r="D105" s="52">
        <v>446</v>
      </c>
      <c r="E105" s="52">
        <v>280</v>
      </c>
      <c r="F105" s="52">
        <v>6</v>
      </c>
      <c r="G105" s="52">
        <v>8</v>
      </c>
      <c r="H105" s="52">
        <v>266</v>
      </c>
      <c r="I105" s="52">
        <v>106</v>
      </c>
      <c r="J105" s="52">
        <v>42</v>
      </c>
      <c r="K105" s="53"/>
      <c r="L105" s="52">
        <v>37</v>
      </c>
      <c r="M105" s="52">
        <v>60</v>
      </c>
      <c r="N105" s="52">
        <v>13</v>
      </c>
      <c r="O105" s="52">
        <v>6</v>
      </c>
      <c r="P105" s="52">
        <v>1</v>
      </c>
      <c r="Q105" s="52">
        <v>1</v>
      </c>
    </row>
    <row r="106" spans="1:17" s="19" customFormat="1" ht="11.25" customHeight="1" x14ac:dyDescent="0.2">
      <c r="A106" s="17"/>
      <c r="B106" s="51"/>
      <c r="C106" s="46" t="s">
        <v>104</v>
      </c>
      <c r="D106" s="52">
        <v>802</v>
      </c>
      <c r="E106" s="52">
        <v>493</v>
      </c>
      <c r="F106" s="52">
        <v>8</v>
      </c>
      <c r="G106" s="52">
        <v>12</v>
      </c>
      <c r="H106" s="52">
        <v>473</v>
      </c>
      <c r="I106" s="52">
        <v>135</v>
      </c>
      <c r="J106" s="52">
        <v>89</v>
      </c>
      <c r="K106" s="53"/>
      <c r="L106" s="52">
        <v>131</v>
      </c>
      <c r="M106" s="52">
        <v>68</v>
      </c>
      <c r="N106" s="52">
        <v>41</v>
      </c>
      <c r="O106" s="52">
        <v>2</v>
      </c>
      <c r="P106" s="52">
        <v>0</v>
      </c>
      <c r="Q106" s="52">
        <v>7</v>
      </c>
    </row>
    <row r="107" spans="1:17" s="19" customFormat="1" ht="11.25" customHeight="1" x14ac:dyDescent="0.2">
      <c r="A107" s="17"/>
      <c r="B107" s="51"/>
      <c r="C107" s="46" t="s">
        <v>105</v>
      </c>
      <c r="D107" s="52">
        <v>1194</v>
      </c>
      <c r="E107" s="52">
        <v>790</v>
      </c>
      <c r="F107" s="52">
        <v>11</v>
      </c>
      <c r="G107" s="52">
        <v>13</v>
      </c>
      <c r="H107" s="52">
        <v>766</v>
      </c>
      <c r="I107" s="52">
        <v>214</v>
      </c>
      <c r="J107" s="52">
        <v>168</v>
      </c>
      <c r="K107" s="53"/>
      <c r="L107" s="52">
        <v>88</v>
      </c>
      <c r="M107" s="52">
        <v>235</v>
      </c>
      <c r="N107" s="52">
        <v>42</v>
      </c>
      <c r="O107" s="52">
        <v>12</v>
      </c>
      <c r="P107" s="52">
        <v>5</v>
      </c>
      <c r="Q107" s="52">
        <v>2</v>
      </c>
    </row>
    <row r="108" spans="1:17" s="19" customFormat="1" ht="11.25" customHeight="1" x14ac:dyDescent="0.2">
      <c r="A108" s="17"/>
      <c r="B108" s="51"/>
      <c r="C108" s="46" t="s">
        <v>106</v>
      </c>
      <c r="D108" s="52">
        <v>478</v>
      </c>
      <c r="E108" s="52">
        <v>331</v>
      </c>
      <c r="F108" s="52">
        <v>4</v>
      </c>
      <c r="G108" s="52">
        <v>5</v>
      </c>
      <c r="H108" s="52">
        <v>322</v>
      </c>
      <c r="I108" s="52">
        <v>76</v>
      </c>
      <c r="J108" s="52">
        <v>38</v>
      </c>
      <c r="K108" s="53"/>
      <c r="L108" s="52">
        <v>126</v>
      </c>
      <c r="M108" s="52">
        <v>59</v>
      </c>
      <c r="N108" s="52">
        <v>15</v>
      </c>
      <c r="O108" s="52">
        <v>5</v>
      </c>
      <c r="P108" s="52">
        <v>1</v>
      </c>
      <c r="Q108" s="52">
        <v>2</v>
      </c>
    </row>
    <row r="109" spans="1:17" s="19" customFormat="1" ht="11.25" customHeight="1" x14ac:dyDescent="0.2">
      <c r="A109" s="17"/>
      <c r="B109" s="51"/>
      <c r="C109" s="46" t="s">
        <v>107</v>
      </c>
      <c r="D109" s="52">
        <v>1263</v>
      </c>
      <c r="E109" s="52">
        <v>848</v>
      </c>
      <c r="F109" s="52">
        <v>14</v>
      </c>
      <c r="G109" s="52">
        <v>15</v>
      </c>
      <c r="H109" s="52">
        <v>819</v>
      </c>
      <c r="I109" s="52">
        <v>186</v>
      </c>
      <c r="J109" s="52">
        <v>143</v>
      </c>
      <c r="K109" s="53"/>
      <c r="L109" s="52">
        <v>300</v>
      </c>
      <c r="M109" s="52">
        <v>139</v>
      </c>
      <c r="N109" s="52">
        <v>35</v>
      </c>
      <c r="O109" s="52">
        <v>10</v>
      </c>
      <c r="P109" s="52">
        <v>5</v>
      </c>
      <c r="Q109" s="52">
        <v>1</v>
      </c>
    </row>
    <row r="110" spans="1:17" s="19" customFormat="1" ht="11.25" customHeight="1" x14ac:dyDescent="0.2">
      <c r="A110" s="17"/>
      <c r="B110" s="51"/>
      <c r="C110" s="46" t="s">
        <v>108</v>
      </c>
      <c r="D110" s="20">
        <v>3300</v>
      </c>
      <c r="E110" s="20">
        <v>1938</v>
      </c>
      <c r="F110" s="20">
        <v>29</v>
      </c>
      <c r="G110" s="20">
        <v>39</v>
      </c>
      <c r="H110" s="20">
        <v>1870</v>
      </c>
      <c r="I110" s="20">
        <v>529</v>
      </c>
      <c r="J110" s="20">
        <v>325</v>
      </c>
      <c r="K110" s="21"/>
      <c r="L110" s="20">
        <v>452</v>
      </c>
      <c r="M110" s="20">
        <v>383</v>
      </c>
      <c r="N110" s="20">
        <v>65</v>
      </c>
      <c r="O110" s="20">
        <v>70</v>
      </c>
      <c r="P110" s="20">
        <v>32</v>
      </c>
      <c r="Q110" s="20">
        <v>14</v>
      </c>
    </row>
    <row r="111" spans="1:17" s="19" customFormat="1" ht="11.25" customHeight="1" x14ac:dyDescent="0.2">
      <c r="A111" s="17"/>
      <c r="B111" s="51"/>
      <c r="C111" s="46" t="s">
        <v>109</v>
      </c>
      <c r="D111" s="52">
        <v>360</v>
      </c>
      <c r="E111" s="52">
        <v>203</v>
      </c>
      <c r="F111" s="52">
        <v>2</v>
      </c>
      <c r="G111" s="52">
        <v>3</v>
      </c>
      <c r="H111" s="52">
        <v>198</v>
      </c>
      <c r="I111" s="52">
        <v>77</v>
      </c>
      <c r="J111" s="52">
        <v>27</v>
      </c>
      <c r="K111" s="53"/>
      <c r="L111" s="52">
        <v>16</v>
      </c>
      <c r="M111" s="52">
        <v>54</v>
      </c>
      <c r="N111" s="52">
        <v>9</v>
      </c>
      <c r="O111" s="52">
        <v>6</v>
      </c>
      <c r="P111" s="52">
        <v>4</v>
      </c>
      <c r="Q111" s="52">
        <v>5</v>
      </c>
    </row>
    <row r="112" spans="1:17" s="19" customFormat="1" ht="11.25" customHeight="1" x14ac:dyDescent="0.2">
      <c r="A112" s="17"/>
      <c r="B112" s="51"/>
      <c r="C112" s="46" t="s">
        <v>110</v>
      </c>
      <c r="D112" s="52">
        <v>59</v>
      </c>
      <c r="E112" s="52">
        <v>45</v>
      </c>
      <c r="F112" s="52">
        <v>0</v>
      </c>
      <c r="G112" s="52">
        <v>0</v>
      </c>
      <c r="H112" s="52">
        <v>45</v>
      </c>
      <c r="I112" s="52">
        <v>34</v>
      </c>
      <c r="J112" s="52">
        <v>0</v>
      </c>
      <c r="K112" s="53"/>
      <c r="L112" s="52">
        <v>3</v>
      </c>
      <c r="M112" s="52">
        <v>6</v>
      </c>
      <c r="N112" s="52">
        <v>1</v>
      </c>
      <c r="O112" s="52">
        <v>0</v>
      </c>
      <c r="P112" s="52">
        <v>0</v>
      </c>
      <c r="Q112" s="52">
        <v>1</v>
      </c>
    </row>
    <row r="113" spans="1:17" s="19" customFormat="1" ht="11.25" customHeight="1" x14ac:dyDescent="0.2">
      <c r="A113" s="17"/>
      <c r="B113" s="51"/>
      <c r="C113" s="46" t="s">
        <v>111</v>
      </c>
      <c r="D113" s="52">
        <v>468</v>
      </c>
      <c r="E113" s="52">
        <v>227</v>
      </c>
      <c r="F113" s="52">
        <v>4</v>
      </c>
      <c r="G113" s="52">
        <v>3</v>
      </c>
      <c r="H113" s="52">
        <v>220</v>
      </c>
      <c r="I113" s="52">
        <v>68</v>
      </c>
      <c r="J113" s="52">
        <v>22</v>
      </c>
      <c r="K113" s="53"/>
      <c r="L113" s="52">
        <v>31</v>
      </c>
      <c r="M113" s="52">
        <v>81</v>
      </c>
      <c r="N113" s="52">
        <v>6</v>
      </c>
      <c r="O113" s="52">
        <v>9</v>
      </c>
      <c r="P113" s="52">
        <v>0</v>
      </c>
      <c r="Q113" s="52">
        <v>3</v>
      </c>
    </row>
    <row r="114" spans="1:17" s="19" customFormat="1" ht="11.25" customHeight="1" x14ac:dyDescent="0.2">
      <c r="A114" s="17"/>
      <c r="B114" s="51"/>
      <c r="C114" s="46" t="s">
        <v>112</v>
      </c>
      <c r="D114" s="52">
        <v>2186</v>
      </c>
      <c r="E114" s="52">
        <v>1072</v>
      </c>
      <c r="F114" s="52">
        <v>16</v>
      </c>
      <c r="G114" s="52">
        <v>50</v>
      </c>
      <c r="H114" s="52">
        <v>1006</v>
      </c>
      <c r="I114" s="52">
        <v>302</v>
      </c>
      <c r="J114" s="52">
        <v>146</v>
      </c>
      <c r="K114" s="53"/>
      <c r="L114" s="52">
        <v>228</v>
      </c>
      <c r="M114" s="52">
        <v>255</v>
      </c>
      <c r="N114" s="52">
        <v>50</v>
      </c>
      <c r="O114" s="52">
        <v>13</v>
      </c>
      <c r="P114" s="52">
        <v>6</v>
      </c>
      <c r="Q114" s="52">
        <v>6</v>
      </c>
    </row>
    <row r="115" spans="1:17" s="19" customFormat="1" ht="11.25" customHeight="1" x14ac:dyDescent="0.2">
      <c r="A115" s="17"/>
      <c r="B115" s="51"/>
      <c r="C115" s="46" t="s">
        <v>113</v>
      </c>
      <c r="D115" s="52">
        <v>56</v>
      </c>
      <c r="E115" s="52">
        <v>29</v>
      </c>
      <c r="F115" s="52">
        <v>0</v>
      </c>
      <c r="G115" s="52">
        <v>2</v>
      </c>
      <c r="H115" s="52">
        <v>27</v>
      </c>
      <c r="I115" s="52">
        <v>2</v>
      </c>
      <c r="J115" s="52">
        <v>10</v>
      </c>
      <c r="K115" s="53"/>
      <c r="L115" s="52">
        <v>6</v>
      </c>
      <c r="M115" s="52">
        <v>8</v>
      </c>
      <c r="N115" s="52">
        <v>0</v>
      </c>
      <c r="O115" s="52">
        <v>1</v>
      </c>
      <c r="P115" s="52">
        <v>0</v>
      </c>
      <c r="Q115" s="52">
        <v>0</v>
      </c>
    </row>
    <row r="116" spans="1:17" s="19" customFormat="1" ht="11.25" customHeight="1" x14ac:dyDescent="0.2">
      <c r="A116" s="17"/>
      <c r="B116" s="51"/>
      <c r="C116" s="46" t="s">
        <v>114</v>
      </c>
      <c r="D116" s="52">
        <v>121</v>
      </c>
      <c r="E116" s="52">
        <v>73</v>
      </c>
      <c r="F116" s="52">
        <v>1</v>
      </c>
      <c r="G116" s="52">
        <v>3</v>
      </c>
      <c r="H116" s="52">
        <v>69</v>
      </c>
      <c r="I116" s="52">
        <v>8</v>
      </c>
      <c r="J116" s="52">
        <v>7</v>
      </c>
      <c r="K116" s="53"/>
      <c r="L116" s="52">
        <v>40</v>
      </c>
      <c r="M116" s="52">
        <v>9</v>
      </c>
      <c r="N116" s="52">
        <v>1</v>
      </c>
      <c r="O116" s="52">
        <v>1</v>
      </c>
      <c r="P116" s="52">
        <v>3</v>
      </c>
      <c r="Q116" s="52">
        <v>0</v>
      </c>
    </row>
    <row r="117" spans="1:17" s="19" customFormat="1" ht="11.25" customHeight="1" x14ac:dyDescent="0.2">
      <c r="A117" s="17"/>
      <c r="B117" s="51"/>
      <c r="C117" s="46" t="s">
        <v>290</v>
      </c>
      <c r="D117" s="52">
        <v>163</v>
      </c>
      <c r="E117" s="52">
        <v>106</v>
      </c>
      <c r="F117" s="52">
        <v>4</v>
      </c>
      <c r="G117" s="52">
        <v>0</v>
      </c>
      <c r="H117" s="52">
        <v>102</v>
      </c>
      <c r="I117" s="52">
        <v>22</v>
      </c>
      <c r="J117" s="52">
        <v>21</v>
      </c>
      <c r="K117" s="53"/>
      <c r="L117" s="52">
        <v>13</v>
      </c>
      <c r="M117" s="52">
        <v>30</v>
      </c>
      <c r="N117" s="52">
        <v>11</v>
      </c>
      <c r="O117" s="52">
        <v>1</v>
      </c>
      <c r="P117" s="52">
        <v>3</v>
      </c>
      <c r="Q117" s="52">
        <v>1</v>
      </c>
    </row>
    <row r="118" spans="1:17" s="19" customFormat="1" ht="11.25" customHeight="1" x14ac:dyDescent="0.2">
      <c r="A118" s="17"/>
      <c r="B118" s="51"/>
      <c r="C118" s="46" t="s">
        <v>116</v>
      </c>
      <c r="D118" s="52">
        <v>1272</v>
      </c>
      <c r="E118" s="52">
        <v>856</v>
      </c>
      <c r="F118" s="52">
        <v>18</v>
      </c>
      <c r="G118" s="52">
        <v>10</v>
      </c>
      <c r="H118" s="52">
        <v>828</v>
      </c>
      <c r="I118" s="52">
        <v>271</v>
      </c>
      <c r="J118" s="52">
        <v>111</v>
      </c>
      <c r="K118" s="53"/>
      <c r="L118" s="52">
        <v>115</v>
      </c>
      <c r="M118" s="52">
        <v>254</v>
      </c>
      <c r="N118" s="52">
        <v>32</v>
      </c>
      <c r="O118" s="52">
        <v>28</v>
      </c>
      <c r="P118" s="52">
        <v>12</v>
      </c>
      <c r="Q118" s="52">
        <v>5</v>
      </c>
    </row>
    <row r="119" spans="1:17" s="19" customFormat="1" ht="11.25" customHeight="1" x14ac:dyDescent="0.2">
      <c r="A119" s="17"/>
      <c r="B119" s="51"/>
      <c r="C119" s="46" t="s">
        <v>117</v>
      </c>
      <c r="D119" s="52">
        <v>118</v>
      </c>
      <c r="E119" s="52">
        <v>42</v>
      </c>
      <c r="F119" s="52">
        <v>0</v>
      </c>
      <c r="G119" s="52">
        <v>1</v>
      </c>
      <c r="H119" s="52">
        <v>41</v>
      </c>
      <c r="I119" s="52">
        <v>3</v>
      </c>
      <c r="J119" s="52">
        <v>9</v>
      </c>
      <c r="K119" s="53"/>
      <c r="L119" s="52">
        <v>1</v>
      </c>
      <c r="M119" s="52">
        <v>23</v>
      </c>
      <c r="N119" s="52">
        <v>3</v>
      </c>
      <c r="O119" s="52">
        <v>0</v>
      </c>
      <c r="P119" s="52">
        <v>2</v>
      </c>
      <c r="Q119" s="52">
        <v>0</v>
      </c>
    </row>
    <row r="120" spans="1:17" s="19" customFormat="1" ht="11.25" customHeight="1" x14ac:dyDescent="0.2">
      <c r="A120" s="17"/>
      <c r="B120" s="51"/>
      <c r="C120" s="46" t="s">
        <v>118</v>
      </c>
      <c r="D120" s="52">
        <v>719</v>
      </c>
      <c r="E120" s="52">
        <v>321</v>
      </c>
      <c r="F120" s="52">
        <v>10</v>
      </c>
      <c r="G120" s="52">
        <v>2</v>
      </c>
      <c r="H120" s="52">
        <v>309</v>
      </c>
      <c r="I120" s="52">
        <v>94</v>
      </c>
      <c r="J120" s="52">
        <v>40</v>
      </c>
      <c r="K120" s="53"/>
      <c r="L120" s="52">
        <v>69</v>
      </c>
      <c r="M120" s="52">
        <v>72</v>
      </c>
      <c r="N120" s="52">
        <v>21</v>
      </c>
      <c r="O120" s="52">
        <v>10</v>
      </c>
      <c r="P120" s="52">
        <v>2</v>
      </c>
      <c r="Q120" s="52">
        <v>1</v>
      </c>
    </row>
    <row r="121" spans="1:17" s="19" customFormat="1" ht="11.25" customHeight="1" x14ac:dyDescent="0.2">
      <c r="A121" s="17"/>
      <c r="B121" s="51"/>
      <c r="C121" s="46" t="s">
        <v>291</v>
      </c>
      <c r="D121" s="52">
        <v>119</v>
      </c>
      <c r="E121" s="52">
        <v>72</v>
      </c>
      <c r="F121" s="52">
        <v>3</v>
      </c>
      <c r="G121" s="52">
        <v>3</v>
      </c>
      <c r="H121" s="52">
        <v>66</v>
      </c>
      <c r="I121" s="52">
        <v>19</v>
      </c>
      <c r="J121" s="52">
        <v>9</v>
      </c>
      <c r="K121" s="53"/>
      <c r="L121" s="52">
        <v>11</v>
      </c>
      <c r="M121" s="52">
        <v>13</v>
      </c>
      <c r="N121" s="52">
        <v>11</v>
      </c>
      <c r="O121" s="52">
        <v>1</v>
      </c>
      <c r="P121" s="52">
        <v>1</v>
      </c>
      <c r="Q121" s="52">
        <v>1</v>
      </c>
    </row>
    <row r="122" spans="1:17" s="19" customFormat="1" ht="11.25" customHeight="1" x14ac:dyDescent="0.2">
      <c r="A122" s="17"/>
      <c r="B122" s="51"/>
      <c r="C122" s="46" t="s">
        <v>119</v>
      </c>
      <c r="D122" s="52">
        <v>872</v>
      </c>
      <c r="E122" s="52">
        <v>572</v>
      </c>
      <c r="F122" s="52">
        <v>3</v>
      </c>
      <c r="G122" s="52">
        <v>9</v>
      </c>
      <c r="H122" s="52">
        <v>560</v>
      </c>
      <c r="I122" s="52">
        <v>233</v>
      </c>
      <c r="J122" s="52">
        <v>65</v>
      </c>
      <c r="K122" s="53"/>
      <c r="L122" s="52">
        <v>111</v>
      </c>
      <c r="M122" s="52">
        <v>104</v>
      </c>
      <c r="N122" s="52">
        <v>25</v>
      </c>
      <c r="O122" s="52">
        <v>13</v>
      </c>
      <c r="P122" s="52">
        <v>5</v>
      </c>
      <c r="Q122" s="52">
        <v>4</v>
      </c>
    </row>
    <row r="123" spans="1:17" s="19" customFormat="1" ht="11.25" customHeight="1" x14ac:dyDescent="0.2">
      <c r="A123" s="17"/>
      <c r="B123" s="51"/>
      <c r="C123" s="46" t="s">
        <v>120</v>
      </c>
      <c r="D123" s="52">
        <v>410</v>
      </c>
      <c r="E123" s="52">
        <v>245</v>
      </c>
      <c r="F123" s="52">
        <v>2</v>
      </c>
      <c r="G123" s="52">
        <v>6</v>
      </c>
      <c r="H123" s="52">
        <v>237</v>
      </c>
      <c r="I123" s="52">
        <v>40</v>
      </c>
      <c r="J123" s="52">
        <v>36</v>
      </c>
      <c r="K123" s="53"/>
      <c r="L123" s="52">
        <v>79</v>
      </c>
      <c r="M123" s="52">
        <v>50</v>
      </c>
      <c r="N123" s="52">
        <v>15</v>
      </c>
      <c r="O123" s="52">
        <v>14</v>
      </c>
      <c r="P123" s="52">
        <v>1</v>
      </c>
      <c r="Q123" s="52">
        <v>2</v>
      </c>
    </row>
    <row r="124" spans="1:17" s="19" customFormat="1" ht="11.25" customHeight="1" x14ac:dyDescent="0.2">
      <c r="A124" s="17"/>
      <c r="B124" s="51"/>
      <c r="C124" s="46" t="s">
        <v>292</v>
      </c>
      <c r="D124" s="52">
        <v>908</v>
      </c>
      <c r="E124" s="52">
        <v>559</v>
      </c>
      <c r="F124" s="52">
        <v>8</v>
      </c>
      <c r="G124" s="52">
        <v>11</v>
      </c>
      <c r="H124" s="52">
        <v>540</v>
      </c>
      <c r="I124" s="52">
        <v>148</v>
      </c>
      <c r="J124" s="52">
        <v>124</v>
      </c>
      <c r="K124" s="53"/>
      <c r="L124" s="52">
        <v>100</v>
      </c>
      <c r="M124" s="52">
        <v>106</v>
      </c>
      <c r="N124" s="52">
        <v>35</v>
      </c>
      <c r="O124" s="52">
        <v>13</v>
      </c>
      <c r="P124" s="52">
        <v>4</v>
      </c>
      <c r="Q124" s="52">
        <v>10</v>
      </c>
    </row>
    <row r="125" spans="1:17" s="19" customFormat="1" ht="11.25" customHeight="1" x14ac:dyDescent="0.2">
      <c r="A125" s="17"/>
      <c r="B125" s="51"/>
      <c r="C125" s="46" t="s">
        <v>293</v>
      </c>
      <c r="D125" s="52">
        <v>89</v>
      </c>
      <c r="E125" s="52">
        <v>57</v>
      </c>
      <c r="F125" s="52">
        <v>2</v>
      </c>
      <c r="G125" s="52">
        <v>3</v>
      </c>
      <c r="H125" s="52">
        <v>52</v>
      </c>
      <c r="I125" s="52">
        <v>19</v>
      </c>
      <c r="J125" s="52">
        <v>8</v>
      </c>
      <c r="K125" s="53"/>
      <c r="L125" s="52">
        <v>14</v>
      </c>
      <c r="M125" s="52">
        <v>7</v>
      </c>
      <c r="N125" s="52">
        <v>0</v>
      </c>
      <c r="O125" s="52">
        <v>1</v>
      </c>
      <c r="P125" s="52">
        <v>3</v>
      </c>
      <c r="Q125" s="52">
        <v>0</v>
      </c>
    </row>
    <row r="126" spans="1:17" s="19" customFormat="1" ht="11.25" customHeight="1" x14ac:dyDescent="0.2">
      <c r="A126" s="17"/>
      <c r="B126" s="51"/>
      <c r="C126" s="46" t="s">
        <v>294</v>
      </c>
      <c r="D126" s="52">
        <v>161</v>
      </c>
      <c r="E126" s="52">
        <v>82</v>
      </c>
      <c r="F126" s="52">
        <v>0</v>
      </c>
      <c r="G126" s="52">
        <v>1</v>
      </c>
      <c r="H126" s="52">
        <v>81</v>
      </c>
      <c r="I126" s="52">
        <v>12</v>
      </c>
      <c r="J126" s="52">
        <v>20</v>
      </c>
      <c r="K126" s="53"/>
      <c r="L126" s="52">
        <v>17</v>
      </c>
      <c r="M126" s="52">
        <v>18</v>
      </c>
      <c r="N126" s="52">
        <v>9</v>
      </c>
      <c r="O126" s="52">
        <v>5</v>
      </c>
      <c r="P126" s="52">
        <v>0</v>
      </c>
      <c r="Q126" s="52">
        <v>0</v>
      </c>
    </row>
    <row r="127" spans="1:17" s="19" customFormat="1" ht="11.25" customHeight="1" x14ac:dyDescent="0.2">
      <c r="A127" s="17"/>
      <c r="B127" s="51"/>
      <c r="C127" s="46" t="s">
        <v>295</v>
      </c>
      <c r="D127" s="52">
        <v>983</v>
      </c>
      <c r="E127" s="52">
        <v>722</v>
      </c>
      <c r="F127" s="52">
        <v>26</v>
      </c>
      <c r="G127" s="52">
        <v>20</v>
      </c>
      <c r="H127" s="52">
        <v>676</v>
      </c>
      <c r="I127" s="52">
        <v>332</v>
      </c>
      <c r="J127" s="52">
        <v>101</v>
      </c>
      <c r="K127" s="53"/>
      <c r="L127" s="52">
        <v>73</v>
      </c>
      <c r="M127" s="52">
        <v>106</v>
      </c>
      <c r="N127" s="52">
        <v>44</v>
      </c>
      <c r="O127" s="52">
        <v>16</v>
      </c>
      <c r="P127" s="52">
        <v>3</v>
      </c>
      <c r="Q127" s="52">
        <v>1</v>
      </c>
    </row>
    <row r="128" spans="1:17" s="19" customFormat="1" ht="11.25" customHeight="1" x14ac:dyDescent="0.2">
      <c r="A128" s="17"/>
      <c r="B128" s="51"/>
      <c r="C128" s="46" t="s">
        <v>121</v>
      </c>
      <c r="D128" s="52">
        <v>201</v>
      </c>
      <c r="E128" s="52">
        <v>125</v>
      </c>
      <c r="F128" s="52">
        <v>0</v>
      </c>
      <c r="G128" s="52">
        <v>2</v>
      </c>
      <c r="H128" s="52">
        <v>123</v>
      </c>
      <c r="I128" s="52">
        <v>28</v>
      </c>
      <c r="J128" s="52">
        <v>14</v>
      </c>
      <c r="K128" s="53"/>
      <c r="L128" s="52">
        <v>57</v>
      </c>
      <c r="M128" s="52">
        <v>15</v>
      </c>
      <c r="N128" s="52">
        <v>8</v>
      </c>
      <c r="O128" s="52">
        <v>1</v>
      </c>
      <c r="P128" s="52">
        <v>0</v>
      </c>
      <c r="Q128" s="52">
        <v>0</v>
      </c>
    </row>
    <row r="129" spans="1:17" s="19" customFormat="1" ht="11.25" customHeight="1" x14ac:dyDescent="0.2">
      <c r="A129" s="17"/>
      <c r="B129" s="51"/>
      <c r="C129" s="46" t="s">
        <v>122</v>
      </c>
      <c r="D129" s="52">
        <v>704</v>
      </c>
      <c r="E129" s="52">
        <v>449</v>
      </c>
      <c r="F129" s="52">
        <v>10</v>
      </c>
      <c r="G129" s="52">
        <v>10</v>
      </c>
      <c r="H129" s="52">
        <v>429</v>
      </c>
      <c r="I129" s="52">
        <v>177</v>
      </c>
      <c r="J129" s="52">
        <v>79</v>
      </c>
      <c r="K129" s="53"/>
      <c r="L129" s="52">
        <v>61</v>
      </c>
      <c r="M129" s="52">
        <v>56</v>
      </c>
      <c r="N129" s="52">
        <v>28</v>
      </c>
      <c r="O129" s="52">
        <v>12</v>
      </c>
      <c r="P129" s="52">
        <v>5</v>
      </c>
      <c r="Q129" s="52">
        <v>11</v>
      </c>
    </row>
    <row r="130" spans="1:17" s="19" customFormat="1" ht="11.25" customHeight="1" x14ac:dyDescent="0.2">
      <c r="A130" s="17"/>
      <c r="B130" s="51"/>
      <c r="C130" s="46" t="s">
        <v>123</v>
      </c>
      <c r="D130" s="52">
        <v>67</v>
      </c>
      <c r="E130" s="52">
        <v>42</v>
      </c>
      <c r="F130" s="52">
        <v>0</v>
      </c>
      <c r="G130" s="52">
        <v>0</v>
      </c>
      <c r="H130" s="52">
        <v>42</v>
      </c>
      <c r="I130" s="52">
        <v>8</v>
      </c>
      <c r="J130" s="52">
        <v>9</v>
      </c>
      <c r="K130" s="53"/>
      <c r="L130" s="52">
        <v>10</v>
      </c>
      <c r="M130" s="52">
        <v>8</v>
      </c>
      <c r="N130" s="52">
        <v>7</v>
      </c>
      <c r="O130" s="52">
        <v>0</v>
      </c>
      <c r="P130" s="52">
        <v>0</v>
      </c>
      <c r="Q130" s="52">
        <v>0</v>
      </c>
    </row>
    <row r="131" spans="1:17" s="19" customFormat="1" ht="11.25" customHeight="1" x14ac:dyDescent="0.2">
      <c r="A131" s="17"/>
      <c r="B131" s="51"/>
      <c r="C131" s="46" t="s">
        <v>124</v>
      </c>
      <c r="D131" s="52">
        <v>741</v>
      </c>
      <c r="E131" s="52">
        <v>447</v>
      </c>
      <c r="F131" s="52">
        <v>7</v>
      </c>
      <c r="G131" s="52">
        <v>7</v>
      </c>
      <c r="H131" s="52">
        <v>433</v>
      </c>
      <c r="I131" s="52">
        <v>152</v>
      </c>
      <c r="J131" s="52">
        <v>61</v>
      </c>
      <c r="K131" s="53"/>
      <c r="L131" s="52">
        <v>120</v>
      </c>
      <c r="M131" s="52">
        <v>79</v>
      </c>
      <c r="N131" s="52">
        <v>9</v>
      </c>
      <c r="O131" s="52">
        <v>6</v>
      </c>
      <c r="P131" s="52">
        <v>4</v>
      </c>
      <c r="Q131" s="52">
        <v>2</v>
      </c>
    </row>
    <row r="132" spans="1:17" s="19" customFormat="1" ht="11.25" customHeight="1" x14ac:dyDescent="0.2">
      <c r="A132" s="17"/>
      <c r="B132" s="51"/>
      <c r="C132" s="46" t="s">
        <v>125</v>
      </c>
      <c r="D132" s="52">
        <v>564</v>
      </c>
      <c r="E132" s="52">
        <v>314</v>
      </c>
      <c r="F132" s="52">
        <v>6</v>
      </c>
      <c r="G132" s="52">
        <v>11</v>
      </c>
      <c r="H132" s="52">
        <v>297</v>
      </c>
      <c r="I132" s="52">
        <v>50</v>
      </c>
      <c r="J132" s="52">
        <v>52</v>
      </c>
      <c r="K132" s="53"/>
      <c r="L132" s="52">
        <v>86</v>
      </c>
      <c r="M132" s="52">
        <v>69</v>
      </c>
      <c r="N132" s="52">
        <v>15</v>
      </c>
      <c r="O132" s="52">
        <v>15</v>
      </c>
      <c r="P132" s="52">
        <v>9</v>
      </c>
      <c r="Q132" s="52">
        <v>1</v>
      </c>
    </row>
    <row r="133" spans="1:17" s="19" customFormat="1" ht="11.25" customHeight="1" x14ac:dyDescent="0.2">
      <c r="A133" s="17"/>
      <c r="B133" s="51"/>
      <c r="C133" s="46" t="s">
        <v>126</v>
      </c>
      <c r="D133" s="52">
        <v>14501</v>
      </c>
      <c r="E133" s="52">
        <v>7327</v>
      </c>
      <c r="F133" s="52">
        <v>152</v>
      </c>
      <c r="G133" s="52">
        <v>342</v>
      </c>
      <c r="H133" s="52">
        <v>6833</v>
      </c>
      <c r="I133" s="52">
        <v>2506</v>
      </c>
      <c r="J133" s="52">
        <v>1265</v>
      </c>
      <c r="K133" s="53"/>
      <c r="L133" s="52">
        <v>1137</v>
      </c>
      <c r="M133" s="52">
        <v>1247</v>
      </c>
      <c r="N133" s="52">
        <v>409</v>
      </c>
      <c r="O133" s="52">
        <v>163</v>
      </c>
      <c r="P133" s="52">
        <v>49</v>
      </c>
      <c r="Q133" s="52">
        <v>57</v>
      </c>
    </row>
    <row r="134" spans="1:17" s="19" customFormat="1" ht="11.25" customHeight="1" x14ac:dyDescent="0.2">
      <c r="A134" s="17"/>
      <c r="B134" s="51"/>
      <c r="C134" s="46" t="s">
        <v>127</v>
      </c>
      <c r="D134" s="52">
        <v>969</v>
      </c>
      <c r="E134" s="52">
        <v>497</v>
      </c>
      <c r="F134" s="52">
        <v>4</v>
      </c>
      <c r="G134" s="52">
        <v>11</v>
      </c>
      <c r="H134" s="52">
        <v>482</v>
      </c>
      <c r="I134" s="52">
        <v>129</v>
      </c>
      <c r="J134" s="52">
        <v>92</v>
      </c>
      <c r="K134" s="53"/>
      <c r="L134" s="52">
        <v>118</v>
      </c>
      <c r="M134" s="52">
        <v>97</v>
      </c>
      <c r="N134" s="52">
        <v>33</v>
      </c>
      <c r="O134" s="52">
        <v>9</v>
      </c>
      <c r="P134" s="52">
        <v>3</v>
      </c>
      <c r="Q134" s="52">
        <v>1</v>
      </c>
    </row>
    <row r="135" spans="1:17" s="19" customFormat="1" ht="11.25" customHeight="1" x14ac:dyDescent="0.2">
      <c r="A135" s="17"/>
      <c r="B135" s="51"/>
      <c r="C135" s="46" t="s">
        <v>128</v>
      </c>
      <c r="D135" s="52">
        <v>736</v>
      </c>
      <c r="E135" s="52">
        <v>493</v>
      </c>
      <c r="F135" s="52">
        <v>11</v>
      </c>
      <c r="G135" s="52">
        <v>5</v>
      </c>
      <c r="H135" s="52">
        <v>477</v>
      </c>
      <c r="I135" s="52">
        <v>118</v>
      </c>
      <c r="J135" s="52">
        <v>95</v>
      </c>
      <c r="K135" s="53"/>
      <c r="L135" s="52">
        <v>142</v>
      </c>
      <c r="M135" s="52">
        <v>92</v>
      </c>
      <c r="N135" s="52">
        <v>18</v>
      </c>
      <c r="O135" s="52">
        <v>3</v>
      </c>
      <c r="P135" s="52">
        <v>2</v>
      </c>
      <c r="Q135" s="52">
        <v>7</v>
      </c>
    </row>
    <row r="136" spans="1:17" s="19" customFormat="1" ht="11.25" customHeight="1" x14ac:dyDescent="0.2">
      <c r="A136" s="17"/>
      <c r="B136" s="51"/>
      <c r="C136" s="46" t="s">
        <v>129</v>
      </c>
      <c r="D136" s="52">
        <v>384</v>
      </c>
      <c r="E136" s="52">
        <v>251</v>
      </c>
      <c r="F136" s="52">
        <v>4</v>
      </c>
      <c r="G136" s="52">
        <v>12</v>
      </c>
      <c r="H136" s="52">
        <v>235</v>
      </c>
      <c r="I136" s="52">
        <v>69</v>
      </c>
      <c r="J136" s="52">
        <v>29</v>
      </c>
      <c r="K136" s="53"/>
      <c r="L136" s="52">
        <v>54</v>
      </c>
      <c r="M136" s="52">
        <v>60</v>
      </c>
      <c r="N136" s="52">
        <v>19</v>
      </c>
      <c r="O136" s="52">
        <v>4</v>
      </c>
      <c r="P136" s="52">
        <v>0</v>
      </c>
      <c r="Q136" s="52">
        <v>0</v>
      </c>
    </row>
    <row r="137" spans="1:17" s="19" customFormat="1" ht="11.25" customHeight="1" x14ac:dyDescent="0.2">
      <c r="A137" s="17"/>
      <c r="B137" s="51"/>
      <c r="C137" s="46" t="s">
        <v>130</v>
      </c>
      <c r="D137" s="52">
        <v>3203</v>
      </c>
      <c r="E137" s="52">
        <v>1867</v>
      </c>
      <c r="F137" s="52">
        <v>29</v>
      </c>
      <c r="G137" s="52">
        <v>51</v>
      </c>
      <c r="H137" s="52">
        <v>1787</v>
      </c>
      <c r="I137" s="52">
        <v>349</v>
      </c>
      <c r="J137" s="52">
        <v>277</v>
      </c>
      <c r="K137" s="53"/>
      <c r="L137" s="52">
        <v>693</v>
      </c>
      <c r="M137" s="52">
        <v>310</v>
      </c>
      <c r="N137" s="52">
        <v>82</v>
      </c>
      <c r="O137" s="52">
        <v>41</v>
      </c>
      <c r="P137" s="52">
        <v>25</v>
      </c>
      <c r="Q137" s="52">
        <v>10</v>
      </c>
    </row>
    <row r="138" spans="1:17" s="19" customFormat="1" ht="11.25" customHeight="1" x14ac:dyDescent="0.2">
      <c r="A138" s="17"/>
      <c r="B138" s="51"/>
      <c r="C138" s="46" t="s">
        <v>131</v>
      </c>
      <c r="D138" s="52">
        <v>702</v>
      </c>
      <c r="E138" s="52">
        <v>408</v>
      </c>
      <c r="F138" s="52">
        <v>9</v>
      </c>
      <c r="G138" s="52">
        <v>13</v>
      </c>
      <c r="H138" s="52">
        <v>386</v>
      </c>
      <c r="I138" s="52">
        <v>145</v>
      </c>
      <c r="J138" s="52">
        <v>60</v>
      </c>
      <c r="K138" s="53"/>
      <c r="L138" s="52">
        <v>77</v>
      </c>
      <c r="M138" s="52">
        <v>76</v>
      </c>
      <c r="N138" s="52">
        <v>19</v>
      </c>
      <c r="O138" s="52">
        <v>7</v>
      </c>
      <c r="P138" s="52">
        <v>1</v>
      </c>
      <c r="Q138" s="52">
        <v>1</v>
      </c>
    </row>
    <row r="139" spans="1:17" s="19" customFormat="1" ht="11.25" customHeight="1" x14ac:dyDescent="0.2">
      <c r="A139" s="17"/>
      <c r="B139" s="51"/>
      <c r="C139" s="46" t="s">
        <v>132</v>
      </c>
      <c r="D139" s="52">
        <v>910</v>
      </c>
      <c r="E139" s="52">
        <v>549</v>
      </c>
      <c r="F139" s="52">
        <v>9</v>
      </c>
      <c r="G139" s="52">
        <v>22</v>
      </c>
      <c r="H139" s="52">
        <v>518</v>
      </c>
      <c r="I139" s="52">
        <v>212</v>
      </c>
      <c r="J139" s="52">
        <v>72</v>
      </c>
      <c r="K139" s="53"/>
      <c r="L139" s="52">
        <v>85</v>
      </c>
      <c r="M139" s="52">
        <v>111</v>
      </c>
      <c r="N139" s="52">
        <v>20</v>
      </c>
      <c r="O139" s="52">
        <v>10</v>
      </c>
      <c r="P139" s="52">
        <v>5</v>
      </c>
      <c r="Q139" s="52">
        <v>3</v>
      </c>
    </row>
    <row r="140" spans="1:17" s="19" customFormat="1" ht="11.25" customHeight="1" x14ac:dyDescent="0.2">
      <c r="A140" s="17"/>
      <c r="B140" s="51"/>
      <c r="C140" s="46" t="s">
        <v>133</v>
      </c>
      <c r="D140" s="52">
        <v>712</v>
      </c>
      <c r="E140" s="52">
        <v>458</v>
      </c>
      <c r="F140" s="52">
        <v>10</v>
      </c>
      <c r="G140" s="52">
        <v>8</v>
      </c>
      <c r="H140" s="52">
        <v>440</v>
      </c>
      <c r="I140" s="52">
        <v>110</v>
      </c>
      <c r="J140" s="52">
        <v>93</v>
      </c>
      <c r="K140" s="53"/>
      <c r="L140" s="52">
        <v>163</v>
      </c>
      <c r="M140" s="52">
        <v>55</v>
      </c>
      <c r="N140" s="52">
        <v>11</v>
      </c>
      <c r="O140" s="52">
        <v>2</v>
      </c>
      <c r="P140" s="52">
        <v>2</v>
      </c>
      <c r="Q140" s="52">
        <v>4</v>
      </c>
    </row>
    <row r="141" spans="1:17" s="19" customFormat="1" ht="11.25" customHeight="1" x14ac:dyDescent="0.2">
      <c r="A141" s="17"/>
      <c r="B141" s="51"/>
      <c r="C141" s="46" t="s">
        <v>134</v>
      </c>
      <c r="D141" s="52">
        <v>175</v>
      </c>
      <c r="E141" s="52">
        <v>114</v>
      </c>
      <c r="F141" s="52">
        <v>4</v>
      </c>
      <c r="G141" s="52">
        <v>7</v>
      </c>
      <c r="H141" s="52">
        <v>103</v>
      </c>
      <c r="I141" s="52">
        <v>24</v>
      </c>
      <c r="J141" s="52">
        <v>16</v>
      </c>
      <c r="K141" s="53"/>
      <c r="L141" s="52">
        <v>6</v>
      </c>
      <c r="M141" s="52">
        <v>41</v>
      </c>
      <c r="N141" s="52">
        <v>7</v>
      </c>
      <c r="O141" s="52">
        <v>8</v>
      </c>
      <c r="P141" s="52">
        <v>1</v>
      </c>
      <c r="Q141" s="52">
        <v>0</v>
      </c>
    </row>
    <row r="142" spans="1:17" s="19" customFormat="1" ht="11.25" customHeight="1" x14ac:dyDescent="0.2">
      <c r="A142" s="17"/>
      <c r="B142" s="51"/>
      <c r="C142" s="46" t="s">
        <v>296</v>
      </c>
      <c r="D142" s="52">
        <v>1256</v>
      </c>
      <c r="E142" s="52">
        <v>855</v>
      </c>
      <c r="F142" s="52">
        <v>22</v>
      </c>
      <c r="G142" s="52">
        <v>20</v>
      </c>
      <c r="H142" s="52">
        <v>813</v>
      </c>
      <c r="I142" s="52">
        <v>344</v>
      </c>
      <c r="J142" s="52">
        <v>141</v>
      </c>
      <c r="K142" s="53"/>
      <c r="L142" s="52">
        <v>145</v>
      </c>
      <c r="M142" s="52">
        <v>98</v>
      </c>
      <c r="N142" s="52">
        <v>64</v>
      </c>
      <c r="O142" s="52">
        <v>15</v>
      </c>
      <c r="P142" s="52">
        <v>2</v>
      </c>
      <c r="Q142" s="52">
        <v>4</v>
      </c>
    </row>
    <row r="143" spans="1:17" s="19" customFormat="1" ht="11.25" customHeight="1" x14ac:dyDescent="0.2">
      <c r="A143" s="17"/>
      <c r="B143" s="51"/>
      <c r="C143" s="46" t="s">
        <v>135</v>
      </c>
      <c r="D143" s="52">
        <v>603</v>
      </c>
      <c r="E143" s="52">
        <v>280</v>
      </c>
      <c r="F143" s="52">
        <v>6</v>
      </c>
      <c r="G143" s="52">
        <v>8</v>
      </c>
      <c r="H143" s="52">
        <v>266</v>
      </c>
      <c r="I143" s="52">
        <v>83</v>
      </c>
      <c r="J143" s="52">
        <v>61</v>
      </c>
      <c r="K143" s="53"/>
      <c r="L143" s="52">
        <v>52</v>
      </c>
      <c r="M143" s="52">
        <v>40</v>
      </c>
      <c r="N143" s="52">
        <v>18</v>
      </c>
      <c r="O143" s="52">
        <v>11</v>
      </c>
      <c r="P143" s="52">
        <v>1</v>
      </c>
      <c r="Q143" s="52">
        <v>0</v>
      </c>
    </row>
    <row r="144" spans="1:17" s="19" customFormat="1" ht="11.25" customHeight="1" x14ac:dyDescent="0.2">
      <c r="A144" s="17"/>
      <c r="B144" s="51"/>
      <c r="C144" s="46" t="s">
        <v>136</v>
      </c>
      <c r="D144" s="52">
        <v>480</v>
      </c>
      <c r="E144" s="52">
        <v>297</v>
      </c>
      <c r="F144" s="52">
        <v>4</v>
      </c>
      <c r="G144" s="52">
        <v>6</v>
      </c>
      <c r="H144" s="52">
        <v>287</v>
      </c>
      <c r="I144" s="52">
        <v>183</v>
      </c>
      <c r="J144" s="52">
        <v>21</v>
      </c>
      <c r="K144" s="53"/>
      <c r="L144" s="52">
        <v>11</v>
      </c>
      <c r="M144" s="52">
        <v>58</v>
      </c>
      <c r="N144" s="52">
        <v>9</v>
      </c>
      <c r="O144" s="52">
        <v>2</v>
      </c>
      <c r="P144" s="52">
        <v>2</v>
      </c>
      <c r="Q144" s="52">
        <v>1</v>
      </c>
    </row>
    <row r="145" spans="1:17" s="19" customFormat="1" ht="11.25" customHeight="1" x14ac:dyDescent="0.2">
      <c r="A145" s="17"/>
      <c r="B145" s="51"/>
      <c r="C145" s="46" t="s">
        <v>297</v>
      </c>
      <c r="D145" s="52">
        <v>110</v>
      </c>
      <c r="E145" s="52">
        <v>64</v>
      </c>
      <c r="F145" s="52">
        <v>2</v>
      </c>
      <c r="G145" s="52">
        <v>1</v>
      </c>
      <c r="H145" s="52">
        <v>61</v>
      </c>
      <c r="I145" s="52">
        <v>24</v>
      </c>
      <c r="J145" s="52">
        <v>4</v>
      </c>
      <c r="K145" s="53"/>
      <c r="L145" s="52">
        <v>13</v>
      </c>
      <c r="M145" s="52">
        <v>12</v>
      </c>
      <c r="N145" s="52">
        <v>4</v>
      </c>
      <c r="O145" s="52">
        <v>2</v>
      </c>
      <c r="P145" s="52">
        <v>0</v>
      </c>
      <c r="Q145" s="52">
        <v>2</v>
      </c>
    </row>
    <row r="146" spans="1:17" s="19" customFormat="1" ht="11.25" customHeight="1" x14ac:dyDescent="0.2">
      <c r="A146" s="17"/>
      <c r="B146" s="51"/>
      <c r="C146" s="46" t="s">
        <v>137</v>
      </c>
      <c r="D146" s="52">
        <v>546</v>
      </c>
      <c r="E146" s="52">
        <v>344</v>
      </c>
      <c r="F146" s="52">
        <v>8</v>
      </c>
      <c r="G146" s="52">
        <v>8</v>
      </c>
      <c r="H146" s="52">
        <v>328</v>
      </c>
      <c r="I146" s="52">
        <v>101</v>
      </c>
      <c r="J146" s="52">
        <v>54</v>
      </c>
      <c r="K146" s="53"/>
      <c r="L146" s="52">
        <v>76</v>
      </c>
      <c r="M146" s="52">
        <v>75</v>
      </c>
      <c r="N146" s="52">
        <v>8</v>
      </c>
      <c r="O146" s="52">
        <v>4</v>
      </c>
      <c r="P146" s="52">
        <v>5</v>
      </c>
      <c r="Q146" s="52">
        <v>5</v>
      </c>
    </row>
    <row r="147" spans="1:17" s="19" customFormat="1" ht="11.25" customHeight="1" x14ac:dyDescent="0.2">
      <c r="A147" s="17"/>
      <c r="B147" s="51"/>
      <c r="C147" s="46" t="s">
        <v>138</v>
      </c>
      <c r="D147" s="52">
        <v>269</v>
      </c>
      <c r="E147" s="52">
        <v>170</v>
      </c>
      <c r="F147" s="52">
        <v>3</v>
      </c>
      <c r="G147" s="52">
        <v>2</v>
      </c>
      <c r="H147" s="52">
        <v>165</v>
      </c>
      <c r="I147" s="52">
        <v>28</v>
      </c>
      <c r="J147" s="52">
        <v>19</v>
      </c>
      <c r="K147" s="53"/>
      <c r="L147" s="52">
        <v>86</v>
      </c>
      <c r="M147" s="52">
        <v>24</v>
      </c>
      <c r="N147" s="52">
        <v>3</v>
      </c>
      <c r="O147" s="52">
        <v>4</v>
      </c>
      <c r="P147" s="52">
        <v>1</v>
      </c>
      <c r="Q147" s="52">
        <v>0</v>
      </c>
    </row>
    <row r="148" spans="1:17" s="19" customFormat="1" ht="11.25" customHeight="1" x14ac:dyDescent="0.2">
      <c r="A148" s="17"/>
      <c r="B148" s="51"/>
      <c r="C148" s="46" t="s">
        <v>139</v>
      </c>
      <c r="D148" s="52">
        <v>586</v>
      </c>
      <c r="E148" s="52">
        <v>342</v>
      </c>
      <c r="F148" s="52">
        <v>7</v>
      </c>
      <c r="G148" s="52">
        <v>2</v>
      </c>
      <c r="H148" s="52">
        <v>333</v>
      </c>
      <c r="I148" s="52">
        <v>94</v>
      </c>
      <c r="J148" s="52">
        <v>47</v>
      </c>
      <c r="K148" s="53"/>
      <c r="L148" s="52">
        <v>82</v>
      </c>
      <c r="M148" s="52">
        <v>73</v>
      </c>
      <c r="N148" s="52">
        <v>19</v>
      </c>
      <c r="O148" s="52">
        <v>15</v>
      </c>
      <c r="P148" s="52">
        <v>2</v>
      </c>
      <c r="Q148" s="52">
        <v>1</v>
      </c>
    </row>
    <row r="149" spans="1:17" s="19" customFormat="1" ht="11.25" customHeight="1" x14ac:dyDescent="0.2">
      <c r="A149" s="17"/>
      <c r="B149" s="51"/>
      <c r="C149" s="46" t="s">
        <v>140</v>
      </c>
      <c r="D149" s="52">
        <v>827</v>
      </c>
      <c r="E149" s="52">
        <v>471</v>
      </c>
      <c r="F149" s="52">
        <v>6</v>
      </c>
      <c r="G149" s="52">
        <v>8</v>
      </c>
      <c r="H149" s="52">
        <v>457</v>
      </c>
      <c r="I149" s="52">
        <v>152</v>
      </c>
      <c r="J149" s="52">
        <v>94</v>
      </c>
      <c r="K149" s="53"/>
      <c r="L149" s="52">
        <v>45</v>
      </c>
      <c r="M149" s="52">
        <v>108</v>
      </c>
      <c r="N149" s="52">
        <v>31</v>
      </c>
      <c r="O149" s="52">
        <v>12</v>
      </c>
      <c r="P149" s="52">
        <v>9</v>
      </c>
      <c r="Q149" s="52">
        <v>6</v>
      </c>
    </row>
    <row r="150" spans="1:17" s="19" customFormat="1" ht="11.25" customHeight="1" x14ac:dyDescent="0.2">
      <c r="A150" s="17"/>
      <c r="B150" s="51"/>
      <c r="C150" s="46" t="s">
        <v>298</v>
      </c>
      <c r="D150" s="52">
        <v>284</v>
      </c>
      <c r="E150" s="52">
        <v>169</v>
      </c>
      <c r="F150" s="52">
        <v>1</v>
      </c>
      <c r="G150" s="52">
        <v>6</v>
      </c>
      <c r="H150" s="52">
        <v>162</v>
      </c>
      <c r="I150" s="52">
        <v>25</v>
      </c>
      <c r="J150" s="52">
        <v>51</v>
      </c>
      <c r="K150" s="53"/>
      <c r="L150" s="52">
        <v>45</v>
      </c>
      <c r="M150" s="52">
        <v>30</v>
      </c>
      <c r="N150" s="52">
        <v>8</v>
      </c>
      <c r="O150" s="52">
        <v>2</v>
      </c>
      <c r="P150" s="52">
        <v>1</v>
      </c>
      <c r="Q150" s="52">
        <v>0</v>
      </c>
    </row>
    <row r="151" spans="1:17" s="19" customFormat="1" ht="11.25" customHeight="1" x14ac:dyDescent="0.2">
      <c r="A151" s="17"/>
      <c r="B151" s="51"/>
      <c r="C151" s="46" t="s">
        <v>141</v>
      </c>
      <c r="D151" s="52">
        <v>1468</v>
      </c>
      <c r="E151" s="52">
        <v>723</v>
      </c>
      <c r="F151" s="52">
        <v>14</v>
      </c>
      <c r="G151" s="52">
        <v>37</v>
      </c>
      <c r="H151" s="52">
        <v>672</v>
      </c>
      <c r="I151" s="52">
        <v>195</v>
      </c>
      <c r="J151" s="52">
        <v>125</v>
      </c>
      <c r="K151" s="53"/>
      <c r="L151" s="52">
        <v>128</v>
      </c>
      <c r="M151" s="52">
        <v>144</v>
      </c>
      <c r="N151" s="52">
        <v>57</v>
      </c>
      <c r="O151" s="52">
        <v>11</v>
      </c>
      <c r="P151" s="52">
        <v>5</v>
      </c>
      <c r="Q151" s="52">
        <v>7</v>
      </c>
    </row>
    <row r="152" spans="1:17" s="19" customFormat="1" ht="11.25" customHeight="1" x14ac:dyDescent="0.2">
      <c r="A152" s="17"/>
      <c r="B152" s="51"/>
      <c r="C152" s="46" t="s">
        <v>299</v>
      </c>
      <c r="D152" s="52">
        <v>612</v>
      </c>
      <c r="E152" s="52">
        <v>308</v>
      </c>
      <c r="F152" s="52">
        <v>5</v>
      </c>
      <c r="G152" s="52">
        <v>8</v>
      </c>
      <c r="H152" s="52">
        <v>295</v>
      </c>
      <c r="I152" s="52">
        <v>94</v>
      </c>
      <c r="J152" s="52">
        <v>71</v>
      </c>
      <c r="K152" s="53"/>
      <c r="L152" s="52">
        <v>30</v>
      </c>
      <c r="M152" s="52">
        <v>78</v>
      </c>
      <c r="N152" s="52">
        <v>14</v>
      </c>
      <c r="O152" s="52">
        <v>4</v>
      </c>
      <c r="P152" s="52">
        <v>2</v>
      </c>
      <c r="Q152" s="52">
        <v>2</v>
      </c>
    </row>
    <row r="153" spans="1:17" s="19" customFormat="1" ht="11.25" customHeight="1" x14ac:dyDescent="0.2">
      <c r="A153" s="17"/>
      <c r="B153" s="51"/>
      <c r="C153" s="46" t="s">
        <v>142</v>
      </c>
      <c r="D153" s="52">
        <v>1096</v>
      </c>
      <c r="E153" s="52">
        <v>618</v>
      </c>
      <c r="F153" s="52">
        <v>14</v>
      </c>
      <c r="G153" s="52">
        <v>19</v>
      </c>
      <c r="H153" s="52">
        <v>585</v>
      </c>
      <c r="I153" s="52">
        <v>205</v>
      </c>
      <c r="J153" s="52">
        <v>112</v>
      </c>
      <c r="K153" s="53"/>
      <c r="L153" s="52">
        <v>75</v>
      </c>
      <c r="M153" s="52">
        <v>137</v>
      </c>
      <c r="N153" s="52">
        <v>27</v>
      </c>
      <c r="O153" s="52">
        <v>18</v>
      </c>
      <c r="P153" s="52">
        <v>7</v>
      </c>
      <c r="Q153" s="52">
        <v>4</v>
      </c>
    </row>
    <row r="154" spans="1:17" s="19" customFormat="1" ht="11.25" customHeight="1" x14ac:dyDescent="0.2">
      <c r="A154" s="17"/>
      <c r="B154" s="51"/>
      <c r="C154" s="46" t="s">
        <v>143</v>
      </c>
      <c r="D154" s="52">
        <v>547</v>
      </c>
      <c r="E154" s="52">
        <v>289</v>
      </c>
      <c r="F154" s="52">
        <v>2</v>
      </c>
      <c r="G154" s="52">
        <v>11</v>
      </c>
      <c r="H154" s="52">
        <v>276</v>
      </c>
      <c r="I154" s="52">
        <v>133</v>
      </c>
      <c r="J154" s="52">
        <v>41</v>
      </c>
      <c r="K154" s="53"/>
      <c r="L154" s="52">
        <v>40</v>
      </c>
      <c r="M154" s="52">
        <v>37</v>
      </c>
      <c r="N154" s="52">
        <v>13</v>
      </c>
      <c r="O154" s="52">
        <v>10</v>
      </c>
      <c r="P154" s="52">
        <v>2</v>
      </c>
      <c r="Q154" s="52">
        <v>0</v>
      </c>
    </row>
    <row r="155" spans="1:17" s="19" customFormat="1" ht="11.25" customHeight="1" x14ac:dyDescent="0.2">
      <c r="A155" s="17"/>
      <c r="B155" s="51"/>
      <c r="C155" s="46" t="s">
        <v>144</v>
      </c>
      <c r="D155" s="52">
        <v>884</v>
      </c>
      <c r="E155" s="52">
        <v>609</v>
      </c>
      <c r="F155" s="52">
        <v>10</v>
      </c>
      <c r="G155" s="52">
        <v>10</v>
      </c>
      <c r="H155" s="52">
        <v>589</v>
      </c>
      <c r="I155" s="52">
        <v>180</v>
      </c>
      <c r="J155" s="52">
        <v>71</v>
      </c>
      <c r="K155" s="53"/>
      <c r="L155" s="52">
        <v>177</v>
      </c>
      <c r="M155" s="52">
        <v>92</v>
      </c>
      <c r="N155" s="52">
        <v>48</v>
      </c>
      <c r="O155" s="52">
        <v>16</v>
      </c>
      <c r="P155" s="52">
        <v>3</v>
      </c>
      <c r="Q155" s="52">
        <v>2</v>
      </c>
    </row>
    <row r="156" spans="1:17" s="19" customFormat="1" ht="11.25" customHeight="1" x14ac:dyDescent="0.2">
      <c r="A156" s="17"/>
      <c r="B156" s="51"/>
      <c r="C156" s="46" t="s">
        <v>300</v>
      </c>
      <c r="D156" s="52">
        <v>3954</v>
      </c>
      <c r="E156" s="52">
        <v>2243</v>
      </c>
      <c r="F156" s="52">
        <v>41</v>
      </c>
      <c r="G156" s="52">
        <v>76</v>
      </c>
      <c r="H156" s="52">
        <v>2126</v>
      </c>
      <c r="I156" s="52">
        <v>615</v>
      </c>
      <c r="J156" s="52">
        <v>535</v>
      </c>
      <c r="K156" s="53"/>
      <c r="L156" s="52">
        <v>393</v>
      </c>
      <c r="M156" s="52">
        <v>396</v>
      </c>
      <c r="N156" s="52">
        <v>110</v>
      </c>
      <c r="O156" s="52">
        <v>46</v>
      </c>
      <c r="P156" s="52">
        <v>13</v>
      </c>
      <c r="Q156" s="52">
        <v>18</v>
      </c>
    </row>
    <row r="157" spans="1:17" s="19" customFormat="1" ht="11.25" customHeight="1" x14ac:dyDescent="0.2">
      <c r="A157" s="17"/>
      <c r="B157" s="51"/>
      <c r="C157" s="46" t="s">
        <v>145</v>
      </c>
      <c r="D157" s="52">
        <v>807</v>
      </c>
      <c r="E157" s="52">
        <v>451</v>
      </c>
      <c r="F157" s="52">
        <v>13</v>
      </c>
      <c r="G157" s="52">
        <v>18</v>
      </c>
      <c r="H157" s="52">
        <v>420</v>
      </c>
      <c r="I157" s="52">
        <v>89</v>
      </c>
      <c r="J157" s="52">
        <v>79</v>
      </c>
      <c r="K157" s="53"/>
      <c r="L157" s="52">
        <v>115</v>
      </c>
      <c r="M157" s="52">
        <v>96</v>
      </c>
      <c r="N157" s="52">
        <v>27</v>
      </c>
      <c r="O157" s="52">
        <v>12</v>
      </c>
      <c r="P157" s="52">
        <v>1</v>
      </c>
      <c r="Q157" s="52">
        <v>1</v>
      </c>
    </row>
    <row r="158" spans="1:17" s="19" customFormat="1" ht="11.25" customHeight="1" x14ac:dyDescent="0.2">
      <c r="A158" s="17"/>
      <c r="B158" s="51"/>
      <c r="C158" s="46" t="s">
        <v>146</v>
      </c>
      <c r="D158" s="52">
        <v>923</v>
      </c>
      <c r="E158" s="52">
        <v>652</v>
      </c>
      <c r="F158" s="52">
        <v>14</v>
      </c>
      <c r="G158" s="52">
        <v>9</v>
      </c>
      <c r="H158" s="52">
        <v>629</v>
      </c>
      <c r="I158" s="52">
        <v>269</v>
      </c>
      <c r="J158" s="52">
        <v>76</v>
      </c>
      <c r="K158" s="53"/>
      <c r="L158" s="52">
        <v>134</v>
      </c>
      <c r="M158" s="52">
        <v>82</v>
      </c>
      <c r="N158" s="52">
        <v>45</v>
      </c>
      <c r="O158" s="52">
        <v>9</v>
      </c>
      <c r="P158" s="52">
        <v>5</v>
      </c>
      <c r="Q158" s="52">
        <v>9</v>
      </c>
    </row>
    <row r="159" spans="1:17" s="19" customFormat="1" ht="11.25" customHeight="1" x14ac:dyDescent="0.2">
      <c r="A159" s="17"/>
      <c r="B159" s="51"/>
      <c r="C159" s="46" t="s">
        <v>147</v>
      </c>
      <c r="D159" s="52">
        <v>494</v>
      </c>
      <c r="E159" s="52">
        <v>322</v>
      </c>
      <c r="F159" s="52">
        <v>5</v>
      </c>
      <c r="G159" s="52">
        <v>6</v>
      </c>
      <c r="H159" s="52">
        <v>311</v>
      </c>
      <c r="I159" s="52">
        <v>83</v>
      </c>
      <c r="J159" s="52">
        <v>55</v>
      </c>
      <c r="K159" s="53"/>
      <c r="L159" s="52">
        <v>31</v>
      </c>
      <c r="M159" s="52">
        <v>110</v>
      </c>
      <c r="N159" s="52">
        <v>14</v>
      </c>
      <c r="O159" s="52">
        <v>15</v>
      </c>
      <c r="P159" s="52">
        <v>3</v>
      </c>
      <c r="Q159" s="52">
        <v>0</v>
      </c>
    </row>
    <row r="160" spans="1:17" s="19" customFormat="1" ht="11.25" customHeight="1" x14ac:dyDescent="0.2">
      <c r="A160" s="17"/>
      <c r="B160" s="51"/>
      <c r="C160" s="46" t="s">
        <v>148</v>
      </c>
      <c r="D160" s="52">
        <v>1257</v>
      </c>
      <c r="E160" s="52">
        <v>765</v>
      </c>
      <c r="F160" s="52">
        <v>9</v>
      </c>
      <c r="G160" s="52">
        <v>24</v>
      </c>
      <c r="H160" s="52">
        <v>732</v>
      </c>
      <c r="I160" s="52">
        <v>174</v>
      </c>
      <c r="J160" s="52">
        <v>134</v>
      </c>
      <c r="K160" s="53"/>
      <c r="L160" s="52">
        <v>264</v>
      </c>
      <c r="M160" s="52">
        <v>106</v>
      </c>
      <c r="N160" s="52">
        <v>33</v>
      </c>
      <c r="O160" s="52">
        <v>9</v>
      </c>
      <c r="P160" s="52">
        <v>7</v>
      </c>
      <c r="Q160" s="52">
        <v>5</v>
      </c>
    </row>
    <row r="161" spans="1:17" s="19" customFormat="1" ht="11.25" customHeight="1" x14ac:dyDescent="0.2">
      <c r="A161" s="17"/>
      <c r="B161" s="51"/>
      <c r="C161" s="46" t="s">
        <v>149</v>
      </c>
      <c r="D161" s="52">
        <v>487</v>
      </c>
      <c r="E161" s="52">
        <v>277</v>
      </c>
      <c r="F161" s="52">
        <v>2</v>
      </c>
      <c r="G161" s="52">
        <v>4</v>
      </c>
      <c r="H161" s="52">
        <v>271</v>
      </c>
      <c r="I161" s="52">
        <v>70</v>
      </c>
      <c r="J161" s="52">
        <v>27</v>
      </c>
      <c r="K161" s="53"/>
      <c r="L161" s="52">
        <v>83</v>
      </c>
      <c r="M161" s="52">
        <v>51</v>
      </c>
      <c r="N161" s="52">
        <v>2</v>
      </c>
      <c r="O161" s="52">
        <v>31</v>
      </c>
      <c r="P161" s="52">
        <v>7</v>
      </c>
      <c r="Q161" s="52">
        <v>0</v>
      </c>
    </row>
    <row r="162" spans="1:17" s="19" customFormat="1" ht="11.25" customHeight="1" x14ac:dyDescent="0.2">
      <c r="A162" s="17"/>
      <c r="B162" s="51"/>
      <c r="C162" s="46" t="s">
        <v>150</v>
      </c>
      <c r="D162" s="52">
        <v>268</v>
      </c>
      <c r="E162" s="52">
        <v>153</v>
      </c>
      <c r="F162" s="52">
        <v>1</v>
      </c>
      <c r="G162" s="52">
        <v>0</v>
      </c>
      <c r="H162" s="52">
        <v>152</v>
      </c>
      <c r="I162" s="52">
        <v>44</v>
      </c>
      <c r="J162" s="52">
        <v>38</v>
      </c>
      <c r="K162" s="53"/>
      <c r="L162" s="52">
        <v>40</v>
      </c>
      <c r="M162" s="52">
        <v>15</v>
      </c>
      <c r="N162" s="52">
        <v>5</v>
      </c>
      <c r="O162" s="52">
        <v>2</v>
      </c>
      <c r="P162" s="52">
        <v>2</v>
      </c>
      <c r="Q162" s="52">
        <v>6</v>
      </c>
    </row>
    <row r="163" spans="1:17" s="19" customFormat="1" ht="11.25" customHeight="1" x14ac:dyDescent="0.2">
      <c r="A163" s="17"/>
      <c r="B163" s="51"/>
      <c r="C163" s="46" t="s">
        <v>151</v>
      </c>
      <c r="D163" s="52">
        <v>1243</v>
      </c>
      <c r="E163" s="52">
        <v>741</v>
      </c>
      <c r="F163" s="52">
        <v>17</v>
      </c>
      <c r="G163" s="52">
        <v>18</v>
      </c>
      <c r="H163" s="52">
        <v>706</v>
      </c>
      <c r="I163" s="52">
        <v>161</v>
      </c>
      <c r="J163" s="52">
        <v>175</v>
      </c>
      <c r="K163" s="53"/>
      <c r="L163" s="52">
        <v>150</v>
      </c>
      <c r="M163" s="52">
        <v>159</v>
      </c>
      <c r="N163" s="52">
        <v>27</v>
      </c>
      <c r="O163" s="52">
        <v>15</v>
      </c>
      <c r="P163" s="52">
        <v>7</v>
      </c>
      <c r="Q163" s="52">
        <v>12</v>
      </c>
    </row>
    <row r="164" spans="1:17" s="19" customFormat="1" ht="11.25" customHeight="1" x14ac:dyDescent="0.2">
      <c r="A164" s="17"/>
      <c r="B164" s="51"/>
      <c r="C164" s="46" t="s">
        <v>152</v>
      </c>
      <c r="D164" s="52">
        <v>982</v>
      </c>
      <c r="E164" s="52">
        <v>610</v>
      </c>
      <c r="F164" s="52">
        <v>11</v>
      </c>
      <c r="G164" s="52">
        <v>15</v>
      </c>
      <c r="H164" s="52">
        <v>584</v>
      </c>
      <c r="I164" s="52">
        <v>164</v>
      </c>
      <c r="J164" s="52">
        <v>71</v>
      </c>
      <c r="K164" s="53"/>
      <c r="L164" s="52">
        <v>165</v>
      </c>
      <c r="M164" s="52">
        <v>134</v>
      </c>
      <c r="N164" s="52">
        <v>29</v>
      </c>
      <c r="O164" s="52">
        <v>7</v>
      </c>
      <c r="P164" s="52">
        <v>10</v>
      </c>
      <c r="Q164" s="52">
        <v>4</v>
      </c>
    </row>
    <row r="165" spans="1:17" s="19" customFormat="1" ht="11.25" customHeight="1" x14ac:dyDescent="0.2">
      <c r="A165" s="17"/>
      <c r="B165" s="51"/>
      <c r="C165" s="46" t="s">
        <v>153</v>
      </c>
      <c r="D165" s="52">
        <v>1544</v>
      </c>
      <c r="E165" s="52">
        <v>958</v>
      </c>
      <c r="F165" s="52">
        <v>16</v>
      </c>
      <c r="G165" s="52">
        <v>23</v>
      </c>
      <c r="H165" s="52">
        <v>919</v>
      </c>
      <c r="I165" s="52">
        <v>305</v>
      </c>
      <c r="J165" s="52">
        <v>150</v>
      </c>
      <c r="K165" s="53"/>
      <c r="L165" s="52">
        <v>202</v>
      </c>
      <c r="M165" s="52">
        <v>175</v>
      </c>
      <c r="N165" s="52">
        <v>44</v>
      </c>
      <c r="O165" s="52">
        <v>21</v>
      </c>
      <c r="P165" s="52">
        <v>6</v>
      </c>
      <c r="Q165" s="52">
        <v>16</v>
      </c>
    </row>
    <row r="166" spans="1:17" s="19" customFormat="1" ht="11.25" customHeight="1" x14ac:dyDescent="0.2">
      <c r="A166" s="17"/>
      <c r="B166" s="51"/>
      <c r="C166" s="46" t="s">
        <v>154</v>
      </c>
      <c r="D166" s="52">
        <v>475</v>
      </c>
      <c r="E166" s="52">
        <v>276</v>
      </c>
      <c r="F166" s="52">
        <v>6</v>
      </c>
      <c r="G166" s="52">
        <v>9</v>
      </c>
      <c r="H166" s="52">
        <v>261</v>
      </c>
      <c r="I166" s="52">
        <v>60</v>
      </c>
      <c r="J166" s="52">
        <v>45</v>
      </c>
      <c r="K166" s="53"/>
      <c r="L166" s="52">
        <v>82</v>
      </c>
      <c r="M166" s="52">
        <v>56</v>
      </c>
      <c r="N166" s="52">
        <v>8</v>
      </c>
      <c r="O166" s="52">
        <v>8</v>
      </c>
      <c r="P166" s="52">
        <v>1</v>
      </c>
      <c r="Q166" s="52">
        <v>1</v>
      </c>
    </row>
    <row r="167" spans="1:17" s="19" customFormat="1" ht="11.25" customHeight="1" x14ac:dyDescent="0.2">
      <c r="A167" s="17"/>
      <c r="B167" s="51"/>
      <c r="C167" s="46" t="s">
        <v>155</v>
      </c>
      <c r="D167" s="52">
        <v>288</v>
      </c>
      <c r="E167" s="52">
        <v>183</v>
      </c>
      <c r="F167" s="52">
        <v>1</v>
      </c>
      <c r="G167" s="52">
        <v>4</v>
      </c>
      <c r="H167" s="52">
        <v>178</v>
      </c>
      <c r="I167" s="52">
        <v>61</v>
      </c>
      <c r="J167" s="52">
        <v>29</v>
      </c>
      <c r="K167" s="53"/>
      <c r="L167" s="52">
        <v>33</v>
      </c>
      <c r="M167" s="52">
        <v>37</v>
      </c>
      <c r="N167" s="52">
        <v>4</v>
      </c>
      <c r="O167" s="52">
        <v>8</v>
      </c>
      <c r="P167" s="52">
        <v>5</v>
      </c>
      <c r="Q167" s="52">
        <v>1</v>
      </c>
    </row>
    <row r="168" spans="1:17" s="19" customFormat="1" ht="11.25" customHeight="1" x14ac:dyDescent="0.2">
      <c r="A168" s="17"/>
      <c r="B168" s="51"/>
      <c r="C168" s="46" t="s">
        <v>156</v>
      </c>
      <c r="D168" s="52">
        <v>1072</v>
      </c>
      <c r="E168" s="52">
        <v>655</v>
      </c>
      <c r="F168" s="52">
        <v>9</v>
      </c>
      <c r="G168" s="52">
        <v>21</v>
      </c>
      <c r="H168" s="52">
        <v>625</v>
      </c>
      <c r="I168" s="52">
        <v>220</v>
      </c>
      <c r="J168" s="52">
        <v>143</v>
      </c>
      <c r="K168" s="53"/>
      <c r="L168" s="52">
        <v>93</v>
      </c>
      <c r="M168" s="52">
        <v>122</v>
      </c>
      <c r="N168" s="52">
        <v>28</v>
      </c>
      <c r="O168" s="52">
        <v>16</v>
      </c>
      <c r="P168" s="52">
        <v>2</v>
      </c>
      <c r="Q168" s="52">
        <v>1</v>
      </c>
    </row>
    <row r="169" spans="1:17" s="19" customFormat="1" ht="11.25" customHeight="1" x14ac:dyDescent="0.2">
      <c r="A169" s="17"/>
      <c r="B169" s="51"/>
      <c r="C169" s="46" t="s">
        <v>301</v>
      </c>
      <c r="D169" s="52">
        <v>165</v>
      </c>
      <c r="E169" s="52">
        <v>109</v>
      </c>
      <c r="F169" s="52">
        <v>3</v>
      </c>
      <c r="G169" s="52">
        <v>2</v>
      </c>
      <c r="H169" s="52">
        <v>104</v>
      </c>
      <c r="I169" s="52">
        <v>29</v>
      </c>
      <c r="J169" s="52">
        <v>10</v>
      </c>
      <c r="K169" s="53"/>
      <c r="L169" s="52">
        <v>27</v>
      </c>
      <c r="M169" s="52">
        <v>32</v>
      </c>
      <c r="N169" s="52">
        <v>4</v>
      </c>
      <c r="O169" s="52">
        <v>1</v>
      </c>
      <c r="P169" s="52">
        <v>0</v>
      </c>
      <c r="Q169" s="52">
        <v>1</v>
      </c>
    </row>
    <row r="170" spans="1:17" s="19" customFormat="1" ht="11.25" customHeight="1" x14ac:dyDescent="0.2">
      <c r="A170" s="17"/>
      <c r="B170" s="51"/>
      <c r="C170" s="46" t="s">
        <v>157</v>
      </c>
      <c r="D170" s="52">
        <v>173</v>
      </c>
      <c r="E170" s="52">
        <v>95</v>
      </c>
      <c r="F170" s="52">
        <v>1</v>
      </c>
      <c r="G170" s="52">
        <v>0</v>
      </c>
      <c r="H170" s="52">
        <v>94</v>
      </c>
      <c r="I170" s="52">
        <v>48</v>
      </c>
      <c r="J170" s="52">
        <v>8</v>
      </c>
      <c r="K170" s="53"/>
      <c r="L170" s="52">
        <v>5</v>
      </c>
      <c r="M170" s="52">
        <v>22</v>
      </c>
      <c r="N170" s="52">
        <v>9</v>
      </c>
      <c r="O170" s="52">
        <v>2</v>
      </c>
      <c r="P170" s="52">
        <v>0</v>
      </c>
      <c r="Q170" s="52">
        <v>0</v>
      </c>
    </row>
    <row r="171" spans="1:17" s="19" customFormat="1" ht="11.25" customHeight="1" x14ac:dyDescent="0.2">
      <c r="A171" s="17"/>
      <c r="B171" s="51"/>
      <c r="C171" s="46" t="s">
        <v>302</v>
      </c>
      <c r="D171" s="52">
        <v>3497</v>
      </c>
      <c r="E171" s="52">
        <v>1871</v>
      </c>
      <c r="F171" s="52">
        <v>27</v>
      </c>
      <c r="G171" s="52">
        <v>78</v>
      </c>
      <c r="H171" s="52">
        <v>1766</v>
      </c>
      <c r="I171" s="52">
        <v>561</v>
      </c>
      <c r="J171" s="52">
        <v>367</v>
      </c>
      <c r="K171" s="53"/>
      <c r="L171" s="52">
        <v>278</v>
      </c>
      <c r="M171" s="52">
        <v>368</v>
      </c>
      <c r="N171" s="52">
        <v>117</v>
      </c>
      <c r="O171" s="52">
        <v>45</v>
      </c>
      <c r="P171" s="52">
        <v>15</v>
      </c>
      <c r="Q171" s="52">
        <v>15</v>
      </c>
    </row>
    <row r="172" spans="1:17" s="19" customFormat="1" ht="11.25" customHeight="1" x14ac:dyDescent="0.2">
      <c r="A172" s="17"/>
      <c r="B172" s="51"/>
      <c r="C172" s="51" t="s">
        <v>158</v>
      </c>
      <c r="D172" s="54">
        <v>373</v>
      </c>
      <c r="E172" s="54">
        <v>262</v>
      </c>
      <c r="F172" s="54">
        <v>3</v>
      </c>
      <c r="G172" s="54">
        <v>0</v>
      </c>
      <c r="H172" s="54">
        <v>259</v>
      </c>
      <c r="I172" s="54">
        <v>112</v>
      </c>
      <c r="J172" s="54">
        <v>50</v>
      </c>
      <c r="K172" s="55"/>
      <c r="L172" s="54">
        <v>43</v>
      </c>
      <c r="M172" s="54">
        <v>43</v>
      </c>
      <c r="N172" s="54">
        <v>6</v>
      </c>
      <c r="O172" s="54">
        <v>1</v>
      </c>
      <c r="P172" s="54">
        <v>2</v>
      </c>
      <c r="Q172" s="54">
        <v>2</v>
      </c>
    </row>
    <row r="173" spans="1:17" s="19" customFormat="1" ht="11.25" customHeight="1" x14ac:dyDescent="0.2">
      <c r="A173" s="222"/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</row>
    <row r="174" spans="1:17" s="17" customFormat="1" ht="11.25" customHeight="1" x14ac:dyDescent="0.2">
      <c r="A174" s="225" t="s">
        <v>159</v>
      </c>
      <c r="B174" s="225"/>
      <c r="C174" s="225"/>
      <c r="D174" s="15">
        <v>38552</v>
      </c>
      <c r="E174" s="15">
        <v>20531</v>
      </c>
      <c r="F174" s="15">
        <v>505</v>
      </c>
      <c r="G174" s="15">
        <v>596</v>
      </c>
      <c r="H174" s="15">
        <v>19430</v>
      </c>
      <c r="I174" s="15">
        <v>5793</v>
      </c>
      <c r="J174" s="15">
        <v>2887</v>
      </c>
      <c r="K174" s="16"/>
      <c r="L174" s="15">
        <v>4919</v>
      </c>
      <c r="M174" s="15">
        <v>4049</v>
      </c>
      <c r="N174" s="15">
        <v>1214</v>
      </c>
      <c r="O174" s="15">
        <v>355</v>
      </c>
      <c r="P174" s="15">
        <v>138</v>
      </c>
      <c r="Q174" s="15">
        <v>75</v>
      </c>
    </row>
    <row r="175" spans="1:17" s="19" customFormat="1" ht="11.25" customHeight="1" x14ac:dyDescent="0.2">
      <c r="A175" s="17"/>
      <c r="B175" s="51"/>
      <c r="C175" s="46" t="s">
        <v>160</v>
      </c>
      <c r="D175" s="52">
        <v>3249</v>
      </c>
      <c r="E175" s="52">
        <v>1622</v>
      </c>
      <c r="F175" s="52">
        <v>41</v>
      </c>
      <c r="G175" s="52">
        <v>55</v>
      </c>
      <c r="H175" s="52">
        <v>1526</v>
      </c>
      <c r="I175" s="52">
        <v>511</v>
      </c>
      <c r="J175" s="52">
        <v>202</v>
      </c>
      <c r="K175" s="53"/>
      <c r="L175" s="52">
        <v>421</v>
      </c>
      <c r="M175" s="52">
        <v>231</v>
      </c>
      <c r="N175" s="52">
        <v>130</v>
      </c>
      <c r="O175" s="52">
        <v>18</v>
      </c>
      <c r="P175" s="52">
        <v>8</v>
      </c>
      <c r="Q175" s="52">
        <v>5</v>
      </c>
    </row>
    <row r="176" spans="1:17" s="19" customFormat="1" ht="11.25" customHeight="1" x14ac:dyDescent="0.2">
      <c r="A176" s="17"/>
      <c r="B176" s="51"/>
      <c r="C176" s="46" t="s">
        <v>161</v>
      </c>
      <c r="D176" s="52">
        <v>135</v>
      </c>
      <c r="E176" s="52">
        <v>75</v>
      </c>
      <c r="F176" s="52">
        <v>0</v>
      </c>
      <c r="G176" s="52">
        <v>1</v>
      </c>
      <c r="H176" s="52">
        <v>74</v>
      </c>
      <c r="I176" s="52">
        <v>17</v>
      </c>
      <c r="J176" s="52">
        <v>11</v>
      </c>
      <c r="K176" s="53"/>
      <c r="L176" s="52">
        <v>38</v>
      </c>
      <c r="M176" s="52">
        <v>3</v>
      </c>
      <c r="N176" s="52">
        <v>4</v>
      </c>
      <c r="O176" s="52">
        <v>1</v>
      </c>
      <c r="P176" s="52">
        <v>0</v>
      </c>
      <c r="Q176" s="52">
        <v>0</v>
      </c>
    </row>
    <row r="177" spans="1:17" s="19" customFormat="1" ht="11.25" customHeight="1" x14ac:dyDescent="0.2">
      <c r="A177" s="17"/>
      <c r="B177" s="51"/>
      <c r="C177" s="46" t="s">
        <v>162</v>
      </c>
      <c r="D177" s="52">
        <v>172</v>
      </c>
      <c r="E177" s="52">
        <v>82</v>
      </c>
      <c r="F177" s="52">
        <v>0</v>
      </c>
      <c r="G177" s="52">
        <v>1</v>
      </c>
      <c r="H177" s="52">
        <v>81</v>
      </c>
      <c r="I177" s="52">
        <v>16</v>
      </c>
      <c r="J177" s="52">
        <v>14</v>
      </c>
      <c r="K177" s="53"/>
      <c r="L177" s="52">
        <v>31</v>
      </c>
      <c r="M177" s="52">
        <v>13</v>
      </c>
      <c r="N177" s="52">
        <v>2</v>
      </c>
      <c r="O177" s="52">
        <v>2</v>
      </c>
      <c r="P177" s="52">
        <v>1</v>
      </c>
      <c r="Q177" s="52">
        <v>2</v>
      </c>
    </row>
    <row r="178" spans="1:17" s="19" customFormat="1" ht="11.25" customHeight="1" x14ac:dyDescent="0.2">
      <c r="A178" s="17"/>
      <c r="B178" s="51"/>
      <c r="C178" s="46" t="s">
        <v>163</v>
      </c>
      <c r="D178" s="52">
        <v>383</v>
      </c>
      <c r="E178" s="52">
        <v>210</v>
      </c>
      <c r="F178" s="52">
        <v>6</v>
      </c>
      <c r="G178" s="52">
        <v>4</v>
      </c>
      <c r="H178" s="52">
        <v>200</v>
      </c>
      <c r="I178" s="52">
        <v>65</v>
      </c>
      <c r="J178" s="52">
        <v>27</v>
      </c>
      <c r="K178" s="53"/>
      <c r="L178" s="52">
        <v>72</v>
      </c>
      <c r="M178" s="52">
        <v>29</v>
      </c>
      <c r="N178" s="52">
        <v>6</v>
      </c>
      <c r="O178" s="52">
        <v>0</v>
      </c>
      <c r="P178" s="52">
        <v>1</v>
      </c>
      <c r="Q178" s="52">
        <v>0</v>
      </c>
    </row>
    <row r="179" spans="1:17" s="19" customFormat="1" ht="11.25" customHeight="1" x14ac:dyDescent="0.2">
      <c r="A179" s="17"/>
      <c r="B179" s="51"/>
      <c r="C179" s="46" t="s">
        <v>164</v>
      </c>
      <c r="D179" s="52">
        <v>1384</v>
      </c>
      <c r="E179" s="52">
        <v>740</v>
      </c>
      <c r="F179" s="52">
        <v>15</v>
      </c>
      <c r="G179" s="52">
        <v>20</v>
      </c>
      <c r="H179" s="52">
        <v>705</v>
      </c>
      <c r="I179" s="52">
        <v>273</v>
      </c>
      <c r="J179" s="52">
        <v>97</v>
      </c>
      <c r="K179" s="53"/>
      <c r="L179" s="52">
        <v>79</v>
      </c>
      <c r="M179" s="52">
        <v>202</v>
      </c>
      <c r="N179" s="52">
        <v>34</v>
      </c>
      <c r="O179" s="52">
        <v>8</v>
      </c>
      <c r="P179" s="52">
        <v>8</v>
      </c>
      <c r="Q179" s="52">
        <v>4</v>
      </c>
    </row>
    <row r="180" spans="1:17" s="19" customFormat="1" ht="11.25" customHeight="1" x14ac:dyDescent="0.2">
      <c r="A180" s="17"/>
      <c r="B180" s="51"/>
      <c r="C180" s="46" t="s">
        <v>165</v>
      </c>
      <c r="D180" s="52">
        <v>105</v>
      </c>
      <c r="E180" s="52">
        <v>43</v>
      </c>
      <c r="F180" s="52">
        <v>1</v>
      </c>
      <c r="G180" s="52">
        <v>4</v>
      </c>
      <c r="H180" s="52">
        <v>38</v>
      </c>
      <c r="I180" s="52">
        <v>15</v>
      </c>
      <c r="J180" s="52">
        <v>4</v>
      </c>
      <c r="K180" s="53"/>
      <c r="L180" s="52">
        <v>7</v>
      </c>
      <c r="M180" s="52">
        <v>10</v>
      </c>
      <c r="N180" s="52">
        <v>0</v>
      </c>
      <c r="O180" s="52">
        <v>1</v>
      </c>
      <c r="P180" s="52">
        <v>1</v>
      </c>
      <c r="Q180" s="52">
        <v>0</v>
      </c>
    </row>
    <row r="181" spans="1:17" s="19" customFormat="1" ht="11.25" customHeight="1" x14ac:dyDescent="0.2">
      <c r="A181" s="17"/>
      <c r="B181" s="51"/>
      <c r="C181" s="46" t="s">
        <v>166</v>
      </c>
      <c r="D181" s="52">
        <v>493</v>
      </c>
      <c r="E181" s="52">
        <v>311</v>
      </c>
      <c r="F181" s="52">
        <v>3</v>
      </c>
      <c r="G181" s="52">
        <v>9</v>
      </c>
      <c r="H181" s="52">
        <v>299</v>
      </c>
      <c r="I181" s="52">
        <v>85</v>
      </c>
      <c r="J181" s="52">
        <v>23</v>
      </c>
      <c r="K181" s="53"/>
      <c r="L181" s="52">
        <v>71</v>
      </c>
      <c r="M181" s="52">
        <v>95</v>
      </c>
      <c r="N181" s="52">
        <v>21</v>
      </c>
      <c r="O181" s="52">
        <v>4</v>
      </c>
      <c r="P181" s="52">
        <v>0</v>
      </c>
      <c r="Q181" s="52">
        <v>0</v>
      </c>
    </row>
    <row r="182" spans="1:17" s="19" customFormat="1" ht="11.25" customHeight="1" x14ac:dyDescent="0.2">
      <c r="A182" s="17"/>
      <c r="B182" s="51"/>
      <c r="C182" s="46" t="s">
        <v>167</v>
      </c>
      <c r="D182" s="52">
        <v>474</v>
      </c>
      <c r="E182" s="52">
        <v>273</v>
      </c>
      <c r="F182" s="52">
        <v>5</v>
      </c>
      <c r="G182" s="52">
        <v>5</v>
      </c>
      <c r="H182" s="52">
        <v>263</v>
      </c>
      <c r="I182" s="52">
        <v>94</v>
      </c>
      <c r="J182" s="52">
        <v>21</v>
      </c>
      <c r="K182" s="53"/>
      <c r="L182" s="52">
        <v>97</v>
      </c>
      <c r="M182" s="52">
        <v>33</v>
      </c>
      <c r="N182" s="52">
        <v>11</v>
      </c>
      <c r="O182" s="52">
        <v>3</v>
      </c>
      <c r="P182" s="52">
        <v>1</v>
      </c>
      <c r="Q182" s="52">
        <v>3</v>
      </c>
    </row>
    <row r="183" spans="1:17" s="19" customFormat="1" ht="11.25" customHeight="1" x14ac:dyDescent="0.2">
      <c r="A183" s="17"/>
      <c r="B183" s="51"/>
      <c r="C183" s="46" t="s">
        <v>168</v>
      </c>
      <c r="D183" s="52">
        <v>22</v>
      </c>
      <c r="E183" s="52">
        <v>15</v>
      </c>
      <c r="F183" s="52">
        <v>1</v>
      </c>
      <c r="G183" s="52">
        <v>0</v>
      </c>
      <c r="H183" s="52">
        <v>14</v>
      </c>
      <c r="I183" s="52">
        <v>2</v>
      </c>
      <c r="J183" s="52">
        <v>2</v>
      </c>
      <c r="K183" s="53"/>
      <c r="L183" s="52">
        <v>8</v>
      </c>
      <c r="M183" s="52">
        <v>2</v>
      </c>
      <c r="N183" s="52">
        <v>0</v>
      </c>
      <c r="O183" s="52">
        <v>0</v>
      </c>
      <c r="P183" s="52">
        <v>0</v>
      </c>
      <c r="Q183" s="52">
        <v>0</v>
      </c>
    </row>
    <row r="184" spans="1:17" s="19" customFormat="1" ht="11.25" customHeight="1" x14ac:dyDescent="0.2">
      <c r="A184" s="17"/>
      <c r="B184" s="51"/>
      <c r="C184" s="46" t="s">
        <v>169</v>
      </c>
      <c r="D184" s="52">
        <v>832</v>
      </c>
      <c r="E184" s="52">
        <v>510</v>
      </c>
      <c r="F184" s="52">
        <v>16</v>
      </c>
      <c r="G184" s="52">
        <v>12</v>
      </c>
      <c r="H184" s="52">
        <v>482</v>
      </c>
      <c r="I184" s="52">
        <v>152</v>
      </c>
      <c r="J184" s="52">
        <v>64</v>
      </c>
      <c r="K184" s="53"/>
      <c r="L184" s="52">
        <v>136</v>
      </c>
      <c r="M184" s="52">
        <v>97</v>
      </c>
      <c r="N184" s="52">
        <v>18</v>
      </c>
      <c r="O184" s="52">
        <v>11</v>
      </c>
      <c r="P184" s="52">
        <v>2</v>
      </c>
      <c r="Q184" s="52">
        <v>2</v>
      </c>
    </row>
    <row r="185" spans="1:17" s="19" customFormat="1" ht="11.25" customHeight="1" x14ac:dyDescent="0.2">
      <c r="A185" s="17"/>
      <c r="B185" s="51"/>
      <c r="C185" s="46" t="s">
        <v>170</v>
      </c>
      <c r="D185" s="52">
        <v>82</v>
      </c>
      <c r="E185" s="52">
        <v>46</v>
      </c>
      <c r="F185" s="52">
        <v>0</v>
      </c>
      <c r="G185" s="52">
        <v>0</v>
      </c>
      <c r="H185" s="52">
        <v>46</v>
      </c>
      <c r="I185" s="52">
        <v>6</v>
      </c>
      <c r="J185" s="52">
        <v>16</v>
      </c>
      <c r="K185" s="53"/>
      <c r="L185" s="52">
        <v>12</v>
      </c>
      <c r="M185" s="52">
        <v>9</v>
      </c>
      <c r="N185" s="52">
        <v>3</v>
      </c>
      <c r="O185" s="52">
        <v>0</v>
      </c>
      <c r="P185" s="52">
        <v>0</v>
      </c>
      <c r="Q185" s="52">
        <v>0</v>
      </c>
    </row>
    <row r="186" spans="1:17" s="19" customFormat="1" ht="11.25" customHeight="1" x14ac:dyDescent="0.2">
      <c r="A186" s="17"/>
      <c r="B186" s="51"/>
      <c r="C186" s="46" t="s">
        <v>171</v>
      </c>
      <c r="D186" s="52">
        <v>230</v>
      </c>
      <c r="E186" s="52">
        <v>118</v>
      </c>
      <c r="F186" s="52">
        <v>2</v>
      </c>
      <c r="G186" s="52">
        <v>0</v>
      </c>
      <c r="H186" s="52">
        <v>116</v>
      </c>
      <c r="I186" s="52">
        <v>36</v>
      </c>
      <c r="J186" s="52">
        <v>18</v>
      </c>
      <c r="K186" s="53"/>
      <c r="L186" s="52">
        <v>27</v>
      </c>
      <c r="M186" s="52">
        <v>32</v>
      </c>
      <c r="N186" s="52">
        <v>2</v>
      </c>
      <c r="O186" s="52">
        <v>0</v>
      </c>
      <c r="P186" s="52">
        <v>1</v>
      </c>
      <c r="Q186" s="52">
        <v>0</v>
      </c>
    </row>
    <row r="187" spans="1:17" s="19" customFormat="1" ht="11.25" customHeight="1" x14ac:dyDescent="0.2">
      <c r="A187" s="17"/>
      <c r="B187" s="51"/>
      <c r="C187" s="46" t="s">
        <v>172</v>
      </c>
      <c r="D187" s="52">
        <v>836</v>
      </c>
      <c r="E187" s="52">
        <v>381</v>
      </c>
      <c r="F187" s="52">
        <v>5</v>
      </c>
      <c r="G187" s="52">
        <v>11</v>
      </c>
      <c r="H187" s="52">
        <v>365</v>
      </c>
      <c r="I187" s="52">
        <v>76</v>
      </c>
      <c r="J187" s="52">
        <v>52</v>
      </c>
      <c r="K187" s="53"/>
      <c r="L187" s="52">
        <v>107</v>
      </c>
      <c r="M187" s="52">
        <v>89</v>
      </c>
      <c r="N187" s="52">
        <v>24</v>
      </c>
      <c r="O187" s="52">
        <v>8</v>
      </c>
      <c r="P187" s="52">
        <v>4</v>
      </c>
      <c r="Q187" s="52">
        <v>5</v>
      </c>
    </row>
    <row r="188" spans="1:17" s="19" customFormat="1" ht="11.25" customHeight="1" x14ac:dyDescent="0.2">
      <c r="A188" s="17"/>
      <c r="B188" s="51"/>
      <c r="C188" s="46" t="s">
        <v>173</v>
      </c>
      <c r="D188" s="52">
        <v>2625</v>
      </c>
      <c r="E188" s="52">
        <v>1535</v>
      </c>
      <c r="F188" s="52">
        <v>20</v>
      </c>
      <c r="G188" s="52">
        <v>28</v>
      </c>
      <c r="H188" s="52">
        <v>1487</v>
      </c>
      <c r="I188" s="52">
        <v>370</v>
      </c>
      <c r="J188" s="52">
        <v>280</v>
      </c>
      <c r="K188" s="53"/>
      <c r="L188" s="52">
        <v>433</v>
      </c>
      <c r="M188" s="52">
        <v>274</v>
      </c>
      <c r="N188" s="52">
        <v>94</v>
      </c>
      <c r="O188" s="52">
        <v>22</v>
      </c>
      <c r="P188" s="52">
        <v>7</v>
      </c>
      <c r="Q188" s="52">
        <v>7</v>
      </c>
    </row>
    <row r="189" spans="1:17" s="19" customFormat="1" ht="11.25" customHeight="1" x14ac:dyDescent="0.2">
      <c r="A189" s="17"/>
      <c r="B189" s="51"/>
      <c r="C189" s="46" t="s">
        <v>174</v>
      </c>
      <c r="D189" s="52">
        <v>37</v>
      </c>
      <c r="E189" s="52">
        <v>26</v>
      </c>
      <c r="F189" s="52">
        <v>0</v>
      </c>
      <c r="G189" s="52">
        <v>0</v>
      </c>
      <c r="H189" s="52">
        <v>26</v>
      </c>
      <c r="I189" s="52">
        <v>17</v>
      </c>
      <c r="J189" s="52">
        <v>1</v>
      </c>
      <c r="K189" s="53"/>
      <c r="L189" s="52">
        <v>1</v>
      </c>
      <c r="M189" s="52">
        <v>6</v>
      </c>
      <c r="N189" s="52">
        <v>1</v>
      </c>
      <c r="O189" s="52">
        <v>0</v>
      </c>
      <c r="P189" s="52">
        <v>0</v>
      </c>
      <c r="Q189" s="52">
        <v>0</v>
      </c>
    </row>
    <row r="190" spans="1:17" s="19" customFormat="1" ht="11.25" customHeight="1" x14ac:dyDescent="0.2">
      <c r="A190" s="17"/>
      <c r="B190" s="51"/>
      <c r="C190" s="46" t="s">
        <v>175</v>
      </c>
      <c r="D190" s="52">
        <v>48</v>
      </c>
      <c r="E190" s="52">
        <v>17</v>
      </c>
      <c r="F190" s="52">
        <v>0</v>
      </c>
      <c r="G190" s="52">
        <v>0</v>
      </c>
      <c r="H190" s="52">
        <v>17</v>
      </c>
      <c r="I190" s="52">
        <v>9</v>
      </c>
      <c r="J190" s="52">
        <v>2</v>
      </c>
      <c r="K190" s="53"/>
      <c r="L190" s="52">
        <v>2</v>
      </c>
      <c r="M190" s="52">
        <v>3</v>
      </c>
      <c r="N190" s="52">
        <v>0</v>
      </c>
      <c r="O190" s="52">
        <v>1</v>
      </c>
      <c r="P190" s="52">
        <v>0</v>
      </c>
      <c r="Q190" s="52">
        <v>0</v>
      </c>
    </row>
    <row r="191" spans="1:17" s="19" customFormat="1" ht="11.25" customHeight="1" x14ac:dyDescent="0.2">
      <c r="A191" s="17"/>
      <c r="B191" s="51"/>
      <c r="C191" s="46" t="s">
        <v>176</v>
      </c>
      <c r="D191" s="52">
        <v>711</v>
      </c>
      <c r="E191" s="52">
        <v>401</v>
      </c>
      <c r="F191" s="52">
        <v>14</v>
      </c>
      <c r="G191" s="52">
        <v>10</v>
      </c>
      <c r="H191" s="52">
        <v>377</v>
      </c>
      <c r="I191" s="52">
        <v>116</v>
      </c>
      <c r="J191" s="52">
        <v>67</v>
      </c>
      <c r="K191" s="53"/>
      <c r="L191" s="52">
        <v>70</v>
      </c>
      <c r="M191" s="52">
        <v>82</v>
      </c>
      <c r="N191" s="52">
        <v>30</v>
      </c>
      <c r="O191" s="52">
        <v>9</v>
      </c>
      <c r="P191" s="52">
        <v>2</v>
      </c>
      <c r="Q191" s="52">
        <v>1</v>
      </c>
    </row>
    <row r="192" spans="1:17" s="19" customFormat="1" ht="11.25" customHeight="1" x14ac:dyDescent="0.2">
      <c r="A192" s="17"/>
      <c r="B192" s="51"/>
      <c r="C192" s="46" t="s">
        <v>177</v>
      </c>
      <c r="D192" s="20">
        <v>294</v>
      </c>
      <c r="E192" s="20">
        <v>102</v>
      </c>
      <c r="F192" s="20">
        <v>0</v>
      </c>
      <c r="G192" s="20">
        <v>2</v>
      </c>
      <c r="H192" s="20">
        <v>100</v>
      </c>
      <c r="I192" s="20">
        <v>36</v>
      </c>
      <c r="J192" s="20">
        <v>14</v>
      </c>
      <c r="K192" s="21"/>
      <c r="L192" s="20">
        <v>16</v>
      </c>
      <c r="M192" s="20">
        <v>25</v>
      </c>
      <c r="N192" s="20">
        <v>3</v>
      </c>
      <c r="O192" s="20">
        <v>3</v>
      </c>
      <c r="P192" s="20">
        <v>3</v>
      </c>
      <c r="Q192" s="20">
        <v>0</v>
      </c>
    </row>
    <row r="193" spans="1:17" s="19" customFormat="1" ht="11.25" customHeight="1" x14ac:dyDescent="0.2">
      <c r="A193" s="17"/>
      <c r="B193" s="51"/>
      <c r="C193" s="46" t="s">
        <v>178</v>
      </c>
      <c r="D193" s="52">
        <v>685</v>
      </c>
      <c r="E193" s="52">
        <v>352</v>
      </c>
      <c r="F193" s="52">
        <v>6</v>
      </c>
      <c r="G193" s="52">
        <v>13</v>
      </c>
      <c r="H193" s="52">
        <v>333</v>
      </c>
      <c r="I193" s="52">
        <v>90</v>
      </c>
      <c r="J193" s="52">
        <v>55</v>
      </c>
      <c r="K193" s="53"/>
      <c r="L193" s="52">
        <v>99</v>
      </c>
      <c r="M193" s="52">
        <v>66</v>
      </c>
      <c r="N193" s="52">
        <v>12</v>
      </c>
      <c r="O193" s="52">
        <v>6</v>
      </c>
      <c r="P193" s="52">
        <v>4</v>
      </c>
      <c r="Q193" s="52">
        <v>1</v>
      </c>
    </row>
    <row r="194" spans="1:17" s="19" customFormat="1" ht="11.25" customHeight="1" x14ac:dyDescent="0.2">
      <c r="A194" s="17"/>
      <c r="B194" s="51"/>
      <c r="C194" s="46" t="s">
        <v>179</v>
      </c>
      <c r="D194" s="52">
        <v>8388</v>
      </c>
      <c r="E194" s="52">
        <v>4088</v>
      </c>
      <c r="F194" s="52">
        <v>122</v>
      </c>
      <c r="G194" s="52">
        <v>154</v>
      </c>
      <c r="H194" s="52">
        <v>3812</v>
      </c>
      <c r="I194" s="52">
        <v>1158</v>
      </c>
      <c r="J194" s="52">
        <v>551</v>
      </c>
      <c r="K194" s="53"/>
      <c r="L194" s="52">
        <v>933</v>
      </c>
      <c r="M194" s="52">
        <v>887</v>
      </c>
      <c r="N194" s="52">
        <v>161</v>
      </c>
      <c r="O194" s="52">
        <v>69</v>
      </c>
      <c r="P194" s="52">
        <v>40</v>
      </c>
      <c r="Q194" s="52">
        <v>13</v>
      </c>
    </row>
    <row r="195" spans="1:17" s="19" customFormat="1" ht="11.25" customHeight="1" x14ac:dyDescent="0.2">
      <c r="A195" s="17"/>
      <c r="B195" s="51"/>
      <c r="C195" s="46" t="s">
        <v>180</v>
      </c>
      <c r="D195" s="52">
        <v>3982</v>
      </c>
      <c r="E195" s="52">
        <v>2323</v>
      </c>
      <c r="F195" s="52">
        <v>74</v>
      </c>
      <c r="G195" s="52">
        <v>77</v>
      </c>
      <c r="H195" s="52">
        <v>2172</v>
      </c>
      <c r="I195" s="52">
        <v>541</v>
      </c>
      <c r="J195" s="52">
        <v>386</v>
      </c>
      <c r="K195" s="53"/>
      <c r="L195" s="52">
        <v>467</v>
      </c>
      <c r="M195" s="52">
        <v>431</v>
      </c>
      <c r="N195" s="52">
        <v>295</v>
      </c>
      <c r="O195" s="52">
        <v>42</v>
      </c>
      <c r="P195" s="52">
        <v>7</v>
      </c>
      <c r="Q195" s="52">
        <v>3</v>
      </c>
    </row>
    <row r="196" spans="1:17" s="19" customFormat="1" ht="11.25" customHeight="1" x14ac:dyDescent="0.2">
      <c r="A196" s="17"/>
      <c r="B196" s="51"/>
      <c r="C196" s="46" t="s">
        <v>181</v>
      </c>
      <c r="D196" s="52">
        <v>1033</v>
      </c>
      <c r="E196" s="52">
        <v>586</v>
      </c>
      <c r="F196" s="52">
        <v>12</v>
      </c>
      <c r="G196" s="52">
        <v>8</v>
      </c>
      <c r="H196" s="52">
        <v>566</v>
      </c>
      <c r="I196" s="52">
        <v>198</v>
      </c>
      <c r="J196" s="52">
        <v>106</v>
      </c>
      <c r="K196" s="53"/>
      <c r="L196" s="52">
        <v>99</v>
      </c>
      <c r="M196" s="52">
        <v>122</v>
      </c>
      <c r="N196" s="52">
        <v>24</v>
      </c>
      <c r="O196" s="52">
        <v>9</v>
      </c>
      <c r="P196" s="52">
        <v>4</v>
      </c>
      <c r="Q196" s="52">
        <v>4</v>
      </c>
    </row>
    <row r="197" spans="1:17" s="19" customFormat="1" ht="11.25" customHeight="1" x14ac:dyDescent="0.2">
      <c r="A197" s="17"/>
      <c r="B197" s="51"/>
      <c r="C197" s="46" t="s">
        <v>182</v>
      </c>
      <c r="D197" s="52">
        <v>181</v>
      </c>
      <c r="E197" s="52">
        <v>76</v>
      </c>
      <c r="F197" s="52">
        <v>1</v>
      </c>
      <c r="G197" s="52">
        <v>3</v>
      </c>
      <c r="H197" s="52">
        <v>72</v>
      </c>
      <c r="I197" s="52">
        <v>31</v>
      </c>
      <c r="J197" s="52">
        <v>5</v>
      </c>
      <c r="K197" s="53"/>
      <c r="L197" s="52">
        <v>3</v>
      </c>
      <c r="M197" s="52">
        <v>21</v>
      </c>
      <c r="N197" s="52">
        <v>3</v>
      </c>
      <c r="O197" s="52">
        <v>8</v>
      </c>
      <c r="P197" s="52">
        <v>0</v>
      </c>
      <c r="Q197" s="52">
        <v>1</v>
      </c>
    </row>
    <row r="198" spans="1:17" s="19" customFormat="1" ht="11.25" customHeight="1" x14ac:dyDescent="0.2">
      <c r="A198" s="17"/>
      <c r="B198" s="51"/>
      <c r="C198" s="46" t="s">
        <v>183</v>
      </c>
      <c r="D198" s="52">
        <v>4408</v>
      </c>
      <c r="E198" s="52">
        <v>2372</v>
      </c>
      <c r="F198" s="52">
        <v>45</v>
      </c>
      <c r="G198" s="52">
        <v>56</v>
      </c>
      <c r="H198" s="52">
        <v>2271</v>
      </c>
      <c r="I198" s="52">
        <v>691</v>
      </c>
      <c r="J198" s="52">
        <v>282</v>
      </c>
      <c r="K198" s="53"/>
      <c r="L198" s="52">
        <v>673</v>
      </c>
      <c r="M198" s="52">
        <v>440</v>
      </c>
      <c r="N198" s="52">
        <v>114</v>
      </c>
      <c r="O198" s="52">
        <v>50</v>
      </c>
      <c r="P198" s="52">
        <v>15</v>
      </c>
      <c r="Q198" s="52">
        <v>6</v>
      </c>
    </row>
    <row r="199" spans="1:17" s="19" customFormat="1" ht="11.25" customHeight="1" x14ac:dyDescent="0.2">
      <c r="A199" s="17"/>
      <c r="B199" s="51"/>
      <c r="C199" s="46" t="s">
        <v>184</v>
      </c>
      <c r="D199" s="52">
        <v>51</v>
      </c>
      <c r="E199" s="52">
        <v>18</v>
      </c>
      <c r="F199" s="52">
        <v>0</v>
      </c>
      <c r="G199" s="52">
        <v>0</v>
      </c>
      <c r="H199" s="52">
        <v>18</v>
      </c>
      <c r="I199" s="52">
        <v>5</v>
      </c>
      <c r="J199" s="52">
        <v>4</v>
      </c>
      <c r="K199" s="53"/>
      <c r="L199" s="52">
        <v>3</v>
      </c>
      <c r="M199" s="52">
        <v>6</v>
      </c>
      <c r="N199" s="52">
        <v>0</v>
      </c>
      <c r="O199" s="52">
        <v>0</v>
      </c>
      <c r="P199" s="52">
        <v>0</v>
      </c>
      <c r="Q199" s="52">
        <v>0</v>
      </c>
    </row>
    <row r="200" spans="1:17" s="19" customFormat="1" ht="11.25" customHeight="1" x14ac:dyDescent="0.2">
      <c r="A200" s="17"/>
      <c r="B200" s="51"/>
      <c r="C200" s="46" t="s">
        <v>185</v>
      </c>
      <c r="D200" s="52">
        <v>1912</v>
      </c>
      <c r="E200" s="52">
        <v>958</v>
      </c>
      <c r="F200" s="52">
        <v>28</v>
      </c>
      <c r="G200" s="52">
        <v>40</v>
      </c>
      <c r="H200" s="52">
        <v>890</v>
      </c>
      <c r="I200" s="52">
        <v>225</v>
      </c>
      <c r="J200" s="52">
        <v>113</v>
      </c>
      <c r="K200" s="53"/>
      <c r="L200" s="52">
        <v>349</v>
      </c>
      <c r="M200" s="52">
        <v>126</v>
      </c>
      <c r="N200" s="52">
        <v>53</v>
      </c>
      <c r="O200" s="52">
        <v>12</v>
      </c>
      <c r="P200" s="52">
        <v>7</v>
      </c>
      <c r="Q200" s="52">
        <v>5</v>
      </c>
    </row>
    <row r="201" spans="1:17" s="19" customFormat="1" ht="11.25" customHeight="1" x14ac:dyDescent="0.2">
      <c r="A201" s="17"/>
      <c r="B201" s="51"/>
      <c r="C201" s="46" t="s">
        <v>186</v>
      </c>
      <c r="D201" s="52">
        <v>251</v>
      </c>
      <c r="E201" s="52">
        <v>130</v>
      </c>
      <c r="F201" s="52">
        <v>1</v>
      </c>
      <c r="G201" s="52">
        <v>3</v>
      </c>
      <c r="H201" s="52">
        <v>126</v>
      </c>
      <c r="I201" s="52">
        <v>39</v>
      </c>
      <c r="J201" s="52">
        <v>20</v>
      </c>
      <c r="K201" s="53"/>
      <c r="L201" s="52">
        <v>11</v>
      </c>
      <c r="M201" s="52">
        <v>53</v>
      </c>
      <c r="N201" s="52">
        <v>2</v>
      </c>
      <c r="O201" s="52">
        <v>0</v>
      </c>
      <c r="P201" s="52">
        <v>0</v>
      </c>
      <c r="Q201" s="52">
        <v>1</v>
      </c>
    </row>
    <row r="202" spans="1:17" s="19" customFormat="1" ht="11.25" customHeight="1" x14ac:dyDescent="0.2">
      <c r="A202" s="17"/>
      <c r="B202" s="51"/>
      <c r="C202" s="46" t="s">
        <v>187</v>
      </c>
      <c r="D202" s="52">
        <v>570</v>
      </c>
      <c r="E202" s="52">
        <v>280</v>
      </c>
      <c r="F202" s="52">
        <v>6</v>
      </c>
      <c r="G202" s="52">
        <v>1</v>
      </c>
      <c r="H202" s="52">
        <v>273</v>
      </c>
      <c r="I202" s="52">
        <v>85</v>
      </c>
      <c r="J202" s="52">
        <v>16</v>
      </c>
      <c r="K202" s="53"/>
      <c r="L202" s="52">
        <v>74</v>
      </c>
      <c r="M202" s="52">
        <v>71</v>
      </c>
      <c r="N202" s="52">
        <v>18</v>
      </c>
      <c r="O202" s="52">
        <v>6</v>
      </c>
      <c r="P202" s="52">
        <v>0</v>
      </c>
      <c r="Q202" s="52">
        <v>3</v>
      </c>
    </row>
    <row r="203" spans="1:17" s="19" customFormat="1" ht="11.25" customHeight="1" x14ac:dyDescent="0.2">
      <c r="A203" s="17"/>
      <c r="B203" s="51"/>
      <c r="C203" s="46" t="s">
        <v>188</v>
      </c>
      <c r="D203" s="52">
        <v>93</v>
      </c>
      <c r="E203" s="52">
        <v>68</v>
      </c>
      <c r="F203" s="52">
        <v>0</v>
      </c>
      <c r="G203" s="52">
        <v>1</v>
      </c>
      <c r="H203" s="52">
        <v>67</v>
      </c>
      <c r="I203" s="52">
        <v>15</v>
      </c>
      <c r="J203" s="52">
        <v>2</v>
      </c>
      <c r="K203" s="53"/>
      <c r="L203" s="52">
        <v>12</v>
      </c>
      <c r="M203" s="52">
        <v>18</v>
      </c>
      <c r="N203" s="52">
        <v>19</v>
      </c>
      <c r="O203" s="52">
        <v>1</v>
      </c>
      <c r="P203" s="52">
        <v>0</v>
      </c>
      <c r="Q203" s="52">
        <v>0</v>
      </c>
    </row>
    <row r="204" spans="1:17" s="19" customFormat="1" ht="11.25" customHeight="1" x14ac:dyDescent="0.2">
      <c r="A204" s="17"/>
      <c r="B204" s="51"/>
      <c r="C204" s="46" t="s">
        <v>189</v>
      </c>
      <c r="D204" s="52">
        <v>290</v>
      </c>
      <c r="E204" s="52">
        <v>180</v>
      </c>
      <c r="F204" s="52">
        <v>3</v>
      </c>
      <c r="G204" s="52">
        <v>3</v>
      </c>
      <c r="H204" s="52">
        <v>174</v>
      </c>
      <c r="I204" s="52">
        <v>60</v>
      </c>
      <c r="J204" s="52">
        <v>32</v>
      </c>
      <c r="K204" s="53"/>
      <c r="L204" s="52">
        <v>37</v>
      </c>
      <c r="M204" s="52">
        <v>35</v>
      </c>
      <c r="N204" s="52">
        <v>4</v>
      </c>
      <c r="O204" s="52">
        <v>6</v>
      </c>
      <c r="P204" s="52">
        <v>0</v>
      </c>
      <c r="Q204" s="52">
        <v>0</v>
      </c>
    </row>
    <row r="205" spans="1:17" s="19" customFormat="1" ht="11.25" customHeight="1" x14ac:dyDescent="0.2">
      <c r="A205" s="17"/>
      <c r="B205" s="51"/>
      <c r="C205" s="46" t="s">
        <v>190</v>
      </c>
      <c r="D205" s="52">
        <v>477</v>
      </c>
      <c r="E205" s="52">
        <v>228</v>
      </c>
      <c r="F205" s="52">
        <v>7</v>
      </c>
      <c r="G205" s="52">
        <v>4</v>
      </c>
      <c r="H205" s="52">
        <v>217</v>
      </c>
      <c r="I205" s="52">
        <v>60</v>
      </c>
      <c r="J205" s="52">
        <v>36</v>
      </c>
      <c r="K205" s="53"/>
      <c r="L205" s="52">
        <v>29</v>
      </c>
      <c r="M205" s="52">
        <v>60</v>
      </c>
      <c r="N205" s="52">
        <v>25</v>
      </c>
      <c r="O205" s="52">
        <v>4</v>
      </c>
      <c r="P205" s="52">
        <v>0</v>
      </c>
      <c r="Q205" s="52">
        <v>3</v>
      </c>
    </row>
    <row r="206" spans="1:17" s="19" customFormat="1" ht="11.25" customHeight="1" x14ac:dyDescent="0.2">
      <c r="A206" s="17"/>
      <c r="B206" s="51"/>
      <c r="C206" s="46" t="s">
        <v>191</v>
      </c>
      <c r="D206" s="52">
        <v>113</v>
      </c>
      <c r="E206" s="52">
        <v>65</v>
      </c>
      <c r="F206" s="52">
        <v>0</v>
      </c>
      <c r="G206" s="52">
        <v>7</v>
      </c>
      <c r="H206" s="52">
        <v>58</v>
      </c>
      <c r="I206" s="52">
        <v>16</v>
      </c>
      <c r="J206" s="52">
        <v>3</v>
      </c>
      <c r="K206" s="53"/>
      <c r="L206" s="52">
        <v>26</v>
      </c>
      <c r="M206" s="52">
        <v>7</v>
      </c>
      <c r="N206" s="52">
        <v>2</v>
      </c>
      <c r="O206" s="52">
        <v>2</v>
      </c>
      <c r="P206" s="52">
        <v>2</v>
      </c>
      <c r="Q206" s="52">
        <v>0</v>
      </c>
    </row>
    <row r="207" spans="1:17" s="19" customFormat="1" ht="11.25" customHeight="1" x14ac:dyDescent="0.2">
      <c r="A207" s="17"/>
      <c r="B207" s="51"/>
      <c r="C207" s="46" t="s">
        <v>192</v>
      </c>
      <c r="D207" s="52">
        <v>472</v>
      </c>
      <c r="E207" s="52">
        <v>224</v>
      </c>
      <c r="F207" s="52">
        <v>6</v>
      </c>
      <c r="G207" s="52">
        <v>3</v>
      </c>
      <c r="H207" s="52">
        <v>215</v>
      </c>
      <c r="I207" s="52">
        <v>95</v>
      </c>
      <c r="J207" s="52">
        <v>23</v>
      </c>
      <c r="K207" s="53"/>
      <c r="L207" s="52">
        <v>35</v>
      </c>
      <c r="M207" s="52">
        <v>44</v>
      </c>
      <c r="N207" s="52">
        <v>13</v>
      </c>
      <c r="O207" s="52">
        <v>1</v>
      </c>
      <c r="P207" s="52">
        <v>2</v>
      </c>
      <c r="Q207" s="52">
        <v>2</v>
      </c>
    </row>
    <row r="208" spans="1:17" s="19" customFormat="1" ht="11.25" customHeight="1" x14ac:dyDescent="0.2">
      <c r="A208" s="17"/>
      <c r="B208" s="51"/>
      <c r="C208" s="46" t="s">
        <v>193</v>
      </c>
      <c r="D208" s="52">
        <v>90</v>
      </c>
      <c r="E208" s="52">
        <v>46</v>
      </c>
      <c r="F208" s="52">
        <v>2</v>
      </c>
      <c r="G208" s="52">
        <v>1</v>
      </c>
      <c r="H208" s="52">
        <v>43</v>
      </c>
      <c r="I208" s="52">
        <v>6</v>
      </c>
      <c r="J208" s="52">
        <v>4</v>
      </c>
      <c r="K208" s="53"/>
      <c r="L208" s="52">
        <v>12</v>
      </c>
      <c r="M208" s="52">
        <v>18</v>
      </c>
      <c r="N208" s="52">
        <v>3</v>
      </c>
      <c r="O208" s="52">
        <v>0</v>
      </c>
      <c r="P208" s="52">
        <v>0</v>
      </c>
      <c r="Q208" s="52">
        <v>0</v>
      </c>
    </row>
    <row r="209" spans="1:17" s="19" customFormat="1" ht="11.25" customHeight="1" x14ac:dyDescent="0.2">
      <c r="A209" s="17"/>
      <c r="B209" s="51"/>
      <c r="C209" s="46" t="s">
        <v>194</v>
      </c>
      <c r="D209" s="52">
        <v>531</v>
      </c>
      <c r="E209" s="52">
        <v>333</v>
      </c>
      <c r="F209" s="52">
        <v>8</v>
      </c>
      <c r="G209" s="52">
        <v>2</v>
      </c>
      <c r="H209" s="52">
        <v>323</v>
      </c>
      <c r="I209" s="52">
        <v>94</v>
      </c>
      <c r="J209" s="52">
        <v>52</v>
      </c>
      <c r="K209" s="53"/>
      <c r="L209" s="52">
        <v>74</v>
      </c>
      <c r="M209" s="52">
        <v>74</v>
      </c>
      <c r="N209" s="52">
        <v>18</v>
      </c>
      <c r="O209" s="52">
        <v>8</v>
      </c>
      <c r="P209" s="52">
        <v>2</v>
      </c>
      <c r="Q209" s="52">
        <v>1</v>
      </c>
    </row>
    <row r="210" spans="1:17" s="19" customFormat="1" ht="11.25" customHeight="1" x14ac:dyDescent="0.2">
      <c r="A210" s="17"/>
      <c r="B210" s="51"/>
      <c r="C210" s="46" t="s">
        <v>195</v>
      </c>
      <c r="D210" s="52">
        <v>1370</v>
      </c>
      <c r="E210" s="52">
        <v>762</v>
      </c>
      <c r="F210" s="52">
        <v>18</v>
      </c>
      <c r="G210" s="52">
        <v>24</v>
      </c>
      <c r="H210" s="52">
        <v>720</v>
      </c>
      <c r="I210" s="52">
        <v>185</v>
      </c>
      <c r="J210" s="52">
        <v>135</v>
      </c>
      <c r="K210" s="53"/>
      <c r="L210" s="52">
        <v>170</v>
      </c>
      <c r="M210" s="52">
        <v>157</v>
      </c>
      <c r="N210" s="52">
        <v>35</v>
      </c>
      <c r="O210" s="52">
        <v>26</v>
      </c>
      <c r="P210" s="52">
        <v>11</v>
      </c>
      <c r="Q210" s="52">
        <v>1</v>
      </c>
    </row>
    <row r="211" spans="1:17" s="19" customFormat="1" ht="11.25" customHeight="1" x14ac:dyDescent="0.2">
      <c r="A211" s="17"/>
      <c r="B211" s="51"/>
      <c r="C211" s="46" t="s">
        <v>196</v>
      </c>
      <c r="D211" s="52">
        <v>80</v>
      </c>
      <c r="E211" s="52">
        <v>50</v>
      </c>
      <c r="F211" s="52">
        <v>1</v>
      </c>
      <c r="G211" s="52">
        <v>3</v>
      </c>
      <c r="H211" s="52">
        <v>46</v>
      </c>
      <c r="I211" s="52">
        <v>16</v>
      </c>
      <c r="J211" s="52">
        <v>4</v>
      </c>
      <c r="K211" s="53"/>
      <c r="L211" s="52">
        <v>23</v>
      </c>
      <c r="M211" s="52">
        <v>1</v>
      </c>
      <c r="N211" s="52">
        <v>2</v>
      </c>
      <c r="O211" s="52">
        <v>0</v>
      </c>
      <c r="P211" s="52">
        <v>0</v>
      </c>
      <c r="Q211" s="52">
        <v>0</v>
      </c>
    </row>
    <row r="212" spans="1:17" s="19" customFormat="1" ht="11.25" customHeight="1" x14ac:dyDescent="0.2">
      <c r="A212" s="17"/>
      <c r="B212" s="51"/>
      <c r="C212" s="46" t="s">
        <v>197</v>
      </c>
      <c r="D212" s="52">
        <v>689</v>
      </c>
      <c r="E212" s="52">
        <v>479</v>
      </c>
      <c r="F212" s="52">
        <v>30</v>
      </c>
      <c r="G212" s="52">
        <v>16</v>
      </c>
      <c r="H212" s="52">
        <v>433</v>
      </c>
      <c r="I212" s="52">
        <v>151</v>
      </c>
      <c r="J212" s="52">
        <v>81</v>
      </c>
      <c r="K212" s="53"/>
      <c r="L212" s="52">
        <v>67</v>
      </c>
      <c r="M212" s="52">
        <v>107</v>
      </c>
      <c r="N212" s="52">
        <v>15</v>
      </c>
      <c r="O212" s="52">
        <v>8</v>
      </c>
      <c r="P212" s="52">
        <v>3</v>
      </c>
      <c r="Q212" s="52">
        <v>1</v>
      </c>
    </row>
    <row r="213" spans="1:17" s="19" customFormat="1" ht="11.25" customHeight="1" x14ac:dyDescent="0.2">
      <c r="A213" s="17"/>
      <c r="B213" s="51"/>
      <c r="C213" s="46" t="s">
        <v>198</v>
      </c>
      <c r="D213" s="52">
        <v>488</v>
      </c>
      <c r="E213" s="52">
        <v>274</v>
      </c>
      <c r="F213" s="52">
        <v>2</v>
      </c>
      <c r="G213" s="52">
        <v>11</v>
      </c>
      <c r="H213" s="52">
        <v>261</v>
      </c>
      <c r="I213" s="52">
        <v>97</v>
      </c>
      <c r="J213" s="52">
        <v>36</v>
      </c>
      <c r="K213" s="53"/>
      <c r="L213" s="52">
        <v>71</v>
      </c>
      <c r="M213" s="52">
        <v>40</v>
      </c>
      <c r="N213" s="52">
        <v>10</v>
      </c>
      <c r="O213" s="52">
        <v>6</v>
      </c>
      <c r="P213" s="52">
        <v>1</v>
      </c>
      <c r="Q213" s="52">
        <v>0</v>
      </c>
    </row>
    <row r="214" spans="1:17" s="19" customFormat="1" ht="11.25" customHeight="1" x14ac:dyDescent="0.2">
      <c r="A214" s="17"/>
      <c r="B214" s="51"/>
      <c r="C214" s="51" t="s">
        <v>199</v>
      </c>
      <c r="D214" s="54">
        <v>286</v>
      </c>
      <c r="E214" s="54">
        <v>132</v>
      </c>
      <c r="F214" s="54">
        <v>4</v>
      </c>
      <c r="G214" s="54">
        <v>4</v>
      </c>
      <c r="H214" s="54">
        <v>124</v>
      </c>
      <c r="I214" s="54">
        <v>39</v>
      </c>
      <c r="J214" s="54">
        <v>26</v>
      </c>
      <c r="K214" s="55"/>
      <c r="L214" s="54">
        <v>24</v>
      </c>
      <c r="M214" s="54">
        <v>30</v>
      </c>
      <c r="N214" s="54">
        <v>3</v>
      </c>
      <c r="O214" s="54">
        <v>0</v>
      </c>
      <c r="P214" s="54">
        <v>1</v>
      </c>
      <c r="Q214" s="54">
        <v>1</v>
      </c>
    </row>
    <row r="215" spans="1:17" s="19" customFormat="1" ht="11.25" customHeight="1" x14ac:dyDescent="0.2">
      <c r="A215" s="222"/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</row>
    <row r="216" spans="1:17" s="17" customFormat="1" ht="11.25" customHeight="1" x14ac:dyDescent="0.2">
      <c r="A216" s="222" t="s">
        <v>200</v>
      </c>
      <c r="B216" s="222"/>
      <c r="C216" s="222"/>
      <c r="D216" s="15">
        <v>4062</v>
      </c>
      <c r="E216" s="15">
        <v>2595</v>
      </c>
      <c r="F216" s="15">
        <v>58</v>
      </c>
      <c r="G216" s="15">
        <v>35</v>
      </c>
      <c r="H216" s="15">
        <v>2502</v>
      </c>
      <c r="I216" s="15">
        <v>655</v>
      </c>
      <c r="J216" s="15">
        <v>382</v>
      </c>
      <c r="K216" s="16"/>
      <c r="L216" s="15">
        <v>830</v>
      </c>
      <c r="M216" s="15">
        <v>471</v>
      </c>
      <c r="N216" s="15">
        <v>105</v>
      </c>
      <c r="O216" s="15">
        <v>34</v>
      </c>
      <c r="P216" s="15">
        <v>22</v>
      </c>
      <c r="Q216" s="15">
        <v>3</v>
      </c>
    </row>
    <row r="217" spans="1:17" s="19" customFormat="1" ht="11.25" customHeight="1" x14ac:dyDescent="0.2">
      <c r="A217" s="17"/>
      <c r="B217" s="51"/>
      <c r="C217" s="46" t="s">
        <v>303</v>
      </c>
      <c r="D217" s="52">
        <v>283</v>
      </c>
      <c r="E217" s="52">
        <v>153</v>
      </c>
      <c r="F217" s="52">
        <v>8</v>
      </c>
      <c r="G217" s="52">
        <v>1</v>
      </c>
      <c r="H217" s="52">
        <v>144</v>
      </c>
      <c r="I217" s="52">
        <v>39</v>
      </c>
      <c r="J217" s="52">
        <v>37</v>
      </c>
      <c r="K217" s="53"/>
      <c r="L217" s="52">
        <v>20</v>
      </c>
      <c r="M217" s="52">
        <v>37</v>
      </c>
      <c r="N217" s="52">
        <v>6</v>
      </c>
      <c r="O217" s="52">
        <v>2</v>
      </c>
      <c r="P217" s="52">
        <v>3</v>
      </c>
      <c r="Q217" s="52">
        <v>0</v>
      </c>
    </row>
    <row r="218" spans="1:17" s="19" customFormat="1" ht="11.25" customHeight="1" x14ac:dyDescent="0.2">
      <c r="A218" s="17"/>
      <c r="B218" s="51"/>
      <c r="C218" s="46" t="s">
        <v>201</v>
      </c>
      <c r="D218" s="52">
        <v>379</v>
      </c>
      <c r="E218" s="52">
        <v>266</v>
      </c>
      <c r="F218" s="52">
        <v>8</v>
      </c>
      <c r="G218" s="52">
        <v>6</v>
      </c>
      <c r="H218" s="52">
        <v>252</v>
      </c>
      <c r="I218" s="52">
        <v>63</v>
      </c>
      <c r="J218" s="52">
        <v>29</v>
      </c>
      <c r="K218" s="53"/>
      <c r="L218" s="52">
        <v>82</v>
      </c>
      <c r="M218" s="52">
        <v>54</v>
      </c>
      <c r="N218" s="52">
        <v>15</v>
      </c>
      <c r="O218" s="52">
        <v>6</v>
      </c>
      <c r="P218" s="52">
        <v>3</v>
      </c>
      <c r="Q218" s="52">
        <v>0</v>
      </c>
    </row>
    <row r="219" spans="1:17" s="19" customFormat="1" ht="11.25" customHeight="1" x14ac:dyDescent="0.2">
      <c r="A219" s="17"/>
      <c r="B219" s="51"/>
      <c r="C219" s="46" t="s">
        <v>304</v>
      </c>
      <c r="D219" s="52">
        <v>174</v>
      </c>
      <c r="E219" s="52">
        <v>115</v>
      </c>
      <c r="F219" s="52">
        <v>1</v>
      </c>
      <c r="G219" s="52">
        <v>3</v>
      </c>
      <c r="H219" s="52">
        <v>111</v>
      </c>
      <c r="I219" s="52">
        <v>49</v>
      </c>
      <c r="J219" s="52">
        <v>20</v>
      </c>
      <c r="K219" s="53"/>
      <c r="L219" s="52">
        <v>30</v>
      </c>
      <c r="M219" s="52">
        <v>9</v>
      </c>
      <c r="N219" s="52">
        <v>2</v>
      </c>
      <c r="O219" s="52">
        <v>0</v>
      </c>
      <c r="P219" s="52">
        <v>1</v>
      </c>
      <c r="Q219" s="52">
        <v>0</v>
      </c>
    </row>
    <row r="220" spans="1:17" s="19" customFormat="1" ht="11.25" customHeight="1" x14ac:dyDescent="0.2">
      <c r="A220" s="17"/>
      <c r="B220" s="51"/>
      <c r="C220" s="46" t="s">
        <v>202</v>
      </c>
      <c r="D220" s="52">
        <v>60</v>
      </c>
      <c r="E220" s="52">
        <v>38</v>
      </c>
      <c r="F220" s="52">
        <v>0</v>
      </c>
      <c r="G220" s="52">
        <v>0</v>
      </c>
      <c r="H220" s="52">
        <v>38</v>
      </c>
      <c r="I220" s="52">
        <v>10</v>
      </c>
      <c r="J220" s="52">
        <v>3</v>
      </c>
      <c r="K220" s="53"/>
      <c r="L220" s="52">
        <v>19</v>
      </c>
      <c r="M220" s="52">
        <v>6</v>
      </c>
      <c r="N220" s="52">
        <v>0</v>
      </c>
      <c r="O220" s="52">
        <v>0</v>
      </c>
      <c r="P220" s="52">
        <v>0</v>
      </c>
      <c r="Q220" s="52">
        <v>0</v>
      </c>
    </row>
    <row r="221" spans="1:17" s="19" customFormat="1" ht="11.25" customHeight="1" x14ac:dyDescent="0.2">
      <c r="A221" s="17"/>
      <c r="B221" s="51"/>
      <c r="C221" s="46" t="s">
        <v>305</v>
      </c>
      <c r="D221" s="52">
        <v>68</v>
      </c>
      <c r="E221" s="52">
        <v>47</v>
      </c>
      <c r="F221" s="52">
        <v>4</v>
      </c>
      <c r="G221" s="52">
        <v>0</v>
      </c>
      <c r="H221" s="52">
        <v>43</v>
      </c>
      <c r="I221" s="52">
        <v>11</v>
      </c>
      <c r="J221" s="52">
        <v>4</v>
      </c>
      <c r="K221" s="53"/>
      <c r="L221" s="52">
        <v>16</v>
      </c>
      <c r="M221" s="52">
        <v>9</v>
      </c>
      <c r="N221" s="52">
        <v>2</v>
      </c>
      <c r="O221" s="52">
        <v>1</v>
      </c>
      <c r="P221" s="52">
        <v>0</v>
      </c>
      <c r="Q221" s="52">
        <v>0</v>
      </c>
    </row>
    <row r="222" spans="1:17" s="19" customFormat="1" ht="11.25" customHeight="1" x14ac:dyDescent="0.2">
      <c r="A222" s="17"/>
      <c r="B222" s="51"/>
      <c r="C222" s="46" t="s">
        <v>306</v>
      </c>
      <c r="D222" s="52">
        <v>42</v>
      </c>
      <c r="E222" s="52">
        <v>30</v>
      </c>
      <c r="F222" s="52">
        <v>0</v>
      </c>
      <c r="G222" s="52">
        <v>0</v>
      </c>
      <c r="H222" s="52">
        <v>30</v>
      </c>
      <c r="I222" s="52">
        <v>9</v>
      </c>
      <c r="J222" s="52">
        <v>2</v>
      </c>
      <c r="K222" s="53"/>
      <c r="L222" s="52">
        <v>13</v>
      </c>
      <c r="M222" s="52">
        <v>1</v>
      </c>
      <c r="N222" s="52">
        <v>5</v>
      </c>
      <c r="O222" s="52">
        <v>0</v>
      </c>
      <c r="P222" s="52">
        <v>0</v>
      </c>
      <c r="Q222" s="52">
        <v>0</v>
      </c>
    </row>
    <row r="223" spans="1:17" s="19" customFormat="1" ht="11.25" customHeight="1" x14ac:dyDescent="0.2">
      <c r="A223" s="17"/>
      <c r="B223" s="51"/>
      <c r="C223" s="46" t="s">
        <v>203</v>
      </c>
      <c r="D223" s="52">
        <v>55</v>
      </c>
      <c r="E223" s="52">
        <v>34</v>
      </c>
      <c r="F223" s="52">
        <v>0</v>
      </c>
      <c r="G223" s="52">
        <v>0</v>
      </c>
      <c r="H223" s="52">
        <v>34</v>
      </c>
      <c r="I223" s="52">
        <v>3</v>
      </c>
      <c r="J223" s="52">
        <v>1</v>
      </c>
      <c r="K223" s="53"/>
      <c r="L223" s="52">
        <v>15</v>
      </c>
      <c r="M223" s="52">
        <v>10</v>
      </c>
      <c r="N223" s="52">
        <v>5</v>
      </c>
      <c r="O223" s="52">
        <v>0</v>
      </c>
      <c r="P223" s="52">
        <v>0</v>
      </c>
      <c r="Q223" s="52">
        <v>0</v>
      </c>
    </row>
    <row r="224" spans="1:17" s="19" customFormat="1" ht="11.25" customHeight="1" x14ac:dyDescent="0.2">
      <c r="A224" s="17"/>
      <c r="B224" s="51"/>
      <c r="C224" s="46" t="s">
        <v>307</v>
      </c>
      <c r="D224" s="52">
        <v>367</v>
      </c>
      <c r="E224" s="52">
        <v>272</v>
      </c>
      <c r="F224" s="52">
        <v>3</v>
      </c>
      <c r="G224" s="52">
        <v>5</v>
      </c>
      <c r="H224" s="52">
        <v>264</v>
      </c>
      <c r="I224" s="52">
        <v>39</v>
      </c>
      <c r="J224" s="52">
        <v>34</v>
      </c>
      <c r="K224" s="53"/>
      <c r="L224" s="52">
        <v>130</v>
      </c>
      <c r="M224" s="52">
        <v>52</v>
      </c>
      <c r="N224" s="52">
        <v>4</v>
      </c>
      <c r="O224" s="52">
        <v>3</v>
      </c>
      <c r="P224" s="52">
        <v>1</v>
      </c>
      <c r="Q224" s="52">
        <v>1</v>
      </c>
    </row>
    <row r="225" spans="1:17" s="19" customFormat="1" ht="11.25" customHeight="1" x14ac:dyDescent="0.2">
      <c r="A225" s="17"/>
      <c r="B225" s="51"/>
      <c r="C225" s="46" t="s">
        <v>204</v>
      </c>
      <c r="D225" s="52">
        <v>54</v>
      </c>
      <c r="E225" s="52">
        <v>28</v>
      </c>
      <c r="F225" s="52">
        <v>0</v>
      </c>
      <c r="G225" s="52">
        <v>0</v>
      </c>
      <c r="H225" s="52">
        <v>28</v>
      </c>
      <c r="I225" s="52">
        <v>7</v>
      </c>
      <c r="J225" s="52">
        <v>6</v>
      </c>
      <c r="K225" s="53"/>
      <c r="L225" s="52">
        <v>3</v>
      </c>
      <c r="M225" s="52">
        <v>7</v>
      </c>
      <c r="N225" s="52">
        <v>4</v>
      </c>
      <c r="O225" s="52">
        <v>1</v>
      </c>
      <c r="P225" s="52">
        <v>0</v>
      </c>
      <c r="Q225" s="52">
        <v>0</v>
      </c>
    </row>
    <row r="226" spans="1:17" s="19" customFormat="1" ht="11.25" customHeight="1" x14ac:dyDescent="0.2">
      <c r="A226" s="17"/>
      <c r="B226" s="51"/>
      <c r="C226" s="46" t="s">
        <v>205</v>
      </c>
      <c r="D226" s="52">
        <v>304</v>
      </c>
      <c r="E226" s="52">
        <v>169</v>
      </c>
      <c r="F226" s="52">
        <v>6</v>
      </c>
      <c r="G226" s="52">
        <v>5</v>
      </c>
      <c r="H226" s="52">
        <v>158</v>
      </c>
      <c r="I226" s="52">
        <v>54</v>
      </c>
      <c r="J226" s="52">
        <v>25</v>
      </c>
      <c r="K226" s="53"/>
      <c r="L226" s="52">
        <v>49</v>
      </c>
      <c r="M226" s="52">
        <v>21</v>
      </c>
      <c r="N226" s="52">
        <v>4</v>
      </c>
      <c r="O226" s="52">
        <v>4</v>
      </c>
      <c r="P226" s="52">
        <v>1</v>
      </c>
      <c r="Q226" s="52">
        <v>0</v>
      </c>
    </row>
    <row r="227" spans="1:17" s="19" customFormat="1" ht="11.25" customHeight="1" x14ac:dyDescent="0.2">
      <c r="A227" s="17"/>
      <c r="B227" s="51"/>
      <c r="C227" s="46" t="s">
        <v>308</v>
      </c>
      <c r="D227" s="52">
        <v>77</v>
      </c>
      <c r="E227" s="52">
        <v>48</v>
      </c>
      <c r="F227" s="52">
        <v>0</v>
      </c>
      <c r="G227" s="52">
        <v>1</v>
      </c>
      <c r="H227" s="52">
        <v>47</v>
      </c>
      <c r="I227" s="52">
        <v>15</v>
      </c>
      <c r="J227" s="52">
        <v>5</v>
      </c>
      <c r="K227" s="53"/>
      <c r="L227" s="52">
        <v>17</v>
      </c>
      <c r="M227" s="52">
        <v>7</v>
      </c>
      <c r="N227" s="52">
        <v>2</v>
      </c>
      <c r="O227" s="52">
        <v>1</v>
      </c>
      <c r="P227" s="52">
        <v>0</v>
      </c>
      <c r="Q227" s="52">
        <v>0</v>
      </c>
    </row>
    <row r="228" spans="1:17" s="19" customFormat="1" ht="11.25" customHeight="1" x14ac:dyDescent="0.2">
      <c r="A228" s="17"/>
      <c r="B228" s="51"/>
      <c r="C228" s="46" t="s">
        <v>309</v>
      </c>
      <c r="D228" s="52">
        <v>44</v>
      </c>
      <c r="E228" s="52">
        <v>28</v>
      </c>
      <c r="F228" s="52">
        <v>1</v>
      </c>
      <c r="G228" s="52">
        <v>0</v>
      </c>
      <c r="H228" s="52">
        <v>27</v>
      </c>
      <c r="I228" s="52">
        <v>3</v>
      </c>
      <c r="J228" s="52">
        <v>2</v>
      </c>
      <c r="K228" s="53"/>
      <c r="L228" s="52">
        <v>18</v>
      </c>
      <c r="M228" s="52">
        <v>1</v>
      </c>
      <c r="N228" s="52">
        <v>3</v>
      </c>
      <c r="O228" s="52">
        <v>0</v>
      </c>
      <c r="P228" s="52">
        <v>0</v>
      </c>
      <c r="Q228" s="52">
        <v>0</v>
      </c>
    </row>
    <row r="229" spans="1:17" s="19" customFormat="1" ht="11.25" customHeight="1" x14ac:dyDescent="0.2">
      <c r="A229" s="17"/>
      <c r="B229" s="51"/>
      <c r="C229" s="46" t="s">
        <v>310</v>
      </c>
      <c r="D229" s="52">
        <v>155</v>
      </c>
      <c r="E229" s="52">
        <v>116</v>
      </c>
      <c r="F229" s="52">
        <v>1</v>
      </c>
      <c r="G229" s="52">
        <v>2</v>
      </c>
      <c r="H229" s="52">
        <v>113</v>
      </c>
      <c r="I229" s="52">
        <v>37</v>
      </c>
      <c r="J229" s="52">
        <v>17</v>
      </c>
      <c r="K229" s="53"/>
      <c r="L229" s="52">
        <v>35</v>
      </c>
      <c r="M229" s="52">
        <v>11</v>
      </c>
      <c r="N229" s="52">
        <v>10</v>
      </c>
      <c r="O229" s="52">
        <v>1</v>
      </c>
      <c r="P229" s="52">
        <v>2</v>
      </c>
      <c r="Q229" s="52">
        <v>0</v>
      </c>
    </row>
    <row r="230" spans="1:17" s="19" customFormat="1" ht="11.25" customHeight="1" x14ac:dyDescent="0.2">
      <c r="A230" s="17"/>
      <c r="B230" s="51"/>
      <c r="C230" s="46" t="s">
        <v>206</v>
      </c>
      <c r="D230" s="52">
        <v>554</v>
      </c>
      <c r="E230" s="52">
        <v>333</v>
      </c>
      <c r="F230" s="52">
        <v>7</v>
      </c>
      <c r="G230" s="52">
        <v>2</v>
      </c>
      <c r="H230" s="52">
        <v>324</v>
      </c>
      <c r="I230" s="52">
        <v>52</v>
      </c>
      <c r="J230" s="52">
        <v>50</v>
      </c>
      <c r="K230" s="53"/>
      <c r="L230" s="52">
        <v>106</v>
      </c>
      <c r="M230" s="52">
        <v>95</v>
      </c>
      <c r="N230" s="52">
        <v>13</v>
      </c>
      <c r="O230" s="52">
        <v>4</v>
      </c>
      <c r="P230" s="52">
        <v>4</v>
      </c>
      <c r="Q230" s="52">
        <v>0</v>
      </c>
    </row>
    <row r="231" spans="1:17" s="19" customFormat="1" ht="11.25" customHeight="1" x14ac:dyDescent="0.2">
      <c r="A231" s="17"/>
      <c r="B231" s="51"/>
      <c r="C231" s="46" t="s">
        <v>208</v>
      </c>
      <c r="D231" s="52">
        <v>37</v>
      </c>
      <c r="E231" s="52">
        <v>20</v>
      </c>
      <c r="F231" s="52">
        <v>1</v>
      </c>
      <c r="G231" s="52">
        <v>0</v>
      </c>
      <c r="H231" s="52">
        <v>19</v>
      </c>
      <c r="I231" s="52">
        <v>11</v>
      </c>
      <c r="J231" s="52">
        <v>0</v>
      </c>
      <c r="K231" s="53"/>
      <c r="L231" s="52">
        <v>2</v>
      </c>
      <c r="M231" s="52">
        <v>3</v>
      </c>
      <c r="N231" s="52">
        <v>0</v>
      </c>
      <c r="O231" s="52">
        <v>0</v>
      </c>
      <c r="P231" s="52">
        <v>2</v>
      </c>
      <c r="Q231" s="52">
        <v>1</v>
      </c>
    </row>
    <row r="232" spans="1:17" s="19" customFormat="1" ht="11.25" customHeight="1" x14ac:dyDescent="0.2">
      <c r="A232" s="17"/>
      <c r="B232" s="51"/>
      <c r="C232" s="46" t="s">
        <v>311</v>
      </c>
      <c r="D232" s="52">
        <v>147</v>
      </c>
      <c r="E232" s="52">
        <v>90</v>
      </c>
      <c r="F232" s="52">
        <v>0</v>
      </c>
      <c r="G232" s="52">
        <v>3</v>
      </c>
      <c r="H232" s="52">
        <v>87</v>
      </c>
      <c r="I232" s="52">
        <v>31</v>
      </c>
      <c r="J232" s="52">
        <v>10</v>
      </c>
      <c r="K232" s="53"/>
      <c r="L232" s="52">
        <v>17</v>
      </c>
      <c r="M232" s="52">
        <v>25</v>
      </c>
      <c r="N232" s="52">
        <v>2</v>
      </c>
      <c r="O232" s="52">
        <v>2</v>
      </c>
      <c r="P232" s="52">
        <v>0</v>
      </c>
      <c r="Q232" s="52">
        <v>0</v>
      </c>
    </row>
    <row r="233" spans="1:17" s="19" customFormat="1" ht="11.25" customHeight="1" x14ac:dyDescent="0.2">
      <c r="A233" s="17"/>
      <c r="B233" s="51"/>
      <c r="C233" s="46" t="s">
        <v>209</v>
      </c>
      <c r="D233" s="52">
        <v>533</v>
      </c>
      <c r="E233" s="52">
        <v>339</v>
      </c>
      <c r="F233" s="52">
        <v>10</v>
      </c>
      <c r="G233" s="52">
        <v>5</v>
      </c>
      <c r="H233" s="52">
        <v>324</v>
      </c>
      <c r="I233" s="52">
        <v>82</v>
      </c>
      <c r="J233" s="52">
        <v>39</v>
      </c>
      <c r="K233" s="53"/>
      <c r="L233" s="52">
        <v>126</v>
      </c>
      <c r="M233" s="52">
        <v>47</v>
      </c>
      <c r="N233" s="52">
        <v>18</v>
      </c>
      <c r="O233" s="52">
        <v>7</v>
      </c>
      <c r="P233" s="52">
        <v>4</v>
      </c>
      <c r="Q233" s="52">
        <v>1</v>
      </c>
    </row>
    <row r="234" spans="1:17" s="19" customFormat="1" ht="11.25" customHeight="1" x14ac:dyDescent="0.2">
      <c r="A234" s="17"/>
      <c r="B234" s="51"/>
      <c r="C234" s="46" t="s">
        <v>312</v>
      </c>
      <c r="D234" s="52">
        <v>70</v>
      </c>
      <c r="E234" s="52">
        <v>46</v>
      </c>
      <c r="F234" s="52">
        <v>2</v>
      </c>
      <c r="G234" s="52">
        <v>0</v>
      </c>
      <c r="H234" s="52">
        <v>44</v>
      </c>
      <c r="I234" s="52">
        <v>17</v>
      </c>
      <c r="J234" s="52">
        <v>7</v>
      </c>
      <c r="K234" s="53"/>
      <c r="L234" s="52">
        <v>8</v>
      </c>
      <c r="M234" s="52">
        <v>9</v>
      </c>
      <c r="N234" s="52">
        <v>2</v>
      </c>
      <c r="O234" s="52">
        <v>0</v>
      </c>
      <c r="P234" s="52">
        <v>1</v>
      </c>
      <c r="Q234" s="52">
        <v>0</v>
      </c>
    </row>
    <row r="235" spans="1:17" s="19" customFormat="1" ht="11.25" customHeight="1" x14ac:dyDescent="0.2">
      <c r="A235" s="17"/>
      <c r="B235" s="51"/>
      <c r="C235" s="46" t="s">
        <v>313</v>
      </c>
      <c r="D235" s="52">
        <v>241</v>
      </c>
      <c r="E235" s="52">
        <v>166</v>
      </c>
      <c r="F235" s="52">
        <v>2</v>
      </c>
      <c r="G235" s="52">
        <v>1</v>
      </c>
      <c r="H235" s="52">
        <v>163</v>
      </c>
      <c r="I235" s="52">
        <v>44</v>
      </c>
      <c r="J235" s="52">
        <v>38</v>
      </c>
      <c r="K235" s="53"/>
      <c r="L235" s="52">
        <v>52</v>
      </c>
      <c r="M235" s="52">
        <v>24</v>
      </c>
      <c r="N235" s="52">
        <v>4</v>
      </c>
      <c r="O235" s="52">
        <v>1</v>
      </c>
      <c r="P235" s="52">
        <v>0</v>
      </c>
      <c r="Q235" s="52">
        <v>0</v>
      </c>
    </row>
    <row r="236" spans="1:17" s="19" customFormat="1" ht="11.25" customHeight="1" x14ac:dyDescent="0.2">
      <c r="A236" s="17"/>
      <c r="B236" s="51"/>
      <c r="C236" s="46" t="s">
        <v>314</v>
      </c>
      <c r="D236" s="52">
        <v>137</v>
      </c>
      <c r="E236" s="52">
        <v>96</v>
      </c>
      <c r="F236" s="52">
        <v>1</v>
      </c>
      <c r="G236" s="52">
        <v>1</v>
      </c>
      <c r="H236" s="52">
        <v>94</v>
      </c>
      <c r="I236" s="52">
        <v>22</v>
      </c>
      <c r="J236" s="52">
        <v>17</v>
      </c>
      <c r="K236" s="53"/>
      <c r="L236" s="52">
        <v>42</v>
      </c>
      <c r="M236" s="52">
        <v>13</v>
      </c>
      <c r="N236" s="52">
        <v>0</v>
      </c>
      <c r="O236" s="52">
        <v>0</v>
      </c>
      <c r="P236" s="52">
        <v>0</v>
      </c>
      <c r="Q236" s="52">
        <v>0</v>
      </c>
    </row>
    <row r="237" spans="1:17" s="19" customFormat="1" ht="11.25" customHeight="1" x14ac:dyDescent="0.2">
      <c r="A237" s="17"/>
      <c r="B237" s="51"/>
      <c r="C237" s="46" t="s">
        <v>315</v>
      </c>
      <c r="D237" s="52">
        <v>90</v>
      </c>
      <c r="E237" s="52">
        <v>56</v>
      </c>
      <c r="F237" s="52">
        <v>1</v>
      </c>
      <c r="G237" s="52">
        <v>0</v>
      </c>
      <c r="H237" s="52">
        <v>55</v>
      </c>
      <c r="I237" s="52">
        <v>9</v>
      </c>
      <c r="J237" s="52">
        <v>13</v>
      </c>
      <c r="K237" s="53"/>
      <c r="L237" s="52">
        <v>16</v>
      </c>
      <c r="M237" s="52">
        <v>14</v>
      </c>
      <c r="N237" s="52">
        <v>3</v>
      </c>
      <c r="O237" s="52">
        <v>0</v>
      </c>
      <c r="P237" s="52">
        <v>0</v>
      </c>
      <c r="Q237" s="52">
        <v>0</v>
      </c>
    </row>
    <row r="238" spans="1:17" s="19" customFormat="1" ht="11.25" customHeight="1" x14ac:dyDescent="0.2">
      <c r="A238" s="17"/>
      <c r="B238" s="51"/>
      <c r="C238" s="51" t="s">
        <v>316</v>
      </c>
      <c r="D238" s="54">
        <v>191</v>
      </c>
      <c r="E238" s="54">
        <v>105</v>
      </c>
      <c r="F238" s="54">
        <v>2</v>
      </c>
      <c r="G238" s="54">
        <v>0</v>
      </c>
      <c r="H238" s="54">
        <v>103</v>
      </c>
      <c r="I238" s="54">
        <v>48</v>
      </c>
      <c r="J238" s="54">
        <v>23</v>
      </c>
      <c r="K238" s="55"/>
      <c r="L238" s="54">
        <v>14</v>
      </c>
      <c r="M238" s="54">
        <v>16</v>
      </c>
      <c r="N238" s="54">
        <v>1</v>
      </c>
      <c r="O238" s="54">
        <v>1</v>
      </c>
      <c r="P238" s="54">
        <v>0</v>
      </c>
      <c r="Q238" s="54">
        <v>0</v>
      </c>
    </row>
    <row r="239" spans="1:17" s="19" customFormat="1" ht="11.25" customHeight="1" x14ac:dyDescent="0.2">
      <c r="A239" s="222"/>
      <c r="B239" s="222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</row>
    <row r="240" spans="1:17" s="17" customFormat="1" ht="11.25" customHeight="1" x14ac:dyDescent="0.2">
      <c r="A240" s="222" t="s">
        <v>210</v>
      </c>
      <c r="B240" s="222"/>
      <c r="C240" s="222"/>
      <c r="D240" s="15">
        <v>27900</v>
      </c>
      <c r="E240" s="15">
        <v>17787</v>
      </c>
      <c r="F240" s="15">
        <v>389</v>
      </c>
      <c r="G240" s="15">
        <v>411</v>
      </c>
      <c r="H240" s="15">
        <v>16987</v>
      </c>
      <c r="I240" s="15">
        <v>6445</v>
      </c>
      <c r="J240" s="15">
        <v>2040</v>
      </c>
      <c r="K240" s="16"/>
      <c r="L240" s="15">
        <v>3763</v>
      </c>
      <c r="M240" s="15">
        <v>3641</v>
      </c>
      <c r="N240" s="15">
        <v>526</v>
      </c>
      <c r="O240" s="15">
        <v>259</v>
      </c>
      <c r="P240" s="15">
        <v>253</v>
      </c>
      <c r="Q240" s="15">
        <v>60</v>
      </c>
    </row>
    <row r="241" spans="1:17" s="19" customFormat="1" ht="11.25" customHeight="1" x14ac:dyDescent="0.2">
      <c r="A241" s="17"/>
      <c r="B241" s="51"/>
      <c r="C241" s="46" t="s">
        <v>211</v>
      </c>
      <c r="D241" s="52">
        <v>2313</v>
      </c>
      <c r="E241" s="52">
        <v>1439</v>
      </c>
      <c r="F241" s="52">
        <v>36</v>
      </c>
      <c r="G241" s="52">
        <v>30</v>
      </c>
      <c r="H241" s="52">
        <v>1373</v>
      </c>
      <c r="I241" s="52">
        <v>516</v>
      </c>
      <c r="J241" s="52">
        <v>221</v>
      </c>
      <c r="K241" s="53"/>
      <c r="L241" s="52">
        <v>232</v>
      </c>
      <c r="M241" s="52">
        <v>296</v>
      </c>
      <c r="N241" s="52">
        <v>44</v>
      </c>
      <c r="O241" s="52">
        <v>29</v>
      </c>
      <c r="P241" s="52">
        <v>27</v>
      </c>
      <c r="Q241" s="52">
        <v>8</v>
      </c>
    </row>
    <row r="242" spans="1:17" s="19" customFormat="1" ht="11.25" customHeight="1" x14ac:dyDescent="0.2">
      <c r="A242" s="17"/>
      <c r="B242" s="51"/>
      <c r="C242" s="46" t="s">
        <v>212</v>
      </c>
      <c r="D242" s="52">
        <v>10186</v>
      </c>
      <c r="E242" s="52">
        <v>5827</v>
      </c>
      <c r="F242" s="52">
        <v>134</v>
      </c>
      <c r="G242" s="52">
        <v>161</v>
      </c>
      <c r="H242" s="52">
        <v>5532</v>
      </c>
      <c r="I242" s="52">
        <v>1943</v>
      </c>
      <c r="J242" s="52">
        <v>746</v>
      </c>
      <c r="K242" s="53"/>
      <c r="L242" s="52">
        <v>1025</v>
      </c>
      <c r="M242" s="52">
        <v>1412</v>
      </c>
      <c r="N242" s="52">
        <v>177</v>
      </c>
      <c r="O242" s="52">
        <v>97</v>
      </c>
      <c r="P242" s="52">
        <v>117</v>
      </c>
      <c r="Q242" s="52">
        <v>15</v>
      </c>
    </row>
    <row r="243" spans="1:17" s="19" customFormat="1" ht="11.25" customHeight="1" x14ac:dyDescent="0.2">
      <c r="A243" s="17"/>
      <c r="B243" s="51"/>
      <c r="C243" s="46" t="s">
        <v>213</v>
      </c>
      <c r="D243" s="52">
        <v>976</v>
      </c>
      <c r="E243" s="52">
        <v>592</v>
      </c>
      <c r="F243" s="52">
        <v>6</v>
      </c>
      <c r="G243" s="52">
        <v>22</v>
      </c>
      <c r="H243" s="52">
        <v>564</v>
      </c>
      <c r="I243" s="52">
        <v>247</v>
      </c>
      <c r="J243" s="52">
        <v>85</v>
      </c>
      <c r="K243" s="53"/>
      <c r="L243" s="52">
        <v>125</v>
      </c>
      <c r="M243" s="52">
        <v>81</v>
      </c>
      <c r="N243" s="52">
        <v>17</v>
      </c>
      <c r="O243" s="52">
        <v>5</v>
      </c>
      <c r="P243" s="52">
        <v>3</v>
      </c>
      <c r="Q243" s="52">
        <v>1</v>
      </c>
    </row>
    <row r="244" spans="1:17" s="19" customFormat="1" ht="11.25" customHeight="1" x14ac:dyDescent="0.2">
      <c r="A244" s="17"/>
      <c r="B244" s="51"/>
      <c r="C244" s="46" t="s">
        <v>214</v>
      </c>
      <c r="D244" s="52">
        <v>1585</v>
      </c>
      <c r="E244" s="52">
        <v>1074</v>
      </c>
      <c r="F244" s="52">
        <v>26</v>
      </c>
      <c r="G244" s="52">
        <v>29</v>
      </c>
      <c r="H244" s="52">
        <v>1019</v>
      </c>
      <c r="I244" s="52">
        <v>346</v>
      </c>
      <c r="J244" s="52">
        <v>115</v>
      </c>
      <c r="K244" s="53"/>
      <c r="L244" s="52">
        <v>246</v>
      </c>
      <c r="M244" s="52">
        <v>245</v>
      </c>
      <c r="N244" s="52">
        <v>32</v>
      </c>
      <c r="O244" s="52">
        <v>16</v>
      </c>
      <c r="P244" s="52">
        <v>15</v>
      </c>
      <c r="Q244" s="52">
        <v>4</v>
      </c>
    </row>
    <row r="245" spans="1:17" s="19" customFormat="1" ht="11.25" customHeight="1" x14ac:dyDescent="0.2">
      <c r="A245" s="17"/>
      <c r="B245" s="51"/>
      <c r="C245" s="46" t="s">
        <v>215</v>
      </c>
      <c r="D245" s="52">
        <v>4604</v>
      </c>
      <c r="E245" s="52">
        <v>2995</v>
      </c>
      <c r="F245" s="52">
        <v>61</v>
      </c>
      <c r="G245" s="52">
        <v>71</v>
      </c>
      <c r="H245" s="52">
        <v>2863</v>
      </c>
      <c r="I245" s="52">
        <v>1112</v>
      </c>
      <c r="J245" s="52">
        <v>371</v>
      </c>
      <c r="K245" s="53"/>
      <c r="L245" s="52">
        <v>520</v>
      </c>
      <c r="M245" s="52">
        <v>673</v>
      </c>
      <c r="N245" s="52">
        <v>90</v>
      </c>
      <c r="O245" s="52">
        <v>53</v>
      </c>
      <c r="P245" s="52">
        <v>38</v>
      </c>
      <c r="Q245" s="52">
        <v>6</v>
      </c>
    </row>
    <row r="246" spans="1:17" s="19" customFormat="1" ht="11.25" customHeight="1" x14ac:dyDescent="0.2">
      <c r="A246" s="17"/>
      <c r="B246" s="51"/>
      <c r="C246" s="46" t="s">
        <v>216</v>
      </c>
      <c r="D246" s="52">
        <v>415</v>
      </c>
      <c r="E246" s="52">
        <v>331</v>
      </c>
      <c r="F246" s="52">
        <v>13</v>
      </c>
      <c r="G246" s="52">
        <v>7</v>
      </c>
      <c r="H246" s="52">
        <v>311</v>
      </c>
      <c r="I246" s="52">
        <v>73</v>
      </c>
      <c r="J246" s="52">
        <v>29</v>
      </c>
      <c r="K246" s="53"/>
      <c r="L246" s="52">
        <v>129</v>
      </c>
      <c r="M246" s="52">
        <v>66</v>
      </c>
      <c r="N246" s="52">
        <v>7</v>
      </c>
      <c r="O246" s="52">
        <v>2</v>
      </c>
      <c r="P246" s="52">
        <v>5</v>
      </c>
      <c r="Q246" s="52">
        <v>0</v>
      </c>
    </row>
    <row r="247" spans="1:17" s="19" customFormat="1" ht="11.25" customHeight="1" x14ac:dyDescent="0.2">
      <c r="A247" s="17"/>
      <c r="B247" s="51"/>
      <c r="C247" s="46" t="s">
        <v>217</v>
      </c>
      <c r="D247" s="52">
        <v>488</v>
      </c>
      <c r="E247" s="52">
        <v>369</v>
      </c>
      <c r="F247" s="52">
        <v>6</v>
      </c>
      <c r="G247" s="52">
        <v>9</v>
      </c>
      <c r="H247" s="52">
        <v>354</v>
      </c>
      <c r="I247" s="52">
        <v>140</v>
      </c>
      <c r="J247" s="52">
        <v>22</v>
      </c>
      <c r="K247" s="53"/>
      <c r="L247" s="52">
        <v>125</v>
      </c>
      <c r="M247" s="52">
        <v>48</v>
      </c>
      <c r="N247" s="52">
        <v>9</v>
      </c>
      <c r="O247" s="52">
        <v>3</v>
      </c>
      <c r="P247" s="52">
        <v>5</v>
      </c>
      <c r="Q247" s="52">
        <v>2</v>
      </c>
    </row>
    <row r="248" spans="1:17" s="19" customFormat="1" ht="11.25" customHeight="1" x14ac:dyDescent="0.2">
      <c r="A248" s="17"/>
      <c r="B248" s="51"/>
      <c r="C248" s="46" t="s">
        <v>218</v>
      </c>
      <c r="D248" s="52">
        <v>484</v>
      </c>
      <c r="E248" s="52">
        <v>319</v>
      </c>
      <c r="F248" s="52">
        <v>8</v>
      </c>
      <c r="G248" s="52">
        <v>6</v>
      </c>
      <c r="H248" s="52">
        <v>305</v>
      </c>
      <c r="I248" s="52">
        <v>109</v>
      </c>
      <c r="J248" s="52">
        <v>37</v>
      </c>
      <c r="K248" s="53"/>
      <c r="L248" s="52">
        <v>89</v>
      </c>
      <c r="M248" s="52">
        <v>40</v>
      </c>
      <c r="N248" s="52">
        <v>19</v>
      </c>
      <c r="O248" s="52">
        <v>3</v>
      </c>
      <c r="P248" s="52">
        <v>7</v>
      </c>
      <c r="Q248" s="52">
        <v>1</v>
      </c>
    </row>
    <row r="249" spans="1:17" s="19" customFormat="1" ht="11.25" customHeight="1" x14ac:dyDescent="0.2">
      <c r="A249" s="17"/>
      <c r="B249" s="51"/>
      <c r="C249" s="46" t="s">
        <v>219</v>
      </c>
      <c r="D249" s="52">
        <v>299</v>
      </c>
      <c r="E249" s="52">
        <v>242</v>
      </c>
      <c r="F249" s="52">
        <v>6</v>
      </c>
      <c r="G249" s="52">
        <v>3</v>
      </c>
      <c r="H249" s="52">
        <v>233</v>
      </c>
      <c r="I249" s="52">
        <v>53</v>
      </c>
      <c r="J249" s="52">
        <v>26</v>
      </c>
      <c r="K249" s="53"/>
      <c r="L249" s="52">
        <v>142</v>
      </c>
      <c r="M249" s="52">
        <v>6</v>
      </c>
      <c r="N249" s="52">
        <v>6</v>
      </c>
      <c r="O249" s="52">
        <v>0</v>
      </c>
      <c r="P249" s="52">
        <v>0</v>
      </c>
      <c r="Q249" s="52">
        <v>0</v>
      </c>
    </row>
    <row r="250" spans="1:17" s="19" customFormat="1" ht="11.25" customHeight="1" x14ac:dyDescent="0.2">
      <c r="A250" s="17"/>
      <c r="B250" s="51"/>
      <c r="C250" s="46" t="s">
        <v>220</v>
      </c>
      <c r="D250" s="52">
        <v>837</v>
      </c>
      <c r="E250" s="52">
        <v>611</v>
      </c>
      <c r="F250" s="52">
        <v>6</v>
      </c>
      <c r="G250" s="52">
        <v>10</v>
      </c>
      <c r="H250" s="52">
        <v>595</v>
      </c>
      <c r="I250" s="52">
        <v>262</v>
      </c>
      <c r="J250" s="52">
        <v>45</v>
      </c>
      <c r="K250" s="53"/>
      <c r="L250" s="52">
        <v>121</v>
      </c>
      <c r="M250" s="52">
        <v>130</v>
      </c>
      <c r="N250" s="52">
        <v>8</v>
      </c>
      <c r="O250" s="52">
        <v>14</v>
      </c>
      <c r="P250" s="52">
        <v>13</v>
      </c>
      <c r="Q250" s="52">
        <v>2</v>
      </c>
    </row>
    <row r="251" spans="1:17" s="19" customFormat="1" ht="11.25" customHeight="1" x14ac:dyDescent="0.2">
      <c r="A251" s="17"/>
      <c r="B251" s="51"/>
      <c r="C251" s="46" t="s">
        <v>221</v>
      </c>
      <c r="D251" s="52">
        <v>296</v>
      </c>
      <c r="E251" s="52">
        <v>255</v>
      </c>
      <c r="F251" s="52">
        <v>5</v>
      </c>
      <c r="G251" s="52">
        <v>1</v>
      </c>
      <c r="H251" s="52">
        <v>249</v>
      </c>
      <c r="I251" s="52">
        <v>87</v>
      </c>
      <c r="J251" s="52">
        <v>6</v>
      </c>
      <c r="K251" s="53"/>
      <c r="L251" s="52">
        <v>93</v>
      </c>
      <c r="M251" s="52">
        <v>44</v>
      </c>
      <c r="N251" s="52">
        <v>9</v>
      </c>
      <c r="O251" s="52">
        <v>4</v>
      </c>
      <c r="P251" s="52">
        <v>1</v>
      </c>
      <c r="Q251" s="52">
        <v>5</v>
      </c>
    </row>
    <row r="252" spans="1:17" s="19" customFormat="1" ht="11.25" customHeight="1" x14ac:dyDescent="0.2">
      <c r="A252" s="17"/>
      <c r="B252" s="51"/>
      <c r="C252" s="46" t="s">
        <v>222</v>
      </c>
      <c r="D252" s="52">
        <v>83</v>
      </c>
      <c r="E252" s="52">
        <v>47</v>
      </c>
      <c r="F252" s="52">
        <v>0</v>
      </c>
      <c r="G252" s="52">
        <v>2</v>
      </c>
      <c r="H252" s="52">
        <v>45</v>
      </c>
      <c r="I252" s="52">
        <v>15</v>
      </c>
      <c r="J252" s="52">
        <v>5</v>
      </c>
      <c r="K252" s="53"/>
      <c r="L252" s="52">
        <v>4</v>
      </c>
      <c r="M252" s="52">
        <v>17</v>
      </c>
      <c r="N252" s="52">
        <v>1</v>
      </c>
      <c r="O252" s="52">
        <v>3</v>
      </c>
      <c r="P252" s="52">
        <v>0</v>
      </c>
      <c r="Q252" s="52">
        <v>0</v>
      </c>
    </row>
    <row r="253" spans="1:17" s="19" customFormat="1" ht="11.25" customHeight="1" x14ac:dyDescent="0.2">
      <c r="A253" s="17"/>
      <c r="B253" s="51"/>
      <c r="C253" s="46" t="s">
        <v>223</v>
      </c>
      <c r="D253" s="52">
        <v>1474</v>
      </c>
      <c r="E253" s="52">
        <v>1034</v>
      </c>
      <c r="F253" s="52">
        <v>25</v>
      </c>
      <c r="G253" s="52">
        <v>16</v>
      </c>
      <c r="H253" s="52">
        <v>993</v>
      </c>
      <c r="I253" s="52">
        <v>290</v>
      </c>
      <c r="J253" s="52">
        <v>99</v>
      </c>
      <c r="K253" s="53"/>
      <c r="L253" s="52">
        <v>373</v>
      </c>
      <c r="M253" s="52">
        <v>192</v>
      </c>
      <c r="N253" s="52">
        <v>20</v>
      </c>
      <c r="O253" s="52">
        <v>9</v>
      </c>
      <c r="P253" s="52">
        <v>3</v>
      </c>
      <c r="Q253" s="52">
        <v>7</v>
      </c>
    </row>
    <row r="254" spans="1:17" s="19" customFormat="1" ht="11.25" customHeight="1" x14ac:dyDescent="0.2">
      <c r="A254" s="17"/>
      <c r="B254" s="51"/>
      <c r="C254" s="46" t="s">
        <v>224</v>
      </c>
      <c r="D254" s="52">
        <v>410</v>
      </c>
      <c r="E254" s="52">
        <v>264</v>
      </c>
      <c r="F254" s="52">
        <v>4</v>
      </c>
      <c r="G254" s="52">
        <v>10</v>
      </c>
      <c r="H254" s="52">
        <v>250</v>
      </c>
      <c r="I254" s="52">
        <v>111</v>
      </c>
      <c r="J254" s="52">
        <v>17</v>
      </c>
      <c r="K254" s="53"/>
      <c r="L254" s="52">
        <v>60</v>
      </c>
      <c r="M254" s="52">
        <v>55</v>
      </c>
      <c r="N254" s="52">
        <v>5</v>
      </c>
      <c r="O254" s="52">
        <v>1</v>
      </c>
      <c r="P254" s="52">
        <v>1</v>
      </c>
      <c r="Q254" s="52">
        <v>0</v>
      </c>
    </row>
    <row r="255" spans="1:17" s="19" customFormat="1" ht="11.25" customHeight="1" x14ac:dyDescent="0.2">
      <c r="A255" s="17"/>
      <c r="B255" s="51"/>
      <c r="C255" s="46" t="s">
        <v>225</v>
      </c>
      <c r="D255" s="52">
        <v>386</v>
      </c>
      <c r="E255" s="52">
        <v>258</v>
      </c>
      <c r="F255" s="52">
        <v>10</v>
      </c>
      <c r="G255" s="52">
        <v>2</v>
      </c>
      <c r="H255" s="52">
        <v>246</v>
      </c>
      <c r="I255" s="52">
        <v>132</v>
      </c>
      <c r="J255" s="52">
        <v>20</v>
      </c>
      <c r="K255" s="53"/>
      <c r="L255" s="52">
        <v>33</v>
      </c>
      <c r="M255" s="52">
        <v>44</v>
      </c>
      <c r="N255" s="52">
        <v>10</v>
      </c>
      <c r="O255" s="52">
        <v>3</v>
      </c>
      <c r="P255" s="52">
        <v>2</v>
      </c>
      <c r="Q255" s="52">
        <v>2</v>
      </c>
    </row>
    <row r="256" spans="1:17" s="19" customFormat="1" ht="11.25" customHeight="1" x14ac:dyDescent="0.2">
      <c r="A256" s="17"/>
      <c r="B256" s="51"/>
      <c r="C256" s="46" t="s">
        <v>317</v>
      </c>
      <c r="D256" s="52">
        <v>84</v>
      </c>
      <c r="E256" s="52">
        <v>48</v>
      </c>
      <c r="F256" s="52">
        <v>1</v>
      </c>
      <c r="G256" s="52">
        <v>0</v>
      </c>
      <c r="H256" s="52">
        <v>47</v>
      </c>
      <c r="I256" s="52">
        <v>27</v>
      </c>
      <c r="J256" s="52">
        <v>3</v>
      </c>
      <c r="K256" s="53"/>
      <c r="L256" s="52">
        <v>7</v>
      </c>
      <c r="M256" s="52">
        <v>7</v>
      </c>
      <c r="N256" s="52">
        <v>3</v>
      </c>
      <c r="O256" s="52">
        <v>0</v>
      </c>
      <c r="P256" s="52">
        <v>0</v>
      </c>
      <c r="Q256" s="52">
        <v>0</v>
      </c>
    </row>
    <row r="257" spans="1:17" s="19" customFormat="1" ht="11.25" customHeight="1" x14ac:dyDescent="0.2">
      <c r="A257" s="17"/>
      <c r="B257" s="51"/>
      <c r="C257" s="46" t="s">
        <v>226</v>
      </c>
      <c r="D257" s="52">
        <v>1184</v>
      </c>
      <c r="E257" s="52">
        <v>813</v>
      </c>
      <c r="F257" s="52">
        <v>17</v>
      </c>
      <c r="G257" s="52">
        <v>6</v>
      </c>
      <c r="H257" s="52">
        <v>790</v>
      </c>
      <c r="I257" s="52">
        <v>359</v>
      </c>
      <c r="J257" s="52">
        <v>71</v>
      </c>
      <c r="K257" s="53"/>
      <c r="L257" s="52">
        <v>217</v>
      </c>
      <c r="M257" s="52">
        <v>110</v>
      </c>
      <c r="N257" s="52">
        <v>17</v>
      </c>
      <c r="O257" s="52">
        <v>6</v>
      </c>
      <c r="P257" s="52">
        <v>4</v>
      </c>
      <c r="Q257" s="52">
        <v>6</v>
      </c>
    </row>
    <row r="258" spans="1:17" s="19" customFormat="1" ht="11.25" customHeight="1" x14ac:dyDescent="0.2">
      <c r="A258" s="17"/>
      <c r="B258" s="51"/>
      <c r="C258" s="46" t="s">
        <v>227</v>
      </c>
      <c r="D258" s="52">
        <v>154</v>
      </c>
      <c r="E258" s="52">
        <v>84</v>
      </c>
      <c r="F258" s="52">
        <v>1</v>
      </c>
      <c r="G258" s="52">
        <v>0</v>
      </c>
      <c r="H258" s="52">
        <v>83</v>
      </c>
      <c r="I258" s="52">
        <v>47</v>
      </c>
      <c r="J258" s="52">
        <v>4</v>
      </c>
      <c r="K258" s="53"/>
      <c r="L258" s="52">
        <v>12</v>
      </c>
      <c r="M258" s="52">
        <v>16</v>
      </c>
      <c r="N258" s="52">
        <v>3</v>
      </c>
      <c r="O258" s="52">
        <v>1</v>
      </c>
      <c r="P258" s="52">
        <v>0</v>
      </c>
      <c r="Q258" s="52">
        <v>0</v>
      </c>
    </row>
    <row r="259" spans="1:17" s="19" customFormat="1" ht="11.25" customHeight="1" x14ac:dyDescent="0.2">
      <c r="A259" s="17"/>
      <c r="B259" s="51"/>
      <c r="C259" s="51" t="s">
        <v>228</v>
      </c>
      <c r="D259" s="54">
        <v>1642</v>
      </c>
      <c r="E259" s="54">
        <v>1185</v>
      </c>
      <c r="F259" s="54">
        <v>24</v>
      </c>
      <c r="G259" s="54">
        <v>26</v>
      </c>
      <c r="H259" s="54">
        <v>1135</v>
      </c>
      <c r="I259" s="54">
        <v>576</v>
      </c>
      <c r="J259" s="54">
        <v>118</v>
      </c>
      <c r="K259" s="55"/>
      <c r="L259" s="54">
        <v>210</v>
      </c>
      <c r="M259" s="54">
        <v>159</v>
      </c>
      <c r="N259" s="54">
        <v>49</v>
      </c>
      <c r="O259" s="54">
        <v>10</v>
      </c>
      <c r="P259" s="54">
        <v>12</v>
      </c>
      <c r="Q259" s="54">
        <v>1</v>
      </c>
    </row>
    <row r="260" spans="1:17" s="19" customFormat="1" ht="11.25" customHeight="1" x14ac:dyDescent="0.2">
      <c r="A260" s="222"/>
      <c r="B260" s="222"/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</row>
    <row r="261" spans="1:17" s="17" customFormat="1" ht="11.25" customHeight="1" x14ac:dyDescent="0.2">
      <c r="A261" s="222" t="s">
        <v>229</v>
      </c>
      <c r="B261" s="222"/>
      <c r="C261" s="222"/>
      <c r="D261" s="15">
        <v>6708</v>
      </c>
      <c r="E261" s="15">
        <v>4152</v>
      </c>
      <c r="F261" s="15">
        <v>126</v>
      </c>
      <c r="G261" s="15">
        <v>70</v>
      </c>
      <c r="H261" s="15">
        <v>3956</v>
      </c>
      <c r="I261" s="15">
        <v>1264</v>
      </c>
      <c r="J261" s="15">
        <v>584</v>
      </c>
      <c r="K261" s="16"/>
      <c r="L261" s="15">
        <v>967</v>
      </c>
      <c r="M261" s="15">
        <v>917</v>
      </c>
      <c r="N261" s="15">
        <v>120</v>
      </c>
      <c r="O261" s="15">
        <v>59</v>
      </c>
      <c r="P261" s="15">
        <v>28</v>
      </c>
      <c r="Q261" s="15">
        <v>17</v>
      </c>
    </row>
    <row r="262" spans="1:17" s="19" customFormat="1" ht="11.25" customHeight="1" x14ac:dyDescent="0.2">
      <c r="A262" s="17"/>
      <c r="B262" s="51"/>
      <c r="C262" s="46" t="s">
        <v>230</v>
      </c>
      <c r="D262" s="52">
        <v>3130</v>
      </c>
      <c r="E262" s="52">
        <v>1876</v>
      </c>
      <c r="F262" s="52">
        <v>71</v>
      </c>
      <c r="G262" s="52">
        <v>26</v>
      </c>
      <c r="H262" s="52">
        <v>1779</v>
      </c>
      <c r="I262" s="52">
        <v>643</v>
      </c>
      <c r="J262" s="52">
        <v>256</v>
      </c>
      <c r="K262" s="53"/>
      <c r="L262" s="52">
        <v>314</v>
      </c>
      <c r="M262" s="52">
        <v>453</v>
      </c>
      <c r="N262" s="52">
        <v>62</v>
      </c>
      <c r="O262" s="52">
        <v>25</v>
      </c>
      <c r="P262" s="52">
        <v>16</v>
      </c>
      <c r="Q262" s="52">
        <v>10</v>
      </c>
    </row>
    <row r="263" spans="1:17" s="19" customFormat="1" ht="11.25" customHeight="1" x14ac:dyDescent="0.2">
      <c r="A263" s="17"/>
      <c r="B263" s="51"/>
      <c r="C263" s="46" t="s">
        <v>231</v>
      </c>
      <c r="D263" s="52">
        <v>1471</v>
      </c>
      <c r="E263" s="52">
        <v>912</v>
      </c>
      <c r="F263" s="52">
        <v>26</v>
      </c>
      <c r="G263" s="52">
        <v>13</v>
      </c>
      <c r="H263" s="52">
        <v>873</v>
      </c>
      <c r="I263" s="52">
        <v>267</v>
      </c>
      <c r="J263" s="52">
        <v>161</v>
      </c>
      <c r="K263" s="53"/>
      <c r="L263" s="52">
        <v>217</v>
      </c>
      <c r="M263" s="52">
        <v>172</v>
      </c>
      <c r="N263" s="52">
        <v>30</v>
      </c>
      <c r="O263" s="52">
        <v>15</v>
      </c>
      <c r="P263" s="52">
        <v>7</v>
      </c>
      <c r="Q263" s="52">
        <v>4</v>
      </c>
    </row>
    <row r="264" spans="1:17" s="19" customFormat="1" ht="11.25" customHeight="1" x14ac:dyDescent="0.2">
      <c r="A264" s="17"/>
      <c r="B264" s="51"/>
      <c r="C264" s="46" t="s">
        <v>232</v>
      </c>
      <c r="D264" s="52">
        <v>358</v>
      </c>
      <c r="E264" s="52">
        <v>186</v>
      </c>
      <c r="F264" s="52">
        <v>7</v>
      </c>
      <c r="G264" s="52">
        <v>3</v>
      </c>
      <c r="H264" s="52">
        <v>176</v>
      </c>
      <c r="I264" s="52">
        <v>42</v>
      </c>
      <c r="J264" s="52">
        <v>35</v>
      </c>
      <c r="K264" s="53"/>
      <c r="L264" s="52">
        <v>53</v>
      </c>
      <c r="M264" s="52">
        <v>38</v>
      </c>
      <c r="N264" s="52">
        <v>3</v>
      </c>
      <c r="O264" s="52">
        <v>3</v>
      </c>
      <c r="P264" s="52">
        <v>1</v>
      </c>
      <c r="Q264" s="52">
        <v>1</v>
      </c>
    </row>
    <row r="265" spans="1:17" s="19" customFormat="1" ht="11.25" customHeight="1" x14ac:dyDescent="0.2">
      <c r="A265" s="17"/>
      <c r="B265" s="51"/>
      <c r="C265" s="46" t="s">
        <v>233</v>
      </c>
      <c r="D265" s="52">
        <v>342</v>
      </c>
      <c r="E265" s="52">
        <v>204</v>
      </c>
      <c r="F265" s="52">
        <v>3</v>
      </c>
      <c r="G265" s="52">
        <v>3</v>
      </c>
      <c r="H265" s="52">
        <v>198</v>
      </c>
      <c r="I265" s="52">
        <v>50</v>
      </c>
      <c r="J265" s="52">
        <v>21</v>
      </c>
      <c r="K265" s="53"/>
      <c r="L265" s="52">
        <v>31</v>
      </c>
      <c r="M265" s="52">
        <v>87</v>
      </c>
      <c r="N265" s="52">
        <v>6</v>
      </c>
      <c r="O265" s="52">
        <v>1</v>
      </c>
      <c r="P265" s="52">
        <v>1</v>
      </c>
      <c r="Q265" s="52">
        <v>1</v>
      </c>
    </row>
    <row r="266" spans="1:17" s="19" customFormat="1" ht="11.25" customHeight="1" x14ac:dyDescent="0.2">
      <c r="A266" s="17"/>
      <c r="B266" s="51"/>
      <c r="C266" s="46" t="s">
        <v>234</v>
      </c>
      <c r="D266" s="52">
        <v>907</v>
      </c>
      <c r="E266" s="52">
        <v>645</v>
      </c>
      <c r="F266" s="52">
        <v>15</v>
      </c>
      <c r="G266" s="52">
        <v>20</v>
      </c>
      <c r="H266" s="52">
        <v>610</v>
      </c>
      <c r="I266" s="52">
        <v>125</v>
      </c>
      <c r="J266" s="52">
        <v>72</v>
      </c>
      <c r="K266" s="53"/>
      <c r="L266" s="52">
        <v>271</v>
      </c>
      <c r="M266" s="52">
        <v>124</v>
      </c>
      <c r="N266" s="52">
        <v>11</v>
      </c>
      <c r="O266" s="52">
        <v>5</v>
      </c>
      <c r="P266" s="52">
        <v>1</v>
      </c>
      <c r="Q266" s="52">
        <v>1</v>
      </c>
    </row>
    <row r="267" spans="1:17" s="19" customFormat="1" ht="11.25" customHeight="1" x14ac:dyDescent="0.2">
      <c r="A267" s="17"/>
      <c r="B267" s="51"/>
      <c r="C267" s="51" t="s">
        <v>235</v>
      </c>
      <c r="D267" s="54">
        <v>500</v>
      </c>
      <c r="E267" s="54">
        <v>329</v>
      </c>
      <c r="F267" s="54">
        <v>4</v>
      </c>
      <c r="G267" s="54">
        <v>5</v>
      </c>
      <c r="H267" s="54">
        <v>320</v>
      </c>
      <c r="I267" s="54">
        <v>137</v>
      </c>
      <c r="J267" s="54">
        <v>39</v>
      </c>
      <c r="K267" s="55"/>
      <c r="L267" s="54">
        <v>81</v>
      </c>
      <c r="M267" s="54">
        <v>43</v>
      </c>
      <c r="N267" s="54">
        <v>8</v>
      </c>
      <c r="O267" s="54">
        <v>10</v>
      </c>
      <c r="P267" s="54">
        <v>2</v>
      </c>
      <c r="Q267" s="54">
        <v>0</v>
      </c>
    </row>
    <row r="268" spans="1:17" s="19" customFormat="1" ht="11.25" customHeight="1" x14ac:dyDescent="0.2">
      <c r="A268" s="222"/>
      <c r="B268" s="222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</row>
    <row r="269" spans="1:17" s="17" customFormat="1" ht="11.25" customHeight="1" x14ac:dyDescent="0.2">
      <c r="A269" s="222" t="s">
        <v>236</v>
      </c>
      <c r="B269" s="222"/>
      <c r="C269" s="222"/>
      <c r="D269" s="15">
        <v>5273</v>
      </c>
      <c r="E269" s="15">
        <v>2834</v>
      </c>
      <c r="F269" s="15">
        <v>88</v>
      </c>
      <c r="G269" s="15">
        <v>62</v>
      </c>
      <c r="H269" s="15">
        <v>2684</v>
      </c>
      <c r="I269" s="15">
        <v>775</v>
      </c>
      <c r="J269" s="15">
        <v>427</v>
      </c>
      <c r="K269" s="16"/>
      <c r="L269" s="15">
        <v>740</v>
      </c>
      <c r="M269" s="15">
        <v>508</v>
      </c>
      <c r="N269" s="15">
        <v>181</v>
      </c>
      <c r="O269" s="15">
        <v>29</v>
      </c>
      <c r="P269" s="15">
        <v>17</v>
      </c>
      <c r="Q269" s="15">
        <v>7</v>
      </c>
    </row>
    <row r="270" spans="1:17" s="19" customFormat="1" ht="11.25" customHeight="1" x14ac:dyDescent="0.2">
      <c r="A270" s="17"/>
      <c r="B270" s="51"/>
      <c r="C270" s="46" t="s">
        <v>318</v>
      </c>
      <c r="D270" s="52">
        <v>401</v>
      </c>
      <c r="E270" s="52">
        <v>244</v>
      </c>
      <c r="F270" s="52">
        <v>5</v>
      </c>
      <c r="G270" s="52">
        <v>3</v>
      </c>
      <c r="H270" s="52">
        <v>236</v>
      </c>
      <c r="I270" s="52">
        <v>73</v>
      </c>
      <c r="J270" s="52">
        <v>41</v>
      </c>
      <c r="K270" s="53"/>
      <c r="L270" s="52">
        <v>54</v>
      </c>
      <c r="M270" s="52">
        <v>48</v>
      </c>
      <c r="N270" s="52">
        <v>18</v>
      </c>
      <c r="O270" s="52">
        <v>2</v>
      </c>
      <c r="P270" s="52">
        <v>0</v>
      </c>
      <c r="Q270" s="52">
        <v>0</v>
      </c>
    </row>
    <row r="271" spans="1:17" s="19" customFormat="1" ht="11.25" customHeight="1" x14ac:dyDescent="0.2">
      <c r="A271" s="17"/>
      <c r="B271" s="51"/>
      <c r="C271" s="46" t="s">
        <v>319</v>
      </c>
      <c r="D271" s="52">
        <v>86</v>
      </c>
      <c r="E271" s="52">
        <v>51</v>
      </c>
      <c r="F271" s="52">
        <v>3</v>
      </c>
      <c r="G271" s="52">
        <v>2</v>
      </c>
      <c r="H271" s="52">
        <v>46</v>
      </c>
      <c r="I271" s="52">
        <v>19</v>
      </c>
      <c r="J271" s="52">
        <v>3</v>
      </c>
      <c r="K271" s="53"/>
      <c r="L271" s="52">
        <v>5</v>
      </c>
      <c r="M271" s="52">
        <v>5</v>
      </c>
      <c r="N271" s="52">
        <v>13</v>
      </c>
      <c r="O271" s="52">
        <v>1</v>
      </c>
      <c r="P271" s="52">
        <v>0</v>
      </c>
      <c r="Q271" s="52">
        <v>0</v>
      </c>
    </row>
    <row r="272" spans="1:17" s="19" customFormat="1" ht="11.25" customHeight="1" x14ac:dyDescent="0.2">
      <c r="A272" s="17"/>
      <c r="B272" s="51"/>
      <c r="C272" s="46" t="s">
        <v>320</v>
      </c>
      <c r="D272" s="52">
        <v>68</v>
      </c>
      <c r="E272" s="52">
        <v>32</v>
      </c>
      <c r="F272" s="52">
        <v>1</v>
      </c>
      <c r="G272" s="52">
        <v>1</v>
      </c>
      <c r="H272" s="52">
        <v>30</v>
      </c>
      <c r="I272" s="52">
        <v>9</v>
      </c>
      <c r="J272" s="52">
        <v>5</v>
      </c>
      <c r="K272" s="53"/>
      <c r="L272" s="52">
        <v>7</v>
      </c>
      <c r="M272" s="52">
        <v>4</v>
      </c>
      <c r="N272" s="52">
        <v>3</v>
      </c>
      <c r="O272" s="52">
        <v>1</v>
      </c>
      <c r="P272" s="52">
        <v>0</v>
      </c>
      <c r="Q272" s="52">
        <v>1</v>
      </c>
    </row>
    <row r="273" spans="1:17" s="19" customFormat="1" ht="11.25" customHeight="1" x14ac:dyDescent="0.2">
      <c r="A273" s="17"/>
      <c r="B273" s="51"/>
      <c r="C273" s="46" t="s">
        <v>321</v>
      </c>
      <c r="D273" s="52">
        <v>311</v>
      </c>
      <c r="E273" s="52">
        <v>171</v>
      </c>
      <c r="F273" s="52">
        <v>2</v>
      </c>
      <c r="G273" s="52">
        <v>2</v>
      </c>
      <c r="H273" s="52">
        <v>167</v>
      </c>
      <c r="I273" s="52">
        <v>42</v>
      </c>
      <c r="J273" s="52">
        <v>23</v>
      </c>
      <c r="K273" s="53"/>
      <c r="L273" s="52">
        <v>60</v>
      </c>
      <c r="M273" s="52">
        <v>28</v>
      </c>
      <c r="N273" s="52">
        <v>8</v>
      </c>
      <c r="O273" s="52">
        <v>3</v>
      </c>
      <c r="P273" s="52">
        <v>2</v>
      </c>
      <c r="Q273" s="52">
        <v>1</v>
      </c>
    </row>
    <row r="274" spans="1:17" s="19" customFormat="1" ht="11.25" customHeight="1" x14ac:dyDescent="0.2">
      <c r="A274" s="17"/>
      <c r="B274" s="51"/>
      <c r="C274" s="46" t="s">
        <v>322</v>
      </c>
      <c r="D274" s="52">
        <v>366</v>
      </c>
      <c r="E274" s="52">
        <v>176</v>
      </c>
      <c r="F274" s="52">
        <v>17</v>
      </c>
      <c r="G274" s="52">
        <v>2</v>
      </c>
      <c r="H274" s="52">
        <v>157</v>
      </c>
      <c r="I274" s="52">
        <v>40</v>
      </c>
      <c r="J274" s="52">
        <v>22</v>
      </c>
      <c r="K274" s="53"/>
      <c r="L274" s="52">
        <v>63</v>
      </c>
      <c r="M274" s="52">
        <v>22</v>
      </c>
      <c r="N274" s="52">
        <v>6</v>
      </c>
      <c r="O274" s="52">
        <v>1</v>
      </c>
      <c r="P274" s="52">
        <v>3</v>
      </c>
      <c r="Q274" s="52">
        <v>0</v>
      </c>
    </row>
    <row r="275" spans="1:17" s="19" customFormat="1" ht="11.25" customHeight="1" x14ac:dyDescent="0.2">
      <c r="A275" s="17"/>
      <c r="B275" s="51"/>
      <c r="C275" s="46" t="s">
        <v>323</v>
      </c>
      <c r="D275" s="52">
        <v>40</v>
      </c>
      <c r="E275" s="52">
        <v>19</v>
      </c>
      <c r="F275" s="52">
        <v>1</v>
      </c>
      <c r="G275" s="52">
        <v>0</v>
      </c>
      <c r="H275" s="52">
        <v>18</v>
      </c>
      <c r="I275" s="52">
        <v>9</v>
      </c>
      <c r="J275" s="52">
        <v>3</v>
      </c>
      <c r="K275" s="53"/>
      <c r="L275" s="52">
        <v>4</v>
      </c>
      <c r="M275" s="52">
        <v>1</v>
      </c>
      <c r="N275" s="52">
        <v>0</v>
      </c>
      <c r="O275" s="52">
        <v>0</v>
      </c>
      <c r="P275" s="52">
        <v>0</v>
      </c>
      <c r="Q275" s="52">
        <v>1</v>
      </c>
    </row>
    <row r="276" spans="1:17" s="19" customFormat="1" ht="11.25" customHeight="1" x14ac:dyDescent="0.2">
      <c r="A276" s="17"/>
      <c r="B276" s="51"/>
      <c r="C276" s="46" t="s">
        <v>324</v>
      </c>
      <c r="D276" s="52">
        <v>18</v>
      </c>
      <c r="E276" s="52">
        <v>11</v>
      </c>
      <c r="F276" s="52">
        <v>0</v>
      </c>
      <c r="G276" s="52">
        <v>0</v>
      </c>
      <c r="H276" s="52">
        <v>11</v>
      </c>
      <c r="I276" s="52">
        <v>5</v>
      </c>
      <c r="J276" s="52">
        <v>4</v>
      </c>
      <c r="K276" s="53"/>
      <c r="L276" s="52">
        <v>0</v>
      </c>
      <c r="M276" s="52">
        <v>1</v>
      </c>
      <c r="N276" s="52">
        <v>1</v>
      </c>
      <c r="O276" s="52">
        <v>0</v>
      </c>
      <c r="P276" s="52">
        <v>0</v>
      </c>
      <c r="Q276" s="52">
        <v>0</v>
      </c>
    </row>
    <row r="277" spans="1:17" s="19" customFormat="1" ht="11.25" customHeight="1" x14ac:dyDescent="0.2">
      <c r="A277" s="17"/>
      <c r="B277" s="51"/>
      <c r="C277" s="46" t="s">
        <v>325</v>
      </c>
      <c r="D277" s="52">
        <v>232</v>
      </c>
      <c r="E277" s="52">
        <v>142</v>
      </c>
      <c r="F277" s="52">
        <v>1</v>
      </c>
      <c r="G277" s="52">
        <v>5</v>
      </c>
      <c r="H277" s="52">
        <v>136</v>
      </c>
      <c r="I277" s="52">
        <v>29</v>
      </c>
      <c r="J277" s="52">
        <v>31</v>
      </c>
      <c r="K277" s="53"/>
      <c r="L277" s="52">
        <v>40</v>
      </c>
      <c r="M277" s="52">
        <v>17</v>
      </c>
      <c r="N277" s="52">
        <v>15</v>
      </c>
      <c r="O277" s="52">
        <v>3</v>
      </c>
      <c r="P277" s="52">
        <v>0</v>
      </c>
      <c r="Q277" s="52">
        <v>1</v>
      </c>
    </row>
    <row r="278" spans="1:17" s="19" customFormat="1" ht="11.25" customHeight="1" x14ac:dyDescent="0.2">
      <c r="A278" s="17"/>
      <c r="B278" s="51"/>
      <c r="C278" s="46" t="s">
        <v>326</v>
      </c>
      <c r="D278" s="52">
        <v>67</v>
      </c>
      <c r="E278" s="52">
        <v>35</v>
      </c>
      <c r="F278" s="52">
        <v>0</v>
      </c>
      <c r="G278" s="52">
        <v>3</v>
      </c>
      <c r="H278" s="52">
        <v>32</v>
      </c>
      <c r="I278" s="52">
        <v>6</v>
      </c>
      <c r="J278" s="52">
        <v>3</v>
      </c>
      <c r="K278" s="53"/>
      <c r="L278" s="52">
        <v>12</v>
      </c>
      <c r="M278" s="52">
        <v>10</v>
      </c>
      <c r="N278" s="52">
        <v>1</v>
      </c>
      <c r="O278" s="52">
        <v>0</v>
      </c>
      <c r="P278" s="52">
        <v>0</v>
      </c>
      <c r="Q278" s="52">
        <v>0</v>
      </c>
    </row>
    <row r="279" spans="1:17" s="19" customFormat="1" ht="11.25" customHeight="1" x14ac:dyDescent="0.2">
      <c r="A279" s="17"/>
      <c r="B279" s="51"/>
      <c r="C279" s="46" t="s">
        <v>239</v>
      </c>
      <c r="D279" s="52">
        <v>250</v>
      </c>
      <c r="E279" s="52">
        <v>182</v>
      </c>
      <c r="F279" s="52">
        <v>2</v>
      </c>
      <c r="G279" s="52">
        <v>3</v>
      </c>
      <c r="H279" s="52">
        <v>177</v>
      </c>
      <c r="I279" s="52">
        <v>24</v>
      </c>
      <c r="J279" s="52">
        <v>27</v>
      </c>
      <c r="K279" s="53"/>
      <c r="L279" s="52">
        <v>66</v>
      </c>
      <c r="M279" s="52">
        <v>52</v>
      </c>
      <c r="N279" s="52">
        <v>6</v>
      </c>
      <c r="O279" s="52">
        <v>2</v>
      </c>
      <c r="P279" s="52">
        <v>0</v>
      </c>
      <c r="Q279" s="52">
        <v>0</v>
      </c>
    </row>
    <row r="280" spans="1:17" s="19" customFormat="1" ht="11.25" customHeight="1" x14ac:dyDescent="0.2">
      <c r="A280" s="17"/>
      <c r="B280" s="51"/>
      <c r="C280" s="46" t="s">
        <v>240</v>
      </c>
      <c r="D280" s="52">
        <v>1780</v>
      </c>
      <c r="E280" s="52">
        <v>833</v>
      </c>
      <c r="F280" s="52">
        <v>36</v>
      </c>
      <c r="G280" s="52">
        <v>11</v>
      </c>
      <c r="H280" s="52">
        <v>786</v>
      </c>
      <c r="I280" s="52">
        <v>246</v>
      </c>
      <c r="J280" s="52">
        <v>108</v>
      </c>
      <c r="K280" s="53"/>
      <c r="L280" s="52">
        <v>258</v>
      </c>
      <c r="M280" s="52">
        <v>121</v>
      </c>
      <c r="N280" s="52">
        <v>40</v>
      </c>
      <c r="O280" s="52">
        <v>7</v>
      </c>
      <c r="P280" s="52">
        <v>4</v>
      </c>
      <c r="Q280" s="52">
        <v>2</v>
      </c>
    </row>
    <row r="281" spans="1:17" s="19" customFormat="1" ht="11.25" customHeight="1" x14ac:dyDescent="0.2">
      <c r="A281" s="17"/>
      <c r="B281" s="51"/>
      <c r="C281" s="46" t="s">
        <v>327</v>
      </c>
      <c r="D281" s="52">
        <v>50</v>
      </c>
      <c r="E281" s="52">
        <v>16</v>
      </c>
      <c r="F281" s="52">
        <v>2</v>
      </c>
      <c r="G281" s="52">
        <v>0</v>
      </c>
      <c r="H281" s="52">
        <v>14</v>
      </c>
      <c r="I281" s="52">
        <v>3</v>
      </c>
      <c r="J281" s="52">
        <v>4</v>
      </c>
      <c r="K281" s="53"/>
      <c r="L281" s="52">
        <v>3</v>
      </c>
      <c r="M281" s="52">
        <v>4</v>
      </c>
      <c r="N281" s="52">
        <v>0</v>
      </c>
      <c r="O281" s="52">
        <v>0</v>
      </c>
      <c r="P281" s="52">
        <v>0</v>
      </c>
      <c r="Q281" s="52">
        <v>0</v>
      </c>
    </row>
    <row r="282" spans="1:17" s="19" customFormat="1" ht="11.25" customHeight="1" x14ac:dyDescent="0.2">
      <c r="A282" s="17"/>
      <c r="B282" s="51"/>
      <c r="C282" s="46" t="s">
        <v>328</v>
      </c>
      <c r="D282" s="52">
        <v>724</v>
      </c>
      <c r="E282" s="52">
        <v>449</v>
      </c>
      <c r="F282" s="52">
        <v>9</v>
      </c>
      <c r="G282" s="52">
        <v>17</v>
      </c>
      <c r="H282" s="52">
        <v>423</v>
      </c>
      <c r="I282" s="52">
        <v>137</v>
      </c>
      <c r="J282" s="52">
        <v>78</v>
      </c>
      <c r="K282" s="53"/>
      <c r="L282" s="52">
        <v>64</v>
      </c>
      <c r="M282" s="52">
        <v>88</v>
      </c>
      <c r="N282" s="52">
        <v>50</v>
      </c>
      <c r="O282" s="52">
        <v>3</v>
      </c>
      <c r="P282" s="52">
        <v>3</v>
      </c>
      <c r="Q282" s="52">
        <v>0</v>
      </c>
    </row>
    <row r="283" spans="1:17" s="19" customFormat="1" ht="11.25" customHeight="1" x14ac:dyDescent="0.2">
      <c r="A283" s="17"/>
      <c r="B283" s="51"/>
      <c r="C283" s="46" t="s">
        <v>329</v>
      </c>
      <c r="D283" s="52">
        <v>220</v>
      </c>
      <c r="E283" s="52">
        <v>119</v>
      </c>
      <c r="F283" s="52">
        <v>1</v>
      </c>
      <c r="G283" s="52">
        <v>5</v>
      </c>
      <c r="H283" s="52">
        <v>113</v>
      </c>
      <c r="I283" s="52">
        <v>23</v>
      </c>
      <c r="J283" s="52">
        <v>16</v>
      </c>
      <c r="K283" s="53"/>
      <c r="L283" s="52">
        <v>54</v>
      </c>
      <c r="M283" s="52">
        <v>19</v>
      </c>
      <c r="N283" s="52">
        <v>0</v>
      </c>
      <c r="O283" s="52">
        <v>0</v>
      </c>
      <c r="P283" s="52">
        <v>0</v>
      </c>
      <c r="Q283" s="52">
        <v>1</v>
      </c>
    </row>
    <row r="284" spans="1:17" s="19" customFormat="1" ht="11.25" customHeight="1" x14ac:dyDescent="0.2">
      <c r="A284" s="17"/>
      <c r="B284" s="51"/>
      <c r="C284" s="46" t="s">
        <v>330</v>
      </c>
      <c r="D284" s="52">
        <v>135</v>
      </c>
      <c r="E284" s="52">
        <v>46</v>
      </c>
      <c r="F284" s="52">
        <v>1</v>
      </c>
      <c r="G284" s="52">
        <v>2</v>
      </c>
      <c r="H284" s="52">
        <v>43</v>
      </c>
      <c r="I284" s="52">
        <v>8</v>
      </c>
      <c r="J284" s="52">
        <v>24</v>
      </c>
      <c r="K284" s="53"/>
      <c r="L284" s="52">
        <v>1</v>
      </c>
      <c r="M284" s="52">
        <v>4</v>
      </c>
      <c r="N284" s="52">
        <v>5</v>
      </c>
      <c r="O284" s="52">
        <v>0</v>
      </c>
      <c r="P284" s="52">
        <v>1</v>
      </c>
      <c r="Q284" s="52">
        <v>0</v>
      </c>
    </row>
    <row r="285" spans="1:17" s="19" customFormat="1" ht="11.25" customHeight="1" x14ac:dyDescent="0.2">
      <c r="A285" s="17"/>
      <c r="B285" s="51"/>
      <c r="C285" s="46" t="s">
        <v>241</v>
      </c>
      <c r="D285" s="52">
        <v>296</v>
      </c>
      <c r="E285" s="52">
        <v>170</v>
      </c>
      <c r="F285" s="52">
        <v>7</v>
      </c>
      <c r="G285" s="52">
        <v>2</v>
      </c>
      <c r="H285" s="52">
        <v>161</v>
      </c>
      <c r="I285" s="52">
        <v>30</v>
      </c>
      <c r="J285" s="52">
        <v>22</v>
      </c>
      <c r="K285" s="53"/>
      <c r="L285" s="52">
        <v>34</v>
      </c>
      <c r="M285" s="52">
        <v>53</v>
      </c>
      <c r="N285" s="52">
        <v>13</v>
      </c>
      <c r="O285" s="52">
        <v>5</v>
      </c>
      <c r="P285" s="52">
        <v>4</v>
      </c>
      <c r="Q285" s="52">
        <v>0</v>
      </c>
    </row>
    <row r="286" spans="1:17" s="19" customFormat="1" ht="11.25" customHeight="1" x14ac:dyDescent="0.2">
      <c r="A286" s="17"/>
      <c r="B286" s="51"/>
      <c r="C286" s="51" t="s">
        <v>331</v>
      </c>
      <c r="D286" s="54">
        <v>229</v>
      </c>
      <c r="E286" s="54">
        <v>138</v>
      </c>
      <c r="F286" s="54">
        <v>0</v>
      </c>
      <c r="G286" s="54">
        <v>4</v>
      </c>
      <c r="H286" s="54">
        <v>134</v>
      </c>
      <c r="I286" s="54">
        <v>72</v>
      </c>
      <c r="J286" s="54">
        <v>13</v>
      </c>
      <c r="K286" s="55"/>
      <c r="L286" s="54">
        <v>15</v>
      </c>
      <c r="M286" s="54">
        <v>31</v>
      </c>
      <c r="N286" s="54">
        <v>2</v>
      </c>
      <c r="O286" s="54">
        <v>1</v>
      </c>
      <c r="P286" s="54">
        <v>0</v>
      </c>
      <c r="Q286" s="54">
        <v>0</v>
      </c>
    </row>
    <row r="287" spans="1:17" s="19" customFormat="1" ht="11.25" customHeight="1" x14ac:dyDescent="0.2">
      <c r="A287" s="222"/>
      <c r="B287" s="222"/>
      <c r="C287" s="222"/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</row>
    <row r="288" spans="1:17" s="17" customFormat="1" ht="11.25" customHeight="1" x14ac:dyDescent="0.2">
      <c r="A288" s="222" t="s">
        <v>242</v>
      </c>
      <c r="B288" s="222"/>
      <c r="C288" s="222"/>
      <c r="D288" s="15">
        <v>6482</v>
      </c>
      <c r="E288" s="15">
        <v>4395</v>
      </c>
      <c r="F288" s="15">
        <v>76</v>
      </c>
      <c r="G288" s="15">
        <v>78</v>
      </c>
      <c r="H288" s="15">
        <v>4241</v>
      </c>
      <c r="I288" s="15">
        <v>1346</v>
      </c>
      <c r="J288" s="15">
        <v>459</v>
      </c>
      <c r="K288" s="16"/>
      <c r="L288" s="15">
        <v>1529</v>
      </c>
      <c r="M288" s="15">
        <v>678</v>
      </c>
      <c r="N288" s="15">
        <v>155</v>
      </c>
      <c r="O288" s="15">
        <v>53</v>
      </c>
      <c r="P288" s="15">
        <v>15</v>
      </c>
      <c r="Q288" s="15">
        <v>6</v>
      </c>
    </row>
    <row r="289" spans="1:17" s="19" customFormat="1" ht="11.25" customHeight="1" x14ac:dyDescent="0.2">
      <c r="A289" s="17"/>
      <c r="B289" s="51"/>
      <c r="C289" s="46" t="s">
        <v>243</v>
      </c>
      <c r="D289" s="52">
        <v>1147</v>
      </c>
      <c r="E289" s="52">
        <v>825</v>
      </c>
      <c r="F289" s="52">
        <v>16</v>
      </c>
      <c r="G289" s="52">
        <v>12</v>
      </c>
      <c r="H289" s="52">
        <v>797</v>
      </c>
      <c r="I289" s="52">
        <v>280</v>
      </c>
      <c r="J289" s="52">
        <v>77</v>
      </c>
      <c r="K289" s="53"/>
      <c r="L289" s="52">
        <v>317</v>
      </c>
      <c r="M289" s="52">
        <v>64</v>
      </c>
      <c r="N289" s="52">
        <v>48</v>
      </c>
      <c r="O289" s="52">
        <v>9</v>
      </c>
      <c r="P289" s="52">
        <v>2</v>
      </c>
      <c r="Q289" s="52">
        <v>0</v>
      </c>
    </row>
    <row r="290" spans="1:17" s="19" customFormat="1" ht="11.25" customHeight="1" x14ac:dyDescent="0.2">
      <c r="A290" s="17"/>
      <c r="B290" s="51"/>
      <c r="C290" s="46" t="s">
        <v>244</v>
      </c>
      <c r="D290" s="52">
        <v>91</v>
      </c>
      <c r="E290" s="52">
        <v>67</v>
      </c>
      <c r="F290" s="52">
        <v>0</v>
      </c>
      <c r="G290" s="52">
        <v>1</v>
      </c>
      <c r="H290" s="52">
        <v>66</v>
      </c>
      <c r="I290" s="52">
        <v>23</v>
      </c>
      <c r="J290" s="52">
        <v>4</v>
      </c>
      <c r="K290" s="53"/>
      <c r="L290" s="52">
        <v>24</v>
      </c>
      <c r="M290" s="52">
        <v>13</v>
      </c>
      <c r="N290" s="52">
        <v>2</v>
      </c>
      <c r="O290" s="52">
        <v>0</v>
      </c>
      <c r="P290" s="52">
        <v>0</v>
      </c>
      <c r="Q290" s="52">
        <v>0</v>
      </c>
    </row>
    <row r="291" spans="1:17" s="19" customFormat="1" ht="11.25" customHeight="1" x14ac:dyDescent="0.2">
      <c r="A291" s="17"/>
      <c r="B291" s="51"/>
      <c r="C291" s="46" t="s">
        <v>245</v>
      </c>
      <c r="D291" s="52">
        <v>81</v>
      </c>
      <c r="E291" s="52">
        <v>53</v>
      </c>
      <c r="F291" s="52">
        <v>1</v>
      </c>
      <c r="G291" s="52">
        <v>0</v>
      </c>
      <c r="H291" s="52">
        <v>52</v>
      </c>
      <c r="I291" s="52">
        <v>13</v>
      </c>
      <c r="J291" s="52">
        <v>0</v>
      </c>
      <c r="K291" s="53"/>
      <c r="L291" s="52">
        <v>31</v>
      </c>
      <c r="M291" s="52">
        <v>4</v>
      </c>
      <c r="N291" s="52">
        <v>3</v>
      </c>
      <c r="O291" s="52">
        <v>1</v>
      </c>
      <c r="P291" s="52">
        <v>0</v>
      </c>
      <c r="Q291" s="52">
        <v>0</v>
      </c>
    </row>
    <row r="292" spans="1:17" s="19" customFormat="1" ht="11.25" customHeight="1" x14ac:dyDescent="0.2">
      <c r="A292" s="17"/>
      <c r="B292" s="51"/>
      <c r="C292" s="46" t="s">
        <v>246</v>
      </c>
      <c r="D292" s="52">
        <v>560</v>
      </c>
      <c r="E292" s="52">
        <v>362</v>
      </c>
      <c r="F292" s="52">
        <v>11</v>
      </c>
      <c r="G292" s="52">
        <v>13</v>
      </c>
      <c r="H292" s="52">
        <v>338</v>
      </c>
      <c r="I292" s="52">
        <v>55</v>
      </c>
      <c r="J292" s="52">
        <v>55</v>
      </c>
      <c r="K292" s="53"/>
      <c r="L292" s="52">
        <v>140</v>
      </c>
      <c r="M292" s="52">
        <v>75</v>
      </c>
      <c r="N292" s="52">
        <v>10</v>
      </c>
      <c r="O292" s="52">
        <v>1</v>
      </c>
      <c r="P292" s="52">
        <v>2</v>
      </c>
      <c r="Q292" s="52">
        <v>0</v>
      </c>
    </row>
    <row r="293" spans="1:17" s="19" customFormat="1" ht="11.25" customHeight="1" x14ac:dyDescent="0.2">
      <c r="A293" s="17"/>
      <c r="B293" s="51"/>
      <c r="C293" s="46" t="s">
        <v>332</v>
      </c>
      <c r="D293" s="52">
        <v>44</v>
      </c>
      <c r="E293" s="52">
        <v>24</v>
      </c>
      <c r="F293" s="52">
        <v>1</v>
      </c>
      <c r="G293" s="52">
        <v>0</v>
      </c>
      <c r="H293" s="52">
        <v>23</v>
      </c>
      <c r="I293" s="52">
        <v>5</v>
      </c>
      <c r="J293" s="52">
        <v>0</v>
      </c>
      <c r="K293" s="53"/>
      <c r="L293" s="52">
        <v>14</v>
      </c>
      <c r="M293" s="52">
        <v>2</v>
      </c>
      <c r="N293" s="52">
        <v>0</v>
      </c>
      <c r="O293" s="52">
        <v>1</v>
      </c>
      <c r="P293" s="52">
        <v>1</v>
      </c>
      <c r="Q293" s="52">
        <v>0</v>
      </c>
    </row>
    <row r="294" spans="1:17" s="19" customFormat="1" ht="11.25" customHeight="1" x14ac:dyDescent="0.2">
      <c r="A294" s="17"/>
      <c r="B294" s="51"/>
      <c r="C294" s="46" t="s">
        <v>247</v>
      </c>
      <c r="D294" s="52">
        <v>117</v>
      </c>
      <c r="E294" s="52">
        <v>27</v>
      </c>
      <c r="F294" s="52">
        <v>0</v>
      </c>
      <c r="G294" s="52">
        <v>0</v>
      </c>
      <c r="H294" s="52">
        <v>27</v>
      </c>
      <c r="I294" s="52">
        <v>6</v>
      </c>
      <c r="J294" s="52">
        <v>1</v>
      </c>
      <c r="K294" s="53"/>
      <c r="L294" s="52">
        <v>16</v>
      </c>
      <c r="M294" s="52">
        <v>3</v>
      </c>
      <c r="N294" s="52">
        <v>0</v>
      </c>
      <c r="O294" s="52">
        <v>0</v>
      </c>
      <c r="P294" s="52">
        <v>0</v>
      </c>
      <c r="Q294" s="52">
        <v>1</v>
      </c>
    </row>
    <row r="295" spans="1:17" s="19" customFormat="1" ht="11.25" customHeight="1" x14ac:dyDescent="0.2">
      <c r="A295" s="17"/>
      <c r="B295" s="51"/>
      <c r="C295" s="46" t="s">
        <v>248</v>
      </c>
      <c r="D295" s="52">
        <v>48</v>
      </c>
      <c r="E295" s="52">
        <v>38</v>
      </c>
      <c r="F295" s="52">
        <v>0</v>
      </c>
      <c r="G295" s="52">
        <v>0</v>
      </c>
      <c r="H295" s="52">
        <v>38</v>
      </c>
      <c r="I295" s="52">
        <v>12</v>
      </c>
      <c r="J295" s="52">
        <v>4</v>
      </c>
      <c r="K295" s="53"/>
      <c r="L295" s="52">
        <v>12</v>
      </c>
      <c r="M295" s="52">
        <v>8</v>
      </c>
      <c r="N295" s="52">
        <v>1</v>
      </c>
      <c r="O295" s="52">
        <v>1</v>
      </c>
      <c r="P295" s="52">
        <v>0</v>
      </c>
      <c r="Q295" s="52">
        <v>0</v>
      </c>
    </row>
    <row r="296" spans="1:17" s="19" customFormat="1" ht="11.25" customHeight="1" x14ac:dyDescent="0.2">
      <c r="A296" s="17"/>
      <c r="B296" s="51"/>
      <c r="C296" s="46" t="s">
        <v>249</v>
      </c>
      <c r="D296" s="52">
        <v>86</v>
      </c>
      <c r="E296" s="52">
        <v>64</v>
      </c>
      <c r="F296" s="52">
        <v>0</v>
      </c>
      <c r="G296" s="52">
        <v>1</v>
      </c>
      <c r="H296" s="52">
        <v>63</v>
      </c>
      <c r="I296" s="52">
        <v>21</v>
      </c>
      <c r="J296" s="52">
        <v>2</v>
      </c>
      <c r="K296" s="53"/>
      <c r="L296" s="52">
        <v>18</v>
      </c>
      <c r="M296" s="52">
        <v>17</v>
      </c>
      <c r="N296" s="52">
        <v>4</v>
      </c>
      <c r="O296" s="52">
        <v>1</v>
      </c>
      <c r="P296" s="52">
        <v>0</v>
      </c>
      <c r="Q296" s="52">
        <v>0</v>
      </c>
    </row>
    <row r="297" spans="1:17" s="19" customFormat="1" ht="11.25" customHeight="1" x14ac:dyDescent="0.2">
      <c r="A297" s="17"/>
      <c r="B297" s="51"/>
      <c r="C297" s="46" t="s">
        <v>333</v>
      </c>
      <c r="D297" s="52">
        <v>256</v>
      </c>
      <c r="E297" s="52">
        <v>181</v>
      </c>
      <c r="F297" s="52">
        <v>1</v>
      </c>
      <c r="G297" s="52">
        <v>5</v>
      </c>
      <c r="H297" s="52">
        <v>175</v>
      </c>
      <c r="I297" s="52">
        <v>68</v>
      </c>
      <c r="J297" s="52">
        <v>19</v>
      </c>
      <c r="K297" s="53"/>
      <c r="L297" s="52">
        <v>51</v>
      </c>
      <c r="M297" s="52">
        <v>34</v>
      </c>
      <c r="N297" s="52">
        <v>1</v>
      </c>
      <c r="O297" s="52">
        <v>0</v>
      </c>
      <c r="P297" s="52">
        <v>0</v>
      </c>
      <c r="Q297" s="52">
        <v>2</v>
      </c>
    </row>
    <row r="298" spans="1:17" s="19" customFormat="1" ht="11.25" customHeight="1" x14ac:dyDescent="0.2">
      <c r="A298" s="17"/>
      <c r="B298" s="51"/>
      <c r="C298" s="46" t="s">
        <v>250</v>
      </c>
      <c r="D298" s="52">
        <v>340</v>
      </c>
      <c r="E298" s="52">
        <v>253</v>
      </c>
      <c r="F298" s="52">
        <v>8</v>
      </c>
      <c r="G298" s="52">
        <v>3</v>
      </c>
      <c r="H298" s="52">
        <v>242</v>
      </c>
      <c r="I298" s="52">
        <v>46</v>
      </c>
      <c r="J298" s="52">
        <v>17</v>
      </c>
      <c r="K298" s="53"/>
      <c r="L298" s="52">
        <v>123</v>
      </c>
      <c r="M298" s="52">
        <v>45</v>
      </c>
      <c r="N298" s="52">
        <v>7</v>
      </c>
      <c r="O298" s="52">
        <v>4</v>
      </c>
      <c r="P298" s="52">
        <v>0</v>
      </c>
      <c r="Q298" s="52">
        <v>0</v>
      </c>
    </row>
    <row r="299" spans="1:17" s="19" customFormat="1" ht="11.25" customHeight="1" x14ac:dyDescent="0.2">
      <c r="A299" s="17"/>
      <c r="B299" s="51"/>
      <c r="C299" s="46" t="s">
        <v>251</v>
      </c>
      <c r="D299" s="52">
        <v>137</v>
      </c>
      <c r="E299" s="52">
        <v>100</v>
      </c>
      <c r="F299" s="52">
        <v>2</v>
      </c>
      <c r="G299" s="52">
        <v>2</v>
      </c>
      <c r="H299" s="52">
        <v>96</v>
      </c>
      <c r="I299" s="52">
        <v>33</v>
      </c>
      <c r="J299" s="52">
        <v>12</v>
      </c>
      <c r="K299" s="53"/>
      <c r="L299" s="52">
        <v>31</v>
      </c>
      <c r="M299" s="52">
        <v>16</v>
      </c>
      <c r="N299" s="52">
        <v>3</v>
      </c>
      <c r="O299" s="52">
        <v>1</v>
      </c>
      <c r="P299" s="52">
        <v>0</v>
      </c>
      <c r="Q299" s="52">
        <v>0</v>
      </c>
    </row>
    <row r="300" spans="1:17" s="19" customFormat="1" ht="11.25" customHeight="1" x14ac:dyDescent="0.2">
      <c r="A300" s="17"/>
      <c r="B300" s="51"/>
      <c r="C300" s="46" t="s">
        <v>252</v>
      </c>
      <c r="D300" s="52">
        <v>819</v>
      </c>
      <c r="E300" s="52">
        <v>599</v>
      </c>
      <c r="F300" s="52">
        <v>5</v>
      </c>
      <c r="G300" s="52">
        <v>11</v>
      </c>
      <c r="H300" s="52">
        <v>583</v>
      </c>
      <c r="I300" s="52">
        <v>204</v>
      </c>
      <c r="J300" s="52">
        <v>48</v>
      </c>
      <c r="K300" s="53"/>
      <c r="L300" s="52">
        <v>213</v>
      </c>
      <c r="M300" s="52">
        <v>92</v>
      </c>
      <c r="N300" s="52">
        <v>15</v>
      </c>
      <c r="O300" s="52">
        <v>7</v>
      </c>
      <c r="P300" s="52">
        <v>3</v>
      </c>
      <c r="Q300" s="52">
        <v>1</v>
      </c>
    </row>
    <row r="301" spans="1:17" s="19" customFormat="1" ht="11.25" customHeight="1" x14ac:dyDescent="0.2">
      <c r="A301" s="17"/>
      <c r="B301" s="51"/>
      <c r="C301" s="46" t="s">
        <v>253</v>
      </c>
      <c r="D301" s="52">
        <v>615</v>
      </c>
      <c r="E301" s="52">
        <v>428</v>
      </c>
      <c r="F301" s="52">
        <v>10</v>
      </c>
      <c r="G301" s="52">
        <v>8</v>
      </c>
      <c r="H301" s="52">
        <v>410</v>
      </c>
      <c r="I301" s="52">
        <v>106</v>
      </c>
      <c r="J301" s="52">
        <v>60</v>
      </c>
      <c r="K301" s="53"/>
      <c r="L301" s="52">
        <v>145</v>
      </c>
      <c r="M301" s="52">
        <v>83</v>
      </c>
      <c r="N301" s="52">
        <v>7</v>
      </c>
      <c r="O301" s="52">
        <v>6</v>
      </c>
      <c r="P301" s="52">
        <v>3</v>
      </c>
      <c r="Q301" s="52">
        <v>0</v>
      </c>
    </row>
    <row r="302" spans="1:17" s="19" customFormat="1" ht="11.25" customHeight="1" x14ac:dyDescent="0.2">
      <c r="A302" s="17"/>
      <c r="B302" s="51"/>
      <c r="C302" s="46" t="s">
        <v>254</v>
      </c>
      <c r="D302" s="52">
        <v>155</v>
      </c>
      <c r="E302" s="52">
        <v>96</v>
      </c>
      <c r="F302" s="52">
        <v>0</v>
      </c>
      <c r="G302" s="52">
        <v>1</v>
      </c>
      <c r="H302" s="52">
        <v>95</v>
      </c>
      <c r="I302" s="52">
        <v>44</v>
      </c>
      <c r="J302" s="52">
        <v>6</v>
      </c>
      <c r="K302" s="53"/>
      <c r="L302" s="52">
        <v>26</v>
      </c>
      <c r="M302" s="52">
        <v>11</v>
      </c>
      <c r="N302" s="52">
        <v>4</v>
      </c>
      <c r="O302" s="52">
        <v>3</v>
      </c>
      <c r="P302" s="52">
        <v>0</v>
      </c>
      <c r="Q302" s="52">
        <v>1</v>
      </c>
    </row>
    <row r="303" spans="1:17" s="19" customFormat="1" ht="11.25" customHeight="1" x14ac:dyDescent="0.2">
      <c r="A303" s="17"/>
      <c r="B303" s="51"/>
      <c r="C303" s="46" t="s">
        <v>255</v>
      </c>
      <c r="D303" s="52">
        <v>109</v>
      </c>
      <c r="E303" s="52">
        <v>77</v>
      </c>
      <c r="F303" s="52">
        <v>0</v>
      </c>
      <c r="G303" s="52">
        <v>0</v>
      </c>
      <c r="H303" s="52">
        <v>77</v>
      </c>
      <c r="I303" s="52">
        <v>23</v>
      </c>
      <c r="J303" s="52">
        <v>4</v>
      </c>
      <c r="K303" s="53"/>
      <c r="L303" s="52">
        <v>35</v>
      </c>
      <c r="M303" s="52">
        <v>7</v>
      </c>
      <c r="N303" s="52">
        <v>7</v>
      </c>
      <c r="O303" s="52">
        <v>1</v>
      </c>
      <c r="P303" s="52">
        <v>0</v>
      </c>
      <c r="Q303" s="52">
        <v>0</v>
      </c>
    </row>
    <row r="304" spans="1:17" s="19" customFormat="1" ht="11.25" customHeight="1" x14ac:dyDescent="0.2">
      <c r="A304" s="17"/>
      <c r="B304" s="51"/>
      <c r="C304" s="46" t="s">
        <v>256</v>
      </c>
      <c r="D304" s="52">
        <v>238</v>
      </c>
      <c r="E304" s="52">
        <v>142</v>
      </c>
      <c r="F304" s="52">
        <v>2</v>
      </c>
      <c r="G304" s="52">
        <v>1</v>
      </c>
      <c r="H304" s="52">
        <v>139</v>
      </c>
      <c r="I304" s="52">
        <v>56</v>
      </c>
      <c r="J304" s="52">
        <v>19</v>
      </c>
      <c r="K304" s="53"/>
      <c r="L304" s="52">
        <v>36</v>
      </c>
      <c r="M304" s="52">
        <v>25</v>
      </c>
      <c r="N304" s="52">
        <v>2</v>
      </c>
      <c r="O304" s="52">
        <v>0</v>
      </c>
      <c r="P304" s="52">
        <v>1</v>
      </c>
      <c r="Q304" s="52">
        <v>0</v>
      </c>
    </row>
    <row r="305" spans="1:17" s="19" customFormat="1" ht="11.25" customHeight="1" x14ac:dyDescent="0.2">
      <c r="A305" s="17"/>
      <c r="B305" s="51"/>
      <c r="C305" s="46" t="s">
        <v>257</v>
      </c>
      <c r="D305" s="52">
        <v>381</v>
      </c>
      <c r="E305" s="52">
        <v>255</v>
      </c>
      <c r="F305" s="52">
        <v>4</v>
      </c>
      <c r="G305" s="52">
        <v>11</v>
      </c>
      <c r="H305" s="52">
        <v>240</v>
      </c>
      <c r="I305" s="52">
        <v>28</v>
      </c>
      <c r="J305" s="52">
        <v>28</v>
      </c>
      <c r="K305" s="53"/>
      <c r="L305" s="52">
        <v>74</v>
      </c>
      <c r="M305" s="52">
        <v>98</v>
      </c>
      <c r="N305" s="52">
        <v>8</v>
      </c>
      <c r="O305" s="52">
        <v>3</v>
      </c>
      <c r="P305" s="52">
        <v>1</v>
      </c>
      <c r="Q305" s="52">
        <v>0</v>
      </c>
    </row>
    <row r="306" spans="1:17" s="19" customFormat="1" ht="11.25" customHeight="1" x14ac:dyDescent="0.2">
      <c r="A306" s="17"/>
      <c r="B306" s="51"/>
      <c r="C306" s="46" t="s">
        <v>258</v>
      </c>
      <c r="D306" s="52">
        <v>268</v>
      </c>
      <c r="E306" s="52">
        <v>195</v>
      </c>
      <c r="F306" s="52">
        <v>5</v>
      </c>
      <c r="G306" s="52">
        <v>4</v>
      </c>
      <c r="H306" s="52">
        <v>186</v>
      </c>
      <c r="I306" s="52">
        <v>74</v>
      </c>
      <c r="J306" s="52">
        <v>22</v>
      </c>
      <c r="K306" s="53"/>
      <c r="L306" s="52">
        <v>56</v>
      </c>
      <c r="M306" s="52">
        <v>19</v>
      </c>
      <c r="N306" s="52">
        <v>9</v>
      </c>
      <c r="O306" s="52">
        <v>6</v>
      </c>
      <c r="P306" s="52">
        <v>0</v>
      </c>
      <c r="Q306" s="52">
        <v>0</v>
      </c>
    </row>
    <row r="307" spans="1:17" s="19" customFormat="1" ht="11.25" customHeight="1" x14ac:dyDescent="0.2">
      <c r="A307" s="17"/>
      <c r="B307" s="51"/>
      <c r="C307" s="46" t="s">
        <v>259</v>
      </c>
      <c r="D307" s="52">
        <v>867</v>
      </c>
      <c r="E307" s="52">
        <v>529</v>
      </c>
      <c r="F307" s="52">
        <v>9</v>
      </c>
      <c r="G307" s="52">
        <v>5</v>
      </c>
      <c r="H307" s="52">
        <v>515</v>
      </c>
      <c r="I307" s="52">
        <v>221</v>
      </c>
      <c r="J307" s="52">
        <v>72</v>
      </c>
      <c r="K307" s="53"/>
      <c r="L307" s="52">
        <v>141</v>
      </c>
      <c r="M307" s="52">
        <v>52</v>
      </c>
      <c r="N307" s="52">
        <v>20</v>
      </c>
      <c r="O307" s="52">
        <v>7</v>
      </c>
      <c r="P307" s="52">
        <v>1</v>
      </c>
      <c r="Q307" s="52">
        <v>1</v>
      </c>
    </row>
    <row r="308" spans="1:17" s="19" customFormat="1" ht="11.25" customHeight="1" x14ac:dyDescent="0.2">
      <c r="A308" s="17"/>
      <c r="B308" s="51"/>
      <c r="C308" s="46" t="s">
        <v>334</v>
      </c>
      <c r="D308" s="52">
        <v>56</v>
      </c>
      <c r="E308" s="52">
        <v>35</v>
      </c>
      <c r="F308" s="52">
        <v>1</v>
      </c>
      <c r="G308" s="52">
        <v>0</v>
      </c>
      <c r="H308" s="52">
        <v>34</v>
      </c>
      <c r="I308" s="52">
        <v>15</v>
      </c>
      <c r="J308" s="52">
        <v>1</v>
      </c>
      <c r="K308" s="53"/>
      <c r="L308" s="52">
        <v>12</v>
      </c>
      <c r="M308" s="52">
        <v>4</v>
      </c>
      <c r="N308" s="52">
        <v>1</v>
      </c>
      <c r="O308" s="52">
        <v>0</v>
      </c>
      <c r="P308" s="52">
        <v>1</v>
      </c>
      <c r="Q308" s="52">
        <v>0</v>
      </c>
    </row>
    <row r="309" spans="1:17" s="19" customFormat="1" ht="11.25" customHeight="1" x14ac:dyDescent="0.2">
      <c r="A309" s="17"/>
      <c r="B309" s="51"/>
      <c r="C309" s="51" t="s">
        <v>260</v>
      </c>
      <c r="D309" s="54">
        <v>67</v>
      </c>
      <c r="E309" s="54">
        <v>45</v>
      </c>
      <c r="F309" s="54">
        <v>0</v>
      </c>
      <c r="G309" s="54">
        <v>0</v>
      </c>
      <c r="H309" s="54">
        <v>45</v>
      </c>
      <c r="I309" s="54">
        <v>13</v>
      </c>
      <c r="J309" s="54">
        <v>8</v>
      </c>
      <c r="K309" s="55"/>
      <c r="L309" s="54">
        <v>14</v>
      </c>
      <c r="M309" s="54">
        <v>6</v>
      </c>
      <c r="N309" s="54">
        <v>3</v>
      </c>
      <c r="O309" s="54">
        <v>1</v>
      </c>
      <c r="P309" s="54">
        <v>0</v>
      </c>
      <c r="Q309" s="54">
        <v>0</v>
      </c>
    </row>
    <row r="310" spans="1:17" s="19" customFormat="1" ht="11.25" customHeight="1" x14ac:dyDescent="0.2">
      <c r="A310" s="223"/>
      <c r="B310" s="223"/>
      <c r="C310" s="223"/>
      <c r="D310" s="223"/>
      <c r="E310" s="223"/>
      <c r="F310" s="223"/>
      <c r="G310" s="223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</row>
    <row r="311" spans="1:17" s="19" customFormat="1" ht="11.25" customHeight="1" x14ac:dyDescent="0.2">
      <c r="A311" s="222" t="s">
        <v>335</v>
      </c>
      <c r="B311" s="222"/>
      <c r="C311" s="222"/>
      <c r="D311" s="222"/>
      <c r="E311" s="222"/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</row>
    <row r="312" spans="1:17" s="19" customFormat="1" ht="11.25" customHeight="1" x14ac:dyDescent="0.2">
      <c r="A312" s="17"/>
      <c r="B312" s="51"/>
      <c r="C312" s="46" t="s">
        <v>262</v>
      </c>
      <c r="D312" s="20">
        <v>32047</v>
      </c>
      <c r="E312" s="20">
        <v>21153</v>
      </c>
      <c r="F312" s="20">
        <v>488</v>
      </c>
      <c r="G312" s="20">
        <v>614</v>
      </c>
      <c r="H312" s="20">
        <v>20051</v>
      </c>
      <c r="I312" s="20">
        <v>6323</v>
      </c>
      <c r="J312" s="20">
        <v>2609</v>
      </c>
      <c r="K312" s="21"/>
      <c r="L312" s="20">
        <v>5692</v>
      </c>
      <c r="M312" s="20">
        <v>4119</v>
      </c>
      <c r="N312" s="20">
        <v>678</v>
      </c>
      <c r="O312" s="20">
        <v>432</v>
      </c>
      <c r="P312" s="20">
        <v>119</v>
      </c>
      <c r="Q312" s="20">
        <v>79</v>
      </c>
    </row>
    <row r="313" spans="1:17" s="19" customFormat="1" ht="11.25" customHeight="1" x14ac:dyDescent="0.2">
      <c r="A313" s="17"/>
      <c r="B313" s="51"/>
      <c r="C313" s="46" t="s">
        <v>263</v>
      </c>
      <c r="D313" s="20">
        <v>80730</v>
      </c>
      <c r="E313" s="20">
        <v>46489</v>
      </c>
      <c r="F313" s="20">
        <v>850</v>
      </c>
      <c r="G313" s="20">
        <v>1365</v>
      </c>
      <c r="H313" s="20">
        <v>44274</v>
      </c>
      <c r="I313" s="20">
        <v>13980</v>
      </c>
      <c r="J313" s="20">
        <v>7856</v>
      </c>
      <c r="K313" s="21"/>
      <c r="L313" s="20">
        <v>9454</v>
      </c>
      <c r="M313" s="20">
        <v>8848</v>
      </c>
      <c r="N313" s="20">
        <v>2312</v>
      </c>
      <c r="O313" s="20">
        <v>1081</v>
      </c>
      <c r="P313" s="20">
        <v>381</v>
      </c>
      <c r="Q313" s="20">
        <v>362</v>
      </c>
    </row>
    <row r="314" spans="1:17" s="19" customFormat="1" ht="11.25" customHeight="1" x14ac:dyDescent="0.2">
      <c r="A314" s="17"/>
      <c r="B314" s="51"/>
      <c r="C314" s="46" t="s">
        <v>264</v>
      </c>
      <c r="D314" s="20">
        <v>38552</v>
      </c>
      <c r="E314" s="20">
        <v>20531</v>
      </c>
      <c r="F314" s="20">
        <v>505</v>
      </c>
      <c r="G314" s="20">
        <v>596</v>
      </c>
      <c r="H314" s="20">
        <v>19430</v>
      </c>
      <c r="I314" s="20">
        <v>5793</v>
      </c>
      <c r="J314" s="20">
        <v>2887</v>
      </c>
      <c r="K314" s="21"/>
      <c r="L314" s="20">
        <v>4919</v>
      </c>
      <c r="M314" s="20">
        <v>4049</v>
      </c>
      <c r="N314" s="20">
        <v>1214</v>
      </c>
      <c r="O314" s="20">
        <v>355</v>
      </c>
      <c r="P314" s="20">
        <v>138</v>
      </c>
      <c r="Q314" s="20">
        <v>75</v>
      </c>
    </row>
    <row r="315" spans="1:17" s="19" customFormat="1" ht="11.25" customHeight="1" x14ac:dyDescent="0.2">
      <c r="A315" s="17"/>
      <c r="B315" s="51"/>
      <c r="C315" s="46" t="s">
        <v>265</v>
      </c>
      <c r="D315" s="20">
        <v>4062</v>
      </c>
      <c r="E315" s="20">
        <v>2595</v>
      </c>
      <c r="F315" s="20">
        <v>58</v>
      </c>
      <c r="G315" s="20">
        <v>35</v>
      </c>
      <c r="H315" s="20">
        <v>2502</v>
      </c>
      <c r="I315" s="20">
        <v>655</v>
      </c>
      <c r="J315" s="20">
        <v>382</v>
      </c>
      <c r="K315" s="21"/>
      <c r="L315" s="20">
        <v>830</v>
      </c>
      <c r="M315" s="20">
        <v>471</v>
      </c>
      <c r="N315" s="20">
        <v>105</v>
      </c>
      <c r="O315" s="20">
        <v>34</v>
      </c>
      <c r="P315" s="20">
        <v>22</v>
      </c>
      <c r="Q315" s="20">
        <v>3</v>
      </c>
    </row>
    <row r="316" spans="1:17" s="19" customFormat="1" ht="11.25" customHeight="1" x14ac:dyDescent="0.2">
      <c r="A316" s="17"/>
      <c r="B316" s="51"/>
      <c r="C316" s="46" t="s">
        <v>266</v>
      </c>
      <c r="D316" s="20">
        <v>27900</v>
      </c>
      <c r="E316" s="20">
        <v>17787</v>
      </c>
      <c r="F316" s="20">
        <v>389</v>
      </c>
      <c r="G316" s="20">
        <v>411</v>
      </c>
      <c r="H316" s="20">
        <v>16987</v>
      </c>
      <c r="I316" s="20">
        <v>6445</v>
      </c>
      <c r="J316" s="20">
        <v>2040</v>
      </c>
      <c r="K316" s="21"/>
      <c r="L316" s="20">
        <v>3763</v>
      </c>
      <c r="M316" s="20">
        <v>3641</v>
      </c>
      <c r="N316" s="20">
        <v>526</v>
      </c>
      <c r="O316" s="20">
        <v>259</v>
      </c>
      <c r="P316" s="20">
        <v>253</v>
      </c>
      <c r="Q316" s="20">
        <v>60</v>
      </c>
    </row>
    <row r="317" spans="1:17" s="19" customFormat="1" ht="11.25" customHeight="1" x14ac:dyDescent="0.2">
      <c r="A317" s="17"/>
      <c r="B317" s="51"/>
      <c r="C317" s="46" t="s">
        <v>267</v>
      </c>
      <c r="D317" s="20">
        <v>6708</v>
      </c>
      <c r="E317" s="20">
        <v>4152</v>
      </c>
      <c r="F317" s="20">
        <v>126</v>
      </c>
      <c r="G317" s="20">
        <v>70</v>
      </c>
      <c r="H317" s="20">
        <v>3956</v>
      </c>
      <c r="I317" s="20">
        <v>1264</v>
      </c>
      <c r="J317" s="20">
        <v>584</v>
      </c>
      <c r="K317" s="21"/>
      <c r="L317" s="20">
        <v>967</v>
      </c>
      <c r="M317" s="20">
        <v>917</v>
      </c>
      <c r="N317" s="20">
        <v>120</v>
      </c>
      <c r="O317" s="20">
        <v>59</v>
      </c>
      <c r="P317" s="20">
        <v>28</v>
      </c>
      <c r="Q317" s="20">
        <v>17</v>
      </c>
    </row>
    <row r="318" spans="1:17" s="19" customFormat="1" ht="11.25" customHeight="1" x14ac:dyDescent="0.2">
      <c r="A318" s="17"/>
      <c r="B318" s="51"/>
      <c r="C318" s="46" t="s">
        <v>268</v>
      </c>
      <c r="D318" s="20">
        <v>5273</v>
      </c>
      <c r="E318" s="20">
        <v>2834</v>
      </c>
      <c r="F318" s="20">
        <v>88</v>
      </c>
      <c r="G318" s="20">
        <v>62</v>
      </c>
      <c r="H318" s="20">
        <v>2684</v>
      </c>
      <c r="I318" s="20">
        <v>775</v>
      </c>
      <c r="J318" s="20">
        <v>427</v>
      </c>
      <c r="K318" s="21"/>
      <c r="L318" s="20">
        <v>740</v>
      </c>
      <c r="M318" s="20">
        <v>508</v>
      </c>
      <c r="N318" s="20">
        <v>181</v>
      </c>
      <c r="O318" s="20">
        <v>29</v>
      </c>
      <c r="P318" s="20">
        <v>17</v>
      </c>
      <c r="Q318" s="20">
        <v>7</v>
      </c>
    </row>
    <row r="319" spans="1:17" s="19" customFormat="1" ht="11.25" customHeight="1" x14ac:dyDescent="0.2">
      <c r="A319" s="17"/>
      <c r="B319" s="51"/>
      <c r="C319" s="46" t="s">
        <v>269</v>
      </c>
      <c r="D319" s="20">
        <v>6482</v>
      </c>
      <c r="E319" s="20">
        <v>4395</v>
      </c>
      <c r="F319" s="20">
        <v>76</v>
      </c>
      <c r="G319" s="20">
        <v>78</v>
      </c>
      <c r="H319" s="20">
        <v>4241</v>
      </c>
      <c r="I319" s="20">
        <v>1346</v>
      </c>
      <c r="J319" s="20">
        <v>459</v>
      </c>
      <c r="K319" s="21"/>
      <c r="L319" s="20">
        <v>1529</v>
      </c>
      <c r="M319" s="20">
        <v>678</v>
      </c>
      <c r="N319" s="20">
        <v>155</v>
      </c>
      <c r="O319" s="20">
        <v>53</v>
      </c>
      <c r="P319" s="20">
        <v>15</v>
      </c>
      <c r="Q319" s="20">
        <v>6</v>
      </c>
    </row>
    <row r="320" spans="1:17" s="19" customFormat="1" ht="11.25" customHeight="1" x14ac:dyDescent="0.2">
      <c r="A320" s="17"/>
      <c r="B320" s="51"/>
      <c r="C320" s="56" t="s">
        <v>281</v>
      </c>
      <c r="D320" s="57">
        <v>201754</v>
      </c>
      <c r="E320" s="57">
        <v>119936</v>
      </c>
      <c r="F320" s="57">
        <v>2580</v>
      </c>
      <c r="G320" s="57">
        <v>3231</v>
      </c>
      <c r="H320" s="57">
        <v>114125</v>
      </c>
      <c r="I320" s="57">
        <v>36581</v>
      </c>
      <c r="J320" s="57">
        <v>17244</v>
      </c>
      <c r="K320" s="58"/>
      <c r="L320" s="57">
        <v>27894</v>
      </c>
      <c r="M320" s="57">
        <v>23231</v>
      </c>
      <c r="N320" s="57">
        <v>5291</v>
      </c>
      <c r="O320" s="57">
        <v>2302</v>
      </c>
      <c r="P320" s="57">
        <v>973</v>
      </c>
      <c r="Q320" s="57">
        <v>609</v>
      </c>
    </row>
    <row r="321" spans="1:17" s="19" customFormat="1" ht="11.25" customHeight="1" x14ac:dyDescent="0.2">
      <c r="A321" s="223"/>
      <c r="B321" s="223"/>
      <c r="C321" s="223"/>
      <c r="D321" s="223"/>
      <c r="E321" s="223"/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3"/>
      <c r="Q321" s="223"/>
    </row>
    <row r="322" spans="1:17" s="19" customFormat="1" ht="11.25" customHeight="1" x14ac:dyDescent="0.2">
      <c r="A322" s="222" t="s">
        <v>270</v>
      </c>
      <c r="B322" s="222"/>
      <c r="C322" s="222"/>
      <c r="D322" s="59"/>
      <c r="E322" s="59"/>
      <c r="F322" s="59"/>
      <c r="G322" s="59"/>
      <c r="H322" s="59"/>
      <c r="I322" s="59"/>
      <c r="J322" s="59"/>
      <c r="K322" s="60"/>
      <c r="L322" s="59"/>
      <c r="M322" s="59"/>
      <c r="N322" s="59"/>
      <c r="O322" s="59"/>
      <c r="P322" s="59"/>
      <c r="Q322" s="59"/>
    </row>
    <row r="323" spans="1:17" s="19" customFormat="1" ht="11.25" customHeight="1" x14ac:dyDescent="0.2">
      <c r="A323" s="17"/>
      <c r="B323" s="51"/>
      <c r="C323" s="46" t="s">
        <v>266</v>
      </c>
      <c r="D323" s="20">
        <v>28929</v>
      </c>
      <c r="E323" s="20">
        <v>18296</v>
      </c>
      <c r="F323" s="20">
        <v>407</v>
      </c>
      <c r="G323" s="20">
        <v>423</v>
      </c>
      <c r="H323" s="20">
        <v>17466</v>
      </c>
      <c r="I323" s="20">
        <v>6577</v>
      </c>
      <c r="J323" s="20">
        <v>2178</v>
      </c>
      <c r="K323" s="21"/>
      <c r="L323" s="20">
        <v>3819</v>
      </c>
      <c r="M323" s="20">
        <v>3756</v>
      </c>
      <c r="N323" s="20">
        <v>545</v>
      </c>
      <c r="O323" s="20">
        <v>269</v>
      </c>
      <c r="P323" s="20">
        <v>260</v>
      </c>
      <c r="Q323" s="20">
        <v>62</v>
      </c>
    </row>
    <row r="324" spans="1:17" s="19" customFormat="1" ht="11.25" customHeight="1" x14ac:dyDescent="0.2">
      <c r="A324" s="17"/>
      <c r="B324" s="51"/>
      <c r="C324" s="46" t="s">
        <v>271</v>
      </c>
      <c r="D324" s="20">
        <v>31139</v>
      </c>
      <c r="E324" s="20">
        <v>20614</v>
      </c>
      <c r="F324" s="20">
        <v>475</v>
      </c>
      <c r="G324" s="20">
        <v>602</v>
      </c>
      <c r="H324" s="20">
        <v>19537</v>
      </c>
      <c r="I324" s="20">
        <v>6163</v>
      </c>
      <c r="J324" s="20">
        <v>2574</v>
      </c>
      <c r="K324" s="21"/>
      <c r="L324" s="20">
        <v>5535</v>
      </c>
      <c r="M324" s="20">
        <v>3974</v>
      </c>
      <c r="N324" s="20">
        <v>679</v>
      </c>
      <c r="O324" s="20">
        <v>418</v>
      </c>
      <c r="P324" s="20">
        <v>118</v>
      </c>
      <c r="Q324" s="20">
        <v>76</v>
      </c>
    </row>
    <row r="325" spans="1:17" s="19" customFormat="1" ht="11.25" customHeight="1" x14ac:dyDescent="0.2">
      <c r="A325" s="17"/>
      <c r="B325" s="51"/>
      <c r="C325" s="46" t="s">
        <v>264</v>
      </c>
      <c r="D325" s="20">
        <v>35311</v>
      </c>
      <c r="E325" s="20">
        <v>19078</v>
      </c>
      <c r="F325" s="20">
        <v>496</v>
      </c>
      <c r="G325" s="20">
        <v>542</v>
      </c>
      <c r="H325" s="20">
        <v>18040</v>
      </c>
      <c r="I325" s="20">
        <v>5164</v>
      </c>
      <c r="J325" s="20">
        <v>2731</v>
      </c>
      <c r="K325" s="21"/>
      <c r="L325" s="20">
        <v>4747</v>
      </c>
      <c r="M325" s="20">
        <v>3720</v>
      </c>
      <c r="N325" s="20">
        <v>1151</v>
      </c>
      <c r="O325" s="20">
        <v>334</v>
      </c>
      <c r="P325" s="20">
        <v>131</v>
      </c>
      <c r="Q325" s="20">
        <v>62</v>
      </c>
    </row>
    <row r="326" spans="1:17" s="19" customFormat="1" ht="11.25" customHeight="1" x14ac:dyDescent="0.2">
      <c r="A326" s="17"/>
      <c r="B326" s="51"/>
      <c r="C326" s="46" t="s">
        <v>263</v>
      </c>
      <c r="D326" s="20">
        <v>74690</v>
      </c>
      <c r="E326" s="20">
        <v>42836</v>
      </c>
      <c r="F326" s="20">
        <v>781</v>
      </c>
      <c r="G326" s="20">
        <v>1284</v>
      </c>
      <c r="H326" s="20">
        <v>40771</v>
      </c>
      <c r="I326" s="20">
        <v>12914</v>
      </c>
      <c r="J326" s="20">
        <v>7329</v>
      </c>
      <c r="K326" s="21"/>
      <c r="L326" s="20">
        <v>8644</v>
      </c>
      <c r="M326" s="20">
        <v>8099</v>
      </c>
      <c r="N326" s="20">
        <v>2146</v>
      </c>
      <c r="O326" s="20">
        <v>954</v>
      </c>
      <c r="P326" s="20">
        <v>348</v>
      </c>
      <c r="Q326" s="20">
        <v>337</v>
      </c>
    </row>
    <row r="327" spans="1:17" s="19" customFormat="1" ht="11.25" customHeight="1" x14ac:dyDescent="0.2">
      <c r="A327" s="17"/>
      <c r="B327" s="51"/>
      <c r="C327" s="56" t="s">
        <v>336</v>
      </c>
      <c r="D327" s="57">
        <v>170069</v>
      </c>
      <c r="E327" s="57">
        <v>100824</v>
      </c>
      <c r="F327" s="57">
        <v>2159</v>
      </c>
      <c r="G327" s="57">
        <v>2851</v>
      </c>
      <c r="H327" s="57">
        <v>95814</v>
      </c>
      <c r="I327" s="57">
        <v>30818</v>
      </c>
      <c r="J327" s="57">
        <v>14812</v>
      </c>
      <c r="K327" s="58"/>
      <c r="L327" s="57">
        <v>22745</v>
      </c>
      <c r="M327" s="57">
        <v>19549</v>
      </c>
      <c r="N327" s="57">
        <v>4521</v>
      </c>
      <c r="O327" s="57">
        <v>1975</v>
      </c>
      <c r="P327" s="57">
        <v>857</v>
      </c>
      <c r="Q327" s="57">
        <v>537</v>
      </c>
    </row>
    <row r="328" spans="1:17" s="62" customFormat="1" ht="5.25" customHeight="1" x14ac:dyDescent="0.15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61"/>
    </row>
    <row r="329" spans="1:17" s="64" customFormat="1" ht="12.75" customHeight="1" x14ac:dyDescent="0.15">
      <c r="A329" s="224" t="s">
        <v>337</v>
      </c>
      <c r="B329" s="224"/>
      <c r="C329" s="224"/>
      <c r="D329" s="224"/>
      <c r="E329" s="224"/>
      <c r="F329" s="224"/>
      <c r="G329" s="224"/>
      <c r="H329" s="224"/>
      <c r="I329" s="224"/>
      <c r="J329" s="224"/>
      <c r="K329" s="63"/>
    </row>
    <row r="330" spans="1:17" s="64" customFormat="1" ht="9" customHeight="1" x14ac:dyDescent="0.15">
      <c r="A330" s="224" t="s">
        <v>273</v>
      </c>
      <c r="B330" s="224"/>
      <c r="C330" s="224"/>
      <c r="D330" s="224"/>
      <c r="E330" s="224"/>
      <c r="F330" s="224"/>
      <c r="G330" s="224"/>
      <c r="H330" s="224"/>
      <c r="I330" s="224"/>
      <c r="J330" s="224"/>
      <c r="K330" s="63"/>
    </row>
    <row r="331" spans="1:17" s="62" customFormat="1" ht="5.25" customHeight="1" x14ac:dyDescent="0.15">
      <c r="A331" s="200"/>
      <c r="B331" s="200"/>
      <c r="C331" s="200"/>
      <c r="D331" s="200"/>
      <c r="E331" s="200"/>
      <c r="F331" s="200"/>
      <c r="G331" s="200"/>
      <c r="H331" s="200"/>
      <c r="I331" s="200"/>
      <c r="J331" s="200"/>
      <c r="K331" s="65"/>
      <c r="L331" s="65"/>
      <c r="M331" s="65"/>
      <c r="N331" s="65"/>
      <c r="O331" s="65"/>
      <c r="P331" s="65"/>
    </row>
    <row r="332" spans="1:17" s="37" customFormat="1" ht="11.25" customHeight="1" x14ac:dyDescent="0.2">
      <c r="A332" s="201" t="s">
        <v>338</v>
      </c>
      <c r="B332" s="201"/>
      <c r="C332" s="201"/>
      <c r="D332" s="201"/>
      <c r="E332" s="201"/>
      <c r="F332" s="201"/>
      <c r="G332" s="201"/>
      <c r="H332" s="201"/>
      <c r="I332" s="201"/>
      <c r="J332" s="201"/>
      <c r="K332" s="66"/>
      <c r="L332" s="66"/>
      <c r="M332" s="66"/>
      <c r="N332" s="66"/>
      <c r="O332" s="66"/>
      <c r="P332" s="66"/>
    </row>
    <row r="333" spans="1:17" s="37" customFormat="1" ht="11.25" customHeight="1" x14ac:dyDescent="0.2">
      <c r="A333" s="201" t="s">
        <v>340</v>
      </c>
      <c r="B333" s="201"/>
      <c r="C333" s="201"/>
      <c r="D333" s="201"/>
      <c r="E333" s="201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</row>
  </sheetData>
  <mergeCells count="70">
    <mergeCell ref="F5:H5"/>
    <mergeCell ref="I5:J5"/>
    <mergeCell ref="L5:Q5"/>
    <mergeCell ref="A2:J2"/>
    <mergeCell ref="L2:Q2"/>
    <mergeCell ref="A1:Q1"/>
    <mergeCell ref="A3:J3"/>
    <mergeCell ref="L3:Q3"/>
    <mergeCell ref="A4:J4"/>
    <mergeCell ref="L4:Q4"/>
    <mergeCell ref="A8:J8"/>
    <mergeCell ref="L8:Q8"/>
    <mergeCell ref="A10:C10"/>
    <mergeCell ref="B11:C11"/>
    <mergeCell ref="F6:H6"/>
    <mergeCell ref="I6:J6"/>
    <mergeCell ref="L6:Q6"/>
    <mergeCell ref="A7:J7"/>
    <mergeCell ref="L7:Q7"/>
    <mergeCell ref="B22:C22"/>
    <mergeCell ref="B23:C23"/>
    <mergeCell ref="B24:C24"/>
    <mergeCell ref="B27:C27"/>
    <mergeCell ref="B15:C15"/>
    <mergeCell ref="B19:C19"/>
    <mergeCell ref="A20:Q20"/>
    <mergeCell ref="A21:C21"/>
    <mergeCell ref="B37:C37"/>
    <mergeCell ref="B38:C38"/>
    <mergeCell ref="A39:Q39"/>
    <mergeCell ref="A40:C40"/>
    <mergeCell ref="B30:C30"/>
    <mergeCell ref="B31:C31"/>
    <mergeCell ref="A35:Q35"/>
    <mergeCell ref="A36:C36"/>
    <mergeCell ref="A51:C51"/>
    <mergeCell ref="B52:C52"/>
    <mergeCell ref="B53:C53"/>
    <mergeCell ref="B54:C54"/>
    <mergeCell ref="B41:C41"/>
    <mergeCell ref="B42:C42"/>
    <mergeCell ref="B46:C46"/>
    <mergeCell ref="A50:Q50"/>
    <mergeCell ref="A86:C86"/>
    <mergeCell ref="A173:Q173"/>
    <mergeCell ref="A174:C174"/>
    <mergeCell ref="A215:Q215"/>
    <mergeCell ref="A55:Q55"/>
    <mergeCell ref="A56:C56"/>
    <mergeCell ref="A57:C57"/>
    <mergeCell ref="A85:Q85"/>
    <mergeCell ref="A261:C261"/>
    <mergeCell ref="A268:Q268"/>
    <mergeCell ref="A269:C269"/>
    <mergeCell ref="A287:Q287"/>
    <mergeCell ref="A216:C216"/>
    <mergeCell ref="A239:Q239"/>
    <mergeCell ref="A240:C240"/>
    <mergeCell ref="A260:Q260"/>
    <mergeCell ref="A331:J331"/>
    <mergeCell ref="A288:C288"/>
    <mergeCell ref="A310:Q310"/>
    <mergeCell ref="A333:Q333"/>
    <mergeCell ref="A311:Q311"/>
    <mergeCell ref="A321:Q321"/>
    <mergeCell ref="A322:C322"/>
    <mergeCell ref="A332:J332"/>
    <mergeCell ref="A328:J328"/>
    <mergeCell ref="A329:J329"/>
    <mergeCell ref="A330:J330"/>
  </mergeCells>
  <phoneticPr fontId="0" type="noConversion"/>
  <pageMargins left="0" right="0" top="0" bottom="0" header="0" footer="0"/>
  <pageSetup paperSize="9" scale="75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2023</vt:lpstr>
      <vt:lpstr>2019</vt:lpstr>
      <vt:lpstr>2015</vt:lpstr>
      <vt:lpstr>2011</vt:lpstr>
      <vt:lpstr>2007</vt:lpstr>
      <vt:lpstr>2003</vt:lpstr>
      <vt:lpstr>'2023'!Area_stampa</vt:lpstr>
      <vt:lpstr>'2003'!Titoli_stampa</vt:lpstr>
      <vt:lpstr>'2007'!Titoli_stampa</vt:lpstr>
      <vt:lpstr>'2011'!Titoli_stampa</vt:lpstr>
      <vt:lpstr>'2015'!Titoli_stampa</vt:lpstr>
      <vt:lpstr>'2019'!Titoli_stampa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Elezioni del Consiglio di Stato: partecipazione e risultati (in valori assoluti), 1. aprile 2007</dc:title>
  <dc:creator>Oberti Gallo Alessandra</dc:creator>
  <cp:lastModifiedBy>Charpié Antoine / T116896</cp:lastModifiedBy>
  <cp:lastPrinted>2015-06-11T07:39:32Z</cp:lastPrinted>
  <dcterms:created xsi:type="dcterms:W3CDTF">2000-10-02T13:15:38Z</dcterms:created>
  <dcterms:modified xsi:type="dcterms:W3CDTF">2023-10-19T09:44:31Z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1877819907</vt:i4>
  </property>
  <property fmtid="{D5CDD505-2E9C-101B-9397-08002B2CF9AE}" pid="3" name="_EmailSubject">
    <vt:lpwstr>Tabelle elezioni per comuni</vt:lpwstr>
  </property>
  <property fmtid="{D5CDD505-2E9C-101B-9397-08002B2CF9AE}" pid="4" name="_AuthorEmail">
    <vt:lpwstr>mauro.stanga@ti.ch</vt:lpwstr>
  </property>
  <property fmtid="{D5CDD505-2E9C-101B-9397-08002B2CF9AE}" pid="5" name="_AuthorEmailDisplayName">
    <vt:lpwstr>Stanga Mauro</vt:lpwstr>
  </property>
  <property fmtid="{D5CDD505-2E9C-101B-9397-08002B2CF9AE}" pid="6" name="_PreviousAdHocReviewCycleID">
    <vt:i4>1672900302</vt:i4>
  </property>
  <property fmtid="{D5CDD505-2E9C-101B-9397-08002B2CF9AE}" pid="7" name="_ReviewingToolsShownOnce">
    <vt:lpwstr/>
  </property>
</Properties>
</file>